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radka.tokova\Documents\Radka dokumenty\kontrola\Sauna Projektová dokumentace\"/>
    </mc:Choice>
  </mc:AlternateContent>
  <xr:revisionPtr revIDLastSave="0" documentId="13_ncr:1_{4B41C93D-7890-47A7-AD6B-565DBB199F32}" xr6:coauthVersionLast="45" xr6:coauthVersionMax="45" xr10:uidLastSave="{00000000-0000-0000-0000-000000000000}"/>
  <bookViews>
    <workbookView xWindow="-120" yWindow="-120" windowWidth="29040" windowHeight="15840" xr2:uid="{00000000-000D-0000-FFFF-FFFF00000000}"/>
  </bookViews>
  <sheets>
    <sheet name="Rekapitulace zakázky" sheetId="1" r:id="rId1"/>
    <sheet name="2019-10-01 - Oprava sauny..." sheetId="2" r:id="rId2"/>
    <sheet name="Pokyny pro vyplnění" sheetId="3" r:id="rId3"/>
  </sheets>
  <definedNames>
    <definedName name="_xlnm._FilterDatabase" localSheetId="1" hidden="1">'2019-10-01 - Oprava sauny...'!$C$115:$K$571</definedName>
    <definedName name="_xlnm.Print_Titles" localSheetId="1">'2019-10-01 - Oprava sauny...'!$115:$115</definedName>
    <definedName name="_xlnm.Print_Titles" localSheetId="0">'Rekapitulace zakázky'!$52:$52</definedName>
    <definedName name="_xlnm.Print_Area" localSheetId="1">'2019-10-01 - Oprava sauny...'!$C$4:$J$37,'2019-10-01 - Oprava sauny...'!$C$43:$J$99,'2019-10-01 - Oprava sauny...'!$C$105:$K$571</definedName>
    <definedName name="_xlnm.Print_Area" localSheetId="0">'Rekapitulace zakázky'!$D$4:$AO$36,'Rekapitulace zakázky'!$C$42:$AQ$56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2" l="1"/>
  <c r="J245" i="2"/>
  <c r="J35" i="2"/>
  <c r="J34" i="2"/>
  <c r="AY55" i="1" s="1"/>
  <c r="J33" i="2"/>
  <c r="AX55" i="1" s="1"/>
  <c r="BI570" i="2"/>
  <c r="BH570" i="2"/>
  <c r="BG570" i="2"/>
  <c r="BF570" i="2"/>
  <c r="T570" i="2"/>
  <c r="T569" i="2"/>
  <c r="R570" i="2"/>
  <c r="R569" i="2"/>
  <c r="P570" i="2"/>
  <c r="P569" i="2" s="1"/>
  <c r="BI567" i="2"/>
  <c r="BH567" i="2"/>
  <c r="BG567" i="2"/>
  <c r="BF567" i="2"/>
  <c r="T567" i="2"/>
  <c r="T566" i="2" s="1"/>
  <c r="R567" i="2"/>
  <c r="R566" i="2" s="1"/>
  <c r="P567" i="2"/>
  <c r="P566" i="2"/>
  <c r="BI564" i="2"/>
  <c r="BH564" i="2"/>
  <c r="BG564" i="2"/>
  <c r="BF564" i="2"/>
  <c r="T564" i="2"/>
  <c r="T563" i="2"/>
  <c r="R564" i="2"/>
  <c r="R563" i="2"/>
  <c r="P564" i="2"/>
  <c r="P563" i="2"/>
  <c r="BI561" i="2"/>
  <c r="BH561" i="2"/>
  <c r="BG561" i="2"/>
  <c r="BF561" i="2"/>
  <c r="T561" i="2"/>
  <c r="T560" i="2"/>
  <c r="R561" i="2"/>
  <c r="R560" i="2" s="1"/>
  <c r="P561" i="2"/>
  <c r="P560" i="2" s="1"/>
  <c r="BI558" i="2"/>
  <c r="BH558" i="2"/>
  <c r="BG558" i="2"/>
  <c r="BF558" i="2"/>
  <c r="T558" i="2"/>
  <c r="T557" i="2" s="1"/>
  <c r="T553" i="2" s="1"/>
  <c r="R558" i="2"/>
  <c r="R557" i="2" s="1"/>
  <c r="P558" i="2"/>
  <c r="P557" i="2"/>
  <c r="BI555" i="2"/>
  <c r="BH555" i="2"/>
  <c r="BG555" i="2"/>
  <c r="BF555" i="2"/>
  <c r="T555" i="2"/>
  <c r="T554" i="2"/>
  <c r="R555" i="2"/>
  <c r="R554" i="2" s="1"/>
  <c r="P555" i="2"/>
  <c r="P554" i="2" s="1"/>
  <c r="P553" i="2" s="1"/>
  <c r="BI552" i="2"/>
  <c r="BH552" i="2"/>
  <c r="BG552" i="2"/>
  <c r="BF552" i="2"/>
  <c r="T552" i="2"/>
  <c r="R552" i="2"/>
  <c r="P552" i="2"/>
  <c r="BK552" i="2"/>
  <c r="J552" i="2"/>
  <c r="BE552" i="2" s="1"/>
  <c r="BI551" i="2"/>
  <c r="BH551" i="2"/>
  <c r="BG551" i="2"/>
  <c r="BF551" i="2"/>
  <c r="T551" i="2"/>
  <c r="R551" i="2"/>
  <c r="P551" i="2"/>
  <c r="BK551" i="2"/>
  <c r="J551" i="2"/>
  <c r="BE551" i="2" s="1"/>
  <c r="BI550" i="2"/>
  <c r="BH550" i="2"/>
  <c r="BG550" i="2"/>
  <c r="BF550" i="2"/>
  <c r="T550" i="2"/>
  <c r="R550" i="2"/>
  <c r="P550" i="2"/>
  <c r="BK550" i="2"/>
  <c r="J550" i="2"/>
  <c r="BE550" i="2" s="1"/>
  <c r="BI549" i="2"/>
  <c r="BH549" i="2"/>
  <c r="BG549" i="2"/>
  <c r="BF549" i="2"/>
  <c r="T549" i="2"/>
  <c r="R549" i="2"/>
  <c r="P549" i="2"/>
  <c r="BK549" i="2"/>
  <c r="J549" i="2"/>
  <c r="BE549" i="2" s="1"/>
  <c r="BI548" i="2"/>
  <c r="BH548" i="2"/>
  <c r="BG548" i="2"/>
  <c r="BF548" i="2"/>
  <c r="T548" i="2"/>
  <c r="T546" i="2" s="1"/>
  <c r="R548" i="2"/>
  <c r="P548" i="2"/>
  <c r="BK548" i="2"/>
  <c r="J548" i="2"/>
  <c r="BE548" i="2" s="1"/>
  <c r="BI547" i="2"/>
  <c r="BH547" i="2"/>
  <c r="BG547" i="2"/>
  <c r="BF547" i="2"/>
  <c r="T547" i="2"/>
  <c r="R547" i="2"/>
  <c r="R546" i="2"/>
  <c r="P547" i="2"/>
  <c r="P546" i="2"/>
  <c r="BK547" i="2"/>
  <c r="J547" i="2"/>
  <c r="BE547" i="2" s="1"/>
  <c r="BI545" i="2"/>
  <c r="BH545" i="2"/>
  <c r="BG545" i="2"/>
  <c r="BF545" i="2"/>
  <c r="T545" i="2"/>
  <c r="R545" i="2"/>
  <c r="P545" i="2"/>
  <c r="BK545" i="2"/>
  <c r="J545" i="2"/>
  <c r="BE545" i="2" s="1"/>
  <c r="BI544" i="2"/>
  <c r="BH544" i="2"/>
  <c r="BG544" i="2"/>
  <c r="BF544" i="2"/>
  <c r="T544" i="2"/>
  <c r="T543" i="2"/>
  <c r="R544" i="2"/>
  <c r="R543" i="2"/>
  <c r="P544" i="2"/>
  <c r="P543" i="2" s="1"/>
  <c r="BK544" i="2"/>
  <c r="J544" i="2"/>
  <c r="BE544" i="2" s="1"/>
  <c r="BI542" i="2"/>
  <c r="BH542" i="2"/>
  <c r="BG542" i="2"/>
  <c r="BF542" i="2"/>
  <c r="T542" i="2"/>
  <c r="R542" i="2"/>
  <c r="P542" i="2"/>
  <c r="BK542" i="2"/>
  <c r="J542" i="2"/>
  <c r="BE542" i="2" s="1"/>
  <c r="BI541" i="2"/>
  <c r="BH541" i="2"/>
  <c r="BG541" i="2"/>
  <c r="BF541" i="2"/>
  <c r="T541" i="2"/>
  <c r="T540" i="2"/>
  <c r="R541" i="2"/>
  <c r="R540" i="2" s="1"/>
  <c r="P541" i="2"/>
  <c r="P540" i="2"/>
  <c r="BK541" i="2"/>
  <c r="J541" i="2"/>
  <c r="BE541" i="2" s="1"/>
  <c r="BI539" i="2"/>
  <c r="BH539" i="2"/>
  <c r="BG539" i="2"/>
  <c r="BF539" i="2"/>
  <c r="T539" i="2"/>
  <c r="R539" i="2"/>
  <c r="P539" i="2"/>
  <c r="BK539" i="2"/>
  <c r="J539" i="2"/>
  <c r="BE539" i="2" s="1"/>
  <c r="BI538" i="2"/>
  <c r="BH538" i="2"/>
  <c r="BG538" i="2"/>
  <c r="BF538" i="2"/>
  <c r="T538" i="2"/>
  <c r="R538" i="2"/>
  <c r="P538" i="2"/>
  <c r="BK538" i="2"/>
  <c r="J538" i="2"/>
  <c r="BE538" i="2" s="1"/>
  <c r="BI537" i="2"/>
  <c r="BH537" i="2"/>
  <c r="BG537" i="2"/>
  <c r="BF537" i="2"/>
  <c r="T537" i="2"/>
  <c r="R537" i="2"/>
  <c r="P537" i="2"/>
  <c r="BK537" i="2"/>
  <c r="J537" i="2"/>
  <c r="BE537" i="2" s="1"/>
  <c r="BI536" i="2"/>
  <c r="BH536" i="2"/>
  <c r="BG536" i="2"/>
  <c r="BF536" i="2"/>
  <c r="T536" i="2"/>
  <c r="T535" i="2"/>
  <c r="R536" i="2"/>
  <c r="R535" i="2"/>
  <c r="P536" i="2"/>
  <c r="P535" i="2" s="1"/>
  <c r="BK536" i="2"/>
  <c r="J536" i="2"/>
  <c r="BE536" i="2" s="1"/>
  <c r="BI534" i="2"/>
  <c r="BH534" i="2"/>
  <c r="BG534" i="2"/>
  <c r="BF534" i="2"/>
  <c r="T534" i="2"/>
  <c r="R534" i="2"/>
  <c r="P534" i="2"/>
  <c r="BK534" i="2"/>
  <c r="J534" i="2"/>
  <c r="BE534" i="2" s="1"/>
  <c r="BI533" i="2"/>
  <c r="BH533" i="2"/>
  <c r="BG533" i="2"/>
  <c r="BF533" i="2"/>
  <c r="T533" i="2"/>
  <c r="R533" i="2"/>
  <c r="P533" i="2"/>
  <c r="BK533" i="2"/>
  <c r="J533" i="2"/>
  <c r="BE533" i="2" s="1"/>
  <c r="BI532" i="2"/>
  <c r="BH532" i="2"/>
  <c r="BG532" i="2"/>
  <c r="BF532" i="2"/>
  <c r="T532" i="2"/>
  <c r="R532" i="2"/>
  <c r="P532" i="2"/>
  <c r="BK532" i="2"/>
  <c r="J532" i="2"/>
  <c r="BE532" i="2" s="1"/>
  <c r="BI531" i="2"/>
  <c r="BH531" i="2"/>
  <c r="BG531" i="2"/>
  <c r="BF531" i="2"/>
  <c r="T531" i="2"/>
  <c r="T528" i="2" s="1"/>
  <c r="R531" i="2"/>
  <c r="R528" i="2" s="1"/>
  <c r="P531" i="2"/>
  <c r="P528" i="2" s="1"/>
  <c r="BK531" i="2"/>
  <c r="J531" i="2"/>
  <c r="BE531" i="2" s="1"/>
  <c r="BI530" i="2"/>
  <c r="BH530" i="2"/>
  <c r="BG530" i="2"/>
  <c r="BF530" i="2"/>
  <c r="T530" i="2"/>
  <c r="R530" i="2"/>
  <c r="P530" i="2"/>
  <c r="BK530" i="2"/>
  <c r="J530" i="2"/>
  <c r="BE530" i="2"/>
  <c r="BI529" i="2"/>
  <c r="BH529" i="2"/>
  <c r="BG529" i="2"/>
  <c r="BF529" i="2"/>
  <c r="T529" i="2"/>
  <c r="R529" i="2"/>
  <c r="P529" i="2"/>
  <c r="BK529" i="2"/>
  <c r="J529" i="2"/>
  <c r="BE529" i="2" s="1"/>
  <c r="BI527" i="2"/>
  <c r="BH527" i="2"/>
  <c r="BG527" i="2"/>
  <c r="BF527" i="2"/>
  <c r="T527" i="2"/>
  <c r="T525" i="2" s="1"/>
  <c r="R527" i="2"/>
  <c r="P527" i="2"/>
  <c r="BK527" i="2"/>
  <c r="J527" i="2"/>
  <c r="BE527" i="2" s="1"/>
  <c r="BI526" i="2"/>
  <c r="BH526" i="2"/>
  <c r="BG526" i="2"/>
  <c r="BF526" i="2"/>
  <c r="T526" i="2"/>
  <c r="R526" i="2"/>
  <c r="R525" i="2"/>
  <c r="R524" i="2" s="1"/>
  <c r="R523" i="2" s="1"/>
  <c r="P526" i="2"/>
  <c r="P525" i="2" s="1"/>
  <c r="P524" i="2" s="1"/>
  <c r="P523" i="2" s="1"/>
  <c r="BK526" i="2"/>
  <c r="J526" i="2"/>
  <c r="BE526" i="2" s="1"/>
  <c r="BI520" i="2"/>
  <c r="BH520" i="2"/>
  <c r="BG520" i="2"/>
  <c r="BF520" i="2"/>
  <c r="T520" i="2"/>
  <c r="T519" i="2"/>
  <c r="R520" i="2"/>
  <c r="R519" i="2"/>
  <c r="P520" i="2"/>
  <c r="P519" i="2" s="1"/>
  <c r="BK520" i="2"/>
  <c r="BK519" i="2" s="1"/>
  <c r="J519" i="2" s="1"/>
  <c r="J83" i="2" s="1"/>
  <c r="J520" i="2"/>
  <c r="BE520" i="2"/>
  <c r="BI513" i="2"/>
  <c r="BH513" i="2"/>
  <c r="BG513" i="2"/>
  <c r="BF513" i="2"/>
  <c r="T513" i="2"/>
  <c r="R513" i="2"/>
  <c r="P513" i="2"/>
  <c r="BK513" i="2"/>
  <c r="J513" i="2"/>
  <c r="BE513" i="2" s="1"/>
  <c r="BI510" i="2"/>
  <c r="BH510" i="2"/>
  <c r="BG510" i="2"/>
  <c r="BF510" i="2"/>
  <c r="T510" i="2"/>
  <c r="R510" i="2"/>
  <c r="P510" i="2"/>
  <c r="BK510" i="2"/>
  <c r="J510" i="2"/>
  <c r="BE510" i="2"/>
  <c r="BI509" i="2"/>
  <c r="BH509" i="2"/>
  <c r="BG509" i="2"/>
  <c r="BF509" i="2"/>
  <c r="T509" i="2"/>
  <c r="R509" i="2"/>
  <c r="P509" i="2"/>
  <c r="BK509" i="2"/>
  <c r="J509" i="2"/>
  <c r="BE509" i="2" s="1"/>
  <c r="BI508" i="2"/>
  <c r="BH508" i="2"/>
  <c r="BG508" i="2"/>
  <c r="BF508" i="2"/>
  <c r="T508" i="2"/>
  <c r="R508" i="2"/>
  <c r="P508" i="2"/>
  <c r="BK508" i="2"/>
  <c r="J508" i="2"/>
  <c r="BE508" i="2" s="1"/>
  <c r="BI502" i="2"/>
  <c r="BH502" i="2"/>
  <c r="BG502" i="2"/>
  <c r="BF502" i="2"/>
  <c r="T502" i="2"/>
  <c r="R502" i="2"/>
  <c r="P502" i="2"/>
  <c r="BK502" i="2"/>
  <c r="J502" i="2"/>
  <c r="BE502" i="2" s="1"/>
  <c r="BI500" i="2"/>
  <c r="BH500" i="2"/>
  <c r="BG500" i="2"/>
  <c r="BF500" i="2"/>
  <c r="T500" i="2"/>
  <c r="R500" i="2"/>
  <c r="P500" i="2"/>
  <c r="BK500" i="2"/>
  <c r="J500" i="2"/>
  <c r="BE500" i="2" s="1"/>
  <c r="BI497" i="2"/>
  <c r="BH497" i="2"/>
  <c r="BG497" i="2"/>
  <c r="BF497" i="2"/>
  <c r="T497" i="2"/>
  <c r="R497" i="2"/>
  <c r="P497" i="2"/>
  <c r="BK497" i="2"/>
  <c r="J497" i="2"/>
  <c r="BE497" i="2" s="1"/>
  <c r="BI491" i="2"/>
  <c r="BH491" i="2"/>
  <c r="BG491" i="2"/>
  <c r="BF491" i="2"/>
  <c r="T491" i="2"/>
  <c r="R491" i="2"/>
  <c r="P491" i="2"/>
  <c r="BK491" i="2"/>
  <c r="J491" i="2"/>
  <c r="BE491" i="2"/>
  <c r="BI489" i="2"/>
  <c r="BH489" i="2"/>
  <c r="BG489" i="2"/>
  <c r="BF489" i="2"/>
  <c r="T489" i="2"/>
  <c r="R489" i="2"/>
  <c r="P489" i="2"/>
  <c r="BK489" i="2"/>
  <c r="J489" i="2"/>
  <c r="BE489" i="2" s="1"/>
  <c r="BI487" i="2"/>
  <c r="BH487" i="2"/>
  <c r="BG487" i="2"/>
  <c r="BF487" i="2"/>
  <c r="T487" i="2"/>
  <c r="R487" i="2"/>
  <c r="R472" i="2" s="1"/>
  <c r="P487" i="2"/>
  <c r="BK487" i="2"/>
  <c r="J487" i="2"/>
  <c r="BE487" i="2" s="1"/>
  <c r="BI486" i="2"/>
  <c r="BH486" i="2"/>
  <c r="BG486" i="2"/>
  <c r="BF486" i="2"/>
  <c r="T486" i="2"/>
  <c r="R486" i="2"/>
  <c r="P486" i="2"/>
  <c r="P472" i="2" s="1"/>
  <c r="BK486" i="2"/>
  <c r="J486" i="2"/>
  <c r="BE486" i="2" s="1"/>
  <c r="BI480" i="2"/>
  <c r="BH480" i="2"/>
  <c r="BG480" i="2"/>
  <c r="BF480" i="2"/>
  <c r="T480" i="2"/>
  <c r="R480" i="2"/>
  <c r="P480" i="2"/>
  <c r="BK480" i="2"/>
  <c r="J480" i="2"/>
  <c r="BE480" i="2" s="1"/>
  <c r="BI473" i="2"/>
  <c r="BH473" i="2"/>
  <c r="BG473" i="2"/>
  <c r="BF473" i="2"/>
  <c r="T473" i="2"/>
  <c r="T472" i="2" s="1"/>
  <c r="R473" i="2"/>
  <c r="P473" i="2"/>
  <c r="BK473" i="2"/>
  <c r="J473" i="2"/>
  <c r="BE473" i="2" s="1"/>
  <c r="BI471" i="2"/>
  <c r="BH471" i="2"/>
  <c r="BG471" i="2"/>
  <c r="BF471" i="2"/>
  <c r="T471" i="2"/>
  <c r="R471" i="2"/>
  <c r="P471" i="2"/>
  <c r="P468" i="2" s="1"/>
  <c r="BK471" i="2"/>
  <c r="J471" i="2"/>
  <c r="BE471" i="2" s="1"/>
  <c r="BI470" i="2"/>
  <c r="BH470" i="2"/>
  <c r="BG470" i="2"/>
  <c r="BF470" i="2"/>
  <c r="T470" i="2"/>
  <c r="R470" i="2"/>
  <c r="P470" i="2"/>
  <c r="BK470" i="2"/>
  <c r="J470" i="2"/>
  <c r="BE470" i="2" s="1"/>
  <c r="BI469" i="2"/>
  <c r="BH469" i="2"/>
  <c r="BG469" i="2"/>
  <c r="BF469" i="2"/>
  <c r="T469" i="2"/>
  <c r="T468" i="2" s="1"/>
  <c r="R469" i="2"/>
  <c r="R468" i="2"/>
  <c r="P469" i="2"/>
  <c r="BK469" i="2"/>
  <c r="J469" i="2"/>
  <c r="BE469" i="2" s="1"/>
  <c r="BI466" i="2"/>
  <c r="BH466" i="2"/>
  <c r="BG466" i="2"/>
  <c r="BF466" i="2"/>
  <c r="T466" i="2"/>
  <c r="R466" i="2"/>
  <c r="P466" i="2"/>
  <c r="BK466" i="2"/>
  <c r="J466" i="2"/>
  <c r="BE466" i="2" s="1"/>
  <c r="BI464" i="2"/>
  <c r="BH464" i="2"/>
  <c r="BG464" i="2"/>
  <c r="BF464" i="2"/>
  <c r="T464" i="2"/>
  <c r="R464" i="2"/>
  <c r="P464" i="2"/>
  <c r="BK464" i="2"/>
  <c r="J464" i="2"/>
  <c r="BE464" i="2" s="1"/>
  <c r="BI462" i="2"/>
  <c r="BH462" i="2"/>
  <c r="BG462" i="2"/>
  <c r="BF462" i="2"/>
  <c r="T462" i="2"/>
  <c r="R462" i="2"/>
  <c r="P462" i="2"/>
  <c r="BK462" i="2"/>
  <c r="J462" i="2"/>
  <c r="BE462" i="2" s="1"/>
  <c r="BI460" i="2"/>
  <c r="BH460" i="2"/>
  <c r="BG460" i="2"/>
  <c r="BF460" i="2"/>
  <c r="T460" i="2"/>
  <c r="R460" i="2"/>
  <c r="P460" i="2"/>
  <c r="BK460" i="2"/>
  <c r="J460" i="2"/>
  <c r="BE460" i="2" s="1"/>
  <c r="BI458" i="2"/>
  <c r="BH458" i="2"/>
  <c r="BG458" i="2"/>
  <c r="BF458" i="2"/>
  <c r="T458" i="2"/>
  <c r="T441" i="2" s="1"/>
  <c r="R458" i="2"/>
  <c r="P458" i="2"/>
  <c r="BK458" i="2"/>
  <c r="J458" i="2"/>
  <c r="BE458" i="2" s="1"/>
  <c r="BI456" i="2"/>
  <c r="BH456" i="2"/>
  <c r="BG456" i="2"/>
  <c r="BF456" i="2"/>
  <c r="T456" i="2"/>
  <c r="R456" i="2"/>
  <c r="P456" i="2"/>
  <c r="BK456" i="2"/>
  <c r="J456" i="2"/>
  <c r="BE456" i="2" s="1"/>
  <c r="BI452" i="2"/>
  <c r="BH452" i="2"/>
  <c r="BG452" i="2"/>
  <c r="BF452" i="2"/>
  <c r="T452" i="2"/>
  <c r="R452" i="2"/>
  <c r="P452" i="2"/>
  <c r="P441" i="2" s="1"/>
  <c r="BK452" i="2"/>
  <c r="J452" i="2"/>
  <c r="BE452" i="2" s="1"/>
  <c r="BI450" i="2"/>
  <c r="BH450" i="2"/>
  <c r="BG450" i="2"/>
  <c r="BF450" i="2"/>
  <c r="T450" i="2"/>
  <c r="R450" i="2"/>
  <c r="P450" i="2"/>
  <c r="BK450" i="2"/>
  <c r="J450" i="2"/>
  <c r="BE450" i="2" s="1"/>
  <c r="BI448" i="2"/>
  <c r="BH448" i="2"/>
  <c r="BG448" i="2"/>
  <c r="BF448" i="2"/>
  <c r="T448" i="2"/>
  <c r="R448" i="2"/>
  <c r="P448" i="2"/>
  <c r="BK448" i="2"/>
  <c r="J448" i="2"/>
  <c r="BE448" i="2" s="1"/>
  <c r="BI442" i="2"/>
  <c r="BH442" i="2"/>
  <c r="BG442" i="2"/>
  <c r="BF442" i="2"/>
  <c r="T442" i="2"/>
  <c r="R442" i="2"/>
  <c r="R441" i="2" s="1"/>
  <c r="P442" i="2"/>
  <c r="BK442" i="2"/>
  <c r="J442" i="2"/>
  <c r="BE442" i="2" s="1"/>
  <c r="BI439" i="2"/>
  <c r="BH439" i="2"/>
  <c r="BG439" i="2"/>
  <c r="BF439" i="2"/>
  <c r="T439" i="2"/>
  <c r="R439" i="2"/>
  <c r="P439" i="2"/>
  <c r="BK439" i="2"/>
  <c r="J439" i="2"/>
  <c r="BE439" i="2" s="1"/>
  <c r="BI437" i="2"/>
  <c r="BH437" i="2"/>
  <c r="BG437" i="2"/>
  <c r="BF437" i="2"/>
  <c r="T437" i="2"/>
  <c r="R437" i="2"/>
  <c r="P437" i="2"/>
  <c r="BK437" i="2"/>
  <c r="J437" i="2"/>
  <c r="BE437" i="2" s="1"/>
  <c r="BI436" i="2"/>
  <c r="BH436" i="2"/>
  <c r="BG436" i="2"/>
  <c r="BF436" i="2"/>
  <c r="T436" i="2"/>
  <c r="R436" i="2"/>
  <c r="P436" i="2"/>
  <c r="BK436" i="2"/>
  <c r="J436" i="2"/>
  <c r="BE436" i="2" s="1"/>
  <c r="BI434" i="2"/>
  <c r="BH434" i="2"/>
  <c r="BG434" i="2"/>
  <c r="BF434" i="2"/>
  <c r="T434" i="2"/>
  <c r="R434" i="2"/>
  <c r="P434" i="2"/>
  <c r="BK434" i="2"/>
  <c r="J434" i="2"/>
  <c r="BE434" i="2" s="1"/>
  <c r="BI432" i="2"/>
  <c r="BH432" i="2"/>
  <c r="BG432" i="2"/>
  <c r="BF432" i="2"/>
  <c r="T432" i="2"/>
  <c r="R432" i="2"/>
  <c r="P432" i="2"/>
  <c r="BK432" i="2"/>
  <c r="J432" i="2"/>
  <c r="BE432" i="2"/>
  <c r="BI430" i="2"/>
  <c r="BH430" i="2"/>
  <c r="BG430" i="2"/>
  <c r="BF430" i="2"/>
  <c r="T430" i="2"/>
  <c r="R430" i="2"/>
  <c r="P430" i="2"/>
  <c r="BK430" i="2"/>
  <c r="J430" i="2"/>
  <c r="BE430" i="2" s="1"/>
  <c r="BI428" i="2"/>
  <c r="BH428" i="2"/>
  <c r="BG428" i="2"/>
  <c r="BF428" i="2"/>
  <c r="T428" i="2"/>
  <c r="R428" i="2"/>
  <c r="P428" i="2"/>
  <c r="BK428" i="2"/>
  <c r="J428" i="2"/>
  <c r="BE428" i="2" s="1"/>
  <c r="BI425" i="2"/>
  <c r="BH425" i="2"/>
  <c r="BG425" i="2"/>
  <c r="BF425" i="2"/>
  <c r="T425" i="2"/>
  <c r="R425" i="2"/>
  <c r="P425" i="2"/>
  <c r="BK425" i="2"/>
  <c r="J425" i="2"/>
  <c r="BE425" i="2"/>
  <c r="BI423" i="2"/>
  <c r="BH423" i="2"/>
  <c r="BG423" i="2"/>
  <c r="BF423" i="2"/>
  <c r="T423" i="2"/>
  <c r="R423" i="2"/>
  <c r="P423" i="2"/>
  <c r="BK423" i="2"/>
  <c r="J423" i="2"/>
  <c r="BE423" i="2" s="1"/>
  <c r="BI420" i="2"/>
  <c r="BH420" i="2"/>
  <c r="BG420" i="2"/>
  <c r="BF420" i="2"/>
  <c r="T420" i="2"/>
  <c r="R420" i="2"/>
  <c r="P420" i="2"/>
  <c r="BK420" i="2"/>
  <c r="J420" i="2"/>
  <c r="BE420" i="2" s="1"/>
  <c r="BI418" i="2"/>
  <c r="BH418" i="2"/>
  <c r="BG418" i="2"/>
  <c r="BF418" i="2"/>
  <c r="T418" i="2"/>
  <c r="R418" i="2"/>
  <c r="P418" i="2"/>
  <c r="BK418" i="2"/>
  <c r="J418" i="2"/>
  <c r="BE418" i="2" s="1"/>
  <c r="BI414" i="2"/>
  <c r="BH414" i="2"/>
  <c r="BG414" i="2"/>
  <c r="BF414" i="2"/>
  <c r="T414" i="2"/>
  <c r="T413" i="2" s="1"/>
  <c r="R414" i="2"/>
  <c r="R413" i="2" s="1"/>
  <c r="P414" i="2"/>
  <c r="P413" i="2"/>
  <c r="BK414" i="2"/>
  <c r="J414" i="2"/>
  <c r="BE414" i="2" s="1"/>
  <c r="BI411" i="2"/>
  <c r="BH411" i="2"/>
  <c r="BG411" i="2"/>
  <c r="BF411" i="2"/>
  <c r="T411" i="2"/>
  <c r="R411" i="2"/>
  <c r="P411" i="2"/>
  <c r="BK411" i="2"/>
  <c r="J411" i="2"/>
  <c r="BE411" i="2"/>
  <c r="BI409" i="2"/>
  <c r="BH409" i="2"/>
  <c r="BG409" i="2"/>
  <c r="BF409" i="2"/>
  <c r="T409" i="2"/>
  <c r="R409" i="2"/>
  <c r="P409" i="2"/>
  <c r="BK409" i="2"/>
  <c r="J409" i="2"/>
  <c r="BE409" i="2" s="1"/>
  <c r="BI408" i="2"/>
  <c r="BH408" i="2"/>
  <c r="BG408" i="2"/>
  <c r="BF408" i="2"/>
  <c r="T408" i="2"/>
  <c r="R408" i="2"/>
  <c r="P408" i="2"/>
  <c r="BK408" i="2"/>
  <c r="J408" i="2"/>
  <c r="BE408" i="2" s="1"/>
  <c r="BI407" i="2"/>
  <c r="BH407" i="2"/>
  <c r="BG407" i="2"/>
  <c r="BF407" i="2"/>
  <c r="T407" i="2"/>
  <c r="R407" i="2"/>
  <c r="P407" i="2"/>
  <c r="BK407" i="2"/>
  <c r="J407" i="2"/>
  <c r="BE407" i="2" s="1"/>
  <c r="BI406" i="2"/>
  <c r="BH406" i="2"/>
  <c r="BG406" i="2"/>
  <c r="BF406" i="2"/>
  <c r="T406" i="2"/>
  <c r="R406" i="2"/>
  <c r="P406" i="2"/>
  <c r="BK406" i="2"/>
  <c r="J406" i="2"/>
  <c r="BE406" i="2" s="1"/>
  <c r="BI405" i="2"/>
  <c r="BH405" i="2"/>
  <c r="BG405" i="2"/>
  <c r="BF405" i="2"/>
  <c r="T405" i="2"/>
  <c r="R405" i="2"/>
  <c r="P405" i="2"/>
  <c r="BK405" i="2"/>
  <c r="J405" i="2"/>
  <c r="BE405" i="2" s="1"/>
  <c r="BI404" i="2"/>
  <c r="BH404" i="2"/>
  <c r="BG404" i="2"/>
  <c r="BF404" i="2"/>
  <c r="T404" i="2"/>
  <c r="R404" i="2"/>
  <c r="P404" i="2"/>
  <c r="BK404" i="2"/>
  <c r="J404" i="2"/>
  <c r="BE404" i="2" s="1"/>
  <c r="BI403" i="2"/>
  <c r="BH403" i="2"/>
  <c r="BG403" i="2"/>
  <c r="BF403" i="2"/>
  <c r="T403" i="2"/>
  <c r="R403" i="2"/>
  <c r="P403" i="2"/>
  <c r="BK403" i="2"/>
  <c r="J403" i="2"/>
  <c r="BE403" i="2"/>
  <c r="BI401" i="2"/>
  <c r="BH401" i="2"/>
  <c r="BG401" i="2"/>
  <c r="BF401" i="2"/>
  <c r="T401" i="2"/>
  <c r="T400" i="2" s="1"/>
  <c r="R401" i="2"/>
  <c r="R400" i="2" s="1"/>
  <c r="P401" i="2"/>
  <c r="P400" i="2"/>
  <c r="BK401" i="2"/>
  <c r="J401" i="2"/>
  <c r="BE401" i="2" s="1"/>
  <c r="BI398" i="2"/>
  <c r="BH398" i="2"/>
  <c r="BG398" i="2"/>
  <c r="BF398" i="2"/>
  <c r="T398" i="2"/>
  <c r="R398" i="2"/>
  <c r="R382" i="2" s="1"/>
  <c r="P398" i="2"/>
  <c r="BK398" i="2"/>
  <c r="J398" i="2"/>
  <c r="BE398" i="2"/>
  <c r="BI396" i="2"/>
  <c r="BH396" i="2"/>
  <c r="BG396" i="2"/>
  <c r="BF396" i="2"/>
  <c r="T396" i="2"/>
  <c r="R396" i="2"/>
  <c r="P396" i="2"/>
  <c r="P382" i="2" s="1"/>
  <c r="BK396" i="2"/>
  <c r="J396" i="2"/>
  <c r="BE396" i="2" s="1"/>
  <c r="BI391" i="2"/>
  <c r="BH391" i="2"/>
  <c r="BG391" i="2"/>
  <c r="BF391" i="2"/>
  <c r="T391" i="2"/>
  <c r="R391" i="2"/>
  <c r="P391" i="2"/>
  <c r="BK391" i="2"/>
  <c r="J391" i="2"/>
  <c r="BE391" i="2" s="1"/>
  <c r="BI389" i="2"/>
  <c r="BH389" i="2"/>
  <c r="BG389" i="2"/>
  <c r="BF389" i="2"/>
  <c r="T389" i="2"/>
  <c r="R389" i="2"/>
  <c r="P389" i="2"/>
  <c r="BK389" i="2"/>
  <c r="J389" i="2"/>
  <c r="BE389" i="2" s="1"/>
  <c r="BI387" i="2"/>
  <c r="BH387" i="2"/>
  <c r="BG387" i="2"/>
  <c r="BF387" i="2"/>
  <c r="T387" i="2"/>
  <c r="R387" i="2"/>
  <c r="P387" i="2"/>
  <c r="BK387" i="2"/>
  <c r="J387" i="2"/>
  <c r="BE387" i="2" s="1"/>
  <c r="BI385" i="2"/>
  <c r="BH385" i="2"/>
  <c r="BG385" i="2"/>
  <c r="BF385" i="2"/>
  <c r="T385" i="2"/>
  <c r="R385" i="2"/>
  <c r="P385" i="2"/>
  <c r="BK385" i="2"/>
  <c r="J385" i="2"/>
  <c r="BE385" i="2" s="1"/>
  <c r="BI383" i="2"/>
  <c r="BH383" i="2"/>
  <c r="BG383" i="2"/>
  <c r="BF383" i="2"/>
  <c r="T383" i="2"/>
  <c r="T382" i="2"/>
  <c r="R383" i="2"/>
  <c r="P383" i="2"/>
  <c r="BK383" i="2"/>
  <c r="J383" i="2"/>
  <c r="BE383" i="2"/>
  <c r="BI380" i="2"/>
  <c r="BH380" i="2"/>
  <c r="BG380" i="2"/>
  <c r="BF380" i="2"/>
  <c r="T380" i="2"/>
  <c r="T379" i="2"/>
  <c r="R380" i="2"/>
  <c r="R379" i="2"/>
  <c r="P380" i="2"/>
  <c r="P379" i="2"/>
  <c r="BK380" i="2"/>
  <c r="BK379" i="2" s="1"/>
  <c r="J379" i="2" s="1"/>
  <c r="J76" i="2" s="1"/>
  <c r="J380" i="2"/>
  <c r="BE380" i="2" s="1"/>
  <c r="BI378" i="2"/>
  <c r="BH378" i="2"/>
  <c r="BG378" i="2"/>
  <c r="BF378" i="2"/>
  <c r="T378" i="2"/>
  <c r="T377" i="2"/>
  <c r="R378" i="2"/>
  <c r="R377" i="2" s="1"/>
  <c r="P378" i="2"/>
  <c r="P377" i="2"/>
  <c r="BK378" i="2"/>
  <c r="BK377" i="2" s="1"/>
  <c r="J377" i="2" s="1"/>
  <c r="J75" i="2" s="1"/>
  <c r="J378" i="2"/>
  <c r="BE378" i="2" s="1"/>
  <c r="BI375" i="2"/>
  <c r="BH375" i="2"/>
  <c r="BG375" i="2"/>
  <c r="BF375" i="2"/>
  <c r="T375" i="2"/>
  <c r="R375" i="2"/>
  <c r="R373" i="2" s="1"/>
  <c r="P375" i="2"/>
  <c r="P373" i="2" s="1"/>
  <c r="BK375" i="2"/>
  <c r="J375" i="2"/>
  <c r="BE375" i="2" s="1"/>
  <c r="BI374" i="2"/>
  <c r="BH374" i="2"/>
  <c r="BG374" i="2"/>
  <c r="BF374" i="2"/>
  <c r="T374" i="2"/>
  <c r="T373" i="2" s="1"/>
  <c r="R374" i="2"/>
  <c r="P374" i="2"/>
  <c r="BK374" i="2"/>
  <c r="J374" i="2"/>
  <c r="BE374" i="2" s="1"/>
  <c r="BI372" i="2"/>
  <c r="BH372" i="2"/>
  <c r="BG372" i="2"/>
  <c r="BF372" i="2"/>
  <c r="T372" i="2"/>
  <c r="R372" i="2"/>
  <c r="P372" i="2"/>
  <c r="BK372" i="2"/>
  <c r="J372" i="2"/>
  <c r="BE372" i="2" s="1"/>
  <c r="BI370" i="2"/>
  <c r="BH370" i="2"/>
  <c r="BG370" i="2"/>
  <c r="BF370" i="2"/>
  <c r="T370" i="2"/>
  <c r="R370" i="2"/>
  <c r="P370" i="2"/>
  <c r="BK370" i="2"/>
  <c r="J370" i="2"/>
  <c r="BE370" i="2" s="1"/>
  <c r="BI369" i="2"/>
  <c r="BH369" i="2"/>
  <c r="BG369" i="2"/>
  <c r="BF369" i="2"/>
  <c r="T369" i="2"/>
  <c r="T368" i="2" s="1"/>
  <c r="R369" i="2"/>
  <c r="R368" i="2"/>
  <c r="P369" i="2"/>
  <c r="P368" i="2"/>
  <c r="BK369" i="2"/>
  <c r="J369" i="2"/>
  <c r="BE369" i="2" s="1"/>
  <c r="BI366" i="2"/>
  <c r="BH366" i="2"/>
  <c r="BG366" i="2"/>
  <c r="BF366" i="2"/>
  <c r="T366" i="2"/>
  <c r="R366" i="2"/>
  <c r="P366" i="2"/>
  <c r="BK366" i="2"/>
  <c r="J366" i="2"/>
  <c r="BE366" i="2" s="1"/>
  <c r="BI364" i="2"/>
  <c r="BH364" i="2"/>
  <c r="BG364" i="2"/>
  <c r="BF364" i="2"/>
  <c r="T364" i="2"/>
  <c r="R364" i="2"/>
  <c r="P364" i="2"/>
  <c r="BK364" i="2"/>
  <c r="J364" i="2"/>
  <c r="BE364" i="2"/>
  <c r="BI362" i="2"/>
  <c r="BH362" i="2"/>
  <c r="BG362" i="2"/>
  <c r="BF362" i="2"/>
  <c r="T362" i="2"/>
  <c r="R362" i="2"/>
  <c r="P362" i="2"/>
  <c r="BK362" i="2"/>
  <c r="J362" i="2"/>
  <c r="BE362" i="2" s="1"/>
  <c r="BI360" i="2"/>
  <c r="BH360" i="2"/>
  <c r="BG360" i="2"/>
  <c r="BF360" i="2"/>
  <c r="T360" i="2"/>
  <c r="T359" i="2" s="1"/>
  <c r="R360" i="2"/>
  <c r="R359" i="2" s="1"/>
  <c r="P360" i="2"/>
  <c r="P359" i="2"/>
  <c r="BK360" i="2"/>
  <c r="J360" i="2"/>
  <c r="BE360" i="2" s="1"/>
  <c r="BI357" i="2"/>
  <c r="BH357" i="2"/>
  <c r="BG357" i="2"/>
  <c r="BF357" i="2"/>
  <c r="T357" i="2"/>
  <c r="R357" i="2"/>
  <c r="P357" i="2"/>
  <c r="BK357" i="2"/>
  <c r="J357" i="2"/>
  <c r="BE357" i="2" s="1"/>
  <c r="BI355" i="2"/>
  <c r="BH355" i="2"/>
  <c r="BG355" i="2"/>
  <c r="BF355" i="2"/>
  <c r="T355" i="2"/>
  <c r="R355" i="2"/>
  <c r="P355" i="2"/>
  <c r="BK355" i="2"/>
  <c r="J355" i="2"/>
  <c r="BE355" i="2" s="1"/>
  <c r="BI354" i="2"/>
  <c r="BH354" i="2"/>
  <c r="BG354" i="2"/>
  <c r="BF354" i="2"/>
  <c r="T354" i="2"/>
  <c r="R354" i="2"/>
  <c r="P354" i="2"/>
  <c r="BK354" i="2"/>
  <c r="J354" i="2"/>
  <c r="BE354" i="2" s="1"/>
  <c r="BI353" i="2"/>
  <c r="BH353" i="2"/>
  <c r="BG353" i="2"/>
  <c r="BF353" i="2"/>
  <c r="T353" i="2"/>
  <c r="R353" i="2"/>
  <c r="P353" i="2"/>
  <c r="BK353" i="2"/>
  <c r="J353" i="2"/>
  <c r="BE353" i="2" s="1"/>
  <c r="BI352" i="2"/>
  <c r="BH352" i="2"/>
  <c r="BG352" i="2"/>
  <c r="BF352" i="2"/>
  <c r="T352" i="2"/>
  <c r="R352" i="2"/>
  <c r="P352" i="2"/>
  <c r="BK352" i="2"/>
  <c r="J352" i="2"/>
  <c r="BE352" i="2" s="1"/>
  <c r="BI350" i="2"/>
  <c r="BH350" i="2"/>
  <c r="BG350" i="2"/>
  <c r="BF350" i="2"/>
  <c r="T350" i="2"/>
  <c r="R350" i="2"/>
  <c r="P350" i="2"/>
  <c r="BK350" i="2"/>
  <c r="J350" i="2"/>
  <c r="BE350" i="2"/>
  <c r="BI349" i="2"/>
  <c r="BH349" i="2"/>
  <c r="BG349" i="2"/>
  <c r="BF349" i="2"/>
  <c r="T349" i="2"/>
  <c r="R349" i="2"/>
  <c r="P349" i="2"/>
  <c r="BK349" i="2"/>
  <c r="J349" i="2"/>
  <c r="BE349" i="2"/>
  <c r="BI347" i="2"/>
  <c r="BH347" i="2"/>
  <c r="BG347" i="2"/>
  <c r="BF347" i="2"/>
  <c r="T347" i="2"/>
  <c r="R347" i="2"/>
  <c r="P347" i="2"/>
  <c r="BK347" i="2"/>
  <c r="J347" i="2"/>
  <c r="BE347" i="2"/>
  <c r="BI345" i="2"/>
  <c r="BH345" i="2"/>
  <c r="BG345" i="2"/>
  <c r="BF345" i="2"/>
  <c r="T345" i="2"/>
  <c r="R345" i="2"/>
  <c r="P345" i="2"/>
  <c r="BK345" i="2"/>
  <c r="J345" i="2"/>
  <c r="BE345" i="2" s="1"/>
  <c r="BI343" i="2"/>
  <c r="BH343" i="2"/>
  <c r="BG343" i="2"/>
  <c r="BF343" i="2"/>
  <c r="T343" i="2"/>
  <c r="R343" i="2"/>
  <c r="P343" i="2"/>
  <c r="BK343" i="2"/>
  <c r="J343" i="2"/>
  <c r="BE343" i="2" s="1"/>
  <c r="BI342" i="2"/>
  <c r="BH342" i="2"/>
  <c r="BG342" i="2"/>
  <c r="BF342" i="2"/>
  <c r="T342" i="2"/>
  <c r="R342" i="2"/>
  <c r="P342" i="2"/>
  <c r="BK342" i="2"/>
  <c r="J342" i="2"/>
  <c r="BE342" i="2" s="1"/>
  <c r="BI341" i="2"/>
  <c r="BH341" i="2"/>
  <c r="BG341" i="2"/>
  <c r="BF341" i="2"/>
  <c r="T341" i="2"/>
  <c r="R341" i="2"/>
  <c r="P341" i="2"/>
  <c r="BK341" i="2"/>
  <c r="J341" i="2"/>
  <c r="BE341" i="2" s="1"/>
  <c r="BI339" i="2"/>
  <c r="BH339" i="2"/>
  <c r="BG339" i="2"/>
  <c r="BF339" i="2"/>
  <c r="T339" i="2"/>
  <c r="T333" i="2" s="1"/>
  <c r="R339" i="2"/>
  <c r="R333" i="2" s="1"/>
  <c r="P339" i="2"/>
  <c r="BK339" i="2"/>
  <c r="J339" i="2"/>
  <c r="BE339" i="2" s="1"/>
  <c r="BI338" i="2"/>
  <c r="BH338" i="2"/>
  <c r="BG338" i="2"/>
  <c r="BF338" i="2"/>
  <c r="T338" i="2"/>
  <c r="R338" i="2"/>
  <c r="P338" i="2"/>
  <c r="P333" i="2" s="1"/>
  <c r="BK338" i="2"/>
  <c r="J338" i="2"/>
  <c r="BE338" i="2" s="1"/>
  <c r="BI337" i="2"/>
  <c r="BH337" i="2"/>
  <c r="BG337" i="2"/>
  <c r="BF337" i="2"/>
  <c r="T337" i="2"/>
  <c r="R337" i="2"/>
  <c r="P337" i="2"/>
  <c r="BK337" i="2"/>
  <c r="J337" i="2"/>
  <c r="BE337" i="2" s="1"/>
  <c r="BI335" i="2"/>
  <c r="BH335" i="2"/>
  <c r="BG335" i="2"/>
  <c r="BF335" i="2"/>
  <c r="T335" i="2"/>
  <c r="R335" i="2"/>
  <c r="P335" i="2"/>
  <c r="BK335" i="2"/>
  <c r="J335" i="2"/>
  <c r="BE335" i="2" s="1"/>
  <c r="BI334" i="2"/>
  <c r="BH334" i="2"/>
  <c r="BG334" i="2"/>
  <c r="BF334" i="2"/>
  <c r="T334" i="2"/>
  <c r="R334" i="2"/>
  <c r="P334" i="2"/>
  <c r="BK334" i="2"/>
  <c r="J334" i="2"/>
  <c r="BE334" i="2" s="1"/>
  <c r="BI331" i="2"/>
  <c r="BH331" i="2"/>
  <c r="BG331" i="2"/>
  <c r="BF331" i="2"/>
  <c r="T331" i="2"/>
  <c r="R331" i="2"/>
  <c r="P331" i="2"/>
  <c r="BK331" i="2"/>
  <c r="J331" i="2"/>
  <c r="BE331" i="2" s="1"/>
  <c r="BI329" i="2"/>
  <c r="BH329" i="2"/>
  <c r="BG329" i="2"/>
  <c r="BF329" i="2"/>
  <c r="T329" i="2"/>
  <c r="R329" i="2"/>
  <c r="P329" i="2"/>
  <c r="BK329" i="2"/>
  <c r="J329" i="2"/>
  <c r="BE329" i="2" s="1"/>
  <c r="BI328" i="2"/>
  <c r="BH328" i="2"/>
  <c r="BG328" i="2"/>
  <c r="BF328" i="2"/>
  <c r="T328" i="2"/>
  <c r="R328" i="2"/>
  <c r="P328" i="2"/>
  <c r="BK328" i="2"/>
  <c r="J328" i="2"/>
  <c r="BE328" i="2" s="1"/>
  <c r="BI326" i="2"/>
  <c r="BH326" i="2"/>
  <c r="BG326" i="2"/>
  <c r="BF326" i="2"/>
  <c r="T326" i="2"/>
  <c r="R326" i="2"/>
  <c r="P326" i="2"/>
  <c r="BK326" i="2"/>
  <c r="J326" i="2"/>
  <c r="BE326" i="2" s="1"/>
  <c r="BI322" i="2"/>
  <c r="BH322" i="2"/>
  <c r="BG322" i="2"/>
  <c r="BF322" i="2"/>
  <c r="T322" i="2"/>
  <c r="R322" i="2"/>
  <c r="P322" i="2"/>
  <c r="BK322" i="2"/>
  <c r="J322" i="2"/>
  <c r="BE322" i="2" s="1"/>
  <c r="BI320" i="2"/>
  <c r="BH320" i="2"/>
  <c r="BG320" i="2"/>
  <c r="BF320" i="2"/>
  <c r="T320" i="2"/>
  <c r="R320" i="2"/>
  <c r="P320" i="2"/>
  <c r="BK320" i="2"/>
  <c r="J320" i="2"/>
  <c r="BE320" i="2" s="1"/>
  <c r="BI319" i="2"/>
  <c r="BH319" i="2"/>
  <c r="BG319" i="2"/>
  <c r="BF319" i="2"/>
  <c r="T319" i="2"/>
  <c r="R319" i="2"/>
  <c r="P319" i="2"/>
  <c r="BK319" i="2"/>
  <c r="J319" i="2"/>
  <c r="BE319" i="2" s="1"/>
  <c r="BI318" i="2"/>
  <c r="BH318" i="2"/>
  <c r="BG318" i="2"/>
  <c r="BF318" i="2"/>
  <c r="T318" i="2"/>
  <c r="R318" i="2"/>
  <c r="P318" i="2"/>
  <c r="BK318" i="2"/>
  <c r="J318" i="2"/>
  <c r="BE318" i="2" s="1"/>
  <c r="BI316" i="2"/>
  <c r="BH316" i="2"/>
  <c r="BG316" i="2"/>
  <c r="BF316" i="2"/>
  <c r="T316" i="2"/>
  <c r="R316" i="2"/>
  <c r="P316" i="2"/>
  <c r="BK316" i="2"/>
  <c r="J316" i="2"/>
  <c r="BE316" i="2" s="1"/>
  <c r="BI314" i="2"/>
  <c r="BH314" i="2"/>
  <c r="BG314" i="2"/>
  <c r="BF314" i="2"/>
  <c r="T314" i="2"/>
  <c r="R314" i="2"/>
  <c r="P314" i="2"/>
  <c r="BK314" i="2"/>
  <c r="J314" i="2"/>
  <c r="BE314" i="2" s="1"/>
  <c r="BI312" i="2"/>
  <c r="BH312" i="2"/>
  <c r="BG312" i="2"/>
  <c r="BF312" i="2"/>
  <c r="T312" i="2"/>
  <c r="T304" i="2" s="1"/>
  <c r="R312" i="2"/>
  <c r="P312" i="2"/>
  <c r="BK312" i="2"/>
  <c r="J312" i="2"/>
  <c r="BE312" i="2" s="1"/>
  <c r="BI307" i="2"/>
  <c r="BH307" i="2"/>
  <c r="BG307" i="2"/>
  <c r="BF307" i="2"/>
  <c r="T307" i="2"/>
  <c r="R307" i="2"/>
  <c r="P307" i="2"/>
  <c r="BK307" i="2"/>
  <c r="J307" i="2"/>
  <c r="BE307" i="2"/>
  <c r="BI305" i="2"/>
  <c r="BH305" i="2"/>
  <c r="BG305" i="2"/>
  <c r="BF305" i="2"/>
  <c r="T305" i="2"/>
  <c r="R305" i="2"/>
  <c r="R304" i="2" s="1"/>
  <c r="P305" i="2"/>
  <c r="P304" i="2"/>
  <c r="BK305" i="2"/>
  <c r="J305" i="2"/>
  <c r="BE305" i="2" s="1"/>
  <c r="BI302" i="2"/>
  <c r="BH302" i="2"/>
  <c r="BG302" i="2"/>
  <c r="BF302" i="2"/>
  <c r="T302" i="2"/>
  <c r="R302" i="2"/>
  <c r="P302" i="2"/>
  <c r="BK302" i="2"/>
  <c r="J302" i="2"/>
  <c r="BE302" i="2" s="1"/>
  <c r="BI300" i="2"/>
  <c r="BH300" i="2"/>
  <c r="BG300" i="2"/>
  <c r="BF300" i="2"/>
  <c r="T300" i="2"/>
  <c r="R300" i="2"/>
  <c r="P300" i="2"/>
  <c r="BK300" i="2"/>
  <c r="J300" i="2"/>
  <c r="BE300" i="2" s="1"/>
  <c r="BI296" i="2"/>
  <c r="BH296" i="2"/>
  <c r="BG296" i="2"/>
  <c r="BF296" i="2"/>
  <c r="T296" i="2"/>
  <c r="R296" i="2"/>
  <c r="P296" i="2"/>
  <c r="BK296" i="2"/>
  <c r="J296" i="2"/>
  <c r="BE296" i="2" s="1"/>
  <c r="BI294" i="2"/>
  <c r="BH294" i="2"/>
  <c r="BG294" i="2"/>
  <c r="BF294" i="2"/>
  <c r="T294" i="2"/>
  <c r="R294" i="2"/>
  <c r="P294" i="2"/>
  <c r="BK294" i="2"/>
  <c r="J294" i="2"/>
  <c r="BE294" i="2" s="1"/>
  <c r="BI292" i="2"/>
  <c r="BH292" i="2"/>
  <c r="BG292" i="2"/>
  <c r="BF292" i="2"/>
  <c r="T292" i="2"/>
  <c r="R292" i="2"/>
  <c r="P292" i="2"/>
  <c r="BK292" i="2"/>
  <c r="J292" i="2"/>
  <c r="BE292" i="2"/>
  <c r="BI290" i="2"/>
  <c r="BH290" i="2"/>
  <c r="BG290" i="2"/>
  <c r="BF290" i="2"/>
  <c r="T290" i="2"/>
  <c r="R290" i="2"/>
  <c r="P290" i="2"/>
  <c r="BK290" i="2"/>
  <c r="J290" i="2"/>
  <c r="BE290" i="2" s="1"/>
  <c r="BI288" i="2"/>
  <c r="BH288" i="2"/>
  <c r="BG288" i="2"/>
  <c r="BF288" i="2"/>
  <c r="T288" i="2"/>
  <c r="R288" i="2"/>
  <c r="P288" i="2"/>
  <c r="BK288" i="2"/>
  <c r="J288" i="2"/>
  <c r="BE288" i="2" s="1"/>
  <c r="BI286" i="2"/>
  <c r="BH286" i="2"/>
  <c r="BG286" i="2"/>
  <c r="BF286" i="2"/>
  <c r="T286" i="2"/>
  <c r="T285" i="2" s="1"/>
  <c r="R286" i="2"/>
  <c r="R285" i="2"/>
  <c r="P286" i="2"/>
  <c r="P285" i="2"/>
  <c r="BK286" i="2"/>
  <c r="J286" i="2"/>
  <c r="BE286" i="2" s="1"/>
  <c r="BI283" i="2"/>
  <c r="BH283" i="2"/>
  <c r="BG283" i="2"/>
  <c r="BF283" i="2"/>
  <c r="T283" i="2"/>
  <c r="R283" i="2"/>
  <c r="P283" i="2"/>
  <c r="BK283" i="2"/>
  <c r="J283" i="2"/>
  <c r="BE283" i="2"/>
  <c r="BI281" i="2"/>
  <c r="BH281" i="2"/>
  <c r="BG281" i="2"/>
  <c r="BF281" i="2"/>
  <c r="T281" i="2"/>
  <c r="R281" i="2"/>
  <c r="R265" i="2" s="1"/>
  <c r="P281" i="2"/>
  <c r="BK281" i="2"/>
  <c r="J281" i="2"/>
  <c r="BE281" i="2" s="1"/>
  <c r="BI279" i="2"/>
  <c r="BH279" i="2"/>
  <c r="BG279" i="2"/>
  <c r="BF279" i="2"/>
  <c r="T279" i="2"/>
  <c r="R279" i="2"/>
  <c r="P279" i="2"/>
  <c r="P265" i="2" s="1"/>
  <c r="BK279" i="2"/>
  <c r="J279" i="2"/>
  <c r="BE279" i="2" s="1"/>
  <c r="BI276" i="2"/>
  <c r="BH276" i="2"/>
  <c r="BG276" i="2"/>
  <c r="BF276" i="2"/>
  <c r="T276" i="2"/>
  <c r="R276" i="2"/>
  <c r="P276" i="2"/>
  <c r="BK276" i="2"/>
  <c r="J276" i="2"/>
  <c r="BE276" i="2" s="1"/>
  <c r="BI273" i="2"/>
  <c r="BH273" i="2"/>
  <c r="BG273" i="2"/>
  <c r="BF273" i="2"/>
  <c r="T273" i="2"/>
  <c r="R273" i="2"/>
  <c r="P273" i="2"/>
  <c r="BK273" i="2"/>
  <c r="J273" i="2"/>
  <c r="BE273" i="2" s="1"/>
  <c r="BI270" i="2"/>
  <c r="BH270" i="2"/>
  <c r="BG270" i="2"/>
  <c r="BF270" i="2"/>
  <c r="T270" i="2"/>
  <c r="R270" i="2"/>
  <c r="P270" i="2"/>
  <c r="BK270" i="2"/>
  <c r="J270" i="2"/>
  <c r="BE270" i="2" s="1"/>
  <c r="BI266" i="2"/>
  <c r="BH266" i="2"/>
  <c r="BG266" i="2"/>
  <c r="BF266" i="2"/>
  <c r="T266" i="2"/>
  <c r="T265" i="2"/>
  <c r="R266" i="2"/>
  <c r="P266" i="2"/>
  <c r="BK266" i="2"/>
  <c r="J266" i="2"/>
  <c r="BE266" i="2"/>
  <c r="BI263" i="2"/>
  <c r="BH263" i="2"/>
  <c r="BG263" i="2"/>
  <c r="BF263" i="2"/>
  <c r="T263" i="2"/>
  <c r="R263" i="2"/>
  <c r="P263" i="2"/>
  <c r="BK263" i="2"/>
  <c r="J263" i="2"/>
  <c r="BE263" i="2" s="1"/>
  <c r="BI261" i="2"/>
  <c r="BH261" i="2"/>
  <c r="BG261" i="2"/>
  <c r="BF261" i="2"/>
  <c r="T261" i="2"/>
  <c r="R261" i="2"/>
  <c r="P261" i="2"/>
  <c r="BK261" i="2"/>
  <c r="J261" i="2"/>
  <c r="BE261" i="2" s="1"/>
  <c r="BI259" i="2"/>
  <c r="BH259" i="2"/>
  <c r="BG259" i="2"/>
  <c r="BF259" i="2"/>
  <c r="T259" i="2"/>
  <c r="R259" i="2"/>
  <c r="P259" i="2"/>
  <c r="BK259" i="2"/>
  <c r="J259" i="2"/>
  <c r="BE259" i="2" s="1"/>
  <c r="BI254" i="2"/>
  <c r="BH254" i="2"/>
  <c r="BG254" i="2"/>
  <c r="BF254" i="2"/>
  <c r="T254" i="2"/>
  <c r="T247" i="2" s="1"/>
  <c r="T246" i="2" s="1"/>
  <c r="R254" i="2"/>
  <c r="R247" i="2" s="1"/>
  <c r="P254" i="2"/>
  <c r="BK254" i="2"/>
  <c r="J254" i="2"/>
  <c r="BE254" i="2" s="1"/>
  <c r="BI252" i="2"/>
  <c r="BH252" i="2"/>
  <c r="BG252" i="2"/>
  <c r="BF252" i="2"/>
  <c r="T252" i="2"/>
  <c r="R252" i="2"/>
  <c r="P252" i="2"/>
  <c r="BK252" i="2"/>
  <c r="J252" i="2"/>
  <c r="BE252" i="2" s="1"/>
  <c r="BI248" i="2"/>
  <c r="BH248" i="2"/>
  <c r="BG248" i="2"/>
  <c r="BF248" i="2"/>
  <c r="T248" i="2"/>
  <c r="R248" i="2"/>
  <c r="P248" i="2"/>
  <c r="P247" i="2"/>
  <c r="BK248" i="2"/>
  <c r="J248" i="2"/>
  <c r="BE248" i="2" s="1"/>
  <c r="J65" i="2"/>
  <c r="BI243" i="2"/>
  <c r="BH243" i="2"/>
  <c r="BG243" i="2"/>
  <c r="BF243" i="2"/>
  <c r="T243" i="2"/>
  <c r="T242" i="2" s="1"/>
  <c r="R243" i="2"/>
  <c r="R242" i="2"/>
  <c r="P243" i="2"/>
  <c r="P242" i="2"/>
  <c r="BK243" i="2"/>
  <c r="BK242" i="2" s="1"/>
  <c r="J242" i="2" s="1"/>
  <c r="J64" i="2" s="1"/>
  <c r="J243" i="2"/>
  <c r="BE243" i="2" s="1"/>
  <c r="BI240" i="2"/>
  <c r="BH240" i="2"/>
  <c r="BG240" i="2"/>
  <c r="BF240" i="2"/>
  <c r="T240" i="2"/>
  <c r="R240" i="2"/>
  <c r="P240" i="2"/>
  <c r="P232" i="2" s="1"/>
  <c r="BK240" i="2"/>
  <c r="J240" i="2"/>
  <c r="BE240" i="2" s="1"/>
  <c r="BI237" i="2"/>
  <c r="BH237" i="2"/>
  <c r="BG237" i="2"/>
  <c r="BF237" i="2"/>
  <c r="T237" i="2"/>
  <c r="R237" i="2"/>
  <c r="P237" i="2"/>
  <c r="BK237" i="2"/>
  <c r="J237" i="2"/>
  <c r="BE237" i="2" s="1"/>
  <c r="BI235" i="2"/>
  <c r="BH235" i="2"/>
  <c r="BG235" i="2"/>
  <c r="BF235" i="2"/>
  <c r="T235" i="2"/>
  <c r="R235" i="2"/>
  <c r="P235" i="2"/>
  <c r="BK235" i="2"/>
  <c r="J235" i="2"/>
  <c r="BE235" i="2" s="1"/>
  <c r="BI233" i="2"/>
  <c r="BH233" i="2"/>
  <c r="BG233" i="2"/>
  <c r="BF233" i="2"/>
  <c r="T233" i="2"/>
  <c r="T232" i="2" s="1"/>
  <c r="R233" i="2"/>
  <c r="R232" i="2" s="1"/>
  <c r="P233" i="2"/>
  <c r="BK233" i="2"/>
  <c r="J233" i="2"/>
  <c r="BE233" i="2" s="1"/>
  <c r="BI231" i="2"/>
  <c r="BH231" i="2"/>
  <c r="BG231" i="2"/>
  <c r="BF231" i="2"/>
  <c r="T231" i="2"/>
  <c r="R231" i="2"/>
  <c r="P231" i="2"/>
  <c r="BK231" i="2"/>
  <c r="J231" i="2"/>
  <c r="BE231" i="2" s="1"/>
  <c r="BI228" i="2"/>
  <c r="BH228" i="2"/>
  <c r="BG228" i="2"/>
  <c r="BF228" i="2"/>
  <c r="T228" i="2"/>
  <c r="R228" i="2"/>
  <c r="P228" i="2"/>
  <c r="BK228" i="2"/>
  <c r="J228" i="2"/>
  <c r="BE228" i="2" s="1"/>
  <c r="BI227" i="2"/>
  <c r="BH227" i="2"/>
  <c r="BG227" i="2"/>
  <c r="BF227" i="2"/>
  <c r="T227" i="2"/>
  <c r="R227" i="2"/>
  <c r="P227" i="2"/>
  <c r="BK227" i="2"/>
  <c r="J227" i="2"/>
  <c r="BE227" i="2" s="1"/>
  <c r="BI224" i="2"/>
  <c r="BH224" i="2"/>
  <c r="BG224" i="2"/>
  <c r="BF224" i="2"/>
  <c r="T224" i="2"/>
  <c r="R224" i="2"/>
  <c r="P224" i="2"/>
  <c r="BK224" i="2"/>
  <c r="J224" i="2"/>
  <c r="BE224" i="2" s="1"/>
  <c r="BI219" i="2"/>
  <c r="BH219" i="2"/>
  <c r="BG219" i="2"/>
  <c r="BF219" i="2"/>
  <c r="T219" i="2"/>
  <c r="T218" i="2" s="1"/>
  <c r="R219" i="2"/>
  <c r="R218" i="2" s="1"/>
  <c r="P219" i="2"/>
  <c r="P218" i="2" s="1"/>
  <c r="BK219" i="2"/>
  <c r="J219" i="2"/>
  <c r="BE219" i="2" s="1"/>
  <c r="BI217" i="2"/>
  <c r="BH217" i="2"/>
  <c r="BG217" i="2"/>
  <c r="BF217" i="2"/>
  <c r="T217" i="2"/>
  <c r="R217" i="2"/>
  <c r="P217" i="2"/>
  <c r="BK217" i="2"/>
  <c r="J217" i="2"/>
  <c r="BE217" i="2"/>
  <c r="BI215" i="2"/>
  <c r="BH215" i="2"/>
  <c r="BG215" i="2"/>
  <c r="BF215" i="2"/>
  <c r="T215" i="2"/>
  <c r="R215" i="2"/>
  <c r="P215" i="2"/>
  <c r="BK215" i="2"/>
  <c r="J215" i="2"/>
  <c r="BE215" i="2"/>
  <c r="BI214" i="2"/>
  <c r="BH214" i="2"/>
  <c r="BG214" i="2"/>
  <c r="BF214" i="2"/>
  <c r="T214" i="2"/>
  <c r="R214" i="2"/>
  <c r="P214" i="2"/>
  <c r="BK214" i="2"/>
  <c r="J214" i="2"/>
  <c r="BE214" i="2"/>
  <c r="BI213" i="2"/>
  <c r="BH213" i="2"/>
  <c r="BG213" i="2"/>
  <c r="BF213" i="2"/>
  <c r="T213" i="2"/>
  <c r="R213" i="2"/>
  <c r="P213" i="2"/>
  <c r="BK213" i="2"/>
  <c r="J213" i="2"/>
  <c r="BE213" i="2" s="1"/>
  <c r="BI211" i="2"/>
  <c r="BH211" i="2"/>
  <c r="BG211" i="2"/>
  <c r="BF211" i="2"/>
  <c r="T211" i="2"/>
  <c r="R211" i="2"/>
  <c r="P211" i="2"/>
  <c r="BK211" i="2"/>
  <c r="J211" i="2"/>
  <c r="BE211" i="2" s="1"/>
  <c r="BI207" i="2"/>
  <c r="BH207" i="2"/>
  <c r="BG207" i="2"/>
  <c r="BF207" i="2"/>
  <c r="T207" i="2"/>
  <c r="R207" i="2"/>
  <c r="P207" i="2"/>
  <c r="BK207" i="2"/>
  <c r="J207" i="2"/>
  <c r="BE207" i="2"/>
  <c r="BI205" i="2"/>
  <c r="BH205" i="2"/>
  <c r="BG205" i="2"/>
  <c r="BF205" i="2"/>
  <c r="T205" i="2"/>
  <c r="R205" i="2"/>
  <c r="P205" i="2"/>
  <c r="BK205" i="2"/>
  <c r="J205" i="2"/>
  <c r="BE205" i="2" s="1"/>
  <c r="BI203" i="2"/>
  <c r="BH203" i="2"/>
  <c r="BG203" i="2"/>
  <c r="BF203" i="2"/>
  <c r="T203" i="2"/>
  <c r="R203" i="2"/>
  <c r="P203" i="2"/>
  <c r="BK203" i="2"/>
  <c r="J203" i="2"/>
  <c r="BE203" i="2" s="1"/>
  <c r="BI200" i="2"/>
  <c r="BH200" i="2"/>
  <c r="BG200" i="2"/>
  <c r="BF200" i="2"/>
  <c r="T200" i="2"/>
  <c r="R200" i="2"/>
  <c r="P200" i="2"/>
  <c r="BK200" i="2"/>
  <c r="J200" i="2"/>
  <c r="BE200" i="2" s="1"/>
  <c r="BI199" i="2"/>
  <c r="BH199" i="2"/>
  <c r="BG199" i="2"/>
  <c r="BF199" i="2"/>
  <c r="T199" i="2"/>
  <c r="R199" i="2"/>
  <c r="P199" i="2"/>
  <c r="P180" i="2" s="1"/>
  <c r="BK199" i="2"/>
  <c r="J199" i="2"/>
  <c r="BE199" i="2" s="1"/>
  <c r="BI197" i="2"/>
  <c r="BH197" i="2"/>
  <c r="BG197" i="2"/>
  <c r="BF197" i="2"/>
  <c r="T197" i="2"/>
  <c r="R197" i="2"/>
  <c r="R180" i="2" s="1"/>
  <c r="P197" i="2"/>
  <c r="BK197" i="2"/>
  <c r="J197" i="2"/>
  <c r="BE197" i="2" s="1"/>
  <c r="BI189" i="2"/>
  <c r="BH189" i="2"/>
  <c r="BG189" i="2"/>
  <c r="BF189" i="2"/>
  <c r="T189" i="2"/>
  <c r="R189" i="2"/>
  <c r="P189" i="2"/>
  <c r="BK189" i="2"/>
  <c r="J189" i="2"/>
  <c r="BE189" i="2" s="1"/>
  <c r="BI181" i="2"/>
  <c r="BH181" i="2"/>
  <c r="BG181" i="2"/>
  <c r="BF181" i="2"/>
  <c r="T181" i="2"/>
  <c r="T180" i="2" s="1"/>
  <c r="R181" i="2"/>
  <c r="P181" i="2"/>
  <c r="BK181" i="2"/>
  <c r="J181" i="2"/>
  <c r="BE181" i="2" s="1"/>
  <c r="BI177" i="2"/>
  <c r="BH177" i="2"/>
  <c r="BG177" i="2"/>
  <c r="BF177" i="2"/>
  <c r="T177" i="2"/>
  <c r="T176" i="2"/>
  <c r="R177" i="2"/>
  <c r="R176" i="2"/>
  <c r="P177" i="2"/>
  <c r="P176" i="2" s="1"/>
  <c r="BK177" i="2"/>
  <c r="BK176" i="2" s="1"/>
  <c r="J176" i="2" s="1"/>
  <c r="J60" i="2" s="1"/>
  <c r="J177" i="2"/>
  <c r="BE177" i="2" s="1"/>
  <c r="BI172" i="2"/>
  <c r="BH172" i="2"/>
  <c r="BG172" i="2"/>
  <c r="BF172" i="2"/>
  <c r="T172" i="2"/>
  <c r="T159" i="2" s="1"/>
  <c r="R172" i="2"/>
  <c r="P172" i="2"/>
  <c r="BK172" i="2"/>
  <c r="J172" i="2"/>
  <c r="BE172" i="2"/>
  <c r="BI168" i="2"/>
  <c r="BH168" i="2"/>
  <c r="BG168" i="2"/>
  <c r="BF168" i="2"/>
  <c r="T168" i="2"/>
  <c r="R168" i="2"/>
  <c r="P168" i="2"/>
  <c r="P159" i="2" s="1"/>
  <c r="BK168" i="2"/>
  <c r="J168" i="2"/>
  <c r="BE168" i="2" s="1"/>
  <c r="BI164" i="2"/>
  <c r="BH164" i="2"/>
  <c r="BG164" i="2"/>
  <c r="BF164" i="2"/>
  <c r="T164" i="2"/>
  <c r="R164" i="2"/>
  <c r="P164" i="2"/>
  <c r="BK164" i="2"/>
  <c r="J164" i="2"/>
  <c r="BE164" i="2" s="1"/>
  <c r="BI162" i="2"/>
  <c r="BH162" i="2"/>
  <c r="BG162" i="2"/>
  <c r="BF162" i="2"/>
  <c r="T162" i="2"/>
  <c r="R162" i="2"/>
  <c r="P162" i="2"/>
  <c r="BK162" i="2"/>
  <c r="J162" i="2"/>
  <c r="BE162" i="2"/>
  <c r="BI160" i="2"/>
  <c r="BH160" i="2"/>
  <c r="BG160" i="2"/>
  <c r="BF160" i="2"/>
  <c r="T160" i="2"/>
  <c r="R160" i="2"/>
  <c r="R159" i="2" s="1"/>
  <c r="P160" i="2"/>
  <c r="BK160" i="2"/>
  <c r="J160" i="2"/>
  <c r="BE160" i="2" s="1"/>
  <c r="BI155" i="2"/>
  <c r="BH155" i="2"/>
  <c r="BG155" i="2"/>
  <c r="BF155" i="2"/>
  <c r="T155" i="2"/>
  <c r="R155" i="2"/>
  <c r="P155" i="2"/>
  <c r="BK155" i="2"/>
  <c r="J155" i="2"/>
  <c r="BE155" i="2" s="1"/>
  <c r="BI150" i="2"/>
  <c r="BH150" i="2"/>
  <c r="BG150" i="2"/>
  <c r="BF150" i="2"/>
  <c r="T150" i="2"/>
  <c r="R150" i="2"/>
  <c r="P150" i="2"/>
  <c r="BK150" i="2"/>
  <c r="J150" i="2"/>
  <c r="BE150" i="2" s="1"/>
  <c r="BI148" i="2"/>
  <c r="BH148" i="2"/>
  <c r="BG148" i="2"/>
  <c r="BF148" i="2"/>
  <c r="T148" i="2"/>
  <c r="R148" i="2"/>
  <c r="P148" i="2"/>
  <c r="BK148" i="2"/>
  <c r="J148" i="2"/>
  <c r="BE148" i="2" s="1"/>
  <c r="BI144" i="2"/>
  <c r="BH144" i="2"/>
  <c r="BG144" i="2"/>
  <c r="BF144" i="2"/>
  <c r="T144" i="2"/>
  <c r="T143" i="2" s="1"/>
  <c r="R144" i="2"/>
  <c r="R143" i="2"/>
  <c r="P144" i="2"/>
  <c r="P143" i="2" s="1"/>
  <c r="BK144" i="2"/>
  <c r="J144" i="2"/>
  <c r="BE144" i="2" s="1"/>
  <c r="BI141" i="2"/>
  <c r="BH141" i="2"/>
  <c r="BG141" i="2"/>
  <c r="BF141" i="2"/>
  <c r="T141" i="2"/>
  <c r="R141" i="2"/>
  <c r="P141" i="2"/>
  <c r="BK141" i="2"/>
  <c r="J141" i="2"/>
  <c r="BE141" i="2" s="1"/>
  <c r="BI138" i="2"/>
  <c r="BH138" i="2"/>
  <c r="BG138" i="2"/>
  <c r="BF138" i="2"/>
  <c r="T138" i="2"/>
  <c r="R138" i="2"/>
  <c r="P138" i="2"/>
  <c r="BK138" i="2"/>
  <c r="J138" i="2"/>
  <c r="BE138" i="2" s="1"/>
  <c r="BI132" i="2"/>
  <c r="BH132" i="2"/>
  <c r="BG132" i="2"/>
  <c r="BF132" i="2"/>
  <c r="T132" i="2"/>
  <c r="R132" i="2"/>
  <c r="P132" i="2"/>
  <c r="BK132" i="2"/>
  <c r="J132" i="2"/>
  <c r="BE132" i="2" s="1"/>
  <c r="BI129" i="2"/>
  <c r="BH129" i="2"/>
  <c r="BG129" i="2"/>
  <c r="BF129" i="2"/>
  <c r="T129" i="2"/>
  <c r="R129" i="2"/>
  <c r="P129" i="2"/>
  <c r="BK129" i="2"/>
  <c r="J129" i="2"/>
  <c r="BE129" i="2" s="1"/>
  <c r="BI127" i="2"/>
  <c r="BH127" i="2"/>
  <c r="BG127" i="2"/>
  <c r="BF127" i="2"/>
  <c r="T127" i="2"/>
  <c r="R127" i="2"/>
  <c r="P127" i="2"/>
  <c r="P118" i="2" s="1"/>
  <c r="BK127" i="2"/>
  <c r="J127" i="2"/>
  <c r="BE127" i="2" s="1"/>
  <c r="BI126" i="2"/>
  <c r="BH126" i="2"/>
  <c r="BG126" i="2"/>
  <c r="BF126" i="2"/>
  <c r="T126" i="2"/>
  <c r="R126" i="2"/>
  <c r="P126" i="2"/>
  <c r="BK126" i="2"/>
  <c r="J126" i="2"/>
  <c r="BE126" i="2" s="1"/>
  <c r="BI123" i="2"/>
  <c r="BH123" i="2"/>
  <c r="BG123" i="2"/>
  <c r="BF123" i="2"/>
  <c r="T123" i="2"/>
  <c r="R123" i="2"/>
  <c r="P123" i="2"/>
  <c r="BK123" i="2"/>
  <c r="J123" i="2"/>
  <c r="BE123" i="2" s="1"/>
  <c r="BI119" i="2"/>
  <c r="BH119" i="2"/>
  <c r="BG119" i="2"/>
  <c r="BF119" i="2"/>
  <c r="T119" i="2"/>
  <c r="T118" i="2" s="1"/>
  <c r="R119" i="2"/>
  <c r="R118" i="2" s="1"/>
  <c r="P119" i="2"/>
  <c r="BK119" i="2"/>
  <c r="J119" i="2"/>
  <c r="BE119" i="2" s="1"/>
  <c r="J113" i="2"/>
  <c r="J112" i="2"/>
  <c r="F112" i="2"/>
  <c r="F110" i="2"/>
  <c r="E108" i="2"/>
  <c r="J51" i="2"/>
  <c r="J50" i="2"/>
  <c r="F50" i="2"/>
  <c r="F48" i="2"/>
  <c r="E46" i="2"/>
  <c r="E16" i="2"/>
  <c r="F113" i="2" s="1"/>
  <c r="F51" i="2"/>
  <c r="J15" i="2"/>
  <c r="J10" i="2"/>
  <c r="J48" i="2" s="1"/>
  <c r="AS54" i="1"/>
  <c r="L50" i="1"/>
  <c r="AM50" i="1"/>
  <c r="AM49" i="1"/>
  <c r="L49" i="1"/>
  <c r="AM47" i="1"/>
  <c r="L47" i="1"/>
  <c r="L45" i="1"/>
  <c r="L44" i="1"/>
  <c r="BK543" i="2" l="1"/>
  <c r="J543" i="2" s="1"/>
  <c r="J90" i="2" s="1"/>
  <c r="BK535" i="2"/>
  <c r="J535" i="2" s="1"/>
  <c r="J88" i="2" s="1"/>
  <c r="BK540" i="2"/>
  <c r="J540" i="2" s="1"/>
  <c r="J89" i="2" s="1"/>
  <c r="BK528" i="2"/>
  <c r="J528" i="2" s="1"/>
  <c r="J87" i="2" s="1"/>
  <c r="BK525" i="2"/>
  <c r="BK546" i="2"/>
  <c r="J546" i="2" s="1"/>
  <c r="J91" i="2" s="1"/>
  <c r="BK472" i="2"/>
  <c r="J472" i="2" s="1"/>
  <c r="J82" i="2" s="1"/>
  <c r="BK468" i="2"/>
  <c r="J468" i="2" s="1"/>
  <c r="J81" i="2" s="1"/>
  <c r="BK441" i="2"/>
  <c r="J441" i="2" s="1"/>
  <c r="J80" i="2" s="1"/>
  <c r="BK413" i="2"/>
  <c r="J413" i="2" s="1"/>
  <c r="J79" i="2" s="1"/>
  <c r="BK400" i="2"/>
  <c r="J400" i="2" s="1"/>
  <c r="J78" i="2" s="1"/>
  <c r="BK382" i="2"/>
  <c r="J382" i="2" s="1"/>
  <c r="J77" i="2" s="1"/>
  <c r="P246" i="2"/>
  <c r="BK373" i="2"/>
  <c r="J373" i="2" s="1"/>
  <c r="J74" i="2" s="1"/>
  <c r="BK368" i="2"/>
  <c r="J368" i="2" s="1"/>
  <c r="J73" i="2" s="1"/>
  <c r="BK359" i="2"/>
  <c r="J359" i="2" s="1"/>
  <c r="J72" i="2" s="1"/>
  <c r="BK333" i="2"/>
  <c r="J333" i="2" s="1"/>
  <c r="J71" i="2" s="1"/>
  <c r="BK304" i="2"/>
  <c r="J304" i="2" s="1"/>
  <c r="J70" i="2" s="1"/>
  <c r="BK285" i="2"/>
  <c r="J285" i="2" s="1"/>
  <c r="J69" i="2" s="1"/>
  <c r="BK265" i="2"/>
  <c r="J265" i="2" s="1"/>
  <c r="J68" i="2" s="1"/>
  <c r="BK247" i="2"/>
  <c r="BK232" i="2"/>
  <c r="J232" i="2" s="1"/>
  <c r="J63" i="2" s="1"/>
  <c r="BK218" i="2"/>
  <c r="J218" i="2" s="1"/>
  <c r="J62" i="2" s="1"/>
  <c r="BK180" i="2"/>
  <c r="J180" i="2" s="1"/>
  <c r="J61" i="2" s="1"/>
  <c r="BK159" i="2"/>
  <c r="J159" i="2" s="1"/>
  <c r="J59" i="2" s="1"/>
  <c r="BK143" i="2"/>
  <c r="J143" i="2" s="1"/>
  <c r="J58" i="2" s="1"/>
  <c r="F33" i="2"/>
  <c r="BB55" i="1" s="1"/>
  <c r="BB54" i="1" s="1"/>
  <c r="AX54" i="1" s="1"/>
  <c r="BK118" i="2"/>
  <c r="J118" i="2" s="1"/>
  <c r="J57" i="2" s="1"/>
  <c r="J32" i="2"/>
  <c r="AW55" i="1" s="1"/>
  <c r="F34" i="2"/>
  <c r="BC55" i="1" s="1"/>
  <c r="BC54" i="1" s="1"/>
  <c r="W32" i="1" s="1"/>
  <c r="F35" i="2"/>
  <c r="BD55" i="1" s="1"/>
  <c r="BD54" i="1" s="1"/>
  <c r="W33" i="1" s="1"/>
  <c r="F32" i="2"/>
  <c r="BA55" i="1" s="1"/>
  <c r="BA54" i="1" s="1"/>
  <c r="W30" i="1" s="1"/>
  <c r="J110" i="2"/>
  <c r="J247" i="2"/>
  <c r="J67" i="2" s="1"/>
  <c r="J525" i="2"/>
  <c r="J86" i="2" s="1"/>
  <c r="R117" i="2"/>
  <c r="R553" i="2"/>
  <c r="T524" i="2"/>
  <c r="T523" i="2" s="1"/>
  <c r="P117" i="2"/>
  <c r="P116" i="2" s="1"/>
  <c r="AU55" i="1" s="1"/>
  <c r="AU54" i="1" s="1"/>
  <c r="T117" i="2"/>
  <c r="R246" i="2"/>
  <c r="BK246" i="2" l="1"/>
  <c r="J246" i="2" s="1"/>
  <c r="J66" i="2" s="1"/>
  <c r="BK117" i="2"/>
  <c r="J117" i="2" s="1"/>
  <c r="J56" i="2" s="1"/>
  <c r="BK524" i="2"/>
  <c r="BK523" i="2" s="1"/>
  <c r="J523" i="2" s="1"/>
  <c r="J84" i="2" s="1"/>
  <c r="W31" i="1"/>
  <c r="AY54" i="1"/>
  <c r="AW54" i="1"/>
  <c r="AK30" i="1" s="1"/>
  <c r="R116" i="2"/>
  <c r="T116" i="2"/>
  <c r="J524" i="2" l="1"/>
  <c r="J85" i="2" s="1"/>
  <c r="BK564" i="2" l="1"/>
  <c r="BK563" i="2" s="1"/>
  <c r="J563" i="2" s="1"/>
  <c r="J96" i="2" s="1"/>
  <c r="J564" i="2"/>
  <c r="BE564" i="2" s="1"/>
  <c r="BK567" i="2"/>
  <c r="BK566" i="2" s="1"/>
  <c r="J566" i="2" s="1"/>
  <c r="J97" i="2" s="1"/>
  <c r="J567" i="2"/>
  <c r="BE567" i="2" s="1"/>
  <c r="BK558" i="2"/>
  <c r="BK557" i="2" s="1"/>
  <c r="J557" i="2" s="1"/>
  <c r="J94" i="2" s="1"/>
  <c r="J558" i="2"/>
  <c r="BE558" i="2" s="1"/>
  <c r="BK561" i="2"/>
  <c r="BK560" i="2" s="1"/>
  <c r="J560" i="2" s="1"/>
  <c r="J95" i="2" s="1"/>
  <c r="J561" i="2"/>
  <c r="BE561" i="2" s="1"/>
  <c r="J570" i="2" l="1"/>
  <c r="BE570" i="2" s="1"/>
  <c r="BK570" i="2"/>
  <c r="BK569" i="2" s="1"/>
  <c r="J569" i="2" s="1"/>
  <c r="J98" i="2" s="1"/>
  <c r="BK555" i="2"/>
  <c r="BK554" i="2" s="1"/>
  <c r="J555" i="2"/>
  <c r="BE555" i="2" s="1"/>
  <c r="J31" i="2" l="1"/>
  <c r="AV55" i="1" s="1"/>
  <c r="AT55" i="1" s="1"/>
  <c r="F31" i="2"/>
  <c r="AZ55" i="1" s="1"/>
  <c r="AZ54" i="1" s="1"/>
  <c r="J554" i="2"/>
  <c r="J93" i="2" s="1"/>
  <c r="BK553" i="2"/>
  <c r="J553" i="2" l="1"/>
  <c r="J92" i="2" s="1"/>
  <c r="BK116" i="2"/>
  <c r="J116" i="2" s="1"/>
  <c r="AV54" i="1"/>
  <c r="W29" i="1"/>
  <c r="AT54" i="1" l="1"/>
  <c r="AK29" i="1"/>
  <c r="J28" i="2"/>
  <c r="J55" i="2"/>
  <c r="J37" i="2" l="1"/>
  <c r="AG55" i="1"/>
  <c r="AG54" i="1" l="1"/>
  <c r="AN55" i="1"/>
  <c r="AK26" i="1" l="1"/>
  <c r="AK35" i="1" s="1"/>
  <c r="AN54" i="1"/>
</calcChain>
</file>

<file path=xl/sharedStrings.xml><?xml version="1.0" encoding="utf-8"?>
<sst xmlns="http://schemas.openxmlformats.org/spreadsheetml/2006/main" count="5399" uniqueCount="1288">
  <si>
    <t>Export Komplet</t>
  </si>
  <si>
    <t>VZ</t>
  </si>
  <si>
    <t>2.0</t>
  </si>
  <si>
    <t>ZAMOK</t>
  </si>
  <si>
    <t>False</t>
  </si>
  <si>
    <t>{173420d8-3dce-4e87-9b50-d2bb0f922979}</t>
  </si>
  <si>
    <t>0,01</t>
  </si>
  <si>
    <t>21</t>
  </si>
  <si>
    <t>15</t>
  </si>
  <si>
    <t>REKAPITULACE ZAKÁZKY</t>
  </si>
  <si>
    <t>v ---  níže se nacházejí doplnkové a pomocné údaje k sestavám  --- v</t>
  </si>
  <si>
    <t>Návod na vyplnění</t>
  </si>
  <si>
    <t>0,001</t>
  </si>
  <si>
    <t>Kód:</t>
  </si>
  <si>
    <t>2019-10-01</t>
  </si>
  <si>
    <t>Měnit lze pouze buňky se žlutým podbarvením!_x000D_
_x000D_
1) v Rekapitulaci zakázky vyplňte údaje o Uchazeči (přenesou se do ostatních sestav i v jiných listech)_x000D_
_x000D_
2) na vybraných listech vyplňte v sestavě Soupis prací ceny u položek</t>
  </si>
  <si>
    <t>Zakázka:</t>
  </si>
  <si>
    <t>Oprava sauny MŠ Nám. 14. Října 2994/9a</t>
  </si>
  <si>
    <t>KSO:</t>
  </si>
  <si>
    <t/>
  </si>
  <si>
    <t>CC-CZ:</t>
  </si>
  <si>
    <t>Místo:</t>
  </si>
  <si>
    <t>Praha 5 - Smíchov</t>
  </si>
  <si>
    <t>Datum:</t>
  </si>
  <si>
    <t>Zadavatel:</t>
  </si>
  <si>
    <t>IČ:</t>
  </si>
  <si>
    <t>00063631</t>
  </si>
  <si>
    <t>Městská část Praha 5 - odbor školství</t>
  </si>
  <si>
    <t>DIČ:</t>
  </si>
  <si>
    <t>CZ00063631</t>
  </si>
  <si>
    <t>Uchazeč:</t>
  </si>
  <si>
    <t>Vyplň údaj</t>
  </si>
  <si>
    <t>Projektant:</t>
  </si>
  <si>
    <t>Atelier VJH s.r.o.</t>
  </si>
  <si>
    <t>True</t>
  </si>
  <si>
    <t>Zpracovatel:</t>
  </si>
  <si>
    <t>07036167</t>
  </si>
  <si>
    <t>STAVEBNÍ ROZPOČTY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</si>
  <si>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</si>
  <si>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</si>
  <si>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</si>
  <si>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</si>
  <si>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</si>
  <si>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</si>
  <si>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</si>
  <si>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</si>
  <si>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</si>
  <si>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</si>
  <si>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</si>
  <si>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</si>
  <si>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</si>
  <si>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</si>
  <si>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</si>
  <si>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</si>
  <si>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</si>
  <si>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</si>
  <si>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</si>
  <si>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</si>
  <si>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</si>
  <si>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</si>
  <si>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</si>
  <si>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</si>
  <si>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</si>
  <si>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</si>
  <si>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</si>
  <si>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</si>
  <si>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</si>
  <si>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</si>
  <si>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</si>
  <si>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</si>
  <si>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</si>
  <si>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</si>
  <si>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zakázky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</si>
  <si>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</si>
  <si>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</si>
  <si>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</si>
  <si>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</si>
  <si>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</si>
  <si>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</si>
  <si>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</si>
  <si>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</si>
  <si>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</si>
  <si>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</si>
  <si>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</si>
  <si>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</si>
  <si>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</si>
  <si>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</si>
  <si>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</si>
  <si>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</si>
  <si>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</si>
  <si>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</si>
  <si>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</si>
  <si>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</si>
  <si>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</si>
  <si>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</si>
  <si>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</si>
  <si>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 xml:space="preserve">    D8 - Montáž</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</si>
  <si>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</si>
  <si>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</si>
  <si>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</si>
  <si>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</si>
  <si>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</si>
  <si>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</si>
  <si>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</si>
  <si>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733 - Ústřední vytápění - rozvodné potrubí</t>
  </si>
  <si>
    <t xml:space="preserve">    734 - Ústřední vytápění - armatury</t>
  </si>
  <si>
    <t xml:space="preserve">    749 - Elektromontáže - ostatní práce a konstrukce</t>
  </si>
  <si>
    <t xml:space="preserve">    762 - Konstrukce tesařské</t>
  </si>
  <si>
    <t xml:space="preserve">    763 - Konstrukce suché výstavby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</si>
  <si>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</si>
  <si>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</si>
  <si>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</si>
  <si>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</si>
  <si>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</si>
  <si>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</si>
  <si>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Práce a dodávky M</t>
  </si>
  <si>
    <t xml:space="preserve">    21-M - Elektromontáže</t>
  </si>
  <si>
    <t xml:space="preserve">      D1 - Elektroinstalační úložný materiál</t>
  </si>
  <si>
    <t xml:space="preserve">      D2 - Kabely a vodiče</t>
  </si>
  <si>
    <t xml:space="preserve">      D4 - přepínače, zásuvky</t>
  </si>
  <si>
    <t xml:space="preserve">      D5 - Ostatní elektroinstalační přístroje</t>
  </si>
  <si>
    <t xml:space="preserve">      D6 - Rozvaděče</t>
  </si>
  <si>
    <t xml:space="preserve">      D7 - Svítidla</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</si>
  <si>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</si>
  <si>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</si>
  <si>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</si>
  <si>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</si>
  <si>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</si>
  <si>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</si>
  <si>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</si>
  <si>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</si>
  <si>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</si>
  <si>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</si>
  <si>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</si>
  <si>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</si>
  <si>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</si>
  <si>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</si>
  <si>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</si>
  <si>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</si>
  <si>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</si>
  <si>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</si>
  <si>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</si>
  <si>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</si>
  <si>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</si>
  <si>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</si>
  <si>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</si>
  <si>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</si>
  <si>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</si>
  <si>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139711101</t>
  </si>
  <si>
    <t>Vykopávka v uzavřených prostorách s naložením výkopku na dopravní prostředek v hornině tř. 1 až 4</t>
  </si>
  <si>
    <t>m3</t>
  </si>
  <si>
    <t>CS ÚRS 2019 01</t>
  </si>
  <si>
    <t>4</t>
  </si>
  <si>
    <t>791756901</t>
  </si>
  <si>
    <t>PSC</t>
  </si>
  <si>
    <t xml:space="preserve">Poznámka k souboru cen:_x000D_
1. V cenách nejsou započteny náklady na podchycení stavebních konstrukcí a případné odvětrávání pracovního prostoru._x000D_
</t>
  </si>
  <si>
    <t>VV</t>
  </si>
  <si>
    <t>12,61*0,80*0,70</t>
  </si>
  <si>
    <t>Součet</t>
  </si>
  <si>
    <t>162201211</t>
  </si>
  <si>
    <t>Vodorovné přemístění výkopku nebo sypaniny stavebním kolečkem s naložením a vyprázdněním kolečka na hromady nebo do dopravního prostředku na vzdálenost do 10 m z horniny tř. 1 až 4</t>
  </si>
  <si>
    <t>531245891</t>
  </si>
  <si>
    <t>7,062-4,878</t>
  </si>
  <si>
    <t>3</t>
  </si>
  <si>
    <t>162201219</t>
  </si>
  <si>
    <t>Vodorovné přemístění výkopku nebo sypaniny stavebním kolečkem s naložením a vyprázdněním kolečka na hromady nebo do dopravního prostředku na vzdálenost do 10 m z horniny Příplatek k ceně za každých dalších 10 m</t>
  </si>
  <si>
    <t>1341588529</t>
  </si>
  <si>
    <t>162701105</t>
  </si>
  <si>
    <t>Vodorovné přemístění výkopku nebo sypaniny po suchu na obvyklém dopravním prostředku, bez naložení výkopku, avšak se složením bez rozhrnutí z horniny tř. 1 až 4 na vzdálenost přes 9 000 do 10 000 m</t>
  </si>
  <si>
    <t>-1106265950</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</si>
  <si>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</si>
  <si>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5</t>
  </si>
  <si>
    <t>171201211</t>
  </si>
  <si>
    <t>Poplatek za uložení stavebního odpadu na skládce (skládkovné) zeminy a kameniva zatříděného do Katalogu odpadů pod kódem 170 504</t>
  </si>
  <si>
    <t>t</t>
  </si>
  <si>
    <t>47907779</t>
  </si>
  <si>
    <t xml:space="preserve">Poznámka k souboru cen:_x000D_
1. Ceny uvedené v souboru cen lze po dohodě upravit podle místních podmínek._x000D_
</t>
  </si>
  <si>
    <t>2,184*1,8 'Přepočtené koeficientem množství</t>
  </si>
  <si>
    <t>6</t>
  </si>
  <si>
    <t>174101102</t>
  </si>
  <si>
    <t>Zásyp sypaninou z jakékoliv horniny s uložením výkopku ve vrstvách se zhutněním v uzavřených prostorách s urovnáním povrchu zásypu</t>
  </si>
  <si>
    <t>1098070210</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</si>
  <si>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</si>
  <si>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"výkop" 7,062</t>
  </si>
  <si>
    <t>"lože" -(12,61*0,80*0,10)</t>
  </si>
  <si>
    <t>"obsyp+potrubí" -(12,61*0,125*0,425)</t>
  </si>
  <si>
    <t>7</t>
  </si>
  <si>
    <t>175111101</t>
  </si>
  <si>
    <t>Obsypání potrubí ručně sypaninou z vhodných hornin tř. 1 až 4 nebo materiálem připraveným podél výkopu ve vzdálenosti do 3 m od jeho kraje, pro jakoukoliv hloubku výkopu a míru zhutnění bez prohození sypaniny sítem</t>
  </si>
  <si>
    <t>1538885852</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</si>
  <si>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t>
  </si>
  <si>
    <t>12,61*0,80*0,425</t>
  </si>
  <si>
    <t>8</t>
  </si>
  <si>
    <t>M</t>
  </si>
  <si>
    <t>58331200</t>
  </si>
  <si>
    <t>štěrkopísek netříděný zásypový</t>
  </si>
  <si>
    <t>114760128</t>
  </si>
  <si>
    <t>4,287*2 'Přepočtené koeficientem množství</t>
  </si>
  <si>
    <t>Zakládání</t>
  </si>
  <si>
    <t>9</t>
  </si>
  <si>
    <t>213141111</t>
  </si>
  <si>
    <t>Zřízení vrstvy z geotextilie filtrační, separační, odvodňovací, ochranné, výztužné nebo protierozní v rovině nebo ve sklonu do 1:5, šířky do 3 m</t>
  </si>
  <si>
    <t>m2</t>
  </si>
  <si>
    <t>2047510882</t>
  </si>
  <si>
    <t xml:space="preserve">Poznámka k souboru cen:_x000D_
1. Ceny jsou určeny pro zřízení vrstev na upraveném povrchu._x000D_
2. V cenách jsou započteny i náklady na položení a spojení geotextilií včetně přesahů._x000D_
3. V cenách nejsou započteny náklady na dodávku geotextilií, která se oceňuje ve specifikaci. Ztratné včetně přesahů lze stanovit ve výši 15 až 20 %._x000D_
4. Ceny -1131 až -1133 lze použít i pro vyvedení geotextilie na svislou konstrukci._x000D_
</t>
  </si>
  <si>
    <t>8,71+12,76+7,07+11,38</t>
  </si>
  <si>
    <t>10</t>
  </si>
  <si>
    <t>69311169</t>
  </si>
  <si>
    <t>geotextilie PP s ÚV stabilizací 200g/m2</t>
  </si>
  <si>
    <t>-1368298343</t>
  </si>
  <si>
    <t>39,92*1,15 'Přepočtené koeficientem množství</t>
  </si>
  <si>
    <t>11</t>
  </si>
  <si>
    <t>273362021</t>
  </si>
  <si>
    <t>Výztuž základů desek ze svařovaných sítí z drátů typu KARI</t>
  </si>
  <si>
    <t>1818950185</t>
  </si>
  <si>
    <t xml:space="preserve">Poznámka k souboru cen:_x000D_
1. Ceny platí pro desky rovné, s náběhy, hřibové nebo upnuté do žeber včetně výztuže těchto žeber._x000D_
</t>
  </si>
  <si>
    <t>"KARI 150/150/8" (8,71+12,76+7,07+11,38)*5,39*1,15</t>
  </si>
  <si>
    <t>247,444*0,001 'Přepočtené koeficientem množství</t>
  </si>
  <si>
    <t>12</t>
  </si>
  <si>
    <t>273321411</t>
  </si>
  <si>
    <t>Základy z betonu železového (bez výztuže) desky z betonu bez zvláštních nároků na prostředí tř. C 20/25</t>
  </si>
  <si>
    <t>1787324152</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</si>
  <si>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</si>
  <si>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(8,71+12,76+7,07+11,38)*0,10</t>
  </si>
  <si>
    <t>Svislé a kompletní konstrukce</t>
  </si>
  <si>
    <t>13</t>
  </si>
  <si>
    <t>310238411</t>
  </si>
  <si>
    <t>Zazdívka otvorů ve zdivu nadzákladovém cihlami pálenými plochy přes 0,25 m2 do 1 m2 na maltu cementovou</t>
  </si>
  <si>
    <t>1546477307</t>
  </si>
  <si>
    <t>0,80*2,10*0,30</t>
  </si>
  <si>
    <t>14</t>
  </si>
  <si>
    <t>317168053</t>
  </si>
  <si>
    <t>Překlady keramické vysoké osazené do maltového lože, šířky překladu 70 mm výšky 238 mm, délky 1500 mm</t>
  </si>
  <si>
    <t>kus</t>
  </si>
  <si>
    <t>-1497479402</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</si>
  <si>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</si>
  <si>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342244211</t>
  </si>
  <si>
    <t>Příčky jednoduché z cihel děrovaných broušených, na tenkovrstvou maltu, pevnost cihel do P15, tl. příčky 115 mm</t>
  </si>
  <si>
    <t>66312012</t>
  </si>
  <si>
    <t xml:space="preserve">Poznámka k souboru cen:_x000D_
1. Množství jednotek se určuje v m2 plochy konstrukce._x000D_
</t>
  </si>
  <si>
    <t>(4,05*3,00)-(0,80*2,10)</t>
  </si>
  <si>
    <t>16</t>
  </si>
  <si>
    <t>311235101</t>
  </si>
  <si>
    <t>Zdivo jednovrstvé z cihel děrovaných broušených na celoplošnou tenkovrstvou maltu, pevnost cihel do P10, tl. zdiva 175 mm</t>
  </si>
  <si>
    <t>674500330</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</si>
  <si>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</si>
  <si>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17</t>
  </si>
  <si>
    <t>346244621.1</t>
  </si>
  <si>
    <t>Přizdívky izolační a ochranné z cihel pálených na maltu MC-10 včetně vytvoření požlábku v ohybu izolace vodorovné na svislou, se zatřenou cementovou omítkou z malty min. MC 10 tl. 20 mm pod izolaci z cihel příčně děrovaných CDm 240x115x113 mm, P 10 až P 25 tl. 200 mm</t>
  </si>
  <si>
    <t>1612272976</t>
  </si>
  <si>
    <t xml:space="preserve">Poznámka k souboru cen:_x000D_
1. Ceny jsou určeny pro jakýkoliv způsob provádění (před provedením izolace nebo dodatečně)._x000D_
2. Jeden z Příplatků (-5995 nebo -5999) k cenám 346 24 se použije vždy, neboť izolace musí být chráněna maltou z obou stran._x000D_
3. Případné pilířky zesilující ochrannou přizdívku se oceňují samostatně._x000D_
</t>
  </si>
  <si>
    <t>2,90*3,00</t>
  </si>
  <si>
    <t>Vodorovné konstrukce</t>
  </si>
  <si>
    <t>18</t>
  </si>
  <si>
    <t>451573111</t>
  </si>
  <si>
    <t>Lože pod potrubí, stoky a drobné objekty v otevřeném výkopu z písku a štěrkopísku do 63 mm</t>
  </si>
  <si>
    <t>-1458404564</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</si>
  <si>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</si>
  <si>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12,61*0,80*0,10</t>
  </si>
  <si>
    <t>Úpravy povrchů, podlahy a osazování výplní</t>
  </si>
  <si>
    <t>19</t>
  </si>
  <si>
    <t>612311131</t>
  </si>
  <si>
    <t>Potažení vnitřních ploch štukem tloušťky do 3 mm svislých konstrukcí stěn</t>
  </si>
  <si>
    <t>-218395878</t>
  </si>
  <si>
    <t>1,00*0,40</t>
  </si>
  <si>
    <t>1,00*2,10</t>
  </si>
  <si>
    <t>4,05*0,50*2,00</t>
  </si>
  <si>
    <t>4,05*0,50</t>
  </si>
  <si>
    <t>4,05*1,50</t>
  </si>
  <si>
    <t>1,00*2,10*2,00</t>
  </si>
  <si>
    <t>20</t>
  </si>
  <si>
    <t>612321111</t>
  </si>
  <si>
    <t>Omítka vápenocementová vnitřních ploch nanášená ručně jednovrstvá, tloušťky do 10 mm hrubá zatřená svislých konstrukcí stěn</t>
  </si>
  <si>
    <t>-1861963077</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</si>
  <si>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</si>
  <si>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0,80*2,10*2,00</t>
  </si>
  <si>
    <t>10,47*2,00</t>
  </si>
  <si>
    <t>5,4</t>
  </si>
  <si>
    <t>612321191</t>
  </si>
  <si>
    <t>Omítka vápenocementová vnitřních ploch nanášená ručně Příplatek k cenám za každých dalších i započatých 5 mm tloušťky omítky přes 10 mm stěn</t>
  </si>
  <si>
    <t>-1186056040</t>
  </si>
  <si>
    <t>22</t>
  </si>
  <si>
    <t>612325101</t>
  </si>
  <si>
    <t>Vápenocementová omítka rýh hrubá ve stěnách, šířky rýhy do 150 mm</t>
  </si>
  <si>
    <t>-2059776754</t>
  </si>
  <si>
    <t>23</t>
  </si>
  <si>
    <t>631311115</t>
  </si>
  <si>
    <t>Mazanina z betonu prostého bez zvýšených nároků na prostředí tl. přes 50 do 80 mm tř. C 20/25</t>
  </si>
  <si>
    <t>2132973628</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</si>
  <si>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</si>
  <si>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39,920*0,05</t>
  </si>
  <si>
    <t>24</t>
  </si>
  <si>
    <t>631319011</t>
  </si>
  <si>
    <t>Příplatek k cenám mazanin za úpravu povrchu mazaniny přehlazením, mazanina tl. přes 50 do 80 mm</t>
  </si>
  <si>
    <t>388198688</t>
  </si>
  <si>
    <t xml:space="preserve">Poznámka k souboru cen:_x000D_
1. Ceny -9011 až -9023 lze použít pro mazaniny min. tř. C 8/10._x000D_
2. V cenách -9011 až -9023 jsou započteny i náklady za přehlazení povrchu mazaniny ocelovým hladítkem._x000D_
3. Ceny -9171 až -9175 lze také použít, bude-li do mazaniny vkládána druhá vrstva výztuže nad sebou oddělená vrstvou betonové směsi, kdy se oceňuje druhé stržení povrchu latí rovněž výměrou (m3) celkové tloušťky tří vrstev mazaniny._x000D_
</t>
  </si>
  <si>
    <t>25</t>
  </si>
  <si>
    <t>631319171</t>
  </si>
  <si>
    <t>Příplatek k cenám mazanin za stržení povrchu spodní vrstvy mazaniny latí před vložením výztuže nebo pletiva pro tl. obou vrstev mazaniny přes 50 do 80 mm</t>
  </si>
  <si>
    <t>-246846024</t>
  </si>
  <si>
    <t>26</t>
  </si>
  <si>
    <t>631362021</t>
  </si>
  <si>
    <t>Výztuž mazanin ze svařovaných sítí z drátů typu KARI</t>
  </si>
  <si>
    <t>1571250277</t>
  </si>
  <si>
    <t>27</t>
  </si>
  <si>
    <t>642942111</t>
  </si>
  <si>
    <t>Osazování zárubní nebo rámů kovových dveřních lisovaných nebo z úhelníků bez dveřních křídel na cementovou maltu, plochy otvoru do 2,5 m2</t>
  </si>
  <si>
    <t>-1074509483</t>
  </si>
  <si>
    <t xml:space="preserve">Poznámka k souboru cen:_x000D_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vyzdění._x000D_
2. Ceny lze použít i pro osazení ocelových rámů na maltu určených pro zasklívání sklem profilovaným oceňované cenami katalogu 800-787 Zasklívání._x000D_
3. V cenách jsou započteny i náklady na kotvení rámů do zdiva._x000D_
4. Ceny jsou určeny pro jakýkoliv způsob provádění (např. bodovým přivařením k obnažené výztuži, uklínováním, zalitím pracen apod.)._x000D_
5. V cenách nejsou započteny náklady na dodávku zárubní nebo rámů, tyto se oceňují ve specifikaci._x000D_
6. V ceně -2951 jsou započteny náklady na usazení a vyvážení, včetně kotevního materiálu._x000D_
7. V ceně -2951 nejsou započteny náklady na připravenost stavebního otvoru, natažení jádrové a vrchní jemné omítky, tyto náklady se oceňují cenami části A04 Úpravy povrchů._x000D_
</t>
  </si>
  <si>
    <t>28</t>
  </si>
  <si>
    <t>55331384</t>
  </si>
  <si>
    <t>zárubeň ocelová pro pórobeton 150 800 levá,pravá</t>
  </si>
  <si>
    <t>-1353970445</t>
  </si>
  <si>
    <t>29</t>
  </si>
  <si>
    <t>55331350</t>
  </si>
  <si>
    <t>zárubeň ocelová pro pórobeton 100 800 levá,pravá</t>
  </si>
  <si>
    <t>-209667351</t>
  </si>
  <si>
    <t>30</t>
  </si>
  <si>
    <t>642944121</t>
  </si>
  <si>
    <t>Osazení ocelových dveřních zárubní lisovaných nebo z úhelníků dodatečně s vybetonováním prahu, plochy do 2,5 m2</t>
  </si>
  <si>
    <t>2062908991</t>
  </si>
  <si>
    <t xml:space="preserve">Poznámka k souboru cen:_x000D_
1. V cenách nejsou započteny náklady na dodání zárubní, tyto se oceňují ve specifikaci._x000D_
</t>
  </si>
  <si>
    <t>31</t>
  </si>
  <si>
    <t>55331156</t>
  </si>
  <si>
    <t>zárubeň ocelová pro běžné zdění hranatý profil 160 800 levá,pravá</t>
  </si>
  <si>
    <t>1327066369</t>
  </si>
  <si>
    <t>Ostatní konstrukce a práce, bourání</t>
  </si>
  <si>
    <t>32</t>
  </si>
  <si>
    <t>962031133</t>
  </si>
  <si>
    <t>Bourání příček z cihel, tvárnic nebo příčkovek z cihel pálených, plných nebo dutých na maltu vápennou nebo vápenocementovou, tl. do 150 mm</t>
  </si>
  <si>
    <t>-674807754</t>
  </si>
  <si>
    <t>2,15*2,75</t>
  </si>
  <si>
    <t>4,05*2,75-(0,80*2,10)</t>
  </si>
  <si>
    <t>33</t>
  </si>
  <si>
    <t>965042241</t>
  </si>
  <si>
    <t>Bourání mazanin betonových nebo z litého asfaltu tl. přes 100 mm, plochy přes 4 m2</t>
  </si>
  <si>
    <t>-1025687733</t>
  </si>
  <si>
    <t>(6,12+2,27+13,77+8,38+9,03)*0,25</t>
  </si>
  <si>
    <t>34</t>
  </si>
  <si>
    <t>965049112</t>
  </si>
  <si>
    <t>Bourání mazanin Příplatek k cenám za bourání mazanin betonových se svařovanou sítí, tl. přes 100 mm</t>
  </si>
  <si>
    <t>1672133484</t>
  </si>
  <si>
    <t>35</t>
  </si>
  <si>
    <t>971033641</t>
  </si>
  <si>
    <t>Vybourání otvorů ve zdivu základovém nebo nadzákladovém z cihel, tvárnic, příčkovek z cihel pálených na maltu vápennou nebo vápenocementovou plochy do 4 m2, tl. do 300 mm</t>
  </si>
  <si>
    <t>-510820627</t>
  </si>
  <si>
    <t>0,90*2,10*0,30</t>
  </si>
  <si>
    <t>36</t>
  </si>
  <si>
    <t>974031133</t>
  </si>
  <si>
    <t>Vysekání rýh ve zdivu cihelném na maltu vápennou nebo vápenocementovou do hl. 50 mm a šířky do 100 mm</t>
  </si>
  <si>
    <t>m</t>
  </si>
  <si>
    <t>64</t>
  </si>
  <si>
    <t>1132710666</t>
  </si>
  <si>
    <t>997</t>
  </si>
  <si>
    <t>Přesun sutě</t>
  </si>
  <si>
    <t>37</t>
  </si>
  <si>
    <t>997013211</t>
  </si>
  <si>
    <t>Vnitrostaveništní doprava suti a vybouraných hmot vodorovně do 50 m svisle ručně (nošením po schodech) pro budovy a haly výšky do 6 m</t>
  </si>
  <si>
    <t>-2036679875</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</si>
  <si>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</si>
  <si>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38</t>
  </si>
  <si>
    <t>997013501</t>
  </si>
  <si>
    <t>Odvoz suti a vybouraných hmot na skládku nebo meziskládku se složením, na vzdálenost do 1 km</t>
  </si>
  <si>
    <t>96346356</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</si>
  <si>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</si>
  <si>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39</t>
  </si>
  <si>
    <t>997013509</t>
  </si>
  <si>
    <t>Odvoz suti a vybouraných hmot na skládku nebo meziskládku se složením, na vzdálenost Příplatek k ceně za každý další i započatý 1 km přes 1 km</t>
  </si>
  <si>
    <t>657120646</t>
  </si>
  <si>
    <t>36,074*9 'Přepočtené koeficientem množství</t>
  </si>
  <si>
    <t>40</t>
  </si>
  <si>
    <t>997013831</t>
  </si>
  <si>
    <t>Poplatek za uložení stavebního odpadu na skládce (skládkovné) směsného stavebního a demoličního zatříděného do Katalogu odpadů pod kódem 170 904</t>
  </si>
  <si>
    <t>1757498455</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</si>
  <si>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</si>
  <si>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</si>
  <si>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</si>
  <si>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41</t>
  </si>
  <si>
    <t>998018001</t>
  </si>
  <si>
    <t>Přesun hmot pro budovy občanské výstavby, bydlení, výrobu a služby ruční - bez užití mechanizace vodorovná dopravní vzdálenost do 100 m pro budovy s jakoukoliv nosnou konstrukcí výšky do 6 m</t>
  </si>
  <si>
    <t>-1013292391</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</si>
  <si>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</si>
  <si>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D8</t>
  </si>
  <si>
    <t>Montáž</t>
  </si>
  <si>
    <t>PSV</t>
  </si>
  <si>
    <t>Práce a dodávky PSV</t>
  </si>
  <si>
    <t>711</t>
  </si>
  <si>
    <t>Izolace proti vodě, vlhkosti a plynům</t>
  </si>
  <si>
    <t>42</t>
  </si>
  <si>
    <t>711111002</t>
  </si>
  <si>
    <t>Provedení izolace proti zemní vlhkosti natěradly a tmely za studena na ploše vodorovné V nátěrem lakem asfaltovým</t>
  </si>
  <si>
    <t>1614129648</t>
  </si>
  <si>
    <t xml:space="preserve">Poznámka k souboru cen:_x000D_
1. Izolace plochy jednotlivě do 10 m2 se oceňují skladebně cenou příslušné izolace a cenou 711 19-9095 Příplatek za plochu do 10 m2._x000D_
</t>
  </si>
  <si>
    <t>43</t>
  </si>
  <si>
    <t>11163152</t>
  </si>
  <si>
    <t>lak hydroizolační asfaltový</t>
  </si>
  <si>
    <t>1467492902</t>
  </si>
  <si>
    <t>39,92*0,00035 'Přepočtené koeficientem množství</t>
  </si>
  <si>
    <t>44</t>
  </si>
  <si>
    <t>711141559</t>
  </si>
  <si>
    <t>Provedení izolace proti zemní vlhkosti pásy přitavením NAIP na ploše vodorovné V</t>
  </si>
  <si>
    <t>1475578606</t>
  </si>
  <si>
    <t xml:space="preserve">Poznámka k souboru cen:_x000D_
1. Izolace plochy jednotlivě do 10 m2 se oceňují skladebně cenou příslušné izolace a cenou 711 19-9097 Příplatek za plochu do 10 m2._x000D_
</t>
  </si>
  <si>
    <t>39,92*2 'Přepočtené koeficientem množství</t>
  </si>
  <si>
    <t>45</t>
  </si>
  <si>
    <t>62832001</t>
  </si>
  <si>
    <t>pás asfaltový natavitelný oxidovaný tl. 3,5mm typu V60 S35 s vložkou ze skleněné rohože, s jemnozrnným minerálním posypem</t>
  </si>
  <si>
    <t>1465174473</t>
  </si>
  <si>
    <t>79,84*1,15 'Přepočtené koeficientem množství</t>
  </si>
  <si>
    <t>46</t>
  </si>
  <si>
    <t>998711101</t>
  </si>
  <si>
    <t>Přesun hmot pro izolace proti vodě, vlhkosti a plynům stanovený z hmotnosti přesunovaného materiálu vodorovná dopravní vzdálenost do 50 m v objektech výšky do 6 m</t>
  </si>
  <si>
    <t>1182250437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</si>
  <si>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</si>
  <si>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47</t>
  </si>
  <si>
    <t>998711181</t>
  </si>
  <si>
    <t>Přesun hmot pro izolace proti vodě, vlhkosti a plynům stanovený z hmotnosti přesunovaného materiálu Příplatek k cenám za přesun prováděný bez použití mechanizace pro jakoukoliv výšku objektu</t>
  </si>
  <si>
    <t>1093081362</t>
  </si>
  <si>
    <t>713</t>
  </si>
  <si>
    <t>Izolace tepelné</t>
  </si>
  <si>
    <t>48</t>
  </si>
  <si>
    <t>713121111</t>
  </si>
  <si>
    <t>Montáž tepelné izolace podlah rohožemi, pásy, deskami, dílci, bloky (izolační materiál ve specifikaci) kladenými volně jednovrstvá</t>
  </si>
  <si>
    <t>-1564081084</t>
  </si>
  <si>
    <t xml:space="preserve">Poznámka k souboru cen:_x000D_
1. Množství tepelné izolace podlah okrajovými pásky k ceně -1211 se určuje v m projektované délky obložení (bez přesahů) na obvodu podlahy._x000D_
</t>
  </si>
  <si>
    <t>49</t>
  </si>
  <si>
    <t>28372316</t>
  </si>
  <si>
    <t>deska EPS 100 pro trvalé zatížení v tlaku (max. 2000 kg/m2) tl 140mm</t>
  </si>
  <si>
    <t>1861154195</t>
  </si>
  <si>
    <t>8,71+12,76</t>
  </si>
  <si>
    <t>50</t>
  </si>
  <si>
    <t>28372309</t>
  </si>
  <si>
    <t>deska EPS 100 pro trvalé zatížení v tlaku (max. 2000 kg/m2) tl 100mm</t>
  </si>
  <si>
    <t>297666989</t>
  </si>
  <si>
    <t>7,07+11,38</t>
  </si>
  <si>
    <t>51</t>
  </si>
  <si>
    <t>713191132</t>
  </si>
  <si>
    <t>Montáž tepelné izolace stavebních konstrukcí - doplňky a konstrukční součásti podlah, stropů vrchem nebo střech překrytím fólií separační z PE</t>
  </si>
  <si>
    <t>-1039883523</t>
  </si>
  <si>
    <t>52</t>
  </si>
  <si>
    <t>28329011</t>
  </si>
  <si>
    <t>fólie PE vyztužená pro parotěsnou vrstvu (reakce na oheň - třída F) 110g/m2</t>
  </si>
  <si>
    <t>-1843454052</t>
  </si>
  <si>
    <t>39,92*1,1 'Přepočtené koeficientem množství</t>
  </si>
  <si>
    <t>53</t>
  </si>
  <si>
    <t>998713101</t>
  </si>
  <si>
    <t>Přesun hmot pro izolace tepelné stanovený z hmotnosti přesunovaného materiálu vodorovná dopravní vzdálenost do 50 m v objektech výšky do 6 m</t>
  </si>
  <si>
    <t>-501271527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</si>
  <si>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</si>
  <si>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54</t>
  </si>
  <si>
    <t>998713181</t>
  </si>
  <si>
    <t>Přesun hmot pro izolace tepelné stanovený z hmotnosti přesunovaného materiálu Příplatek k cenám za přesun prováděný bez použití mechanizace pro jakoukoliv výšku objektu</t>
  </si>
  <si>
    <t>-1707256022</t>
  </si>
  <si>
    <t>721</t>
  </si>
  <si>
    <t>Zdravotechnika - vnitřní kanalizace</t>
  </si>
  <si>
    <t>55</t>
  </si>
  <si>
    <t>721173401</t>
  </si>
  <si>
    <t>Potrubí z plastových trub PVC SN4 svodné (ležaté) DN 110</t>
  </si>
  <si>
    <t>-1728732914</t>
  </si>
  <si>
    <t xml:space="preserve">Poznámka k souboru cen:_x000D_
1. Cenami -3315 až -3317 se oceňuje svislé potrubí od střešního vtoku po čisticí kus._x000D_
2. Ochrany odpadního a připojovacího potrubí z plastových trub se oceňují cenami souboru cen 722 18- . . Ochrana potrubí, části A 02._x000D_
</t>
  </si>
  <si>
    <t>56</t>
  </si>
  <si>
    <t>721173402</t>
  </si>
  <si>
    <t>Potrubí z plastových trub PVC SN4 svodné (ležaté) DN 125</t>
  </si>
  <si>
    <t>74269162</t>
  </si>
  <si>
    <t>57</t>
  </si>
  <si>
    <t>721174025</t>
  </si>
  <si>
    <t>Potrubí z plastových trub polypropylenové odpadní (svislé) DN 110</t>
  </si>
  <si>
    <t>-25681333</t>
  </si>
  <si>
    <t>58</t>
  </si>
  <si>
    <t>721194105</t>
  </si>
  <si>
    <t>Vyměření přípojek na potrubí vyvedení a upevnění odpadních výpustek DN 50</t>
  </si>
  <si>
    <t>1935217269</t>
  </si>
  <si>
    <t xml:space="preserve">Poznámka k souboru cen:_x000D_
1. Cenami lze oceňovat i vyvedení a upevnění odpadních výpustek ke strojům a zařízením._x000D_
2. Potrubí odpadních výpustek se oceňují cenami souboru cen 721 17- . . Potrubí z plastových trub, části A 01._x000D_
</t>
  </si>
  <si>
    <t>59</t>
  </si>
  <si>
    <t>721194107</t>
  </si>
  <si>
    <t>Vyměření přípojek na potrubí vyvedení a upevnění odpadních výpustek DN 70</t>
  </si>
  <si>
    <t>596107139</t>
  </si>
  <si>
    <t>60</t>
  </si>
  <si>
    <t>721290111</t>
  </si>
  <si>
    <t>Zkouška těsnosti kanalizace v objektech vodou do DN 125</t>
  </si>
  <si>
    <t>497381600</t>
  </si>
  <si>
    <t xml:space="preserve">Poznámka k souboru cen:_x000D_
1. V ceně -0123 není započteno dodání média; jeho dodávka se oceňuje ve specifikaci._x000D_
</t>
  </si>
  <si>
    <t>15,12</t>
  </si>
  <si>
    <t>61</t>
  </si>
  <si>
    <t>998721101</t>
  </si>
  <si>
    <t>Přesun hmot pro vnitřní kanalizace stanovený z hmotnosti přesunovaného materiálu vodorovná dopravní vzdálenost do 50 m v objektech výšky do 6 m</t>
  </si>
  <si>
    <t>2131341524</t>
  </si>
  <si>
    <t>62</t>
  </si>
  <si>
    <t>998721181</t>
  </si>
  <si>
    <t>Přesun hmot pro vnitřní kanalizace stanovený z hmotnosti přesunovaného materiálu Příplatek k ceně za přesun prováděný bez použití mechanizace pro jakoukoliv výšku objektu</t>
  </si>
  <si>
    <t>-1637549792</t>
  </si>
  <si>
    <t>722</t>
  </si>
  <si>
    <t>Zdravotechnika - vnitřní vodovod</t>
  </si>
  <si>
    <t>63</t>
  </si>
  <si>
    <t>722173303</t>
  </si>
  <si>
    <t>Potrubí z plastových trubek Příplatek k ceně za členitý rozvod (v koupelnách, WC a pod.) trubek spojovaných násuvnou objímkou plastovou Ø 20/2,8</t>
  </si>
  <si>
    <t>1313640419</t>
  </si>
  <si>
    <t xml:space="preserve">Poznámka k souboru cen:_x000D_
1. V cenách -4001 až -4088 jsou započteny náklady na montáž a dodávku potrubí a tvarovek._x000D_
</t>
  </si>
  <si>
    <t>722174002</t>
  </si>
  <si>
    <t>Potrubí z plastových trubek z polypropylenu (PPR) svařovaných polyfuzně PN 16 (SDR 7,4) D 20 x 2,8</t>
  </si>
  <si>
    <t>445813600</t>
  </si>
  <si>
    <t>"SV" 4,60+2,95+0,075+2,60+4,18+1,21+2,42</t>
  </si>
  <si>
    <t>"TV" 3,72+2,85+0,075+2,80+2,40+2,21+2,45</t>
  </si>
  <si>
    <t>65</t>
  </si>
  <si>
    <t>722181111</t>
  </si>
  <si>
    <t>Ochrana potrubí plstěnými pásy DN do 20 mm</t>
  </si>
  <si>
    <t>-89501200</t>
  </si>
  <si>
    <t xml:space="preserve">Poznámka k souboru cen:_x000D_
1. V cenách -1211 až -1256 jsou započteny i náklady na dodání tepelně izolačních trubic._x000D_
</t>
  </si>
  <si>
    <t>66</t>
  </si>
  <si>
    <t>722190401</t>
  </si>
  <si>
    <t>Zřízení přípojek na potrubí vyvedení a upevnění výpustek do DN 25</t>
  </si>
  <si>
    <t>-180500514</t>
  </si>
  <si>
    <t xml:space="preserve">Poznámka k souboru cen:_x000D_
1. Cenami -0401 až -0403 se oceňuje vyvedení a upevnění výpustek zařizovacích předmětů a výtokových armatur._x000D_
2. Potrubí vodovodních přípojek k zařizovacím předmětům, výtokovým armaturám, případně strojům a zařízením se oceňuje příslušnými cenami potrubí jako rozvod._x000D_
</t>
  </si>
  <si>
    <t>67</t>
  </si>
  <si>
    <t>722224152</t>
  </si>
  <si>
    <t>Armatury s jedním závitem ventily kulové zahradní uzávěry PN 15 do 120° C G 1/2 - 3/4</t>
  </si>
  <si>
    <t>97465498</t>
  </si>
  <si>
    <t xml:space="preserve">Poznámka k souboru cen:_x000D_
1. Cenami -9101 až -9106 nelze oceňovat montáž nástěnek._x000D_
2. V cenách –0111 až -0122 je započteno i vyvedení a upevnění výpustek._x000D_
</t>
  </si>
  <si>
    <t>68</t>
  </si>
  <si>
    <t>722231072</t>
  </si>
  <si>
    <t>Armatury se dvěma závity ventily zpětné mosazné PN 10 do 110°C G 1/2</t>
  </si>
  <si>
    <t>-949999065</t>
  </si>
  <si>
    <t>69</t>
  </si>
  <si>
    <t>722231141</t>
  </si>
  <si>
    <t>Armatury se dvěma závity ventily pojistné rohové G 1/2</t>
  </si>
  <si>
    <t>1241513694</t>
  </si>
  <si>
    <t>70</t>
  </si>
  <si>
    <t>722290215</t>
  </si>
  <si>
    <t>Zkoušky, proplach a desinfekce vodovodního potrubí zkoušky těsnosti vodovodního potrubí hrdlového nebo přírubového do DN 100</t>
  </si>
  <si>
    <t>-1082484466</t>
  </si>
  <si>
    <t xml:space="preserve">Poznámka k souboru cen:_x000D_
1. Cenami se oceňují dílčí zkoušky těsnosti vodovodního potrubí, které bude v dalším pracovním postupu zakryto nebo se stane nepřístupným._x000D_
2. Cenami nelze oceňovat celkové zkoušky těsnosti rozvodů vodovodního potrubí._x000D_
3. V cenách je započteno i dodání vody, uzavření a zabezpečení konců potrubí._x000D_
4. V cenách -0234 a -0237 je započteno i dodání desinfekčního prostředku._x000D_
</t>
  </si>
  <si>
    <t>71</t>
  </si>
  <si>
    <t>722290234</t>
  </si>
  <si>
    <t>Zkoušky, proplach a desinfekce vodovodního potrubí proplach a desinfekce vodovodního potrubí do DN 80</t>
  </si>
  <si>
    <t>-1841076297</t>
  </si>
  <si>
    <t>34,54</t>
  </si>
  <si>
    <t>72</t>
  </si>
  <si>
    <t>734221502</t>
  </si>
  <si>
    <t>Ventily regulační závitové čtyřcestné pro jednotrubkové horizontální soustavy s termostatickým ventilem dvoubodové připojení G 1/2 x 18</t>
  </si>
  <si>
    <t>soubor</t>
  </si>
  <si>
    <t>-1105743188</t>
  </si>
  <si>
    <t xml:space="preserve">Poznámka k souboru cen:_x000D_
1. V cenách -0101 až -0105 nejsou započteny náklady na dodávku a montáž měřící a vypouštěcí armatury.Tyto se oceňují samostatně souborem cen 734 49 1101 až -1105._x000D_
</t>
  </si>
  <si>
    <t>73</t>
  </si>
  <si>
    <t>R002</t>
  </si>
  <si>
    <t>Odpojení vodovodu</t>
  </si>
  <si>
    <t>kpl</t>
  </si>
  <si>
    <t>1128470594</t>
  </si>
  <si>
    <t>74</t>
  </si>
  <si>
    <t>998722101</t>
  </si>
  <si>
    <t>Přesun hmot pro vnitřní vodovod stanovený z hmotnosti přesunovaného materiálu vodorovná dopravní vzdálenost do 50 m v objektech výšky do 6 m</t>
  </si>
  <si>
    <t>70741552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</si>
  <si>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</si>
  <si>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75</t>
  </si>
  <si>
    <t>998722181</t>
  </si>
  <si>
    <t>Přesun hmot pro vnitřní vodovod stanovený z hmotnosti přesunovaného materiálu Příplatek k ceně za přesun prováděný bez použití mechanizace pro jakoukoliv výšku objektu</t>
  </si>
  <si>
    <t>47126536</t>
  </si>
  <si>
    <t>725</t>
  </si>
  <si>
    <t>Zdravotechnika - zařizovací předměty</t>
  </si>
  <si>
    <t>76</t>
  </si>
  <si>
    <t>725110811</t>
  </si>
  <si>
    <t>Demontáž klozetů splachovacích s nádrží nebo tlakovým splachovačem</t>
  </si>
  <si>
    <t>-611114604</t>
  </si>
  <si>
    <t>77</t>
  </si>
  <si>
    <t>725112022</t>
  </si>
  <si>
    <t>Zařízení záchodů klozety keramické závěsné na nosné stěny s hlubokým splachováním odpad vodorovný</t>
  </si>
  <si>
    <t>1788132071</t>
  </si>
  <si>
    <t xml:space="preserve">Poznámka k souboru cen:_x000D_
1. V cenách -1351, -1361 není započten napájecí zdroj._x000D_
2. V cenách jsou započtená klozetová sedátka._x000D_
</t>
  </si>
  <si>
    <t>78</t>
  </si>
  <si>
    <t>725210821</t>
  </si>
  <si>
    <t>Demontáž umyvadel bez výtokových armatur umyvadel</t>
  </si>
  <si>
    <t>-636943970</t>
  </si>
  <si>
    <t>79</t>
  </si>
  <si>
    <t>725210826</t>
  </si>
  <si>
    <t>Demontáž umyvadel bez výtokových armatur umývátek</t>
  </si>
  <si>
    <t>1685936214</t>
  </si>
  <si>
    <t>80</t>
  </si>
  <si>
    <t>725211601</t>
  </si>
  <si>
    <t>Umyvadla keramická bílá bez výtokových armatur připevněná na stěnu šrouby bez sloupu nebo krytu na sifon 500 mm</t>
  </si>
  <si>
    <t>766517747</t>
  </si>
  <si>
    <t xml:space="preserve">Poznámka k souboru cen:_x000D_
1. V cenách -1601 až -9104 je započteno i dodání kulových uzávěrů (roháčků) a sifonu._x000D_
2. V cenách s viditelným sifonem (tj. bez krytu sifonu, slopu, skříňky, ..) jsou použity kulové uzávěry a sifon s celokovovým designem._x000D_
3. V cenách -1651 a -1661 nejsou započteny náklady na montáž a dodání desky, tyto se oceňují cenami 766693411 až 766693422_x000D_
4. V cenách –4112-14, -4141-43, -4151-56, -4161-63, -4211, 21, 31, není započten napájecí zdroj_x000D_
</t>
  </si>
  <si>
    <t>81</t>
  </si>
  <si>
    <t>725240812</t>
  </si>
  <si>
    <t>Demontáž sprchových kabin a vaniček bez výtokových armatur vaniček</t>
  </si>
  <si>
    <t>-1331316233</t>
  </si>
  <si>
    <t>82</t>
  </si>
  <si>
    <t>725813111</t>
  </si>
  <si>
    <t>Ventily rohové bez připojovací trubičky nebo flexi hadičky G 1/2</t>
  </si>
  <si>
    <t>1961252271</t>
  </si>
  <si>
    <t>83</t>
  </si>
  <si>
    <t>725822611</t>
  </si>
  <si>
    <t>Baterie umyvadlové stojánkové pákové bez výpusti</t>
  </si>
  <si>
    <t>-780610867</t>
  </si>
  <si>
    <t xml:space="preserve">Poznámka k souboru cen:_x000D_
1. V cenách –2654, 56, -9101-9202 není započten napájecí zdroj._x000D_
</t>
  </si>
  <si>
    <t>84</t>
  </si>
  <si>
    <t>725841352</t>
  </si>
  <si>
    <t>Baterie sprchové automatické pro tepelně upravovanou vodu</t>
  </si>
  <si>
    <t>551929772</t>
  </si>
  <si>
    <t xml:space="preserve">Poznámka k souboru cen:_x000D_
1. V cenách –1353-54 není započten napájecí zdroj._x000D_
</t>
  </si>
  <si>
    <t>85</t>
  </si>
  <si>
    <t>725841354</t>
  </si>
  <si>
    <t>Baterie sprchové automatické s termostatickým ventilem a sprchovou růžicí</t>
  </si>
  <si>
    <t>-1966076551</t>
  </si>
  <si>
    <t>86</t>
  </si>
  <si>
    <t>725851325</t>
  </si>
  <si>
    <t>Ventily odpadní pro zařizovací předměty umyvadlové bez přepadu G 5/4</t>
  </si>
  <si>
    <t>-891297910</t>
  </si>
  <si>
    <t>87</t>
  </si>
  <si>
    <t>725861101</t>
  </si>
  <si>
    <t>Zápachové uzávěrky zařizovacích předmětů pro umyvadla DN 32</t>
  </si>
  <si>
    <t>451110314</t>
  </si>
  <si>
    <t xml:space="preserve">Poznámka k souboru cen:_x000D_
1. Pro volbu cen zápachových uzávěrek je rozhodující vnější průměr připojovací trubky._x000D_
2. V cenách je započteno i propojení zápachové uzávěrky s odpadní výpustkou._x000D_
3. Cenami zápachových uzávěrek nelze oceňovat zápachové uzávěrky, pokud jsou započteny v cenách zařizovacích předmětů._x000D_
4. Přechodové tvarovky pro připojení k armaturám se oceňují samostatně cenami souboru cen 722 22-.._x000D_
</t>
  </si>
  <si>
    <t>88</t>
  </si>
  <si>
    <t>725931124</t>
  </si>
  <si>
    <t>Pitné fontánky nerezové G 1/2</t>
  </si>
  <si>
    <t>-174869057</t>
  </si>
  <si>
    <t>89</t>
  </si>
  <si>
    <t>R008</t>
  </si>
  <si>
    <t>OCHLAZOVACÍ VĚDRO DO SAUNY 22L</t>
  </si>
  <si>
    <t>-1449827962</t>
  </si>
  <si>
    <t>90</t>
  </si>
  <si>
    <t>R009</t>
  </si>
  <si>
    <t>Dodávka a montáž sauny včetně příslušenství dle p opisu v PD</t>
  </si>
  <si>
    <t>64146242</t>
  </si>
  <si>
    <t>91</t>
  </si>
  <si>
    <t>998725101</t>
  </si>
  <si>
    <t>Přesun hmot pro zařizovací předměty stanovený z hmotnosti přesunovaného materiálu vodorovná dopravní vzdálenost do 50 m v objektech výšky do 6 m</t>
  </si>
  <si>
    <t>-218084621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</si>
  <si>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</si>
  <si>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92</t>
  </si>
  <si>
    <t>998725181</t>
  </si>
  <si>
    <t>Přesun hmot pro zařizovací předměty stanovený z hmotnosti přesunovaného materiálu Příplatek k cenám za přesun prováděný bez použití mechanizace pro jakoukoliv výšku objektu</t>
  </si>
  <si>
    <t>1980670218</t>
  </si>
  <si>
    <t>726</t>
  </si>
  <si>
    <t>Zdravotechnika - předstěnové instalace</t>
  </si>
  <si>
    <t>93</t>
  </si>
  <si>
    <t>726111001</t>
  </si>
  <si>
    <t>Předstěnové instalační systémy pro zazdění do masivních zděných konstrukcí pro umyvadla, s nastavitelnou hloubkou 80 až 190 mm</t>
  </si>
  <si>
    <t>-68984824</t>
  </si>
  <si>
    <t xml:space="preserve">Poznámka k souboru cen:_x000D_
1. V cenách -1031, -1032 jsou započteny náklady na dodání ovládacích tlačítek._x000D_
2. V cenách -1202 až -1204 nejsou započteny náklady na dodání ovládacích tlačítek._x000D_
3. V cenách nejsou započteny náklady na dodávku zařizovacích předmětů._x000D_
</t>
  </si>
  <si>
    <t>94</t>
  </si>
  <si>
    <t>726111031</t>
  </si>
  <si>
    <t>Předstěnové instalační systémy pro zazdění do masivních zděných konstrukcí pro závěsné klozety ovládání zepředu, stavební výška 1080 mm</t>
  </si>
  <si>
    <t>1712062238</t>
  </si>
  <si>
    <t>95</t>
  </si>
  <si>
    <t>998726111</t>
  </si>
  <si>
    <t>Přesun hmot pro instalační prefabrikáty stanovený z hmotnosti přesunovaného materiálu vodorovná dopravní vzdálenost do 50 m v objektech výšky do 6 m</t>
  </si>
  <si>
    <t>230858774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</si>
  <si>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</si>
  <si>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96</t>
  </si>
  <si>
    <t>998726181</t>
  </si>
  <si>
    <t>Přesun hmot pro instalační prefabrikáty stanovený z hmotnosti přesunovaného materiálu Příplatek k cenám za přesun prováděný bez použití mechanizace pro jakoukoliv výšku objektu</t>
  </si>
  <si>
    <t>-1779021314</t>
  </si>
  <si>
    <t>733</t>
  </si>
  <si>
    <t>Ústřední vytápění - rozvodné potrubí</t>
  </si>
  <si>
    <t>97</t>
  </si>
  <si>
    <t>R003</t>
  </si>
  <si>
    <t>Odpojení topení</t>
  </si>
  <si>
    <t>176031940</t>
  </si>
  <si>
    <t>98</t>
  </si>
  <si>
    <t>736000030.RAC</t>
  </si>
  <si>
    <t>Podlahové vytápění včetně systémové desky</t>
  </si>
  <si>
    <t>-437886057</t>
  </si>
  <si>
    <t>10,40+6,40+9,70</t>
  </si>
  <si>
    <t>99</t>
  </si>
  <si>
    <t>R005</t>
  </si>
  <si>
    <t>Napojení na stávající rozvody</t>
  </si>
  <si>
    <t>-2049247666</t>
  </si>
  <si>
    <t>734</t>
  </si>
  <si>
    <t>Ústřední vytápění - armatury</t>
  </si>
  <si>
    <t>100</t>
  </si>
  <si>
    <t>734001</t>
  </si>
  <si>
    <t>Směšovací rozdělovač s průtokoměry pro podlahové vytápění do nízkoteplotních a vysokoteplotních systémů, včetně skříně do zdi</t>
  </si>
  <si>
    <t>-1293907849</t>
  </si>
  <si>
    <t>101</t>
  </si>
  <si>
    <t>998734201</t>
  </si>
  <si>
    <t>Přesun hmot pro armatury stanovený procentní sazbou (%) z ceny vodorovná dopravní vzdálenost do 50 m v objektech výšky do 6 m</t>
  </si>
  <si>
    <t>%</t>
  </si>
  <si>
    <t>944269669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</si>
  <si>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</si>
  <si>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749</t>
  </si>
  <si>
    <t>Elektromontáže - ostatní práce a konstrukce</t>
  </si>
  <si>
    <t>102</t>
  </si>
  <si>
    <t>R001</t>
  </si>
  <si>
    <t>Odpojení elektřiny</t>
  </si>
  <si>
    <t>-955832990</t>
  </si>
  <si>
    <t>762</t>
  </si>
  <si>
    <t>Konstrukce tesařské</t>
  </si>
  <si>
    <t>103</t>
  </si>
  <si>
    <t>762512811</t>
  </si>
  <si>
    <t>Demontáž podlahové konstrukce podkladové roštu podkladového</t>
  </si>
  <si>
    <t>-1994462124</t>
  </si>
  <si>
    <t xml:space="preserve">Poznámka k souboru cen:_x000D_
1. V cenách nejsou započteny náklady na odstranění tepelné izolace z podlah; tyto se oceňují cenami části B01 katalogu 800–713 Izolace tepelné._x000D_
</t>
  </si>
  <si>
    <t>763</t>
  </si>
  <si>
    <t>Konstrukce suché výstavby</t>
  </si>
  <si>
    <t>104</t>
  </si>
  <si>
    <t>763121429</t>
  </si>
  <si>
    <t>Stěna předsazená ze sádrokartonových desek s nosnou konstrukcí z ocelových profilů CW, UW jednoduše opláštěná deskou impregnovanou H2 tl. 12,5 mm, TI tl. 40 mm, EI 30 stěna tl. 112,5 mm, profil 100</t>
  </si>
  <si>
    <t>1157175504</t>
  </si>
  <si>
    <t xml:space="preserve">Poznámka k souboru cen:_x000D_
1. V cenách jsou započteny i náklady na tmelení a výztužnou pásku._x000D_
2. V cenách nejsou započteny náklady na základní penetrační nátěr; tyto se oceňují cenou 763 12-1714._x000D_
3. Ceny pro předsazené stěny lepené celoplošně jsou určeny pro lepení na rovný podklad, lepené na bochánky jsou určeny pro podklad o nerovnosti do 20 mm a lepené na pásky jsou určeny pro podklad o nerovnosti přes 20 mm._x000D_
4. Ceny -1611 a -1612 Montáž nosné konstrukce je stanoveny pro m2 plochy předsazené stěny._x000D_
5. V ceně -1611 a -1612 nejsou započteny náklady na profily; tyto se oceňují ve specifikaci. Doporučené množství na 1 m2 stěny je:_x000D_
a) 1,9 m profilu CW a 0,8 m profilu UW u ceny. -1611,_x000D_
b) 1,9 m profilu CD a 0,5 m profilu UD u ceny -1612._x000D_
6. V cenách -1621 až -1641 Montáž desek nejsou započteny náklady na desky; tato dodávka se oceňuje ve specifikaci._x000D_
7. Ostatní konstrukce a práce a příplatky, neuvedené v tomto souboru cen, se oceňují cenami 763 11-17.. pro příčky ze sádrokartonových desek._x000D_
</t>
  </si>
  <si>
    <t>105</t>
  </si>
  <si>
    <t>763121714</t>
  </si>
  <si>
    <t>Stěna předsazená ze sádrokartonových desek ostatní konstrukce a práce na předsazených stěnách ze sádrokartonových desek základní penetrační nátěr</t>
  </si>
  <si>
    <t>2104621812</t>
  </si>
  <si>
    <t>106</t>
  </si>
  <si>
    <t>763121751</t>
  </si>
  <si>
    <t>Stěna předsazená ze sádrokartonových desek Příplatek k cenám za plochu do 6 m2 jednotlivě</t>
  </si>
  <si>
    <t>630502155</t>
  </si>
  <si>
    <t>107</t>
  </si>
  <si>
    <t>763121762</t>
  </si>
  <si>
    <t>Stěna předsazená ze sádrokartonových desek Příplatek k cenám za rovinnost kvality celoplošné tmelení kvality Q4</t>
  </si>
  <si>
    <t>829189808</t>
  </si>
  <si>
    <t>108</t>
  </si>
  <si>
    <t>763411111</t>
  </si>
  <si>
    <t>Sanitární příčky vhodné do mokrého prostředí dělící z dřevotřískových desek s HPL-laminátem tl. 19,6 mm</t>
  </si>
  <si>
    <t>-2090829883</t>
  </si>
  <si>
    <t xml:space="preserve">Poznámka k souboru cen:_x000D_
1. Množství měrných jednotek se u cen -1111 až -1116, -1211 až -1216, -2111 až -2114, -2211 až -2214 určuje v m2 plochy příčky bez výškově stavitelných nožek a dveří._x000D_
2. U cen -1111, -1121, -1211 je dřevotřísková deska tl. 18 mm opatřena z obou stran vysokotlakým laminátem tl. 0,8 mm._x000D_
</t>
  </si>
  <si>
    <t>0,60*0,90*2,00</t>
  </si>
  <si>
    <t>0,60*1,80*1,00</t>
  </si>
  <si>
    <t>109</t>
  </si>
  <si>
    <t>998763100</t>
  </si>
  <si>
    <t>Přesun hmot pro dřevostavby stanovený z hmotnosti přesunovaného materiálu vodorovná dopravní vzdálenost do 50 m v objektech výšky do 6 m</t>
  </si>
  <si>
    <t>-2107418164</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</si>
  <si>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</si>
  <si>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110</t>
  </si>
  <si>
    <t>998763181</t>
  </si>
  <si>
    <t>Přesun hmot pro dřevostavby stanovený z hmotnosti přesunovaného materiálu Příplatek k ceně za přesun prováděný bez použití mechanizace pro jakoukoliv výšku objektu</t>
  </si>
  <si>
    <t>1545374042</t>
  </si>
  <si>
    <t>766</t>
  </si>
  <si>
    <t>Konstrukce truhlářské</t>
  </si>
  <si>
    <t>111</t>
  </si>
  <si>
    <t>766660001</t>
  </si>
  <si>
    <t>Montáž dveřních křídel dřevěných nebo plastových otevíravých do ocelové zárubně povrchově upravených jednokřídlových, šířky do 800 mm</t>
  </si>
  <si>
    <t>1564431514</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</si>
  <si>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</si>
  <si>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112</t>
  </si>
  <si>
    <t>611R0062407.1</t>
  </si>
  <si>
    <t>dveře vnitřní hladké 1křídlé 800x1970mm s určením do mokrých prostorů</t>
  </si>
  <si>
    <t>445575571</t>
  </si>
  <si>
    <t>113</t>
  </si>
  <si>
    <t>R004</t>
  </si>
  <si>
    <t>Šatní lavička s roštem, sedák - latě, délka 1500 mm</t>
  </si>
  <si>
    <t>577957347</t>
  </si>
  <si>
    <t>114</t>
  </si>
  <si>
    <t>R006</t>
  </si>
  <si>
    <t>Šatní lavička s roštem, sedák - latě, délka 1800 mm</t>
  </si>
  <si>
    <t>-3265573</t>
  </si>
  <si>
    <t>115</t>
  </si>
  <si>
    <t>R007</t>
  </si>
  <si>
    <t>Botník se sedákem</t>
  </si>
  <si>
    <t>2135274084</t>
  </si>
  <si>
    <t>116</t>
  </si>
  <si>
    <t>R011</t>
  </si>
  <si>
    <t xml:space="preserve">háčky na oblečení dl. 8,4 m </t>
  </si>
  <si>
    <t>-87252370</t>
  </si>
  <si>
    <t>117</t>
  </si>
  <si>
    <t>R012</t>
  </si>
  <si>
    <t>háčky na ručníky</t>
  </si>
  <si>
    <t>556020294</t>
  </si>
  <si>
    <t>118</t>
  </si>
  <si>
    <t>998766101</t>
  </si>
  <si>
    <t>Přesun hmot pro konstrukce truhlářské stanovený z hmotnosti přesunovaného materiálu vodorovná dopravní vzdálenost do 50 m v objektech výšky do 6 m</t>
  </si>
  <si>
    <t>-439557350</t>
  </si>
  <si>
    <t>119</t>
  </si>
  <si>
    <t>998766181</t>
  </si>
  <si>
    <t>Přesun hmot pro konstrukce truhlářské stanovený z hmotnosti přesunovaného materiálu Příplatek k ceně za přesun prováděný bez použití mechanizace pro jakoukoliv výšku objektu</t>
  </si>
  <si>
    <t>-231424526</t>
  </si>
  <si>
    <t>771</t>
  </si>
  <si>
    <t>Podlahy z dlaždic</t>
  </si>
  <si>
    <t>120</t>
  </si>
  <si>
    <t>771121011</t>
  </si>
  <si>
    <t>Příprava podkladu před provedením dlažby nátěr penetrační na podlahu</t>
  </si>
  <si>
    <t>-856290541</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</si>
  <si>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</si>
  <si>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121</t>
  </si>
  <si>
    <t>771151021</t>
  </si>
  <si>
    <t>Příprava podkladu před provedením dlažby samonivelační stěrka min.pevnosti 30 MPa, tloušťky do 3 mm</t>
  </si>
  <si>
    <t>-2125164908</t>
  </si>
  <si>
    <t>122</t>
  </si>
  <si>
    <t>771474114</t>
  </si>
  <si>
    <t>Montáž soklů z dlaždic keramických lepených flexibilním lepidlem rovných, výšky přes 120 do 150 mm</t>
  </si>
  <si>
    <t>424769413</t>
  </si>
  <si>
    <t>(4,05+2,15)*2,00</t>
  </si>
  <si>
    <t>123</t>
  </si>
  <si>
    <t>59761440</t>
  </si>
  <si>
    <t>dlažba velkoformátová keramická slinutá hladká do interiéru i exteriéru pro vysoké mechanické namáhání přes 2 do 4 ks/m2</t>
  </si>
  <si>
    <t>-661003739</t>
  </si>
  <si>
    <t>12,400*0,15</t>
  </si>
  <si>
    <t>124</t>
  </si>
  <si>
    <t>771571810</t>
  </si>
  <si>
    <t>Demontáž podlah z dlaždic keramických kladených do malty</t>
  </si>
  <si>
    <t>-225156599</t>
  </si>
  <si>
    <t>6,12+2,27+13,77+8,38+9,03</t>
  </si>
  <si>
    <t>125</t>
  </si>
  <si>
    <t>771574261</t>
  </si>
  <si>
    <t>Montáž podlah z dlaždic keramických lepených flexibilním lepidlem velkoformátových pro vysoké mechanické zatížení protiskluzných nebo reliéfních (bezbariérových) přes 2 do 4 ks/m2</t>
  </si>
  <si>
    <t>1356992731</t>
  </si>
  <si>
    <t xml:space="preserve">Poznámka k souboru cen:_x000D_
1. Položky jsou učeny pro všechy druhy povrchových úprav._x000D_
</t>
  </si>
  <si>
    <t>126</t>
  </si>
  <si>
    <t>59761415</t>
  </si>
  <si>
    <t>dlažba velkoformátová keramická slinutá protiskluzná do interiéru i exteriéru pro vysoké mechanické namáhání přes 2 do 4ks/m2</t>
  </si>
  <si>
    <t>-1321270586</t>
  </si>
  <si>
    <t>127</t>
  </si>
  <si>
    <t>771577114</t>
  </si>
  <si>
    <t>Montáž podlah z dlaždic keramických lepených flexibilním lepidlem Příplatek k cenám za dvousložkový spárovací tmel</t>
  </si>
  <si>
    <t>115388040</t>
  </si>
  <si>
    <t>128</t>
  </si>
  <si>
    <t>771591112</t>
  </si>
  <si>
    <t>Izolace podlahy pod dlažbu nátěrem nebo stěrkou ve dvou vrstvách</t>
  </si>
  <si>
    <t>488835957</t>
  </si>
  <si>
    <t xml:space="preserve">Poznámka k souboru cen:_x000D_
1. V ceně 771 59-1112 jsou započteny i náklady na materiál._x000D_
2. Položka 771 59-1112 se použije pro izolaci podlah zatížené přechodnou vlhkostí._x000D_
3. V ceně 771 59-1112 až -1212 jsou započteny i náklady na materiál._x000D_
4. V cenách 77159-1227, 77159-1217, 77159-1237, 77159-1247, 77159-1257 nejsou započteny náklady na materiál, tyto se oceňují ve specifikaci._x000D_
</t>
  </si>
  <si>
    <t>129</t>
  </si>
  <si>
    <t>771591427.1</t>
  </si>
  <si>
    <t>Liniové odvodnění odvodňovacím žlabem s napojením na kontaktní izolaci pro bezbariérové sprchy v úrovni podlahy s horizontálním nebo vertikálním odtokem s rámovým krytem a děrovaným roštem délky 2000 mm</t>
  </si>
  <si>
    <t>-1161574163</t>
  </si>
  <si>
    <t>130</t>
  </si>
  <si>
    <t>998771101</t>
  </si>
  <si>
    <t>Přesun hmot pro podlahy z dlaždic stanovený z hmotnosti přesunovaného materiálu vodorovná dopravní vzdálenost do 50 m v objektech výšky do 6 m</t>
  </si>
  <si>
    <t>1726041893</t>
  </si>
  <si>
    <t>131</t>
  </si>
  <si>
    <t>998771181</t>
  </si>
  <si>
    <t>Přesun hmot pro podlahy z dlaždic stanovený z hmotnosti přesunovaného materiálu Příplatek k ceně za přesun prováděný bez použití mechanizace pro jakoukoliv výšku objektu</t>
  </si>
  <si>
    <t>-39159270</t>
  </si>
  <si>
    <t>781</t>
  </si>
  <si>
    <t>Dokončovací práce - obklady</t>
  </si>
  <si>
    <t>132</t>
  </si>
  <si>
    <t>781111011</t>
  </si>
  <si>
    <t>Příprava podkladu před provedením obkladu oprášení (ometení) stěny</t>
  </si>
  <si>
    <t>-2122950241</t>
  </si>
  <si>
    <t xml:space="preserve">Poznámka k souboru cen:_x000D_
1. V cenách 781 12-1011 až -1015 jsou započtenyi náklady na materiál._x000D_
2. V cenách 781 16-1011 až -1023 nejsou započteny náklady na materiál, tyto se oceňují ve specifikaci._x000D_
</t>
  </si>
  <si>
    <t>"SO03" (4,05+3,15)*2,00*2,40</t>
  </si>
  <si>
    <t>"SO04" (1,79+4,05)*2,00*2,40</t>
  </si>
  <si>
    <t>(4,05+2,87)*2,00*1,20</t>
  </si>
  <si>
    <t>133</t>
  </si>
  <si>
    <t>781121011</t>
  </si>
  <si>
    <t>Příprava podkladu před provedením obkladu nátěr penetrační na stěnu</t>
  </si>
  <si>
    <t>141424768</t>
  </si>
  <si>
    <t>134</t>
  </si>
  <si>
    <t>781131112</t>
  </si>
  <si>
    <t>Izolace stěny pod obklad izolace nátěrem nebo stěrkou ve dvou vrstvách</t>
  </si>
  <si>
    <t>-1735716428</t>
  </si>
  <si>
    <t xml:space="preserve">Poznámka k souboru cen:_x000D_
1. Položka 781 13-1112 se použije pro izolaci stěny zatížené přechodnou vlhkostí._x000D_
2. V cenách 781 13-1112 až -1262 jsou započteny i náklady na materiál._x000D_
3. V cenách 78113-1207,78113-1227, 78159-1237, 78159-1247, 78159-1257 nejsou započteny náklady na materiál, tyto se oceňují ve specifikaci._x000D_
</t>
  </si>
  <si>
    <t>135</t>
  </si>
  <si>
    <t>781471810</t>
  </si>
  <si>
    <t>Demontáž obkladů z dlaždic keramických kladených do malty</t>
  </si>
  <si>
    <t>58777070</t>
  </si>
  <si>
    <t>"S.02" (2,05+1,054)*2,00*1,70</t>
  </si>
  <si>
    <t>"S.03" (3,40+4,05)*2,00*1,70</t>
  </si>
  <si>
    <t>136</t>
  </si>
  <si>
    <t>781474153</t>
  </si>
  <si>
    <t>Montáž obkladů vnitřních stěn z dlaždic keramických lepených flexibilním lepidlem velkoformátových hladkých přes 2 do 4 ks/m2</t>
  </si>
  <si>
    <t>-905906817</t>
  </si>
  <si>
    <t xml:space="preserve">Poznámka k souboru cen:_x000D_
1. Položky jsou určeny pro všechny druhy povrchových úprav._x000D_
</t>
  </si>
  <si>
    <t>137</t>
  </si>
  <si>
    <t>59761002</t>
  </si>
  <si>
    <t>obklad velkoformátový keramický hladký přes 2 do 4ks/m2</t>
  </si>
  <si>
    <t>-1246267253</t>
  </si>
  <si>
    <t>79,2*1,15 'Přepočtené koeficientem množství</t>
  </si>
  <si>
    <t>138</t>
  </si>
  <si>
    <t>781477114</t>
  </si>
  <si>
    <t>Montáž obkladů vnitřních stěn z dlaždic keramických Příplatek k cenám za dvousložkový spárovací tmel</t>
  </si>
  <si>
    <t>-1544124418</t>
  </si>
  <si>
    <t>139</t>
  </si>
  <si>
    <t>781477115</t>
  </si>
  <si>
    <t>Montáž obkladů vnitřních stěn z dlaždic keramických Příplatek k cenám za dvousložkové lepidlo</t>
  </si>
  <si>
    <t>-1631440554</t>
  </si>
  <si>
    <t>140</t>
  </si>
  <si>
    <t>998781101</t>
  </si>
  <si>
    <t>Přesun hmot pro obklady keramické stanovený z hmotnosti přesunovaného materiálu vodorovná dopravní vzdálenost do 50 m v objektech výšky do 6 m</t>
  </si>
  <si>
    <t>1449483787</t>
  </si>
  <si>
    <t>141</t>
  </si>
  <si>
    <t>998781181</t>
  </si>
  <si>
    <t>Přesun hmot pro obklady keramické stanovený z hmotnosti přesunovaného materiálu Příplatek k cenám za přesun prováděný bez použití mechanizace pro jakoukoliv výšku objektu</t>
  </si>
  <si>
    <t>2131148920</t>
  </si>
  <si>
    <t>783</t>
  </si>
  <si>
    <t>Dokončovací práce - nátěry</t>
  </si>
  <si>
    <t>142</t>
  </si>
  <si>
    <t>783314201</t>
  </si>
  <si>
    <t>Základní antikorozní nátěr zámečnických konstrukcí jednonásobný syntetický standardní</t>
  </si>
  <si>
    <t>1009716073</t>
  </si>
  <si>
    <t>143</t>
  </si>
  <si>
    <t>783315101</t>
  </si>
  <si>
    <t>Mezinátěr zámečnických konstrukcí jednonásobný syntetický standardní</t>
  </si>
  <si>
    <t>1165482529</t>
  </si>
  <si>
    <t>144</t>
  </si>
  <si>
    <t>783317101</t>
  </si>
  <si>
    <t>Krycí nátěr (email) zámečnických konstrukcí jednonásobný syntetický standardní</t>
  </si>
  <si>
    <t>273873989</t>
  </si>
  <si>
    <t>784</t>
  </si>
  <si>
    <t>Dokončovací práce - malby a tapety</t>
  </si>
  <si>
    <t>145</t>
  </si>
  <si>
    <t>784121001</t>
  </si>
  <si>
    <t>Oškrabání malby v místnostech výšky do 3,80 m</t>
  </si>
  <si>
    <t>900518639</t>
  </si>
  <si>
    <t xml:space="preserve">Poznámka k souboru cen:_x000D_
1. Cenami souboru cen se oceňuje jakýkoli počet současně škrabaných vrstev barvy._x000D_
</t>
  </si>
  <si>
    <t>"S01" (2,15+4,05)*2,00*2,65</t>
  </si>
  <si>
    <t>"S03" (3,15+4,05+3,15)*2,65</t>
  </si>
  <si>
    <t>"S04" (1,79+1,79)*2,65</t>
  </si>
  <si>
    <t>"S05" (2,87+4,05+2,87+4,05-1,80)*2,65</t>
  </si>
  <si>
    <t>146</t>
  </si>
  <si>
    <t>784121011</t>
  </si>
  <si>
    <t>Rozmývání podkladu po oškrabání malby v místnostech výšky do 3,80 m</t>
  </si>
  <si>
    <t>-631619814</t>
  </si>
  <si>
    <t>147</t>
  </si>
  <si>
    <t>784161001</t>
  </si>
  <si>
    <t>Tmelení spar a rohů, šířky do 3 mm akrylátovým tmelem v místnostech výšky do 3,80 m</t>
  </si>
  <si>
    <t>-1860747291</t>
  </si>
  <si>
    <t>148</t>
  </si>
  <si>
    <t>784161101</t>
  </si>
  <si>
    <t>Bandážování (materiál ve specifikaci) spar a prasklin v místnostech výšky do 3,80 m</t>
  </si>
  <si>
    <t>-500578438</t>
  </si>
  <si>
    <t xml:space="preserve">Poznámka k souboru cen:_x000D_
1. V cenách nejsou započteny náklady na dodávku bandážních pásek, tyto se oceňují ve specifikaci.Ztratné lze stanovit ve výši 5%._x000D_
</t>
  </si>
  <si>
    <t>149</t>
  </si>
  <si>
    <t>59030680</t>
  </si>
  <si>
    <t>páska ze skelných vláken pro SDK</t>
  </si>
  <si>
    <t>1126827301</t>
  </si>
  <si>
    <t>50*1,05 'Přepočtené koeficientem množství</t>
  </si>
  <si>
    <t>150</t>
  </si>
  <si>
    <t>784161401</t>
  </si>
  <si>
    <t>Celoplošné vyrovnání podkladu sádrovou stěrkou, tloušťky do 3 mm vyhlazením v místnostech výšky do 3,80 m</t>
  </si>
  <si>
    <t>808423618</t>
  </si>
  <si>
    <t>151</t>
  </si>
  <si>
    <t>784171101</t>
  </si>
  <si>
    <t>Zakrytí nemalovaných ploch (materiál ve specifikaci) včetně pozdějšího odkrytí podlah</t>
  </si>
  <si>
    <t>1526813538</t>
  </si>
  <si>
    <t xml:space="preserve">Poznámka k souboru cen:_x000D_
1. V cenách nejsou započteny náklady na dodávku fólie, tyto se oceňují ve speifikaci.Ztratné lze stanovit ve výši 5%._x000D_
</t>
  </si>
  <si>
    <t>152</t>
  </si>
  <si>
    <t>58124842</t>
  </si>
  <si>
    <t>fólie pro malířské potřeby zakrývací tl 7µ 4x5m</t>
  </si>
  <si>
    <t>-2121267254</t>
  </si>
  <si>
    <t>39,92*1,05 'Přepočtené koeficientem množství</t>
  </si>
  <si>
    <t>153</t>
  </si>
  <si>
    <t>784181121</t>
  </si>
  <si>
    <t>Penetrace podkladu jednonásobná hloubková v místnostech výšky do 3,80 m</t>
  </si>
  <si>
    <t>-1470891789</t>
  </si>
  <si>
    <t>"SO01" (2,15+4,05)*2,00*2,60</t>
  </si>
  <si>
    <t>"SO03" (3,15+4,05)*2,00*0,40</t>
  </si>
  <si>
    <t>"SO04" (1,79+4,05)*2,00*0,40</t>
  </si>
  <si>
    <t>"SO05" (2,87+4,05)*2,00*1,60</t>
  </si>
  <si>
    <t>154</t>
  </si>
  <si>
    <t>784191001</t>
  </si>
  <si>
    <t>Čištění vnitřních ploch hrubý úklid po provedení malířských prací omytím oken nebo balkonových dveří jednoduchých</t>
  </si>
  <si>
    <t>-970972859</t>
  </si>
  <si>
    <t>155</t>
  </si>
  <si>
    <t>784191005</t>
  </si>
  <si>
    <t>Čištění vnitřních ploch hrubý úklid po provedení malířských prací omytím dveří nebo vrat</t>
  </si>
  <si>
    <t>723765891</t>
  </si>
  <si>
    <t>156</t>
  </si>
  <si>
    <t>784191007</t>
  </si>
  <si>
    <t>Čištění vnitřních ploch hrubý úklid po provedení malířských prací omytím podlah</t>
  </si>
  <si>
    <t>-319761433</t>
  </si>
  <si>
    <t>157</t>
  </si>
  <si>
    <t>784211101</t>
  </si>
  <si>
    <t>Malby z malířských směsí otěruvzdorných za mokra dvojnásobné, bílé za mokra otěruvzdorné výborně v místnostech výšky do 3,80 m</t>
  </si>
  <si>
    <t>247595929</t>
  </si>
  <si>
    <t>789</t>
  </si>
  <si>
    <t>Povrchové úpravy ocelových konstrukcí a technologických zařízení</t>
  </si>
  <si>
    <t>158</t>
  </si>
  <si>
    <t>789421514</t>
  </si>
  <si>
    <t>Žárové stříkání ocelových konstrukcí slitinou zinacor ZnAl, tloušťky 50 μm, třídy IV</t>
  </si>
  <si>
    <t>1790823351</t>
  </si>
  <si>
    <t>"ZÁRUBNĚ" (2,10+0,80+2,10)*0,25*4</t>
  </si>
  <si>
    <t>Práce a dodávky M</t>
  </si>
  <si>
    <t>21-M</t>
  </si>
  <si>
    <t>Elektromontáže</t>
  </si>
  <si>
    <t>D1</t>
  </si>
  <si>
    <t>Elektroinstalační úložný materiál</t>
  </si>
  <si>
    <t>159</t>
  </si>
  <si>
    <t>Pol1</t>
  </si>
  <si>
    <t>Krabice přístrojová KP 67/3</t>
  </si>
  <si>
    <t>ks</t>
  </si>
  <si>
    <t>875728675</t>
  </si>
  <si>
    <t>160</t>
  </si>
  <si>
    <t>Pol2</t>
  </si>
  <si>
    <t>Krabice přístrojová KU 68</t>
  </si>
  <si>
    <t>-1768147832</t>
  </si>
  <si>
    <t>D2</t>
  </si>
  <si>
    <t>Kabely a vodiče</t>
  </si>
  <si>
    <t>161</t>
  </si>
  <si>
    <t>Pol3</t>
  </si>
  <si>
    <t>Kabel CYKY-O 3 x 1,5 mm2</t>
  </si>
  <si>
    <t>-1879534387</t>
  </si>
  <si>
    <t>162</t>
  </si>
  <si>
    <t>Pol4</t>
  </si>
  <si>
    <t>Kabel CYKY-J 3 x 1,5 mm2</t>
  </si>
  <si>
    <t>-1086082721</t>
  </si>
  <si>
    <t>163</t>
  </si>
  <si>
    <t>Pol5</t>
  </si>
  <si>
    <t>Kabel CYKY-J 3 x 2,5 mm2</t>
  </si>
  <si>
    <t>1835150378</t>
  </si>
  <si>
    <t>164</t>
  </si>
  <si>
    <t>Pol6</t>
  </si>
  <si>
    <t>Kabel CYKY-J 5 x 2,5 mm2</t>
  </si>
  <si>
    <t>1709862980</t>
  </si>
  <si>
    <t>165</t>
  </si>
  <si>
    <t>Pol7</t>
  </si>
  <si>
    <t>Kabel JQTQ-J 5 x 0,8 mm2</t>
  </si>
  <si>
    <t>1445686869</t>
  </si>
  <si>
    <t>166</t>
  </si>
  <si>
    <t>Pol8</t>
  </si>
  <si>
    <t>Vodič CY 4 mm2 ž/z</t>
  </si>
  <si>
    <t>-1865453196</t>
  </si>
  <si>
    <t>D4</t>
  </si>
  <si>
    <t>přepínače, zásuvky</t>
  </si>
  <si>
    <t>167</t>
  </si>
  <si>
    <t>Pol10</t>
  </si>
  <si>
    <t>Přepínač střídavý, 10 AX, 250 V AC (řazení 6)</t>
  </si>
  <si>
    <t>-156889862</t>
  </si>
  <si>
    <t>168</t>
  </si>
  <si>
    <t>Pol11</t>
  </si>
  <si>
    <t>Zásuvka jednonásobná, s clonkami, 16 A, 250 V AC</t>
  </si>
  <si>
    <t>1713684844</t>
  </si>
  <si>
    <t>169</t>
  </si>
  <si>
    <t>Pol12</t>
  </si>
  <si>
    <t>Rámeček pro elektroinstalační přístroje - jednonásobný</t>
  </si>
  <si>
    <t>895108361</t>
  </si>
  <si>
    <t>170</t>
  </si>
  <si>
    <t>Pol9</t>
  </si>
  <si>
    <t>Spínač jednopólový, 10 AX, 250 V AC (řazení 1)</t>
  </si>
  <si>
    <t>1039902441</t>
  </si>
  <si>
    <t>D5</t>
  </si>
  <si>
    <t>Ostatní elektroinstalační přístroje</t>
  </si>
  <si>
    <t>171</t>
  </si>
  <si>
    <t>Pol13</t>
  </si>
  <si>
    <t>Bezpečnostní zátka do zásuvek</t>
  </si>
  <si>
    <t>-512004336</t>
  </si>
  <si>
    <t>172</t>
  </si>
  <si>
    <t>Pol14</t>
  </si>
  <si>
    <t>Zásuvka jednonásobná IP 44, s ochranným kolíkem, s clonkami, s víčkem</t>
  </si>
  <si>
    <t>-105962754</t>
  </si>
  <si>
    <t>D6</t>
  </si>
  <si>
    <t>Rozvaděče</t>
  </si>
  <si>
    <t>173</t>
  </si>
  <si>
    <t>Pol15</t>
  </si>
  <si>
    <t>Rozvaděč ozn."RS", na omítku, š407 x v246 x h104mm, IP 30/20, náplň dle doloženého schéma zapojení, 18 modulů</t>
  </si>
  <si>
    <t>-566769498</t>
  </si>
  <si>
    <t>174</t>
  </si>
  <si>
    <t>Pol16</t>
  </si>
  <si>
    <t>Výměna jističe ve stávajícím rozvaděči "RMS" - nový jistič 3 x 20A</t>
  </si>
  <si>
    <t>-1928678993</t>
  </si>
  <si>
    <t>D7</t>
  </si>
  <si>
    <t>Svítidla</t>
  </si>
  <si>
    <t>175</t>
  </si>
  <si>
    <t>Pol17</t>
  </si>
  <si>
    <t>Svítidlo A – stropní, IP43, LED 15W, např. MODUS SPMI1500KO3V2DB/ND</t>
  </si>
  <si>
    <t>-941902257</t>
  </si>
  <si>
    <t>176</t>
  </si>
  <si>
    <t>Pol18</t>
  </si>
  <si>
    <t>Svítidlo N – nást., nouz. únik., IP65, LED 3W, např. MODUS OZN/ECL/1W/C/3/SA/PT/CL</t>
  </si>
  <si>
    <t>-1814501457</t>
  </si>
  <si>
    <t>177</t>
  </si>
  <si>
    <t>Pol 19</t>
  </si>
  <si>
    <t>ELEKTROMONTÁŽNÍ PRÁCE</t>
  </si>
  <si>
    <t>75740770</t>
  </si>
  <si>
    <t>178</t>
  </si>
  <si>
    <t>Pol 20</t>
  </si>
  <si>
    <t>POMOCNÉ A DEMONTÁŽNÍ PRÁCE</t>
  </si>
  <si>
    <t>-1085611443</t>
  </si>
  <si>
    <t>179</t>
  </si>
  <si>
    <t>Pol 21</t>
  </si>
  <si>
    <t>DOPRAVA + LIKVIDACE ODPADU</t>
  </si>
  <si>
    <t>2096888923</t>
  </si>
  <si>
    <t>180</t>
  </si>
  <si>
    <t>Pol 22</t>
  </si>
  <si>
    <t>REVIZE</t>
  </si>
  <si>
    <t>1878895910</t>
  </si>
  <si>
    <t>VRN</t>
  </si>
  <si>
    <t>Vedlejší rozpočtové náklady</t>
  </si>
  <si>
    <t>VRN1</t>
  </si>
  <si>
    <t>Průzkumné, geodetické a projektové práce</t>
  </si>
  <si>
    <t>181</t>
  </si>
  <si>
    <t>010001000</t>
  </si>
  <si>
    <t>1024</t>
  </si>
  <si>
    <t>-1469408158</t>
  </si>
  <si>
    <t>"doporučené množství 0,5% ze ZRN" 1</t>
  </si>
  <si>
    <t>VRN3</t>
  </si>
  <si>
    <t>Zařízení staveniště</t>
  </si>
  <si>
    <t>182</t>
  </si>
  <si>
    <t>030001000</t>
  </si>
  <si>
    <t>-830904653</t>
  </si>
  <si>
    <t>"doporučené množství 3% ze ZRN" 1</t>
  </si>
  <si>
    <t>VRN4</t>
  </si>
  <si>
    <t>Inženýrská činnost</t>
  </si>
  <si>
    <t>183</t>
  </si>
  <si>
    <t>040001000</t>
  </si>
  <si>
    <t>129262349</t>
  </si>
  <si>
    <t>"doporučené množství 1% ze ZRN" 1</t>
  </si>
  <si>
    <t>VRN6</t>
  </si>
  <si>
    <t>Územní vlivy</t>
  </si>
  <si>
    <t>184</t>
  </si>
  <si>
    <t>060001000</t>
  </si>
  <si>
    <t>-153855411</t>
  </si>
  <si>
    <t>VRN7</t>
  </si>
  <si>
    <t>Provozní vlivy</t>
  </si>
  <si>
    <t>185</t>
  </si>
  <si>
    <t>070001000</t>
  </si>
  <si>
    <t>1865757758</t>
  </si>
  <si>
    <t>VRN9</t>
  </si>
  <si>
    <t>Ostatní náklady</t>
  </si>
  <si>
    <t>186</t>
  </si>
  <si>
    <t>090001000</t>
  </si>
  <si>
    <t>-578471834</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</si>
  <si>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</si>
  <si>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</si>
  <si>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</si>
  <si>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</si>
  <si>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charset val="238"/>
      </rPr>
      <t xml:space="preserve">Rekapitulace rekonstrukce </t>
    </r>
    <r>
      <rPr>
        <sz val="9"/>
        <rFont val="Trebuchet MS"/>
        <charset val="238"/>
      </rPr>
      <t>obsahuje sestavu Rekapitulace rekonstrukce a Rekapitulace objektů rekonstrukce a soupisů prací.</t>
    </r>
  </si>
  <si>
    <r>
      <t xml:space="preserve">V sestavě </t>
    </r>
    <r>
      <rPr>
        <b/>
        <sz val="9"/>
        <rFont val="Trebuchet MS"/>
        <charset val="238"/>
      </rPr>
      <t>Rekapitulace rekonstrukce</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</si>
  <si>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</si>
  <si>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</si>
  <si>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rekonstrukce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</si>
  <si>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</si>
  <si>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</si>
  <si>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</si>
  <si>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</si>
  <si>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</si>
  <si>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</si>
  <si>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</si>
  <si>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</si>
  <si>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</si>
  <si>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</si>
  <si>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</si>
  <si>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</si>
  <si>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</si>
  <si>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</si>
  <si>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</si>
  <si>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</si>
  <si>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</si>
  <si>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</si>
  <si>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</si>
  <si>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</si>
  <si>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</si>
  <si>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</si>
  <si>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</si>
  <si>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</si>
  <si>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</si>
  <si>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</si>
  <si>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</si>
  <si>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</si>
  <si>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</si>
  <si>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</si>
  <si>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</si>
  <si>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</si>
  <si>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</si>
  <si>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</si>
  <si>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</si>
  <si>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</si>
  <si>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</si>
  <si>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</si>
  <si>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</si>
  <si>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</si>
  <si>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</si>
  <si>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</si>
  <si>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</si>
  <si>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</si>
  <si>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</si>
  <si>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</si>
  <si>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</si>
  <si>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</si>
  <si>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</si>
  <si>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</si>
  <si>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</si>
  <si>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</si>
  <si>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</si>
  <si>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</si>
  <si>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</si>
  <si>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</si>
  <si>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</si>
  <si>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</si>
  <si>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</si>
  <si>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</si>
  <si>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</si>
  <si>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</si>
  <si>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</si>
  <si>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</si>
  <si>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</si>
  <si>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</si>
  <si>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</si>
  <si>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</si>
  <si>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</si>
  <si>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</si>
  <si>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</si>
  <si>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</si>
  <si>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</si>
  <si>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</si>
  <si>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</si>
  <si>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</si>
  <si>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</si>
  <si>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</si>
  <si>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</si>
  <si>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</si>
  <si>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</si>
  <si>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</si>
  <si>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</si>
  <si>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</si>
  <si>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</si>
  <si>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</si>
  <si>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</si>
  <si>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</si>
  <si>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</si>
  <si>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</si>
  <si>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</si>
  <si>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</si>
  <si>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</si>
  <si>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</si>
  <si>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</si>
  <si>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</si>
  <si>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</si>
  <si>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</si>
  <si>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</si>
  <si>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</si>
  <si>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</si>
  <si>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</si>
  <si>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</si>
  <si>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</si>
  <si>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</si>
  <si>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</si>
  <si>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</si>
  <si>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</si>
  <si>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</si>
  <si>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</si>
  <si>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</si>
  <si>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</si>
  <si>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</si>
  <si>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</si>
  <si>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</si>
  <si>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</si>
  <si>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</si>
  <si>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</si>
  <si>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</si>
  <si>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</si>
  <si>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</si>
  <si>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</si>
  <si>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</si>
  <si>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</si>
  <si>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</si>
  <si>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</si>
  <si>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</si>
  <si>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</si>
  <si>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</si>
  <si>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</si>
  <si>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</si>
  <si>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</si>
  <si>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</si>
  <si>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</si>
  <si>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</si>
  <si>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</si>
  <si>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</si>
  <si>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</si>
  <si>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</si>
  <si>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</si>
  <si>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</si>
  <si>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</si>
  <si>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</si>
  <si>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</si>
  <si>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</si>
  <si>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</si>
  <si>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</si>
  <si>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</si>
  <si>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</si>
  <si>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</si>
  <si>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</si>
  <si>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</si>
  <si>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</si>
  <si>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</si>
  <si>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</si>
  <si>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</si>
  <si>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</si>
  <si>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</si>
  <si>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</si>
  <si>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</si>
  <si>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</si>
  <si>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</si>
  <si>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</si>
  <si>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</si>
  <si>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</si>
  <si>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</si>
  <si>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</si>
  <si>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</si>
  <si>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</si>
  <si>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</si>
  <si>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</si>
  <si>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</si>
  <si>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</si>
  <si>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</si>
  <si>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</si>
  <si>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</si>
  <si>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493 54 159</t>
  </si>
  <si>
    <t>CZ49354159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</si>
</sst>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2"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6"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0" fillId="4" borderId="9" xfId="0" applyFont="1" applyFill="1" applyBorder="1" applyAlignment="1" applyProtection="1">
      <alignment horizontal="center" vertical="center"/>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8" fillId="0" borderId="15"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6" xfId="0" applyNumberFormat="1" applyFont="1" applyBorder="1" applyAlignment="1" applyProtection="1">
      <alignment vertical="center"/>
    </xf>
    <xf numFmtId="0" fontId="4" fillId="0" borderId="0" xfId="0" applyFont="1" applyAlignment="1">
      <alignment horizontal="left" vertical="center"/>
    </xf>
    <xf numFmtId="0" fontId="23" fillId="0" borderId="0" xfId="1" applyFont="1" applyAlignment="1">
      <alignment horizontal="center" vertical="center"/>
    </xf>
    <xf numFmtId="0" fontId="5" fillId="0" borderId="4" xfId="0" applyFont="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166" fontId="26" fillId="0" borderId="21" xfId="0" applyNumberFormat="1" applyFont="1" applyBorder="1" applyAlignment="1" applyProtection="1">
      <alignment vertical="center"/>
    </xf>
    <xf numFmtId="4" fontId="26" fillId="0" borderId="22"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2" fillId="0" borderId="0" xfId="0" applyFont="1" applyAlignment="1">
      <alignment horizontal="left" vertical="center"/>
    </xf>
    <xf numFmtId="0" fontId="27"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6"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xf>
    <xf numFmtId="0" fontId="28"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2" fillId="0" borderId="0" xfId="0" applyNumberFormat="1" applyFont="1" applyAlignment="1" applyProtection="1"/>
    <xf numFmtId="0" fontId="0" fillId="0" borderId="13" xfId="0" applyBorder="1" applyAlignment="1" applyProtection="1">
      <alignment vertical="center"/>
    </xf>
    <xf numFmtId="166" fontId="29" fillId="0" borderId="13" xfId="0" applyNumberFormat="1" applyFont="1" applyBorder="1" applyAlignment="1" applyProtection="1"/>
    <xf numFmtId="166" fontId="29" fillId="0" borderId="14" xfId="0" applyNumberFormat="1" applyFont="1" applyBorder="1" applyAlignment="1" applyProtection="1"/>
    <xf numFmtId="4" fontId="30"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0" fillId="0" borderId="23" xfId="0" applyFont="1" applyBorder="1" applyAlignment="1" applyProtection="1">
      <alignment horizontal="center" vertical="center"/>
    </xf>
    <xf numFmtId="49" fontId="20" fillId="0" borderId="23" xfId="0" applyNumberFormat="1"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20" fillId="0" borderId="23" xfId="0" applyFont="1" applyBorder="1" applyAlignment="1" applyProtection="1">
      <alignment horizontal="center" vertical="center" wrapText="1"/>
    </xf>
    <xf numFmtId="167" fontId="20" fillId="0" borderId="23" xfId="0" applyNumberFormat="1" applyFont="1" applyBorder="1" applyAlignment="1" applyProtection="1">
      <alignment vertical="center"/>
    </xf>
    <xf numFmtId="4" fontId="20" fillId="2" borderId="23" xfId="0" applyNumberFormat="1" applyFont="1" applyFill="1" applyBorder="1" applyAlignment="1" applyProtection="1">
      <alignment vertical="center"/>
      <protection locked="0"/>
    </xf>
    <xf numFmtId="4" fontId="20" fillId="0" borderId="23" xfId="0" applyNumberFormat="1" applyFont="1" applyBorder="1" applyAlignment="1" applyProtection="1">
      <alignment vertical="center"/>
    </xf>
    <xf numFmtId="0" fontId="21" fillId="2" borderId="15"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xf>
    <xf numFmtId="166" fontId="21" fillId="0" borderId="0" xfId="0" applyNumberFormat="1" applyFont="1" applyBorder="1" applyAlignment="1" applyProtection="1">
      <alignment vertical="center"/>
    </xf>
    <xf numFmtId="166" fontId="21" fillId="0" borderId="16" xfId="0" applyNumberFormat="1" applyFont="1" applyBorder="1" applyAlignment="1" applyProtection="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xf>
    <xf numFmtId="0" fontId="32"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3" fillId="0" borderId="23" xfId="0" applyFont="1" applyBorder="1" applyAlignment="1" applyProtection="1">
      <alignment horizontal="center" vertical="center"/>
    </xf>
    <xf numFmtId="49" fontId="33" fillId="0" borderId="23" xfId="0" applyNumberFormat="1"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23" xfId="0" applyFont="1" applyBorder="1" applyAlignment="1" applyProtection="1">
      <alignment horizontal="center" vertical="center" wrapText="1"/>
    </xf>
    <xf numFmtId="167" fontId="33" fillId="0" borderId="23" xfId="0" applyNumberFormat="1" applyFont="1" applyBorder="1" applyAlignment="1" applyProtection="1">
      <alignment vertical="center"/>
    </xf>
    <xf numFmtId="4" fontId="33" fillId="2" borderId="23" xfId="0" applyNumberFormat="1" applyFont="1" applyFill="1" applyBorder="1" applyAlignment="1" applyProtection="1">
      <alignment vertical="center"/>
      <protection locked="0"/>
    </xf>
    <xf numFmtId="4" fontId="33" fillId="0" borderId="23" xfId="0" applyNumberFormat="1" applyFont="1" applyBorder="1" applyAlignment="1" applyProtection="1">
      <alignment vertical="center"/>
    </xf>
    <xf numFmtId="0" fontId="34" fillId="0" borderId="4" xfId="0" applyFont="1" applyBorder="1" applyAlignment="1">
      <alignment vertical="center"/>
    </xf>
    <xf numFmtId="0" fontId="33" fillId="2" borderId="15"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xf>
    <xf numFmtId="167" fontId="20" fillId="2" borderId="23" xfId="0" applyNumberFormat="1" applyFont="1" applyFill="1" applyBorder="1" applyAlignment="1" applyProtection="1">
      <alignment vertical="center"/>
      <protection locked="0"/>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0" fillId="0" borderId="0" xfId="0" applyAlignment="1">
      <alignment vertical="top"/>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7" fillId="0" borderId="1" xfId="0" applyFont="1" applyBorder="1" applyAlignment="1">
      <alignment horizontal="left" vertical="center" wrapText="1"/>
    </xf>
    <xf numFmtId="0" fontId="38" fillId="0" borderId="1" xfId="0" applyFont="1" applyBorder="1" applyAlignment="1">
      <alignment horizontal="left" vertical="center" wrapText="1"/>
    </xf>
    <xf numFmtId="0" fontId="38" fillId="0" borderId="27" xfId="0" applyFont="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left" vertical="center"/>
    </xf>
    <xf numFmtId="0" fontId="38" fillId="0" borderId="1" xfId="0" applyFont="1" applyBorder="1" applyAlignment="1">
      <alignment vertical="center"/>
    </xf>
    <xf numFmtId="49" fontId="38" fillId="0" borderId="1" xfId="0" applyNumberFormat="1" applyFont="1" applyBorder="1" applyAlignment="1">
      <alignment vertical="center" wrapText="1"/>
    </xf>
    <xf numFmtId="0" fontId="35" fillId="0" borderId="30" xfId="0" applyFont="1" applyBorder="1" applyAlignment="1">
      <alignment vertical="center" wrapText="1"/>
    </xf>
    <xf numFmtId="0" fontId="39" fillId="0" borderId="29" xfId="0" applyFont="1" applyBorder="1" applyAlignment="1">
      <alignment vertical="center" wrapText="1"/>
    </xf>
    <xf numFmtId="0" fontId="35" fillId="0" borderId="31" xfId="0" applyFont="1" applyBorder="1" applyAlignment="1">
      <alignment vertical="center" wrapText="1"/>
    </xf>
    <xf numFmtId="0" fontId="35" fillId="0" borderId="1" xfId="0" applyFont="1" applyBorder="1" applyAlignment="1">
      <alignment vertical="top"/>
    </xf>
    <xf numFmtId="0" fontId="35" fillId="0" borderId="0" xfId="0" applyFont="1" applyAlignment="1">
      <alignment vertical="top"/>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5" fillId="0" borderId="28" xfId="0" applyFont="1" applyBorder="1" applyAlignment="1">
      <alignment horizontal="left" vertical="center"/>
    </xf>
    <xf numFmtId="0" fontId="37" fillId="0" borderId="1" xfId="0" applyFont="1" applyBorder="1" applyAlignment="1">
      <alignment horizontal="left" vertical="center"/>
    </xf>
    <xf numFmtId="0" fontId="40" fillId="0" borderId="0" xfId="0" applyFont="1" applyAlignment="1">
      <alignment horizontal="left" vertical="center"/>
    </xf>
    <xf numFmtId="0" fontId="37" fillId="0" borderId="29" xfId="0" applyFont="1" applyBorder="1" applyAlignment="1">
      <alignment horizontal="left" vertical="center"/>
    </xf>
    <xf numFmtId="0" fontId="37" fillId="0" borderId="29" xfId="0" applyFont="1" applyBorder="1" applyAlignment="1">
      <alignment horizontal="center" vertical="center"/>
    </xf>
    <xf numFmtId="0" fontId="40" fillId="0" borderId="29" xfId="0" applyFont="1" applyBorder="1" applyAlignment="1">
      <alignment horizontal="left" vertical="center"/>
    </xf>
    <xf numFmtId="0" fontId="41" fillId="0" borderId="1" xfId="0" applyFont="1" applyBorder="1" applyAlignment="1">
      <alignment horizontal="left" vertical="center"/>
    </xf>
    <xf numFmtId="0" fontId="38" fillId="0" borderId="0" xfId="0" applyFont="1" applyAlignment="1">
      <alignment horizontal="left" vertical="center"/>
    </xf>
    <xf numFmtId="0" fontId="38" fillId="0" borderId="1" xfId="0" applyFont="1" applyBorder="1" applyAlignment="1">
      <alignment horizontal="center" vertical="center"/>
    </xf>
    <xf numFmtId="0" fontId="38" fillId="0" borderId="27" xfId="0" applyFont="1" applyBorder="1" applyAlignment="1">
      <alignment horizontal="left" vertical="center"/>
    </xf>
    <xf numFmtId="0" fontId="38" fillId="0" borderId="1" xfId="0" applyFont="1" applyFill="1" applyBorder="1" applyAlignment="1">
      <alignment horizontal="left" vertical="center"/>
    </xf>
    <xf numFmtId="0" fontId="38" fillId="0" borderId="1" xfId="0" applyFont="1" applyFill="1" applyBorder="1" applyAlignment="1">
      <alignment horizontal="center" vertical="center"/>
    </xf>
    <xf numFmtId="0" fontId="35" fillId="0" borderId="30" xfId="0" applyFont="1" applyBorder="1" applyAlignment="1">
      <alignment horizontal="left" vertical="center"/>
    </xf>
    <xf numFmtId="0" fontId="39" fillId="0" borderId="29" xfId="0" applyFont="1" applyBorder="1" applyAlignment="1">
      <alignment horizontal="left" vertical="center"/>
    </xf>
    <xf numFmtId="0" fontId="35" fillId="0" borderId="31" xfId="0" applyFont="1" applyBorder="1" applyAlignment="1">
      <alignment horizontal="left" vertical="center"/>
    </xf>
    <xf numFmtId="0" fontId="35" fillId="0" borderId="1" xfId="0" applyFont="1" applyBorder="1" applyAlignment="1">
      <alignment horizontal="left" vertical="center"/>
    </xf>
    <xf numFmtId="0" fontId="39" fillId="0" borderId="1" xfId="0" applyFont="1" applyBorder="1" applyAlignment="1">
      <alignment horizontal="left" vertical="center"/>
    </xf>
    <xf numFmtId="0" fontId="40" fillId="0" borderId="1" xfId="0" applyFont="1" applyBorder="1" applyAlignment="1">
      <alignment horizontal="left" vertical="center"/>
    </xf>
    <xf numFmtId="0" fontId="38" fillId="0" borderId="29" xfId="0" applyFont="1" applyBorder="1" applyAlignment="1">
      <alignment horizontal="left" vertical="center"/>
    </xf>
    <xf numFmtId="0" fontId="35" fillId="0" borderId="1" xfId="0" applyFont="1" applyBorder="1" applyAlignment="1">
      <alignment horizontal="left" vertical="center" wrapText="1"/>
    </xf>
    <xf numFmtId="0" fontId="38" fillId="0" borderId="1" xfId="0" applyFont="1" applyBorder="1" applyAlignment="1">
      <alignment horizontal="center"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38" fillId="0" borderId="28" xfId="0" applyFont="1" applyBorder="1" applyAlignment="1">
      <alignment horizontal="left" vertical="center"/>
    </xf>
    <xf numFmtId="0" fontId="38" fillId="0" borderId="30" xfId="0" applyFont="1" applyBorder="1" applyAlignment="1">
      <alignment horizontal="left" vertical="center" wrapText="1"/>
    </xf>
    <xf numFmtId="0" fontId="38" fillId="0" borderId="29" xfId="0" applyFont="1" applyBorder="1" applyAlignment="1">
      <alignment horizontal="left" vertical="center" wrapText="1"/>
    </xf>
    <xf numFmtId="0" fontId="38" fillId="0" borderId="31" xfId="0" applyFont="1" applyBorder="1" applyAlignment="1">
      <alignment horizontal="left" vertical="center" wrapText="1"/>
    </xf>
    <xf numFmtId="0" fontId="38" fillId="0" borderId="1" xfId="0" applyFont="1" applyBorder="1" applyAlignment="1">
      <alignment horizontal="left" vertical="top"/>
    </xf>
    <xf numFmtId="0" fontId="38" fillId="0" borderId="1" xfId="0" applyFont="1" applyBorder="1" applyAlignment="1">
      <alignment horizontal="center" vertical="top"/>
    </xf>
    <xf numFmtId="0" fontId="38" fillId="0" borderId="30" xfId="0" applyFont="1" applyBorder="1" applyAlignment="1">
      <alignment horizontal="left" vertical="center"/>
    </xf>
    <xf numFmtId="0" fontId="38" fillId="0" borderId="31" xfId="0" applyFont="1" applyBorder="1" applyAlignment="1">
      <alignment horizontal="left" vertical="center"/>
    </xf>
    <xf numFmtId="0" fontId="40" fillId="0" borderId="0" xfId="0" applyFont="1" applyAlignment="1">
      <alignment vertical="center"/>
    </xf>
    <xf numFmtId="0" fontId="37" fillId="0" borderId="1" xfId="0" applyFont="1" applyBorder="1" applyAlignment="1">
      <alignment vertical="center"/>
    </xf>
    <xf numFmtId="0" fontId="40" fillId="0" borderId="29" xfId="0" applyFont="1" applyBorder="1" applyAlignment="1">
      <alignment vertical="center"/>
    </xf>
    <xf numFmtId="0" fontId="37" fillId="0" borderId="29" xfId="0" applyFont="1" applyBorder="1" applyAlignment="1">
      <alignment vertical="center"/>
    </xf>
    <xf numFmtId="0" fontId="0" fillId="0" borderId="1" xfId="0" applyBorder="1" applyAlignment="1">
      <alignment vertical="top"/>
    </xf>
    <xf numFmtId="49" fontId="38" fillId="0" borderId="1"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horizontal="left"/>
    </xf>
    <xf numFmtId="0" fontId="40" fillId="0" borderId="29" xfId="0" applyFont="1" applyBorder="1" applyAlignment="1"/>
    <xf numFmtId="0" fontId="35" fillId="0" borderId="27" xfId="0" applyFont="1" applyBorder="1" applyAlignment="1">
      <alignment vertical="top"/>
    </xf>
    <xf numFmtId="0" fontId="35" fillId="0" borderId="28" xfId="0" applyFont="1" applyBorder="1" applyAlignment="1">
      <alignment vertical="top"/>
    </xf>
    <xf numFmtId="0" fontId="35" fillId="0" borderId="1" xfId="0" applyFont="1" applyBorder="1" applyAlignment="1">
      <alignment horizontal="center" vertical="center"/>
    </xf>
    <xf numFmtId="0" fontId="35" fillId="0" borderId="1" xfId="0" applyFont="1" applyBorder="1" applyAlignment="1">
      <alignment horizontal="left" vertical="top"/>
    </xf>
    <xf numFmtId="0" fontId="35" fillId="0" borderId="30" xfId="0" applyFont="1" applyBorder="1" applyAlignment="1">
      <alignment vertical="top"/>
    </xf>
    <xf numFmtId="0" fontId="35" fillId="0" borderId="29" xfId="0" applyFont="1" applyBorder="1" applyAlignment="1">
      <alignment vertical="top"/>
    </xf>
    <xf numFmtId="0" fontId="35" fillId="0" borderId="31" xfId="0" applyFont="1" applyBorder="1" applyAlignment="1">
      <alignment vertical="top"/>
    </xf>
    <xf numFmtId="0" fontId="2" fillId="0" borderId="0" xfId="0" applyFont="1" applyAlignment="1" applyProtection="1">
      <alignment horizontal="left" vertical="center"/>
    </xf>
    <xf numFmtId="14" fontId="2" fillId="2" borderId="0" xfId="0" applyNumberFormat="1" applyFont="1" applyFill="1" applyAlignment="1" applyProtection="1">
      <alignment horizontal="left" vertical="center"/>
      <protection locked="0"/>
    </xf>
    <xf numFmtId="164" fontId="1" fillId="0" borderId="0" xfId="0" applyNumberFormat="1" applyFont="1" applyAlignment="1" applyProtection="1">
      <alignment horizontal="left" vertical="center"/>
    </xf>
    <xf numFmtId="0" fontId="1" fillId="0" borderId="0" xfId="0" applyFont="1" applyAlignment="1" applyProtection="1">
      <alignment vertical="center"/>
    </xf>
    <xf numFmtId="0" fontId="20" fillId="4" borderId="7" xfId="0" applyFont="1" applyFill="1" applyBorder="1" applyAlignment="1" applyProtection="1">
      <alignment horizontal="center" vertical="center"/>
    </xf>
    <xf numFmtId="0" fontId="20" fillId="4" borderId="8" xfId="0" applyFont="1" applyFill="1" applyBorder="1" applyAlignment="1" applyProtection="1">
      <alignment horizontal="left" vertical="center"/>
    </xf>
    <xf numFmtId="0" fontId="20" fillId="4" borderId="8" xfId="0" applyFont="1" applyFill="1" applyBorder="1" applyAlignment="1" applyProtection="1">
      <alignment horizontal="center" vertical="center"/>
    </xf>
    <xf numFmtId="0" fontId="20" fillId="4" borderId="8" xfId="0" applyFont="1" applyFill="1" applyBorder="1" applyAlignment="1" applyProtection="1">
      <alignment horizontal="righ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4" fontId="25" fillId="0" borderId="0" xfId="0" applyNumberFormat="1" applyFont="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horizontal="left" vertical="center" wrapText="1"/>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18" fillId="0" borderId="12" xfId="0" applyFont="1" applyBorder="1" applyAlignment="1">
      <alignment horizontal="center" vertical="center"/>
    </xf>
    <xf numFmtId="0" fontId="18" fillId="0" borderId="13"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19" fillId="0" borderId="15" xfId="0" applyFont="1" applyBorder="1" applyAlignment="1" applyProtection="1">
      <alignment horizontal="left" vertical="center"/>
    </xf>
    <xf numFmtId="0" fontId="19" fillId="0" borderId="0" xfId="0" applyFont="1" applyBorder="1" applyAlignment="1" applyProtection="1">
      <alignment horizontal="left" vertical="center"/>
    </xf>
    <xf numFmtId="4" fontId="17" fillId="0" borderId="0" xfId="0" applyNumberFormat="1" applyFont="1" applyAlignment="1" applyProtection="1">
      <alignmen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0" xfId="0"/>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4" fontId="16"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0" fontId="0" fillId="0" borderId="0" xfId="0" applyFont="1" applyAlignment="1" applyProtection="1">
      <alignmen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38" fillId="0" borderId="1" xfId="0" applyFont="1" applyBorder="1" applyAlignment="1">
      <alignment horizontal="left" vertical="center" wrapText="1"/>
    </xf>
    <xf numFmtId="0" fontId="36" fillId="0" borderId="1" xfId="0" applyFont="1" applyBorder="1" applyAlignment="1">
      <alignment horizontal="center" vertical="center" wrapText="1"/>
    </xf>
    <xf numFmtId="0" fontId="37" fillId="0" borderId="29" xfId="0" applyFont="1" applyBorder="1" applyAlignment="1">
      <alignment horizontal="left" wrapText="1"/>
    </xf>
    <xf numFmtId="0" fontId="36" fillId="0" borderId="1" xfId="0" applyFont="1" applyBorder="1" applyAlignment="1">
      <alignment horizontal="center" vertical="center"/>
    </xf>
    <xf numFmtId="49" fontId="38" fillId="0" borderId="1" xfId="0" applyNumberFormat="1" applyFont="1" applyBorder="1" applyAlignment="1">
      <alignment horizontal="left" vertical="center" wrapText="1"/>
    </xf>
    <xf numFmtId="0" fontId="38" fillId="0" borderId="1" xfId="0" applyFont="1" applyBorder="1" applyAlignment="1">
      <alignment horizontal="left" vertical="top"/>
    </xf>
    <xf numFmtId="0" fontId="37" fillId="0" borderId="29" xfId="0" applyFont="1" applyBorder="1" applyAlignment="1">
      <alignment horizontal="left"/>
    </xf>
    <xf numFmtId="0" fontId="38" fillId="0" borderId="1" xfId="0" applyFont="1" applyBorder="1" applyAlignment="1">
      <alignment horizontal="lef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topLeftCell="A10" workbookViewId="0">
      <selection activeCell="AK56" sqref="AK56"/>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6" t="s">
        <v>0</v>
      </c>
      <c r="AZ1" s="16" t="s">
        <v>1</v>
      </c>
      <c r="BA1" s="16" t="s">
        <v>2</v>
      </c>
      <c r="BB1" s="16" t="s">
        <v>3</v>
      </c>
      <c r="BT1" s="16" t="s">
        <v>4</v>
      </c>
      <c r="BU1" s="16" t="s">
        <v>4</v>
      </c>
      <c r="BV1" s="16" t="s">
        <v>5</v>
      </c>
    </row>
    <row r="2" spans="1:74" s="1" customFormat="1" ht="36.950000000000003" customHeight="1">
      <c r="AR2" s="342"/>
      <c r="AS2" s="342"/>
      <c r="AT2" s="342"/>
      <c r="AU2" s="342"/>
      <c r="AV2" s="342"/>
      <c r="AW2" s="342"/>
      <c r="AX2" s="342"/>
      <c r="AY2" s="342"/>
      <c r="AZ2" s="342"/>
      <c r="BA2" s="342"/>
      <c r="BB2" s="342"/>
      <c r="BC2" s="342"/>
      <c r="BD2" s="342"/>
      <c r="BE2" s="342"/>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343" t="s">
        <v>14</v>
      </c>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22"/>
      <c r="AQ5" s="22"/>
      <c r="AR5" s="20"/>
      <c r="BE5" s="349" t="s">
        <v>15</v>
      </c>
      <c r="BS5" s="17" t="s">
        <v>6</v>
      </c>
    </row>
    <row r="6" spans="1:74" s="1" customFormat="1" ht="36.950000000000003" customHeight="1">
      <c r="B6" s="21"/>
      <c r="C6" s="22"/>
      <c r="D6" s="28" t="s">
        <v>16</v>
      </c>
      <c r="E6" s="22"/>
      <c r="F6" s="22"/>
      <c r="G6" s="22"/>
      <c r="H6" s="22"/>
      <c r="I6" s="22"/>
      <c r="J6" s="22"/>
      <c r="K6" s="345" t="s">
        <v>17</v>
      </c>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22"/>
      <c r="AQ6" s="22"/>
      <c r="AR6" s="20"/>
      <c r="BE6" s="350"/>
      <c r="BS6" s="17" t="s">
        <v>6</v>
      </c>
    </row>
    <row r="7" spans="1:74"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50"/>
      <c r="BS7" s="17" t="s">
        <v>6</v>
      </c>
    </row>
    <row r="8" spans="1:74"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14">
        <v>43809</v>
      </c>
      <c r="AO8" s="22"/>
      <c r="AP8" s="22"/>
      <c r="AQ8" s="22"/>
      <c r="AR8" s="20"/>
      <c r="BE8" s="350"/>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50"/>
      <c r="BS9" s="17" t="s">
        <v>6</v>
      </c>
    </row>
    <row r="10" spans="1:74"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26</v>
      </c>
      <c r="AO10" s="22"/>
      <c r="AP10" s="22"/>
      <c r="AQ10" s="22"/>
      <c r="AR10" s="20"/>
      <c r="BE10" s="350"/>
      <c r="BS10" s="17" t="s">
        <v>6</v>
      </c>
    </row>
    <row r="11" spans="1:74" s="1" customFormat="1" ht="18.600000000000001"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29</v>
      </c>
      <c r="AO11" s="22"/>
      <c r="AP11" s="22"/>
      <c r="AQ11" s="22"/>
      <c r="AR11" s="20"/>
      <c r="BE11" s="350"/>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50"/>
      <c r="BS12" s="17" t="s">
        <v>6</v>
      </c>
    </row>
    <row r="13" spans="1:74"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31</v>
      </c>
      <c r="AO13" s="22"/>
      <c r="AP13" s="22"/>
      <c r="AQ13" s="22"/>
      <c r="AR13" s="20"/>
      <c r="BE13" s="350"/>
      <c r="BS13" s="17" t="s">
        <v>6</v>
      </c>
    </row>
    <row r="14" spans="1:74" ht="12.75">
      <c r="B14" s="21"/>
      <c r="C14" s="22"/>
      <c r="D14" s="22"/>
      <c r="E14" s="346" t="s">
        <v>31</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29" t="s">
        <v>28</v>
      </c>
      <c r="AL14" s="22"/>
      <c r="AM14" s="22"/>
      <c r="AN14" s="31" t="s">
        <v>31</v>
      </c>
      <c r="AO14" s="22"/>
      <c r="AP14" s="22"/>
      <c r="AQ14" s="22"/>
      <c r="AR14" s="20"/>
      <c r="BE14" s="350"/>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50"/>
      <c r="BS15" s="17" t="s">
        <v>4</v>
      </c>
    </row>
    <row r="16" spans="1:74"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1286</v>
      </c>
      <c r="AO16" s="22"/>
      <c r="AP16" s="22"/>
      <c r="AQ16" s="22"/>
      <c r="AR16" s="20"/>
      <c r="BE16" s="350"/>
      <c r="BS16" s="17" t="s">
        <v>4</v>
      </c>
    </row>
    <row r="17" spans="1:71" s="1" customFormat="1" ht="18.600000000000001"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1287</v>
      </c>
      <c r="AO17" s="22"/>
      <c r="AP17" s="22"/>
      <c r="AQ17" s="22"/>
      <c r="AR17" s="20"/>
      <c r="BE17" s="350"/>
      <c r="BS17" s="17" t="s">
        <v>34</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50"/>
      <c r="BS18" s="17" t="s">
        <v>6</v>
      </c>
    </row>
    <row r="19" spans="1:71" s="1" customFormat="1" ht="12" customHeight="1">
      <c r="B19" s="21"/>
      <c r="C19" s="22"/>
      <c r="D19" s="29"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36</v>
      </c>
      <c r="AO19" s="22"/>
      <c r="AP19" s="22"/>
      <c r="AQ19" s="22"/>
      <c r="AR19" s="20"/>
      <c r="BE19" s="350"/>
      <c r="BS19" s="17" t="s">
        <v>6</v>
      </c>
    </row>
    <row r="20" spans="1:71" s="1" customFormat="1" ht="18.600000000000001"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19</v>
      </c>
      <c r="AO20" s="22"/>
      <c r="AP20" s="22"/>
      <c r="AQ20" s="22"/>
      <c r="AR20" s="20"/>
      <c r="BE20" s="350"/>
      <c r="BS20" s="17" t="s">
        <v>4</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50"/>
    </row>
    <row r="22" spans="1:71" s="1" customFormat="1" ht="12" customHeight="1">
      <c r="B22" s="21"/>
      <c r="C22" s="22"/>
      <c r="D22" s="29"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50"/>
    </row>
    <row r="23" spans="1:71" s="1" customFormat="1" ht="51" customHeight="1">
      <c r="B23" s="21"/>
      <c r="C23" s="22"/>
      <c r="D23" s="22"/>
      <c r="E23" s="348" t="s">
        <v>39</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22"/>
      <c r="AP23" s="22"/>
      <c r="AQ23" s="22"/>
      <c r="AR23" s="20"/>
      <c r="BE23" s="350"/>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50"/>
    </row>
    <row r="25" spans="1:71"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50"/>
    </row>
    <row r="26" spans="1:71" s="2" customFormat="1" ht="25.9" customHeight="1">
      <c r="A26" s="34"/>
      <c r="B26" s="35"/>
      <c r="C26" s="36"/>
      <c r="D26" s="37" t="s">
        <v>40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52">
        <f>ROUND(AG54,2)</f>
        <v>0</v>
      </c>
      <c r="AL26" s="353"/>
      <c r="AM26" s="353"/>
      <c r="AN26" s="353"/>
      <c r="AO26" s="353"/>
      <c r="AP26" s="36"/>
      <c r="AQ26" s="36"/>
      <c r="AR26" s="39"/>
      <c r="BE26" s="350"/>
    </row>
    <row r="27" spans="1:71"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50"/>
    </row>
    <row r="28" spans="1:71" s="2" customFormat="1" ht="12.75">
      <c r="A28" s="34"/>
      <c r="B28" s="35"/>
      <c r="C28" s="36"/>
      <c r="D28" s="36"/>
      <c r="E28" s="36"/>
      <c r="F28" s="36"/>
      <c r="G28" s="36"/>
      <c r="H28" s="36"/>
      <c r="I28" s="36"/>
      <c r="J28" s="36"/>
      <c r="K28" s="36"/>
      <c r="L28" s="354" t="s">
        <v>41</v>
      </c>
      <c r="M28" s="354"/>
      <c r="N28" s="354"/>
      <c r="O28" s="354"/>
      <c r="P28" s="354"/>
      <c r="Q28" s="36"/>
      <c r="R28" s="36"/>
      <c r="S28" s="36"/>
      <c r="T28" s="36"/>
      <c r="U28" s="36"/>
      <c r="V28" s="36"/>
      <c r="W28" s="354" t="s">
        <v>42</v>
      </c>
      <c r="X28" s="354"/>
      <c r="Y28" s="354"/>
      <c r="Z28" s="354"/>
      <c r="AA28" s="354"/>
      <c r="AB28" s="354"/>
      <c r="AC28" s="354"/>
      <c r="AD28" s="354"/>
      <c r="AE28" s="354"/>
      <c r="AF28" s="36"/>
      <c r="AG28" s="36"/>
      <c r="AH28" s="36"/>
      <c r="AI28" s="36"/>
      <c r="AJ28" s="36"/>
      <c r="AK28" s="354" t="s">
        <v>43</v>
      </c>
      <c r="AL28" s="354"/>
      <c r="AM28" s="354"/>
      <c r="AN28" s="354"/>
      <c r="AO28" s="354"/>
      <c r="AP28" s="36"/>
      <c r="AQ28" s="36"/>
      <c r="AR28" s="39"/>
      <c r="BE28" s="350"/>
    </row>
    <row r="29" spans="1:71" s="3" customFormat="1" ht="14.45" customHeight="1">
      <c r="B29" s="40"/>
      <c r="C29" s="41"/>
      <c r="D29" s="29" t="s">
        <v>44</v>
      </c>
      <c r="E29" s="41"/>
      <c r="F29" s="29" t="s">
        <v>45</v>
      </c>
      <c r="G29" s="41"/>
      <c r="H29" s="41"/>
      <c r="I29" s="41"/>
      <c r="J29" s="41"/>
      <c r="K29" s="41"/>
      <c r="L29" s="315">
        <v>0.21</v>
      </c>
      <c r="M29" s="316"/>
      <c r="N29" s="316"/>
      <c r="O29" s="316"/>
      <c r="P29" s="316"/>
      <c r="Q29" s="41"/>
      <c r="R29" s="41"/>
      <c r="S29" s="41"/>
      <c r="T29" s="41"/>
      <c r="U29" s="41"/>
      <c r="V29" s="41"/>
      <c r="W29" s="337">
        <f>ROUND(AZ54, 2)</f>
        <v>0</v>
      </c>
      <c r="X29" s="316"/>
      <c r="Y29" s="316"/>
      <c r="Z29" s="316"/>
      <c r="AA29" s="316"/>
      <c r="AB29" s="316"/>
      <c r="AC29" s="316"/>
      <c r="AD29" s="316"/>
      <c r="AE29" s="316"/>
      <c r="AF29" s="41"/>
      <c r="AG29" s="41"/>
      <c r="AH29" s="41"/>
      <c r="AI29" s="41"/>
      <c r="AJ29" s="41"/>
      <c r="AK29" s="337">
        <f>ROUND(AV54, 2)</f>
        <v>0</v>
      </c>
      <c r="AL29" s="316"/>
      <c r="AM29" s="316"/>
      <c r="AN29" s="316"/>
      <c r="AO29" s="316"/>
      <c r="AP29" s="41"/>
      <c r="AQ29" s="41"/>
      <c r="AR29" s="42"/>
      <c r="BE29" s="351"/>
    </row>
    <row r="30" spans="1:71" s="3" customFormat="1" ht="14.45" customHeight="1">
      <c r="B30" s="40"/>
      <c r="C30" s="41"/>
      <c r="D30" s="41"/>
      <c r="E30" s="41"/>
      <c r="F30" s="29" t="s">
        <v>46</v>
      </c>
      <c r="G30" s="41"/>
      <c r="H30" s="41"/>
      <c r="I30" s="41"/>
      <c r="J30" s="41"/>
      <c r="K30" s="41"/>
      <c r="L30" s="315">
        <v>0.15</v>
      </c>
      <c r="M30" s="316"/>
      <c r="N30" s="316"/>
      <c r="O30" s="316"/>
      <c r="P30" s="316"/>
      <c r="Q30" s="41"/>
      <c r="R30" s="41"/>
      <c r="S30" s="41"/>
      <c r="T30" s="41"/>
      <c r="U30" s="41"/>
      <c r="V30" s="41"/>
      <c r="W30" s="337">
        <f>ROUND(BA54, 2)</f>
        <v>0</v>
      </c>
      <c r="X30" s="316"/>
      <c r="Y30" s="316"/>
      <c r="Z30" s="316"/>
      <c r="AA30" s="316"/>
      <c r="AB30" s="316"/>
      <c r="AC30" s="316"/>
      <c r="AD30" s="316"/>
      <c r="AE30" s="316"/>
      <c r="AF30" s="41"/>
      <c r="AG30" s="41"/>
      <c r="AH30" s="41"/>
      <c r="AI30" s="41"/>
      <c r="AJ30" s="41"/>
      <c r="AK30" s="337">
        <f>ROUND(AW54, 2)</f>
        <v>0</v>
      </c>
      <c r="AL30" s="316"/>
      <c r="AM30" s="316"/>
      <c r="AN30" s="316"/>
      <c r="AO30" s="316"/>
      <c r="AP30" s="41"/>
      <c r="AQ30" s="41"/>
      <c r="AR30" s="42"/>
      <c r="BE30" s="351"/>
    </row>
    <row r="31" spans="1:71" s="3" customFormat="1" ht="14.45" hidden="1" customHeight="1">
      <c r="B31" s="40"/>
      <c r="C31" s="41"/>
      <c r="D31" s="41"/>
      <c r="E31" s="41"/>
      <c r="F31" s="29" t="s">
        <v>47</v>
      </c>
      <c r="G31" s="41"/>
      <c r="H31" s="41"/>
      <c r="I31" s="41"/>
      <c r="J31" s="41"/>
      <c r="K31" s="41"/>
      <c r="L31" s="315">
        <v>0.21</v>
      </c>
      <c r="M31" s="316"/>
      <c r="N31" s="316"/>
      <c r="O31" s="316"/>
      <c r="P31" s="316"/>
      <c r="Q31" s="41"/>
      <c r="R31" s="41"/>
      <c r="S31" s="41"/>
      <c r="T31" s="41"/>
      <c r="U31" s="41"/>
      <c r="V31" s="41"/>
      <c r="W31" s="337">
        <f>ROUND(BB54, 2)</f>
        <v>0</v>
      </c>
      <c r="X31" s="316"/>
      <c r="Y31" s="316"/>
      <c r="Z31" s="316"/>
      <c r="AA31" s="316"/>
      <c r="AB31" s="316"/>
      <c r="AC31" s="316"/>
      <c r="AD31" s="316"/>
      <c r="AE31" s="316"/>
      <c r="AF31" s="41"/>
      <c r="AG31" s="41"/>
      <c r="AH31" s="41"/>
      <c r="AI31" s="41"/>
      <c r="AJ31" s="41"/>
      <c r="AK31" s="337">
        <v>0</v>
      </c>
      <c r="AL31" s="316"/>
      <c r="AM31" s="316"/>
      <c r="AN31" s="316"/>
      <c r="AO31" s="316"/>
      <c r="AP31" s="41"/>
      <c r="AQ31" s="41"/>
      <c r="AR31" s="42"/>
      <c r="BE31" s="351"/>
    </row>
    <row r="32" spans="1:71" s="3" customFormat="1" ht="14.45" hidden="1" customHeight="1">
      <c r="B32" s="40"/>
      <c r="C32" s="41"/>
      <c r="D32" s="41"/>
      <c r="E32" s="41"/>
      <c r="F32" s="29" t="s">
        <v>48</v>
      </c>
      <c r="G32" s="41"/>
      <c r="H32" s="41"/>
      <c r="I32" s="41"/>
      <c r="J32" s="41"/>
      <c r="K32" s="41"/>
      <c r="L32" s="315">
        <v>0.15</v>
      </c>
      <c r="M32" s="316"/>
      <c r="N32" s="316"/>
      <c r="O32" s="316"/>
      <c r="P32" s="316"/>
      <c r="Q32" s="41"/>
      <c r="R32" s="41"/>
      <c r="S32" s="41"/>
      <c r="T32" s="41"/>
      <c r="U32" s="41"/>
      <c r="V32" s="41"/>
      <c r="W32" s="337">
        <f>ROUND(BC54, 2)</f>
        <v>0</v>
      </c>
      <c r="X32" s="316"/>
      <c r="Y32" s="316"/>
      <c r="Z32" s="316"/>
      <c r="AA32" s="316"/>
      <c r="AB32" s="316"/>
      <c r="AC32" s="316"/>
      <c r="AD32" s="316"/>
      <c r="AE32" s="316"/>
      <c r="AF32" s="41"/>
      <c r="AG32" s="41"/>
      <c r="AH32" s="41"/>
      <c r="AI32" s="41"/>
      <c r="AJ32" s="41"/>
      <c r="AK32" s="337">
        <v>0</v>
      </c>
      <c r="AL32" s="316"/>
      <c r="AM32" s="316"/>
      <c r="AN32" s="316"/>
      <c r="AO32" s="316"/>
      <c r="AP32" s="41"/>
      <c r="AQ32" s="41"/>
      <c r="AR32" s="42"/>
      <c r="BE32" s="351"/>
    </row>
    <row r="33" spans="1:57" s="3" customFormat="1" ht="14.45" hidden="1" customHeight="1">
      <c r="B33" s="40"/>
      <c r="C33" s="41"/>
      <c r="D33" s="41"/>
      <c r="E33" s="41"/>
      <c r="F33" s="29" t="s">
        <v>49</v>
      </c>
      <c r="G33" s="41"/>
      <c r="H33" s="41"/>
      <c r="I33" s="41"/>
      <c r="J33" s="41"/>
      <c r="K33" s="41"/>
      <c r="L33" s="315">
        <v>0</v>
      </c>
      <c r="M33" s="316"/>
      <c r="N33" s="316"/>
      <c r="O33" s="316"/>
      <c r="P33" s="316"/>
      <c r="Q33" s="41"/>
      <c r="R33" s="41"/>
      <c r="S33" s="41"/>
      <c r="T33" s="41"/>
      <c r="U33" s="41"/>
      <c r="V33" s="41"/>
      <c r="W33" s="337">
        <f>ROUND(BD54, 2)</f>
        <v>0</v>
      </c>
      <c r="X33" s="316"/>
      <c r="Y33" s="316"/>
      <c r="Z33" s="316"/>
      <c r="AA33" s="316"/>
      <c r="AB33" s="316"/>
      <c r="AC33" s="316"/>
      <c r="AD33" s="316"/>
      <c r="AE33" s="316"/>
      <c r="AF33" s="41"/>
      <c r="AG33" s="41"/>
      <c r="AH33" s="41"/>
      <c r="AI33" s="41"/>
      <c r="AJ33" s="41"/>
      <c r="AK33" s="337">
        <v>0</v>
      </c>
      <c r="AL33" s="316"/>
      <c r="AM33" s="316"/>
      <c r="AN33" s="316"/>
      <c r="AO33" s="316"/>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50</v>
      </c>
      <c r="E35" s="45"/>
      <c r="F35" s="45"/>
      <c r="G35" s="45"/>
      <c r="H35" s="45"/>
      <c r="I35" s="45"/>
      <c r="J35" s="45"/>
      <c r="K35" s="45"/>
      <c r="L35" s="45"/>
      <c r="M35" s="45"/>
      <c r="N35" s="45"/>
      <c r="O35" s="45"/>
      <c r="P35" s="45"/>
      <c r="Q35" s="45"/>
      <c r="R35" s="45"/>
      <c r="S35" s="45"/>
      <c r="T35" s="46" t="s">
        <v>51</v>
      </c>
      <c r="U35" s="45"/>
      <c r="V35" s="45"/>
      <c r="W35" s="45"/>
      <c r="X35" s="338" t="s">
        <v>52</v>
      </c>
      <c r="Y35" s="339"/>
      <c r="Z35" s="339"/>
      <c r="AA35" s="339"/>
      <c r="AB35" s="339"/>
      <c r="AC35" s="45"/>
      <c r="AD35" s="45"/>
      <c r="AE35" s="45"/>
      <c r="AF35" s="45"/>
      <c r="AG35" s="45"/>
      <c r="AH35" s="45"/>
      <c r="AI35" s="45"/>
      <c r="AJ35" s="45"/>
      <c r="AK35" s="340">
        <f>SUM(AK26:AK33)</f>
        <v>0</v>
      </c>
      <c r="AL35" s="339"/>
      <c r="AM35" s="339"/>
      <c r="AN35" s="339"/>
      <c r="AO35" s="341"/>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53</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1:57" s="4" customFormat="1" ht="12" customHeight="1">
      <c r="B44" s="51"/>
      <c r="C44" s="29" t="s">
        <v>13</v>
      </c>
      <c r="D44" s="52"/>
      <c r="E44" s="52"/>
      <c r="F44" s="52"/>
      <c r="G44" s="52"/>
      <c r="H44" s="52"/>
      <c r="I44" s="52"/>
      <c r="J44" s="52"/>
      <c r="K44" s="52"/>
      <c r="L44" s="52" t="str">
        <f>K5</f>
        <v>2019-10-01</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1:57" s="5" customFormat="1" ht="36.950000000000003" customHeight="1">
      <c r="B45" s="54"/>
      <c r="C45" s="55" t="s">
        <v>16</v>
      </c>
      <c r="D45" s="56"/>
      <c r="E45" s="56"/>
      <c r="F45" s="56"/>
      <c r="G45" s="56"/>
      <c r="H45" s="56"/>
      <c r="I45" s="56"/>
      <c r="J45" s="56"/>
      <c r="K45" s="56"/>
      <c r="L45" s="323" t="str">
        <f>K6</f>
        <v>Oprava sauny MŠ Nám. 14. Října 2994/9a</v>
      </c>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Praha 5 - Smíchov</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25">
        <f>IF(AN8= "","",AN8)</f>
        <v>43809</v>
      </c>
      <c r="AN47" s="325"/>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90" s="2" customFormat="1" ht="15.2" customHeight="1">
      <c r="A49" s="34"/>
      <c r="B49" s="35"/>
      <c r="C49" s="29" t="s">
        <v>24</v>
      </c>
      <c r="D49" s="36"/>
      <c r="E49" s="36"/>
      <c r="F49" s="36"/>
      <c r="G49" s="36"/>
      <c r="H49" s="36"/>
      <c r="I49" s="36"/>
      <c r="J49" s="36"/>
      <c r="K49" s="36"/>
      <c r="L49" s="52" t="str">
        <f>IF(E11= "","",E11)</f>
        <v>Městská část Praha 5 - odbor školství</v>
      </c>
      <c r="M49" s="36"/>
      <c r="N49" s="36"/>
      <c r="O49" s="36"/>
      <c r="P49" s="36"/>
      <c r="Q49" s="36"/>
      <c r="R49" s="36"/>
      <c r="S49" s="36"/>
      <c r="T49" s="36"/>
      <c r="U49" s="36"/>
      <c r="V49" s="36"/>
      <c r="W49" s="36"/>
      <c r="X49" s="36"/>
      <c r="Y49" s="36"/>
      <c r="Z49" s="36"/>
      <c r="AA49" s="36"/>
      <c r="AB49" s="36"/>
      <c r="AC49" s="36"/>
      <c r="AD49" s="36"/>
      <c r="AE49" s="36"/>
      <c r="AF49" s="36"/>
      <c r="AG49" s="36"/>
      <c r="AH49" s="36"/>
      <c r="AI49" s="29" t="s">
        <v>32</v>
      </c>
      <c r="AJ49" s="36"/>
      <c r="AK49" s="36"/>
      <c r="AL49" s="36"/>
      <c r="AM49" s="321" t="str">
        <f>IF(E17="","",E17)</f>
        <v>Atelier VJH s.r.o.</v>
      </c>
      <c r="AN49" s="322"/>
      <c r="AO49" s="322"/>
      <c r="AP49" s="322"/>
      <c r="AQ49" s="36"/>
      <c r="AR49" s="39"/>
      <c r="AS49" s="331" t="s">
        <v>54</v>
      </c>
      <c r="AT49" s="332"/>
      <c r="AU49" s="60"/>
      <c r="AV49" s="60"/>
      <c r="AW49" s="60"/>
      <c r="AX49" s="60"/>
      <c r="AY49" s="60"/>
      <c r="AZ49" s="60"/>
      <c r="BA49" s="60"/>
      <c r="BB49" s="60"/>
      <c r="BC49" s="60"/>
      <c r="BD49" s="61"/>
      <c r="BE49" s="34"/>
    </row>
    <row r="50" spans="1:90" s="2" customFormat="1" ht="27.95" customHeight="1">
      <c r="A50" s="34"/>
      <c r="B50" s="35"/>
      <c r="C50" s="29" t="s">
        <v>30</v>
      </c>
      <c r="D50" s="36"/>
      <c r="E50" s="36"/>
      <c r="F50" s="36"/>
      <c r="G50" s="36"/>
      <c r="H50" s="36"/>
      <c r="I50" s="36"/>
      <c r="J50" s="36"/>
      <c r="K50" s="36"/>
      <c r="L50" s="52" t="str">
        <f>IF(E14= "Vyplň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35</v>
      </c>
      <c r="AJ50" s="36"/>
      <c r="AK50" s="36"/>
      <c r="AL50" s="36"/>
      <c r="AM50" s="321" t="str">
        <f>IF(E20="","",E20)</f>
        <v>STAVEBNÍ ROZPOČTY s.r.o.</v>
      </c>
      <c r="AN50" s="322"/>
      <c r="AO50" s="322"/>
      <c r="AP50" s="322"/>
      <c r="AQ50" s="36"/>
      <c r="AR50" s="39"/>
      <c r="AS50" s="333"/>
      <c r="AT50" s="334"/>
      <c r="AU50" s="62"/>
      <c r="AV50" s="62"/>
      <c r="AW50" s="62"/>
      <c r="AX50" s="62"/>
      <c r="AY50" s="62"/>
      <c r="AZ50" s="62"/>
      <c r="BA50" s="62"/>
      <c r="BB50" s="62"/>
      <c r="BC50" s="62"/>
      <c r="BD50" s="63"/>
      <c r="BE50" s="34"/>
    </row>
    <row r="51" spans="1:90" s="2" customFormat="1" ht="10.7"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35"/>
      <c r="AT51" s="336"/>
      <c r="AU51" s="64"/>
      <c r="AV51" s="64"/>
      <c r="AW51" s="64"/>
      <c r="AX51" s="64"/>
      <c r="AY51" s="64"/>
      <c r="AZ51" s="64"/>
      <c r="BA51" s="64"/>
      <c r="BB51" s="64"/>
      <c r="BC51" s="64"/>
      <c r="BD51" s="65"/>
      <c r="BE51" s="34"/>
    </row>
    <row r="52" spans="1:90" s="2" customFormat="1" ht="29.25" customHeight="1">
      <c r="A52" s="34"/>
      <c r="B52" s="35"/>
      <c r="C52" s="317" t="s">
        <v>55</v>
      </c>
      <c r="D52" s="318"/>
      <c r="E52" s="318"/>
      <c r="F52" s="318"/>
      <c r="G52" s="318"/>
      <c r="H52" s="66"/>
      <c r="I52" s="319" t="s">
        <v>56</v>
      </c>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20" t="s">
        <v>57</v>
      </c>
      <c r="AH52" s="318"/>
      <c r="AI52" s="318"/>
      <c r="AJ52" s="318"/>
      <c r="AK52" s="318"/>
      <c r="AL52" s="318"/>
      <c r="AM52" s="318"/>
      <c r="AN52" s="319" t="s">
        <v>58</v>
      </c>
      <c r="AO52" s="318"/>
      <c r="AP52" s="318"/>
      <c r="AQ52" s="67" t="s">
        <v>59</v>
      </c>
      <c r="AR52" s="39"/>
      <c r="AS52" s="68" t="s">
        <v>60</v>
      </c>
      <c r="AT52" s="69" t="s">
        <v>61</v>
      </c>
      <c r="AU52" s="69" t="s">
        <v>62</v>
      </c>
      <c r="AV52" s="69" t="s">
        <v>63</v>
      </c>
      <c r="AW52" s="69" t="s">
        <v>64</v>
      </c>
      <c r="AX52" s="69" t="s">
        <v>65</v>
      </c>
      <c r="AY52" s="69" t="s">
        <v>66</v>
      </c>
      <c r="AZ52" s="69" t="s">
        <v>67</v>
      </c>
      <c r="BA52" s="69" t="s">
        <v>68</v>
      </c>
      <c r="BB52" s="69" t="s">
        <v>69</v>
      </c>
      <c r="BC52" s="69" t="s">
        <v>70</v>
      </c>
      <c r="BD52" s="70" t="s">
        <v>71</v>
      </c>
      <c r="BE52" s="34"/>
    </row>
    <row r="53" spans="1:90" s="2" customFormat="1" ht="10.7"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1:90" s="6" customFormat="1" ht="32.450000000000003" customHeight="1">
      <c r="B54" s="74"/>
      <c r="C54" s="75" t="s">
        <v>72</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29">
        <f>ROUND(AG55,2)</f>
        <v>0</v>
      </c>
      <c r="AH54" s="329"/>
      <c r="AI54" s="329"/>
      <c r="AJ54" s="329"/>
      <c r="AK54" s="329"/>
      <c r="AL54" s="329"/>
      <c r="AM54" s="329"/>
      <c r="AN54" s="330">
        <f>SUM(AG54,AT54)</f>
        <v>0</v>
      </c>
      <c r="AO54" s="330"/>
      <c r="AP54" s="330"/>
      <c r="AQ54" s="78" t="s">
        <v>19</v>
      </c>
      <c r="AR54" s="79"/>
      <c r="AS54" s="80">
        <f>ROUND(AS55,2)</f>
        <v>0</v>
      </c>
      <c r="AT54" s="81">
        <f>ROUND(SUM(AV54:AW54),2)</f>
        <v>0</v>
      </c>
      <c r="AU54" s="82">
        <f>ROUND(AU55,5)</f>
        <v>0</v>
      </c>
      <c r="AV54" s="81">
        <f>ROUND(AZ54*L29,2)</f>
        <v>0</v>
      </c>
      <c r="AW54" s="81">
        <f>ROUND(BA54*L30,2)</f>
        <v>0</v>
      </c>
      <c r="AX54" s="81">
        <f>ROUND(BB54*L29,2)</f>
        <v>0</v>
      </c>
      <c r="AY54" s="81">
        <f>ROUND(BC54*L30,2)</f>
        <v>0</v>
      </c>
      <c r="AZ54" s="81">
        <f>ROUND(AZ55,2)</f>
        <v>0</v>
      </c>
      <c r="BA54" s="81">
        <f>ROUND(BA55,2)</f>
        <v>0</v>
      </c>
      <c r="BB54" s="81">
        <f>ROUND(BB55,2)</f>
        <v>0</v>
      </c>
      <c r="BC54" s="81">
        <f>ROUND(BC55,2)</f>
        <v>0</v>
      </c>
      <c r="BD54" s="83">
        <f>ROUND(BD55,2)</f>
        <v>0</v>
      </c>
      <c r="BS54" s="84" t="s">
        <v>73</v>
      </c>
      <c r="BT54" s="84" t="s">
        <v>74</v>
      </c>
      <c r="BV54" s="84" t="s">
        <v>75</v>
      </c>
      <c r="BW54" s="84" t="s">
        <v>5</v>
      </c>
      <c r="BX54" s="84" t="s">
        <v>76</v>
      </c>
      <c r="CL54" s="84" t="s">
        <v>19</v>
      </c>
    </row>
    <row r="55" spans="1:90" s="7" customFormat="1" ht="27" customHeight="1">
      <c r="A55" s="85" t="s">
        <v>77</v>
      </c>
      <c r="B55" s="86"/>
      <c r="C55" s="87"/>
      <c r="D55" s="328" t="s">
        <v>14</v>
      </c>
      <c r="E55" s="328"/>
      <c r="F55" s="328"/>
      <c r="G55" s="328"/>
      <c r="H55" s="328"/>
      <c r="I55" s="88"/>
      <c r="J55" s="328" t="s">
        <v>17</v>
      </c>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6">
        <f>'2019-10-01 - Oprava sauny...'!J28</f>
        <v>0</v>
      </c>
      <c r="AH55" s="327"/>
      <c r="AI55" s="327"/>
      <c r="AJ55" s="327"/>
      <c r="AK55" s="327"/>
      <c r="AL55" s="327"/>
      <c r="AM55" s="327"/>
      <c r="AN55" s="326">
        <f>SUM(AG55,AT55)</f>
        <v>0</v>
      </c>
      <c r="AO55" s="327"/>
      <c r="AP55" s="327"/>
      <c r="AQ55" s="89" t="s">
        <v>78</v>
      </c>
      <c r="AR55" s="90"/>
      <c r="AS55" s="91">
        <v>0</v>
      </c>
      <c r="AT55" s="92">
        <f>ROUND(SUM(AV55:AW55),2)</f>
        <v>0</v>
      </c>
      <c r="AU55" s="93">
        <f>'2019-10-01 - Oprava sauny...'!P116</f>
        <v>0</v>
      </c>
      <c r="AV55" s="92">
        <f>'2019-10-01 - Oprava sauny...'!J31</f>
        <v>0</v>
      </c>
      <c r="AW55" s="92">
        <f>'2019-10-01 - Oprava sauny...'!J32</f>
        <v>0</v>
      </c>
      <c r="AX55" s="92">
        <f>'2019-10-01 - Oprava sauny...'!J33</f>
        <v>0</v>
      </c>
      <c r="AY55" s="92">
        <f>'2019-10-01 - Oprava sauny...'!J34</f>
        <v>0</v>
      </c>
      <c r="AZ55" s="92">
        <f>'2019-10-01 - Oprava sauny...'!F31</f>
        <v>0</v>
      </c>
      <c r="BA55" s="92">
        <f>'2019-10-01 - Oprava sauny...'!F32</f>
        <v>0</v>
      </c>
      <c r="BB55" s="92">
        <f>'2019-10-01 - Oprava sauny...'!F33</f>
        <v>0</v>
      </c>
      <c r="BC55" s="92">
        <f>'2019-10-01 - Oprava sauny...'!F34</f>
        <v>0</v>
      </c>
      <c r="BD55" s="94">
        <f>'2019-10-01 - Oprava sauny...'!F35</f>
        <v>0</v>
      </c>
      <c r="BT55" s="95" t="s">
        <v>79</v>
      </c>
      <c r="BU55" s="95" t="s">
        <v>80</v>
      </c>
      <c r="BV55" s="95" t="s">
        <v>75</v>
      </c>
      <c r="BW55" s="95" t="s">
        <v>5</v>
      </c>
      <c r="BX55" s="95" t="s">
        <v>76</v>
      </c>
      <c r="CL55" s="95" t="s">
        <v>19</v>
      </c>
    </row>
    <row r="56" spans="1:90" s="2" customFormat="1" ht="30" customHeight="1">
      <c r="A56" s="34"/>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9"/>
      <c r="AS56" s="34"/>
      <c r="AT56" s="34"/>
      <c r="AU56" s="34"/>
      <c r="AV56" s="34"/>
      <c r="AW56" s="34"/>
      <c r="AX56" s="34"/>
      <c r="AY56" s="34"/>
      <c r="AZ56" s="34"/>
      <c r="BA56" s="34"/>
      <c r="BB56" s="34"/>
      <c r="BC56" s="34"/>
      <c r="BD56" s="34"/>
      <c r="BE56" s="34"/>
    </row>
    <row r="57" spans="1:90" s="2" customFormat="1" ht="6.95" customHeight="1">
      <c r="A57" s="34"/>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39"/>
      <c r="AS57" s="34"/>
      <c r="AT57" s="34"/>
      <c r="AU57" s="34"/>
      <c r="AV57" s="34"/>
      <c r="AW57" s="34"/>
      <c r="AX57" s="34"/>
      <c r="AY57" s="34"/>
      <c r="AZ57" s="34"/>
      <c r="BA57" s="34"/>
      <c r="BB57" s="34"/>
      <c r="BC57" s="34"/>
      <c r="BD57" s="34"/>
      <c r="BE57" s="34"/>
    </row>
  </sheetData>
  <sheetProtection algorithmName="SHA-512" hashValue="zCsniKozAMRHhsEpTO/MxriLZKwUn3lS0EsugmYKes+C1F1g4SAuy5GtAqKIVYIeqxktYaMFyx5xaBv0l2qA5w==" saltValue="KWhuI4h1HAJa/nzd2A87EQ==" spinCount="100000" sheet="1" formatCells="0" formatColumns="0" formatRows="0" insertColumns="0" insertRows="0" insertHyperlinks="0" deleteColumns="0" deleteRows="0" sort="0" autoFilter="0" pivotTables="0"/>
  <protectedRanges>
    <protectedRange sqref="AN8 AN13:AN14" name="Oblast1"/>
  </protectedRanges>
  <mergeCells count="42">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W33:AE33"/>
    <mergeCell ref="AK33:AO33"/>
    <mergeCell ref="X35:AB35"/>
    <mergeCell ref="AK35:AO35"/>
    <mergeCell ref="AN55:AP55"/>
    <mergeCell ref="AG55:AM55"/>
    <mergeCell ref="D55:H55"/>
    <mergeCell ref="J55:AF55"/>
    <mergeCell ref="AG54:AM54"/>
    <mergeCell ref="AN54:AP54"/>
    <mergeCell ref="L33:P33"/>
    <mergeCell ref="C52:G52"/>
    <mergeCell ref="I52:AF52"/>
    <mergeCell ref="AG52:AM52"/>
    <mergeCell ref="AN52:AP52"/>
    <mergeCell ref="AM50:AP50"/>
    <mergeCell ref="L45:AO45"/>
    <mergeCell ref="AM47:AN47"/>
    <mergeCell ref="AM49:AP49"/>
  </mergeCells>
  <hyperlinks>
    <hyperlink ref="A55" location="'2019-10-01 - Oprava sauny...'!C2" display="/" xr:uid="{00000000-0004-0000-0000-000000000000}"/>
  </hyperlinks>
  <pageMargins left="0.39374999999999999" right="0.39374999999999999" top="0.39374999999999999" bottom="0.39374999999999999" header="0" footer="0"/>
  <pageSetup paperSize="9" scale="9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72"/>
  <sheetViews>
    <sheetView showGridLines="0" topLeftCell="F101" zoomScaleNormal="100" workbookViewId="0">
      <selection activeCell="I119" sqref="I119:I572"/>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96"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96"/>
      <c r="L2" s="342"/>
      <c r="M2" s="342"/>
      <c r="N2" s="342"/>
      <c r="O2" s="342"/>
      <c r="P2" s="342"/>
      <c r="Q2" s="342"/>
      <c r="R2" s="342"/>
      <c r="S2" s="342"/>
      <c r="T2" s="342"/>
      <c r="U2" s="342"/>
      <c r="V2" s="342"/>
      <c r="AT2" s="17" t="s">
        <v>5</v>
      </c>
    </row>
    <row r="3" spans="1:46" s="1" customFormat="1" ht="6.95" customHeight="1">
      <c r="B3" s="97"/>
      <c r="C3" s="98"/>
      <c r="D3" s="98"/>
      <c r="E3" s="98"/>
      <c r="F3" s="98"/>
      <c r="G3" s="98"/>
      <c r="H3" s="98"/>
      <c r="I3" s="99"/>
      <c r="J3" s="98"/>
      <c r="K3" s="98"/>
      <c r="L3" s="20"/>
      <c r="AT3" s="17" t="s">
        <v>81</v>
      </c>
    </row>
    <row r="4" spans="1:46" s="1" customFormat="1" ht="24.95" customHeight="1">
      <c r="B4" s="20"/>
      <c r="D4" s="100" t="s">
        <v>82</v>
      </c>
      <c r="I4" s="96"/>
      <c r="L4" s="20"/>
      <c r="M4" s="101" t="s">
        <v>10</v>
      </c>
      <c r="AT4" s="17" t="s">
        <v>4</v>
      </c>
    </row>
    <row r="5" spans="1:46" s="1" customFormat="1" ht="6.95" customHeight="1">
      <c r="B5" s="20"/>
      <c r="I5" s="96"/>
      <c r="L5" s="20"/>
    </row>
    <row r="6" spans="1:46" s="2" customFormat="1" ht="12" customHeight="1">
      <c r="A6" s="34"/>
      <c r="B6" s="39"/>
      <c r="C6" s="34"/>
      <c r="D6" s="102" t="s">
        <v>16</v>
      </c>
      <c r="E6" s="34"/>
      <c r="F6" s="34"/>
      <c r="G6" s="34"/>
      <c r="H6" s="34"/>
      <c r="I6" s="103"/>
      <c r="J6" s="34"/>
      <c r="K6" s="34"/>
      <c r="L6" s="104"/>
      <c r="S6" s="34"/>
      <c r="T6" s="34"/>
      <c r="U6" s="34"/>
      <c r="V6" s="34"/>
      <c r="W6" s="34"/>
      <c r="X6" s="34"/>
      <c r="Y6" s="34"/>
      <c r="Z6" s="34"/>
      <c r="AA6" s="34"/>
      <c r="AB6" s="34"/>
      <c r="AC6" s="34"/>
      <c r="AD6" s="34"/>
      <c r="AE6" s="34"/>
    </row>
    <row r="7" spans="1:46" s="2" customFormat="1" ht="16.5" customHeight="1">
      <c r="A7" s="34"/>
      <c r="B7" s="39"/>
      <c r="C7" s="34"/>
      <c r="D7" s="34"/>
      <c r="E7" s="356" t="s">
        <v>17</v>
      </c>
      <c r="F7" s="357"/>
      <c r="G7" s="357"/>
      <c r="H7" s="357"/>
      <c r="I7" s="103"/>
      <c r="J7" s="34"/>
      <c r="K7" s="34"/>
      <c r="L7" s="104"/>
      <c r="S7" s="34"/>
      <c r="T7" s="34"/>
      <c r="U7" s="34"/>
      <c r="V7" s="34"/>
      <c r="W7" s="34"/>
      <c r="X7" s="34"/>
      <c r="Y7" s="34"/>
      <c r="Z7" s="34"/>
      <c r="AA7" s="34"/>
      <c r="AB7" s="34"/>
      <c r="AC7" s="34"/>
      <c r="AD7" s="34"/>
      <c r="AE7" s="34"/>
    </row>
    <row r="8" spans="1:46" s="2" customFormat="1">
      <c r="A8" s="34"/>
      <c r="B8" s="39"/>
      <c r="C8" s="34"/>
      <c r="D8" s="34"/>
      <c r="E8" s="34"/>
      <c r="F8" s="34"/>
      <c r="G8" s="34"/>
      <c r="H8" s="34"/>
      <c r="I8" s="103"/>
      <c r="J8" s="34"/>
      <c r="K8" s="34"/>
      <c r="L8" s="104"/>
      <c r="S8" s="34"/>
      <c r="T8" s="34"/>
      <c r="U8" s="34"/>
      <c r="V8" s="34"/>
      <c r="W8" s="34"/>
      <c r="X8" s="34"/>
      <c r="Y8" s="34"/>
      <c r="Z8" s="34"/>
      <c r="AA8" s="34"/>
      <c r="AB8" s="34"/>
      <c r="AC8" s="34"/>
      <c r="AD8" s="34"/>
      <c r="AE8" s="34"/>
    </row>
    <row r="9" spans="1:46" s="2" customFormat="1" ht="12" customHeight="1">
      <c r="A9" s="34"/>
      <c r="B9" s="39"/>
      <c r="C9" s="34"/>
      <c r="D9" s="102" t="s">
        <v>18</v>
      </c>
      <c r="E9" s="34"/>
      <c r="F9" s="105" t="s">
        <v>19</v>
      </c>
      <c r="G9" s="34"/>
      <c r="H9" s="34"/>
      <c r="I9" s="106" t="s">
        <v>20</v>
      </c>
      <c r="J9" s="105" t="s">
        <v>19</v>
      </c>
      <c r="K9" s="34"/>
      <c r="L9" s="104"/>
      <c r="S9" s="34"/>
      <c r="T9" s="34"/>
      <c r="U9" s="34"/>
      <c r="V9" s="34"/>
      <c r="W9" s="34"/>
      <c r="X9" s="34"/>
      <c r="Y9" s="34"/>
      <c r="Z9" s="34"/>
      <c r="AA9" s="34"/>
      <c r="AB9" s="34"/>
      <c r="AC9" s="34"/>
      <c r="AD9" s="34"/>
      <c r="AE9" s="34"/>
    </row>
    <row r="10" spans="1:46" s="2" customFormat="1" ht="12" customHeight="1">
      <c r="A10" s="34"/>
      <c r="B10" s="39"/>
      <c r="C10" s="34"/>
      <c r="D10" s="102" t="s">
        <v>21</v>
      </c>
      <c r="E10" s="34"/>
      <c r="F10" s="105" t="s">
        <v>22</v>
      </c>
      <c r="G10" s="34"/>
      <c r="H10" s="34"/>
      <c r="I10" s="106" t="s">
        <v>23</v>
      </c>
      <c r="J10" s="107">
        <f>'Rekapitulace zakázky'!AN8</f>
        <v>43809</v>
      </c>
      <c r="K10" s="34"/>
      <c r="L10" s="104"/>
      <c r="S10" s="34"/>
      <c r="T10" s="34"/>
      <c r="U10" s="34"/>
      <c r="V10" s="34"/>
      <c r="W10" s="34"/>
      <c r="X10" s="34"/>
      <c r="Y10" s="34"/>
      <c r="Z10" s="34"/>
      <c r="AA10" s="34"/>
      <c r="AB10" s="34"/>
      <c r="AC10" s="34"/>
      <c r="AD10" s="34"/>
      <c r="AE10" s="34"/>
    </row>
    <row r="11" spans="1:46" s="2" customFormat="1" ht="10.7" customHeight="1">
      <c r="A11" s="34"/>
      <c r="B11" s="39"/>
      <c r="C11" s="34"/>
      <c r="D11" s="34"/>
      <c r="E11" s="34"/>
      <c r="F11" s="34"/>
      <c r="G11" s="34"/>
      <c r="H11" s="34"/>
      <c r="I11" s="103"/>
      <c r="J11" s="34"/>
      <c r="K11" s="34"/>
      <c r="L11" s="104"/>
      <c r="S11" s="34"/>
      <c r="T11" s="34"/>
      <c r="U11" s="34"/>
      <c r="V11" s="34"/>
      <c r="W11" s="34"/>
      <c r="X11" s="34"/>
      <c r="Y11" s="34"/>
      <c r="Z11" s="34"/>
      <c r="AA11" s="34"/>
      <c r="AB11" s="34"/>
      <c r="AC11" s="34"/>
      <c r="AD11" s="34"/>
      <c r="AE11" s="34"/>
    </row>
    <row r="12" spans="1:46" s="2" customFormat="1" ht="12" customHeight="1">
      <c r="A12" s="34"/>
      <c r="B12" s="39"/>
      <c r="C12" s="34"/>
      <c r="D12" s="102" t="s">
        <v>24</v>
      </c>
      <c r="E12" s="34"/>
      <c r="F12" s="34"/>
      <c r="G12" s="34"/>
      <c r="H12" s="34"/>
      <c r="I12" s="106" t="s">
        <v>25</v>
      </c>
      <c r="J12" s="105" t="s">
        <v>26</v>
      </c>
      <c r="K12" s="34"/>
      <c r="L12" s="104"/>
      <c r="S12" s="34"/>
      <c r="T12" s="34"/>
      <c r="U12" s="34"/>
      <c r="V12" s="34"/>
      <c r="W12" s="34"/>
      <c r="X12" s="34"/>
      <c r="Y12" s="34"/>
      <c r="Z12" s="34"/>
      <c r="AA12" s="34"/>
      <c r="AB12" s="34"/>
      <c r="AC12" s="34"/>
      <c r="AD12" s="34"/>
      <c r="AE12" s="34"/>
    </row>
    <row r="13" spans="1:46" s="2" customFormat="1" ht="18" customHeight="1">
      <c r="A13" s="34"/>
      <c r="B13" s="39"/>
      <c r="C13" s="34"/>
      <c r="D13" s="34"/>
      <c r="E13" s="105" t="s">
        <v>27</v>
      </c>
      <c r="F13" s="34"/>
      <c r="G13" s="34"/>
      <c r="H13" s="34"/>
      <c r="I13" s="106" t="s">
        <v>28</v>
      </c>
      <c r="J13" s="105" t="s">
        <v>29</v>
      </c>
      <c r="K13" s="34"/>
      <c r="L13" s="104"/>
      <c r="S13" s="34"/>
      <c r="T13" s="34"/>
      <c r="U13" s="34"/>
      <c r="V13" s="34"/>
      <c r="W13" s="34"/>
      <c r="X13" s="34"/>
      <c r="Y13" s="34"/>
      <c r="Z13" s="34"/>
      <c r="AA13" s="34"/>
      <c r="AB13" s="34"/>
      <c r="AC13" s="34"/>
      <c r="AD13" s="34"/>
      <c r="AE13" s="34"/>
    </row>
    <row r="14" spans="1:46" s="2" customFormat="1" ht="6.95" customHeight="1">
      <c r="A14" s="34"/>
      <c r="B14" s="39"/>
      <c r="C14" s="34"/>
      <c r="D14" s="34"/>
      <c r="E14" s="34"/>
      <c r="F14" s="34"/>
      <c r="G14" s="34"/>
      <c r="H14" s="34"/>
      <c r="I14" s="103"/>
      <c r="J14" s="34"/>
      <c r="K14" s="34"/>
      <c r="L14" s="104"/>
      <c r="S14" s="34"/>
      <c r="T14" s="34"/>
      <c r="U14" s="34"/>
      <c r="V14" s="34"/>
      <c r="W14" s="34"/>
      <c r="X14" s="34"/>
      <c r="Y14" s="34"/>
      <c r="Z14" s="34"/>
      <c r="AA14" s="34"/>
      <c r="AB14" s="34"/>
      <c r="AC14" s="34"/>
      <c r="AD14" s="34"/>
      <c r="AE14" s="34"/>
    </row>
    <row r="15" spans="1:46" s="2" customFormat="1" ht="12" customHeight="1">
      <c r="A15" s="34"/>
      <c r="B15" s="39"/>
      <c r="C15" s="34"/>
      <c r="D15" s="102" t="s">
        <v>30</v>
      </c>
      <c r="E15" s="34"/>
      <c r="F15" s="34"/>
      <c r="G15" s="34"/>
      <c r="H15" s="34"/>
      <c r="I15" s="106" t="s">
        <v>25</v>
      </c>
      <c r="J15" s="30" t="str">
        <f>'Rekapitulace zakázky'!AN13</f>
        <v>Vyplň údaj</v>
      </c>
      <c r="K15" s="34"/>
      <c r="L15" s="104"/>
      <c r="S15" s="34"/>
      <c r="T15" s="34"/>
      <c r="U15" s="34"/>
      <c r="V15" s="34"/>
      <c r="W15" s="34"/>
      <c r="X15" s="34"/>
      <c r="Y15" s="34"/>
      <c r="Z15" s="34"/>
      <c r="AA15" s="34"/>
      <c r="AB15" s="34"/>
      <c r="AC15" s="34"/>
      <c r="AD15" s="34"/>
      <c r="AE15" s="34"/>
    </row>
    <row r="16" spans="1:46" s="2" customFormat="1" ht="18" customHeight="1">
      <c r="A16" s="34"/>
      <c r="B16" s="39"/>
      <c r="C16" s="34"/>
      <c r="D16" s="34"/>
      <c r="E16" s="358" t="str">
        <f>'Rekapitulace zakázky'!E14</f>
        <v>Vyplň údaj</v>
      </c>
      <c r="F16" s="359"/>
      <c r="G16" s="359"/>
      <c r="H16" s="359"/>
      <c r="I16" s="106" t="s">
        <v>28</v>
      </c>
      <c r="J16" s="30" t="str">
        <f>'Rekapitulace zakázky'!AN14</f>
        <v>Vyplň údaj</v>
      </c>
      <c r="K16" s="34"/>
      <c r="L16" s="104"/>
      <c r="S16" s="34"/>
      <c r="T16" s="34"/>
      <c r="U16" s="34"/>
      <c r="V16" s="34"/>
      <c r="W16" s="34"/>
      <c r="X16" s="34"/>
      <c r="Y16" s="34"/>
      <c r="Z16" s="34"/>
      <c r="AA16" s="34"/>
      <c r="AB16" s="34"/>
      <c r="AC16" s="34"/>
      <c r="AD16" s="34"/>
      <c r="AE16" s="34"/>
    </row>
    <row r="17" spans="1:31" s="2" customFormat="1" ht="6.95" customHeight="1">
      <c r="A17" s="34"/>
      <c r="B17" s="39"/>
      <c r="C17" s="34"/>
      <c r="D17" s="34"/>
      <c r="E17" s="34"/>
      <c r="F17" s="34"/>
      <c r="G17" s="34"/>
      <c r="H17" s="34"/>
      <c r="I17" s="103"/>
      <c r="J17" s="34"/>
      <c r="K17" s="34"/>
      <c r="L17" s="104"/>
      <c r="S17" s="34"/>
      <c r="T17" s="34"/>
      <c r="U17" s="34"/>
      <c r="V17" s="34"/>
      <c r="W17" s="34"/>
      <c r="X17" s="34"/>
      <c r="Y17" s="34"/>
      <c r="Z17" s="34"/>
      <c r="AA17" s="34"/>
      <c r="AB17" s="34"/>
      <c r="AC17" s="34"/>
      <c r="AD17" s="34"/>
      <c r="AE17" s="34"/>
    </row>
    <row r="18" spans="1:31" s="2" customFormat="1" ht="12" customHeight="1">
      <c r="A18" s="34"/>
      <c r="B18" s="39"/>
      <c r="C18" s="34"/>
      <c r="D18" s="102" t="s">
        <v>32</v>
      </c>
      <c r="E18" s="34"/>
      <c r="F18" s="34"/>
      <c r="G18" s="34"/>
      <c r="H18" s="34"/>
      <c r="I18" s="106" t="s">
        <v>25</v>
      </c>
      <c r="J18" s="313" t="s">
        <v>1286</v>
      </c>
      <c r="K18" s="34"/>
      <c r="L18" s="104"/>
      <c r="S18" s="34"/>
      <c r="T18" s="34"/>
      <c r="U18" s="34"/>
      <c r="V18" s="34"/>
      <c r="W18" s="34"/>
      <c r="X18" s="34"/>
      <c r="Y18" s="34"/>
      <c r="Z18" s="34"/>
      <c r="AA18" s="34"/>
      <c r="AB18" s="34"/>
      <c r="AC18" s="34"/>
      <c r="AD18" s="34"/>
      <c r="AE18" s="34"/>
    </row>
    <row r="19" spans="1:31" s="2" customFormat="1" ht="18" customHeight="1">
      <c r="A19" s="34"/>
      <c r="B19" s="39"/>
      <c r="C19" s="34"/>
      <c r="D19" s="34"/>
      <c r="E19" s="105" t="s">
        <v>33</v>
      </c>
      <c r="F19" s="34"/>
      <c r="G19" s="34"/>
      <c r="H19" s="34"/>
      <c r="I19" s="106" t="s">
        <v>28</v>
      </c>
      <c r="J19" s="313" t="s">
        <v>1287</v>
      </c>
      <c r="K19" s="34"/>
      <c r="L19" s="104"/>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103"/>
      <c r="J20" s="34"/>
      <c r="K20" s="34"/>
      <c r="L20" s="104"/>
      <c r="S20" s="34"/>
      <c r="T20" s="34"/>
      <c r="U20" s="34"/>
      <c r="V20" s="34"/>
      <c r="W20" s="34"/>
      <c r="X20" s="34"/>
      <c r="Y20" s="34"/>
      <c r="Z20" s="34"/>
      <c r="AA20" s="34"/>
      <c r="AB20" s="34"/>
      <c r="AC20" s="34"/>
      <c r="AD20" s="34"/>
      <c r="AE20" s="34"/>
    </row>
    <row r="21" spans="1:31" s="2" customFormat="1" ht="12" customHeight="1">
      <c r="A21" s="34"/>
      <c r="B21" s="39"/>
      <c r="C21" s="34"/>
      <c r="D21" s="102" t="s">
        <v>35</v>
      </c>
      <c r="E21" s="34"/>
      <c r="F21" s="34"/>
      <c r="G21" s="34"/>
      <c r="H21" s="34"/>
      <c r="I21" s="106" t="s">
        <v>25</v>
      </c>
      <c r="J21" s="105" t="s">
        <v>36</v>
      </c>
      <c r="K21" s="34"/>
      <c r="L21" s="104"/>
      <c r="S21" s="34"/>
      <c r="T21" s="34"/>
      <c r="U21" s="34"/>
      <c r="V21" s="34"/>
      <c r="W21" s="34"/>
      <c r="X21" s="34"/>
      <c r="Y21" s="34"/>
      <c r="Z21" s="34"/>
      <c r="AA21" s="34"/>
      <c r="AB21" s="34"/>
      <c r="AC21" s="34"/>
      <c r="AD21" s="34"/>
      <c r="AE21" s="34"/>
    </row>
    <row r="22" spans="1:31" s="2" customFormat="1" ht="18" customHeight="1">
      <c r="A22" s="34"/>
      <c r="B22" s="39"/>
      <c r="C22" s="34"/>
      <c r="D22" s="34"/>
      <c r="E22" s="105" t="s">
        <v>37</v>
      </c>
      <c r="F22" s="34"/>
      <c r="G22" s="34"/>
      <c r="H22" s="34"/>
      <c r="I22" s="106" t="s">
        <v>28</v>
      </c>
      <c r="J22" s="105" t="s">
        <v>19</v>
      </c>
      <c r="K22" s="34"/>
      <c r="L22" s="104"/>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103"/>
      <c r="J23" s="34"/>
      <c r="K23" s="34"/>
      <c r="L23" s="104"/>
      <c r="S23" s="34"/>
      <c r="T23" s="34"/>
      <c r="U23" s="34"/>
      <c r="V23" s="34"/>
      <c r="W23" s="34"/>
      <c r="X23" s="34"/>
      <c r="Y23" s="34"/>
      <c r="Z23" s="34"/>
      <c r="AA23" s="34"/>
      <c r="AB23" s="34"/>
      <c r="AC23" s="34"/>
      <c r="AD23" s="34"/>
      <c r="AE23" s="34"/>
    </row>
    <row r="24" spans="1:31" s="2" customFormat="1" ht="12" customHeight="1">
      <c r="A24" s="34"/>
      <c r="B24" s="39"/>
      <c r="C24" s="34"/>
      <c r="D24" s="102" t="s">
        <v>38</v>
      </c>
      <c r="E24" s="34"/>
      <c r="F24" s="34"/>
      <c r="G24" s="34"/>
      <c r="H24" s="34"/>
      <c r="I24" s="103"/>
      <c r="J24" s="34"/>
      <c r="K24" s="34"/>
      <c r="L24" s="104"/>
      <c r="S24" s="34"/>
      <c r="T24" s="34"/>
      <c r="U24" s="34"/>
      <c r="V24" s="34"/>
      <c r="W24" s="34"/>
      <c r="X24" s="34"/>
      <c r="Y24" s="34"/>
      <c r="Z24" s="34"/>
      <c r="AA24" s="34"/>
      <c r="AB24" s="34"/>
      <c r="AC24" s="34"/>
      <c r="AD24" s="34"/>
      <c r="AE24" s="34"/>
    </row>
    <row r="25" spans="1:31" s="8" customFormat="1" ht="51" customHeight="1">
      <c r="A25" s="108"/>
      <c r="B25" s="109"/>
      <c r="C25" s="108"/>
      <c r="D25" s="108"/>
      <c r="E25" s="360" t="s">
        <v>39</v>
      </c>
      <c r="F25" s="360"/>
      <c r="G25" s="360"/>
      <c r="H25" s="360"/>
      <c r="I25" s="110"/>
      <c r="J25" s="108"/>
      <c r="K25" s="108"/>
      <c r="L25" s="111"/>
      <c r="S25" s="108"/>
      <c r="T25" s="108"/>
      <c r="U25" s="108"/>
      <c r="V25" s="108"/>
      <c r="W25" s="108"/>
      <c r="X25" s="108"/>
      <c r="Y25" s="108"/>
      <c r="Z25" s="108"/>
      <c r="AA25" s="108"/>
      <c r="AB25" s="108"/>
      <c r="AC25" s="108"/>
      <c r="AD25" s="108"/>
      <c r="AE25" s="108"/>
    </row>
    <row r="26" spans="1:31" s="2" customFormat="1" ht="6.95" customHeight="1">
      <c r="A26" s="34"/>
      <c r="B26" s="39"/>
      <c r="C26" s="34"/>
      <c r="D26" s="34"/>
      <c r="E26" s="34"/>
      <c r="F26" s="34"/>
      <c r="G26" s="34"/>
      <c r="H26" s="34"/>
      <c r="I26" s="103"/>
      <c r="J26" s="34"/>
      <c r="K26" s="34"/>
      <c r="L26" s="104"/>
      <c r="S26" s="34"/>
      <c r="T26" s="34"/>
      <c r="U26" s="34"/>
      <c r="V26" s="34"/>
      <c r="W26" s="34"/>
      <c r="X26" s="34"/>
      <c r="Y26" s="34"/>
      <c r="Z26" s="34"/>
      <c r="AA26" s="34"/>
      <c r="AB26" s="34"/>
      <c r="AC26" s="34"/>
      <c r="AD26" s="34"/>
      <c r="AE26" s="34"/>
    </row>
    <row r="27" spans="1:31" s="2" customFormat="1" ht="6.95" customHeight="1">
      <c r="A27" s="34"/>
      <c r="B27" s="39"/>
      <c r="C27" s="34"/>
      <c r="D27" s="112"/>
      <c r="E27" s="112"/>
      <c r="F27" s="112"/>
      <c r="G27" s="112"/>
      <c r="H27" s="112"/>
      <c r="I27" s="113"/>
      <c r="J27" s="112"/>
      <c r="K27" s="112"/>
      <c r="L27" s="104"/>
      <c r="S27" s="34"/>
      <c r="T27" s="34"/>
      <c r="U27" s="34"/>
      <c r="V27" s="34"/>
      <c r="W27" s="34"/>
      <c r="X27" s="34"/>
      <c r="Y27" s="34"/>
      <c r="Z27" s="34"/>
      <c r="AA27" s="34"/>
      <c r="AB27" s="34"/>
      <c r="AC27" s="34"/>
      <c r="AD27" s="34"/>
      <c r="AE27" s="34"/>
    </row>
    <row r="28" spans="1:31" s="2" customFormat="1" ht="25.35" customHeight="1">
      <c r="A28" s="34"/>
      <c r="B28" s="39"/>
      <c r="C28" s="34"/>
      <c r="D28" s="114" t="s">
        <v>40</v>
      </c>
      <c r="E28" s="34"/>
      <c r="F28" s="34"/>
      <c r="G28" s="34"/>
      <c r="H28" s="34"/>
      <c r="I28" s="103"/>
      <c r="J28" s="115">
        <f>ROUND(J116, 2)</f>
        <v>0</v>
      </c>
      <c r="K28" s="34"/>
      <c r="L28" s="104"/>
      <c r="S28" s="34"/>
      <c r="T28" s="34"/>
      <c r="U28" s="34"/>
      <c r="V28" s="34"/>
      <c r="W28" s="34"/>
      <c r="X28" s="34"/>
      <c r="Y28" s="34"/>
      <c r="Z28" s="34"/>
      <c r="AA28" s="34"/>
      <c r="AB28" s="34"/>
      <c r="AC28" s="34"/>
      <c r="AD28" s="34"/>
      <c r="AE28" s="34"/>
    </row>
    <row r="29" spans="1:31" s="2" customFormat="1" ht="6.95" customHeight="1">
      <c r="A29" s="34"/>
      <c r="B29" s="39"/>
      <c r="C29" s="34"/>
      <c r="D29" s="112"/>
      <c r="E29" s="112"/>
      <c r="F29" s="112"/>
      <c r="G29" s="112"/>
      <c r="H29" s="112"/>
      <c r="I29" s="113"/>
      <c r="J29" s="112"/>
      <c r="K29" s="112"/>
      <c r="L29" s="104"/>
      <c r="S29" s="34"/>
      <c r="T29" s="34"/>
      <c r="U29" s="34"/>
      <c r="V29" s="34"/>
      <c r="W29" s="34"/>
      <c r="X29" s="34"/>
      <c r="Y29" s="34"/>
      <c r="Z29" s="34"/>
      <c r="AA29" s="34"/>
      <c r="AB29" s="34"/>
      <c r="AC29" s="34"/>
      <c r="AD29" s="34"/>
      <c r="AE29" s="34"/>
    </row>
    <row r="30" spans="1:31" s="2" customFormat="1" ht="14.45" customHeight="1">
      <c r="A30" s="34"/>
      <c r="B30" s="39"/>
      <c r="C30" s="34"/>
      <c r="D30" s="34"/>
      <c r="E30" s="34"/>
      <c r="F30" s="116" t="s">
        <v>42</v>
      </c>
      <c r="G30" s="34"/>
      <c r="H30" s="34"/>
      <c r="I30" s="117" t="s">
        <v>41</v>
      </c>
      <c r="J30" s="116" t="s">
        <v>43</v>
      </c>
      <c r="K30" s="34"/>
      <c r="L30" s="104"/>
      <c r="S30" s="34"/>
      <c r="T30" s="34"/>
      <c r="U30" s="34"/>
      <c r="V30" s="34"/>
      <c r="W30" s="34"/>
      <c r="X30" s="34"/>
      <c r="Y30" s="34"/>
      <c r="Z30" s="34"/>
      <c r="AA30" s="34"/>
      <c r="AB30" s="34"/>
      <c r="AC30" s="34"/>
      <c r="AD30" s="34"/>
      <c r="AE30" s="34"/>
    </row>
    <row r="31" spans="1:31" s="2" customFormat="1" ht="14.45" customHeight="1">
      <c r="A31" s="34"/>
      <c r="B31" s="39"/>
      <c r="C31" s="34"/>
      <c r="D31" s="118" t="s">
        <v>44</v>
      </c>
      <c r="E31" s="102" t="s">
        <v>45</v>
      </c>
      <c r="F31" s="119">
        <f>ROUND((SUM(BE116:BE571)),  2)</f>
        <v>0</v>
      </c>
      <c r="G31" s="34"/>
      <c r="H31" s="34"/>
      <c r="I31" s="120">
        <v>0.21</v>
      </c>
      <c r="J31" s="119">
        <f>ROUND(((SUM(BE116:BE571))*I31),  2)</f>
        <v>0</v>
      </c>
      <c r="K31" s="34"/>
      <c r="L31" s="104"/>
      <c r="S31" s="34"/>
      <c r="T31" s="34"/>
      <c r="U31" s="34"/>
      <c r="V31" s="34"/>
      <c r="W31" s="34"/>
      <c r="X31" s="34"/>
      <c r="Y31" s="34"/>
      <c r="Z31" s="34"/>
      <c r="AA31" s="34"/>
      <c r="AB31" s="34"/>
      <c r="AC31" s="34"/>
      <c r="AD31" s="34"/>
      <c r="AE31" s="34"/>
    </row>
    <row r="32" spans="1:31" s="2" customFormat="1" ht="14.45" customHeight="1">
      <c r="A32" s="34"/>
      <c r="B32" s="39"/>
      <c r="C32" s="34"/>
      <c r="D32" s="34"/>
      <c r="E32" s="102" t="s">
        <v>46</v>
      </c>
      <c r="F32" s="119">
        <f>ROUND((SUM(BF116:BF571)),  2)</f>
        <v>0</v>
      </c>
      <c r="G32" s="34"/>
      <c r="H32" s="34"/>
      <c r="I32" s="120">
        <v>0.15</v>
      </c>
      <c r="J32" s="119">
        <f>ROUND(((SUM(BF116:BF571))*I32),  2)</f>
        <v>0</v>
      </c>
      <c r="K32" s="34"/>
      <c r="L32" s="104"/>
      <c r="S32" s="34"/>
      <c r="T32" s="34"/>
      <c r="U32" s="34"/>
      <c r="V32" s="34"/>
      <c r="W32" s="34"/>
      <c r="X32" s="34"/>
      <c r="Y32" s="34"/>
      <c r="Z32" s="34"/>
      <c r="AA32" s="34"/>
      <c r="AB32" s="34"/>
      <c r="AC32" s="34"/>
      <c r="AD32" s="34"/>
      <c r="AE32" s="34"/>
    </row>
    <row r="33" spans="1:31" s="2" customFormat="1" ht="14.45" hidden="1" customHeight="1">
      <c r="A33" s="34"/>
      <c r="B33" s="39"/>
      <c r="C33" s="34"/>
      <c r="D33" s="34"/>
      <c r="E33" s="102" t="s">
        <v>47</v>
      </c>
      <c r="F33" s="119">
        <f>ROUND((SUM(BG116:BG571)),  2)</f>
        <v>0</v>
      </c>
      <c r="G33" s="34"/>
      <c r="H33" s="34"/>
      <c r="I33" s="120">
        <v>0.21</v>
      </c>
      <c r="J33" s="119">
        <f>0</f>
        <v>0</v>
      </c>
      <c r="K33" s="34"/>
      <c r="L33" s="104"/>
      <c r="S33" s="34"/>
      <c r="T33" s="34"/>
      <c r="U33" s="34"/>
      <c r="V33" s="34"/>
      <c r="W33" s="34"/>
      <c r="X33" s="34"/>
      <c r="Y33" s="34"/>
      <c r="Z33" s="34"/>
      <c r="AA33" s="34"/>
      <c r="AB33" s="34"/>
      <c r="AC33" s="34"/>
      <c r="AD33" s="34"/>
      <c r="AE33" s="34"/>
    </row>
    <row r="34" spans="1:31" s="2" customFormat="1" ht="14.45" hidden="1" customHeight="1">
      <c r="A34" s="34"/>
      <c r="B34" s="39"/>
      <c r="C34" s="34"/>
      <c r="D34" s="34"/>
      <c r="E34" s="102" t="s">
        <v>48</v>
      </c>
      <c r="F34" s="119">
        <f>ROUND((SUM(BH116:BH571)),  2)</f>
        <v>0</v>
      </c>
      <c r="G34" s="34"/>
      <c r="H34" s="34"/>
      <c r="I34" s="120">
        <v>0.15</v>
      </c>
      <c r="J34" s="119">
        <f>0</f>
        <v>0</v>
      </c>
      <c r="K34" s="34"/>
      <c r="L34" s="104"/>
      <c r="S34" s="34"/>
      <c r="T34" s="34"/>
      <c r="U34" s="34"/>
      <c r="V34" s="34"/>
      <c r="W34" s="34"/>
      <c r="X34" s="34"/>
      <c r="Y34" s="34"/>
      <c r="Z34" s="34"/>
      <c r="AA34" s="34"/>
      <c r="AB34" s="34"/>
      <c r="AC34" s="34"/>
      <c r="AD34" s="34"/>
      <c r="AE34" s="34"/>
    </row>
    <row r="35" spans="1:31" s="2" customFormat="1" ht="14.45" hidden="1" customHeight="1">
      <c r="A35" s="34"/>
      <c r="B35" s="39"/>
      <c r="C35" s="34"/>
      <c r="D35" s="34"/>
      <c r="E35" s="102" t="s">
        <v>49</v>
      </c>
      <c r="F35" s="119">
        <f>ROUND((SUM(BI116:BI571)),  2)</f>
        <v>0</v>
      </c>
      <c r="G35" s="34"/>
      <c r="H35" s="34"/>
      <c r="I35" s="120">
        <v>0</v>
      </c>
      <c r="J35" s="119">
        <f>0</f>
        <v>0</v>
      </c>
      <c r="K35" s="34"/>
      <c r="L35" s="104"/>
      <c r="S35" s="34"/>
      <c r="T35" s="34"/>
      <c r="U35" s="34"/>
      <c r="V35" s="34"/>
      <c r="W35" s="34"/>
      <c r="X35" s="34"/>
      <c r="Y35" s="34"/>
      <c r="Z35" s="34"/>
      <c r="AA35" s="34"/>
      <c r="AB35" s="34"/>
      <c r="AC35" s="34"/>
      <c r="AD35" s="34"/>
      <c r="AE35" s="34"/>
    </row>
    <row r="36" spans="1:31" s="2" customFormat="1" ht="6.95" customHeight="1">
      <c r="A36" s="34"/>
      <c r="B36" s="39"/>
      <c r="C36" s="34"/>
      <c r="D36" s="34"/>
      <c r="E36" s="34"/>
      <c r="F36" s="34"/>
      <c r="G36" s="34"/>
      <c r="H36" s="34"/>
      <c r="I36" s="103"/>
      <c r="J36" s="34"/>
      <c r="K36" s="34"/>
      <c r="L36" s="104"/>
      <c r="S36" s="34"/>
      <c r="T36" s="34"/>
      <c r="U36" s="34"/>
      <c r="V36" s="34"/>
      <c r="W36" s="34"/>
      <c r="X36" s="34"/>
      <c r="Y36" s="34"/>
      <c r="Z36" s="34"/>
      <c r="AA36" s="34"/>
      <c r="AB36" s="34"/>
      <c r="AC36" s="34"/>
      <c r="AD36" s="34"/>
      <c r="AE36" s="34"/>
    </row>
    <row r="37" spans="1:31" s="2" customFormat="1" ht="25.35" customHeight="1">
      <c r="A37" s="34"/>
      <c r="B37" s="39"/>
      <c r="C37" s="121"/>
      <c r="D37" s="122" t="s">
        <v>50</v>
      </c>
      <c r="E37" s="123"/>
      <c r="F37" s="123"/>
      <c r="G37" s="124" t="s">
        <v>51</v>
      </c>
      <c r="H37" s="125" t="s">
        <v>52</v>
      </c>
      <c r="I37" s="126"/>
      <c r="J37" s="127">
        <f>SUM(J28:J35)</f>
        <v>0</v>
      </c>
      <c r="K37" s="128"/>
      <c r="L37" s="104"/>
      <c r="S37" s="34"/>
      <c r="T37" s="34"/>
      <c r="U37" s="34"/>
      <c r="V37" s="34"/>
      <c r="W37" s="34"/>
      <c r="X37" s="34"/>
      <c r="Y37" s="34"/>
      <c r="Z37" s="34"/>
      <c r="AA37" s="34"/>
      <c r="AB37" s="34"/>
      <c r="AC37" s="34"/>
      <c r="AD37" s="34"/>
      <c r="AE37" s="34"/>
    </row>
    <row r="38" spans="1:31" s="2" customFormat="1" ht="14.45" customHeight="1">
      <c r="A38" s="34"/>
      <c r="B38" s="129"/>
      <c r="C38" s="130"/>
      <c r="D38" s="130"/>
      <c r="E38" s="130"/>
      <c r="F38" s="130"/>
      <c r="G38" s="130"/>
      <c r="H38" s="130"/>
      <c r="I38" s="131"/>
      <c r="J38" s="130"/>
      <c r="K38" s="130"/>
      <c r="L38" s="104"/>
      <c r="S38" s="34"/>
      <c r="T38" s="34"/>
      <c r="U38" s="34"/>
      <c r="V38" s="34"/>
      <c r="W38" s="34"/>
      <c r="X38" s="34"/>
      <c r="Y38" s="34"/>
      <c r="Z38" s="34"/>
      <c r="AA38" s="34"/>
      <c r="AB38" s="34"/>
      <c r="AC38" s="34"/>
      <c r="AD38" s="34"/>
      <c r="AE38" s="34"/>
    </row>
    <row r="42" spans="1:31" s="2" customFormat="1" ht="6.95" customHeight="1">
      <c r="A42" s="34"/>
      <c r="B42" s="132"/>
      <c r="C42" s="133"/>
      <c r="D42" s="133"/>
      <c r="E42" s="133"/>
      <c r="F42" s="133"/>
      <c r="G42" s="133"/>
      <c r="H42" s="133"/>
      <c r="I42" s="134"/>
      <c r="J42" s="133"/>
      <c r="K42" s="133"/>
      <c r="L42" s="104"/>
      <c r="S42" s="34"/>
      <c r="T42" s="34"/>
      <c r="U42" s="34"/>
      <c r="V42" s="34"/>
      <c r="W42" s="34"/>
      <c r="X42" s="34"/>
      <c r="Y42" s="34"/>
      <c r="Z42" s="34"/>
      <c r="AA42" s="34"/>
      <c r="AB42" s="34"/>
      <c r="AC42" s="34"/>
      <c r="AD42" s="34"/>
      <c r="AE42" s="34"/>
    </row>
    <row r="43" spans="1:31" s="2" customFormat="1" ht="24.95" customHeight="1">
      <c r="A43" s="34"/>
      <c r="B43" s="35"/>
      <c r="C43" s="23" t="s">
        <v>83</v>
      </c>
      <c r="D43" s="36"/>
      <c r="E43" s="36"/>
      <c r="F43" s="36"/>
      <c r="G43" s="36"/>
      <c r="H43" s="36"/>
      <c r="I43" s="103"/>
      <c r="J43" s="36"/>
      <c r="K43" s="36"/>
      <c r="L43" s="104"/>
      <c r="S43" s="34"/>
      <c r="T43" s="34"/>
      <c r="U43" s="34"/>
      <c r="V43" s="34"/>
      <c r="W43" s="34"/>
      <c r="X43" s="34"/>
      <c r="Y43" s="34"/>
      <c r="Z43" s="34"/>
      <c r="AA43" s="34"/>
      <c r="AB43" s="34"/>
      <c r="AC43" s="34"/>
      <c r="AD43" s="34"/>
      <c r="AE43" s="34"/>
    </row>
    <row r="44" spans="1:31" s="2" customFormat="1" ht="6.95" customHeight="1">
      <c r="A44" s="34"/>
      <c r="B44" s="35"/>
      <c r="C44" s="36"/>
      <c r="D44" s="36"/>
      <c r="E44" s="36"/>
      <c r="F44" s="36"/>
      <c r="G44" s="36"/>
      <c r="H44" s="36"/>
      <c r="I44" s="103"/>
      <c r="J44" s="36"/>
      <c r="K44" s="36"/>
      <c r="L44" s="104"/>
      <c r="S44" s="34"/>
      <c r="T44" s="34"/>
      <c r="U44" s="34"/>
      <c r="V44" s="34"/>
      <c r="W44" s="34"/>
      <c r="X44" s="34"/>
      <c r="Y44" s="34"/>
      <c r="Z44" s="34"/>
      <c r="AA44" s="34"/>
      <c r="AB44" s="34"/>
      <c r="AC44" s="34"/>
      <c r="AD44" s="34"/>
      <c r="AE44" s="34"/>
    </row>
    <row r="45" spans="1:31" s="2" customFormat="1" ht="12" customHeight="1">
      <c r="A45" s="34"/>
      <c r="B45" s="35"/>
      <c r="C45" s="29" t="s">
        <v>16</v>
      </c>
      <c r="D45" s="36"/>
      <c r="E45" s="36"/>
      <c r="F45" s="36"/>
      <c r="G45" s="36"/>
      <c r="H45" s="36"/>
      <c r="I45" s="103"/>
      <c r="J45" s="36"/>
      <c r="K45" s="36"/>
      <c r="L45" s="104"/>
      <c r="S45" s="34"/>
      <c r="T45" s="34"/>
      <c r="U45" s="34"/>
      <c r="V45" s="34"/>
      <c r="W45" s="34"/>
      <c r="X45" s="34"/>
      <c r="Y45" s="34"/>
      <c r="Z45" s="34"/>
      <c r="AA45" s="34"/>
      <c r="AB45" s="34"/>
      <c r="AC45" s="34"/>
      <c r="AD45" s="34"/>
      <c r="AE45" s="34"/>
    </row>
    <row r="46" spans="1:31" s="2" customFormat="1" ht="16.5" customHeight="1">
      <c r="A46" s="34"/>
      <c r="B46" s="35"/>
      <c r="C46" s="36"/>
      <c r="D46" s="36"/>
      <c r="E46" s="323" t="str">
        <f>E7</f>
        <v>Oprava sauny MŠ Nám. 14. Října 2994/9a</v>
      </c>
      <c r="F46" s="355"/>
      <c r="G46" s="355"/>
      <c r="H46" s="355"/>
      <c r="I46" s="103"/>
      <c r="J46" s="36"/>
      <c r="K46" s="36"/>
      <c r="L46" s="104"/>
      <c r="S46" s="34"/>
      <c r="T46" s="34"/>
      <c r="U46" s="34"/>
      <c r="V46" s="34"/>
      <c r="W46" s="34"/>
      <c r="X46" s="34"/>
      <c r="Y46" s="34"/>
      <c r="Z46" s="34"/>
      <c r="AA46" s="34"/>
      <c r="AB46" s="34"/>
      <c r="AC46" s="34"/>
      <c r="AD46" s="34"/>
      <c r="AE46" s="34"/>
    </row>
    <row r="47" spans="1:31" s="2" customFormat="1" ht="6.95" customHeight="1">
      <c r="A47" s="34"/>
      <c r="B47" s="35"/>
      <c r="C47" s="36"/>
      <c r="D47" s="36"/>
      <c r="E47" s="36"/>
      <c r="F47" s="36"/>
      <c r="G47" s="36"/>
      <c r="H47" s="36"/>
      <c r="I47" s="103"/>
      <c r="J47" s="36"/>
      <c r="K47" s="36"/>
      <c r="L47" s="104"/>
      <c r="S47" s="34"/>
      <c r="T47" s="34"/>
      <c r="U47" s="34"/>
      <c r="V47" s="34"/>
      <c r="W47" s="34"/>
      <c r="X47" s="34"/>
      <c r="Y47" s="34"/>
      <c r="Z47" s="34"/>
      <c r="AA47" s="34"/>
      <c r="AB47" s="34"/>
      <c r="AC47" s="34"/>
      <c r="AD47" s="34"/>
      <c r="AE47" s="34"/>
    </row>
    <row r="48" spans="1:31" s="2" customFormat="1" ht="12" customHeight="1">
      <c r="A48" s="34"/>
      <c r="B48" s="35"/>
      <c r="C48" s="29" t="s">
        <v>21</v>
      </c>
      <c r="D48" s="36"/>
      <c r="E48" s="36"/>
      <c r="F48" s="27" t="str">
        <f>F10</f>
        <v>Praha 5 - Smíchov</v>
      </c>
      <c r="G48" s="36"/>
      <c r="H48" s="36"/>
      <c r="I48" s="106" t="s">
        <v>23</v>
      </c>
      <c r="J48" s="59">
        <f>IF(J10="","",J10)</f>
        <v>43809</v>
      </c>
      <c r="K48" s="36"/>
      <c r="L48" s="104"/>
      <c r="S48" s="34"/>
      <c r="T48" s="34"/>
      <c r="U48" s="34"/>
      <c r="V48" s="34"/>
      <c r="W48" s="34"/>
      <c r="X48" s="34"/>
      <c r="Y48" s="34"/>
      <c r="Z48" s="34"/>
      <c r="AA48" s="34"/>
      <c r="AB48" s="34"/>
      <c r="AC48" s="34"/>
      <c r="AD48" s="34"/>
      <c r="AE48" s="34"/>
    </row>
    <row r="49" spans="1:47" s="2" customFormat="1" ht="6.95" customHeight="1">
      <c r="A49" s="34"/>
      <c r="B49" s="35"/>
      <c r="C49" s="36"/>
      <c r="D49" s="36"/>
      <c r="E49" s="36"/>
      <c r="F49" s="36"/>
      <c r="G49" s="36"/>
      <c r="H49" s="36"/>
      <c r="I49" s="103"/>
      <c r="J49" s="36"/>
      <c r="K49" s="36"/>
      <c r="L49" s="104"/>
      <c r="S49" s="34"/>
      <c r="T49" s="34"/>
      <c r="U49" s="34"/>
      <c r="V49" s="34"/>
      <c r="W49" s="34"/>
      <c r="X49" s="34"/>
      <c r="Y49" s="34"/>
      <c r="Z49" s="34"/>
      <c r="AA49" s="34"/>
      <c r="AB49" s="34"/>
      <c r="AC49" s="34"/>
      <c r="AD49" s="34"/>
      <c r="AE49" s="34"/>
    </row>
    <row r="50" spans="1:47" s="2" customFormat="1" ht="15.2" customHeight="1">
      <c r="A50" s="34"/>
      <c r="B50" s="35"/>
      <c r="C50" s="29" t="s">
        <v>24</v>
      </c>
      <c r="D50" s="36"/>
      <c r="E50" s="36"/>
      <c r="F50" s="27" t="str">
        <f>E13</f>
        <v>Městská část Praha 5 - odbor školství</v>
      </c>
      <c r="G50" s="36"/>
      <c r="H50" s="36"/>
      <c r="I50" s="106" t="s">
        <v>32</v>
      </c>
      <c r="J50" s="32" t="str">
        <f>E19</f>
        <v>Atelier VJH s.r.o.</v>
      </c>
      <c r="K50" s="36"/>
      <c r="L50" s="104"/>
      <c r="S50" s="34"/>
      <c r="T50" s="34"/>
      <c r="U50" s="34"/>
      <c r="V50" s="34"/>
      <c r="W50" s="34"/>
      <c r="X50" s="34"/>
      <c r="Y50" s="34"/>
      <c r="Z50" s="34"/>
      <c r="AA50" s="34"/>
      <c r="AB50" s="34"/>
      <c r="AC50" s="34"/>
      <c r="AD50" s="34"/>
      <c r="AE50" s="34"/>
    </row>
    <row r="51" spans="1:47" s="2" customFormat="1" ht="27.95" customHeight="1">
      <c r="A51" s="34"/>
      <c r="B51" s="35"/>
      <c r="C51" s="29" t="s">
        <v>30</v>
      </c>
      <c r="D51" s="36"/>
      <c r="E51" s="36"/>
      <c r="F51" s="27" t="str">
        <f>IF(E16="","",E16)</f>
        <v>Vyplň údaj</v>
      </c>
      <c r="G51" s="36"/>
      <c r="H51" s="36"/>
      <c r="I51" s="106" t="s">
        <v>35</v>
      </c>
      <c r="J51" s="32" t="str">
        <f>E22</f>
        <v>STAVEBNÍ ROZPOČTY s.r.o.</v>
      </c>
      <c r="K51" s="36"/>
      <c r="L51" s="104"/>
      <c r="S51" s="34"/>
      <c r="T51" s="34"/>
      <c r="U51" s="34"/>
      <c r="V51" s="34"/>
      <c r="W51" s="34"/>
      <c r="X51" s="34"/>
      <c r="Y51" s="34"/>
      <c r="Z51" s="34"/>
      <c r="AA51" s="34"/>
      <c r="AB51" s="34"/>
      <c r="AC51" s="34"/>
      <c r="AD51" s="34"/>
      <c r="AE51" s="34"/>
    </row>
    <row r="52" spans="1:47" s="2" customFormat="1" ht="10.35" customHeight="1">
      <c r="A52" s="34"/>
      <c r="B52" s="35"/>
      <c r="C52" s="36"/>
      <c r="D52" s="36"/>
      <c r="E52" s="36"/>
      <c r="F52" s="36"/>
      <c r="G52" s="36"/>
      <c r="H52" s="36"/>
      <c r="I52" s="103"/>
      <c r="J52" s="36"/>
      <c r="K52" s="36"/>
      <c r="L52" s="104"/>
      <c r="S52" s="34"/>
      <c r="T52" s="34"/>
      <c r="U52" s="34"/>
      <c r="V52" s="34"/>
      <c r="W52" s="34"/>
      <c r="X52" s="34"/>
      <c r="Y52" s="34"/>
      <c r="Z52" s="34"/>
      <c r="AA52" s="34"/>
      <c r="AB52" s="34"/>
      <c r="AC52" s="34"/>
      <c r="AD52" s="34"/>
      <c r="AE52" s="34"/>
    </row>
    <row r="53" spans="1:47" s="2" customFormat="1" ht="29.25" customHeight="1">
      <c r="A53" s="34"/>
      <c r="B53" s="35"/>
      <c r="C53" s="135" t="s">
        <v>84</v>
      </c>
      <c r="D53" s="136"/>
      <c r="E53" s="136"/>
      <c r="F53" s="136"/>
      <c r="G53" s="136"/>
      <c r="H53" s="136"/>
      <c r="I53" s="137"/>
      <c r="J53" s="138" t="s">
        <v>85</v>
      </c>
      <c r="K53" s="136"/>
      <c r="L53" s="104"/>
      <c r="S53" s="34"/>
      <c r="T53" s="34"/>
      <c r="U53" s="34"/>
      <c r="V53" s="34"/>
      <c r="W53" s="34"/>
      <c r="X53" s="34"/>
      <c r="Y53" s="34"/>
      <c r="Z53" s="34"/>
      <c r="AA53" s="34"/>
      <c r="AB53" s="34"/>
      <c r="AC53" s="34"/>
      <c r="AD53" s="34"/>
      <c r="AE53" s="34"/>
    </row>
    <row r="54" spans="1:47" s="2" customFormat="1" ht="10.35" customHeight="1">
      <c r="A54" s="34"/>
      <c r="B54" s="35"/>
      <c r="C54" s="36"/>
      <c r="D54" s="36"/>
      <c r="E54" s="36"/>
      <c r="F54" s="36"/>
      <c r="G54" s="36"/>
      <c r="H54" s="36"/>
      <c r="I54" s="103"/>
      <c r="J54" s="36"/>
      <c r="K54" s="36"/>
      <c r="L54" s="104"/>
      <c r="S54" s="34"/>
      <c r="T54" s="34"/>
      <c r="U54" s="34"/>
      <c r="V54" s="34"/>
      <c r="W54" s="34"/>
      <c r="X54" s="34"/>
      <c r="Y54" s="34"/>
      <c r="Z54" s="34"/>
      <c r="AA54" s="34"/>
      <c r="AB54" s="34"/>
      <c r="AC54" s="34"/>
      <c r="AD54" s="34"/>
      <c r="AE54" s="34"/>
    </row>
    <row r="55" spans="1:47" s="2" customFormat="1" ht="22.7" customHeight="1">
      <c r="A55" s="34"/>
      <c r="B55" s="35"/>
      <c r="C55" s="139" t="s">
        <v>72</v>
      </c>
      <c r="D55" s="36"/>
      <c r="E55" s="36"/>
      <c r="F55" s="36"/>
      <c r="G55" s="36"/>
      <c r="H55" s="36"/>
      <c r="I55" s="103"/>
      <c r="J55" s="77">
        <f>J116</f>
        <v>0</v>
      </c>
      <c r="K55" s="36"/>
      <c r="L55" s="104"/>
      <c r="S55" s="34"/>
      <c r="T55" s="34"/>
      <c r="U55" s="34"/>
      <c r="V55" s="34"/>
      <c r="W55" s="34"/>
      <c r="X55" s="34"/>
      <c r="Y55" s="34"/>
      <c r="Z55" s="34"/>
      <c r="AA55" s="34"/>
      <c r="AB55" s="34"/>
      <c r="AC55" s="34"/>
      <c r="AD55" s="34"/>
      <c r="AE55" s="34"/>
      <c r="AU55" s="17" t="s">
        <v>86</v>
      </c>
    </row>
    <row r="56" spans="1:47" s="9" customFormat="1" ht="24.95" customHeight="1">
      <c r="B56" s="140"/>
      <c r="C56" s="141"/>
      <c r="D56" s="142" t="s">
        <v>87</v>
      </c>
      <c r="E56" s="143"/>
      <c r="F56" s="143"/>
      <c r="G56" s="143"/>
      <c r="H56" s="143"/>
      <c r="I56" s="144"/>
      <c r="J56" s="145">
        <f>J117</f>
        <v>0</v>
      </c>
      <c r="K56" s="141"/>
      <c r="L56" s="146"/>
    </row>
    <row r="57" spans="1:47" s="10" customFormat="1" ht="19.899999999999999" customHeight="1">
      <c r="B57" s="147"/>
      <c r="C57" s="148"/>
      <c r="D57" s="149" t="s">
        <v>88</v>
      </c>
      <c r="E57" s="150"/>
      <c r="F57" s="150"/>
      <c r="G57" s="150"/>
      <c r="H57" s="150"/>
      <c r="I57" s="151"/>
      <c r="J57" s="152">
        <f>J118</f>
        <v>0</v>
      </c>
      <c r="K57" s="148"/>
      <c r="L57" s="153"/>
    </row>
    <row r="58" spans="1:47" s="10" customFormat="1" ht="19.899999999999999" customHeight="1">
      <c r="B58" s="147"/>
      <c r="C58" s="148"/>
      <c r="D58" s="149" t="s">
        <v>89</v>
      </c>
      <c r="E58" s="150"/>
      <c r="F58" s="150"/>
      <c r="G58" s="150"/>
      <c r="H58" s="150"/>
      <c r="I58" s="151"/>
      <c r="J58" s="152">
        <f>J143</f>
        <v>0</v>
      </c>
      <c r="K58" s="148"/>
      <c r="L58" s="153"/>
    </row>
    <row r="59" spans="1:47" s="10" customFormat="1" ht="19.899999999999999" customHeight="1">
      <c r="B59" s="147"/>
      <c r="C59" s="148"/>
      <c r="D59" s="149" t="s">
        <v>90</v>
      </c>
      <c r="E59" s="150"/>
      <c r="F59" s="150"/>
      <c r="G59" s="150"/>
      <c r="H59" s="150"/>
      <c r="I59" s="151"/>
      <c r="J59" s="152">
        <f>J159</f>
        <v>0</v>
      </c>
      <c r="K59" s="148"/>
      <c r="L59" s="153"/>
    </row>
    <row r="60" spans="1:47" s="10" customFormat="1" ht="19.899999999999999" customHeight="1">
      <c r="B60" s="147"/>
      <c r="C60" s="148"/>
      <c r="D60" s="149" t="s">
        <v>91</v>
      </c>
      <c r="E60" s="150"/>
      <c r="F60" s="150"/>
      <c r="G60" s="150"/>
      <c r="H60" s="150"/>
      <c r="I60" s="151"/>
      <c r="J60" s="152">
        <f>J176</f>
        <v>0</v>
      </c>
      <c r="K60" s="148"/>
      <c r="L60" s="153"/>
    </row>
    <row r="61" spans="1:47" s="10" customFormat="1" ht="19.899999999999999" customHeight="1">
      <c r="B61" s="147"/>
      <c r="C61" s="148"/>
      <c r="D61" s="149" t="s">
        <v>92</v>
      </c>
      <c r="E61" s="150"/>
      <c r="F61" s="150"/>
      <c r="G61" s="150"/>
      <c r="H61" s="150"/>
      <c r="I61" s="151"/>
      <c r="J61" s="152">
        <f>J180</f>
        <v>0</v>
      </c>
      <c r="K61" s="148"/>
      <c r="L61" s="153"/>
    </row>
    <row r="62" spans="1:47" s="10" customFormat="1" ht="19.899999999999999" customHeight="1">
      <c r="B62" s="147"/>
      <c r="C62" s="148"/>
      <c r="D62" s="149" t="s">
        <v>93</v>
      </c>
      <c r="E62" s="150"/>
      <c r="F62" s="150"/>
      <c r="G62" s="150"/>
      <c r="H62" s="150"/>
      <c r="I62" s="151"/>
      <c r="J62" s="152">
        <f>J218</f>
        <v>0</v>
      </c>
      <c r="K62" s="148"/>
      <c r="L62" s="153"/>
    </row>
    <row r="63" spans="1:47" s="10" customFormat="1" ht="19.899999999999999" customHeight="1">
      <c r="B63" s="147"/>
      <c r="C63" s="148"/>
      <c r="D63" s="149" t="s">
        <v>94</v>
      </c>
      <c r="E63" s="150"/>
      <c r="F63" s="150"/>
      <c r="G63" s="150"/>
      <c r="H63" s="150"/>
      <c r="I63" s="151"/>
      <c r="J63" s="152">
        <f>J232</f>
        <v>0</v>
      </c>
      <c r="K63" s="148"/>
      <c r="L63" s="153"/>
    </row>
    <row r="64" spans="1:47" s="10" customFormat="1" ht="19.899999999999999" customHeight="1">
      <c r="B64" s="147"/>
      <c r="C64" s="148"/>
      <c r="D64" s="149" t="s">
        <v>95</v>
      </c>
      <c r="E64" s="150"/>
      <c r="F64" s="150"/>
      <c r="G64" s="150"/>
      <c r="H64" s="150"/>
      <c r="I64" s="151"/>
      <c r="J64" s="152">
        <f>J242</f>
        <v>0</v>
      </c>
      <c r="K64" s="148"/>
      <c r="L64" s="153"/>
    </row>
    <row r="65" spans="2:12" s="10" customFormat="1" ht="19.899999999999999" customHeight="1">
      <c r="B65" s="147"/>
      <c r="C65" s="148"/>
      <c r="D65" s="149" t="s">
        <v>96</v>
      </c>
      <c r="E65" s="150"/>
      <c r="F65" s="150"/>
      <c r="G65" s="150"/>
      <c r="H65" s="150"/>
      <c r="I65" s="151"/>
      <c r="J65" s="152">
        <f>J245</f>
        <v>0</v>
      </c>
      <c r="K65" s="148"/>
      <c r="L65" s="153"/>
    </row>
    <row r="66" spans="2:12" s="9" customFormat="1" ht="24.95" customHeight="1">
      <c r="B66" s="140"/>
      <c r="C66" s="141"/>
      <c r="D66" s="142" t="s">
        <v>97</v>
      </c>
      <c r="E66" s="143"/>
      <c r="F66" s="143"/>
      <c r="G66" s="143"/>
      <c r="H66" s="143"/>
      <c r="I66" s="144"/>
      <c r="J66" s="145">
        <f>J246</f>
        <v>0</v>
      </c>
      <c r="K66" s="141"/>
      <c r="L66" s="146"/>
    </row>
    <row r="67" spans="2:12" s="10" customFormat="1" ht="19.899999999999999" customHeight="1">
      <c r="B67" s="147"/>
      <c r="C67" s="148"/>
      <c r="D67" s="149" t="s">
        <v>98</v>
      </c>
      <c r="E67" s="150"/>
      <c r="F67" s="150"/>
      <c r="G67" s="150"/>
      <c r="H67" s="150"/>
      <c r="I67" s="151"/>
      <c r="J67" s="152">
        <f>J247</f>
        <v>0</v>
      </c>
      <c r="K67" s="148"/>
      <c r="L67" s="153"/>
    </row>
    <row r="68" spans="2:12" s="10" customFormat="1" ht="19.899999999999999" customHeight="1">
      <c r="B68" s="147"/>
      <c r="C68" s="148"/>
      <c r="D68" s="149" t="s">
        <v>99</v>
      </c>
      <c r="E68" s="150"/>
      <c r="F68" s="150"/>
      <c r="G68" s="150"/>
      <c r="H68" s="150"/>
      <c r="I68" s="151"/>
      <c r="J68" s="152">
        <f>J265</f>
        <v>0</v>
      </c>
      <c r="K68" s="148"/>
      <c r="L68" s="153"/>
    </row>
    <row r="69" spans="2:12" s="10" customFormat="1" ht="19.899999999999999" customHeight="1">
      <c r="B69" s="147"/>
      <c r="C69" s="148"/>
      <c r="D69" s="149" t="s">
        <v>100</v>
      </c>
      <c r="E69" s="150"/>
      <c r="F69" s="150"/>
      <c r="G69" s="150"/>
      <c r="H69" s="150"/>
      <c r="I69" s="151"/>
      <c r="J69" s="152">
        <f>J285</f>
        <v>0</v>
      </c>
      <c r="K69" s="148"/>
      <c r="L69" s="153"/>
    </row>
    <row r="70" spans="2:12" s="10" customFormat="1" ht="19.899999999999999" customHeight="1">
      <c r="B70" s="147"/>
      <c r="C70" s="148"/>
      <c r="D70" s="149" t="s">
        <v>101</v>
      </c>
      <c r="E70" s="150"/>
      <c r="F70" s="150"/>
      <c r="G70" s="150"/>
      <c r="H70" s="150"/>
      <c r="I70" s="151"/>
      <c r="J70" s="152">
        <f>J304</f>
        <v>0</v>
      </c>
      <c r="K70" s="148"/>
      <c r="L70" s="153"/>
    </row>
    <row r="71" spans="2:12" s="10" customFormat="1" ht="19.899999999999999" customHeight="1">
      <c r="B71" s="147"/>
      <c r="C71" s="148"/>
      <c r="D71" s="149" t="s">
        <v>102</v>
      </c>
      <c r="E71" s="150"/>
      <c r="F71" s="150"/>
      <c r="G71" s="150"/>
      <c r="H71" s="150"/>
      <c r="I71" s="151"/>
      <c r="J71" s="152">
        <f>J333</f>
        <v>0</v>
      </c>
      <c r="K71" s="148"/>
      <c r="L71" s="153"/>
    </row>
    <row r="72" spans="2:12" s="10" customFormat="1" ht="19.899999999999999" customHeight="1">
      <c r="B72" s="147"/>
      <c r="C72" s="148"/>
      <c r="D72" s="149" t="s">
        <v>103</v>
      </c>
      <c r="E72" s="150"/>
      <c r="F72" s="150"/>
      <c r="G72" s="150"/>
      <c r="H72" s="150"/>
      <c r="I72" s="151"/>
      <c r="J72" s="152">
        <f>J359</f>
        <v>0</v>
      </c>
      <c r="K72" s="148"/>
      <c r="L72" s="153"/>
    </row>
    <row r="73" spans="2:12" s="10" customFormat="1" ht="19.899999999999999" customHeight="1">
      <c r="B73" s="147"/>
      <c r="C73" s="148"/>
      <c r="D73" s="149" t="s">
        <v>104</v>
      </c>
      <c r="E73" s="150"/>
      <c r="F73" s="150"/>
      <c r="G73" s="150"/>
      <c r="H73" s="150"/>
      <c r="I73" s="151"/>
      <c r="J73" s="152">
        <f>J368</f>
        <v>0</v>
      </c>
      <c r="K73" s="148"/>
      <c r="L73" s="153"/>
    </row>
    <row r="74" spans="2:12" s="10" customFormat="1" ht="19.899999999999999" customHeight="1">
      <c r="B74" s="147"/>
      <c r="C74" s="148"/>
      <c r="D74" s="149" t="s">
        <v>105</v>
      </c>
      <c r="E74" s="150"/>
      <c r="F74" s="150"/>
      <c r="G74" s="150"/>
      <c r="H74" s="150"/>
      <c r="I74" s="151"/>
      <c r="J74" s="152">
        <f>J373</f>
        <v>0</v>
      </c>
      <c r="K74" s="148"/>
      <c r="L74" s="153"/>
    </row>
    <row r="75" spans="2:12" s="10" customFormat="1" ht="19.899999999999999" customHeight="1">
      <c r="B75" s="147"/>
      <c r="C75" s="148"/>
      <c r="D75" s="149" t="s">
        <v>106</v>
      </c>
      <c r="E75" s="150"/>
      <c r="F75" s="150"/>
      <c r="G75" s="150"/>
      <c r="H75" s="150"/>
      <c r="I75" s="151"/>
      <c r="J75" s="152">
        <f>J377</f>
        <v>0</v>
      </c>
      <c r="K75" s="148"/>
      <c r="L75" s="153"/>
    </row>
    <row r="76" spans="2:12" s="10" customFormat="1" ht="19.899999999999999" customHeight="1">
      <c r="B76" s="147"/>
      <c r="C76" s="148"/>
      <c r="D76" s="149" t="s">
        <v>107</v>
      </c>
      <c r="E76" s="150"/>
      <c r="F76" s="150"/>
      <c r="G76" s="150"/>
      <c r="H76" s="150"/>
      <c r="I76" s="151"/>
      <c r="J76" s="152">
        <f>J379</f>
        <v>0</v>
      </c>
      <c r="K76" s="148"/>
      <c r="L76" s="153"/>
    </row>
    <row r="77" spans="2:12" s="10" customFormat="1" ht="19.899999999999999" customHeight="1">
      <c r="B77" s="147"/>
      <c r="C77" s="148"/>
      <c r="D77" s="149" t="s">
        <v>108</v>
      </c>
      <c r="E77" s="150"/>
      <c r="F77" s="150"/>
      <c r="G77" s="150"/>
      <c r="H77" s="150"/>
      <c r="I77" s="151"/>
      <c r="J77" s="152">
        <f>J382</f>
        <v>0</v>
      </c>
      <c r="K77" s="148"/>
      <c r="L77" s="153"/>
    </row>
    <row r="78" spans="2:12" s="10" customFormat="1" ht="19.899999999999999" customHeight="1">
      <c r="B78" s="147"/>
      <c r="C78" s="148"/>
      <c r="D78" s="149" t="s">
        <v>109</v>
      </c>
      <c r="E78" s="150"/>
      <c r="F78" s="150"/>
      <c r="G78" s="150"/>
      <c r="H78" s="150"/>
      <c r="I78" s="151"/>
      <c r="J78" s="152">
        <f>J400</f>
        <v>0</v>
      </c>
      <c r="K78" s="148"/>
      <c r="L78" s="153"/>
    </row>
    <row r="79" spans="2:12" s="10" customFormat="1" ht="19.899999999999999" customHeight="1">
      <c r="B79" s="147"/>
      <c r="C79" s="148"/>
      <c r="D79" s="149" t="s">
        <v>110</v>
      </c>
      <c r="E79" s="150"/>
      <c r="F79" s="150"/>
      <c r="G79" s="150"/>
      <c r="H79" s="150"/>
      <c r="I79" s="151"/>
      <c r="J79" s="152">
        <f>J413</f>
        <v>0</v>
      </c>
      <c r="K79" s="148"/>
      <c r="L79" s="153"/>
    </row>
    <row r="80" spans="2:12" s="10" customFormat="1" ht="19.899999999999999" customHeight="1">
      <c r="B80" s="147"/>
      <c r="C80" s="148"/>
      <c r="D80" s="149" t="s">
        <v>111</v>
      </c>
      <c r="E80" s="150"/>
      <c r="F80" s="150"/>
      <c r="G80" s="150"/>
      <c r="H80" s="150"/>
      <c r="I80" s="151"/>
      <c r="J80" s="152">
        <f>J441</f>
        <v>0</v>
      </c>
      <c r="K80" s="148"/>
      <c r="L80" s="153"/>
    </row>
    <row r="81" spans="2:12" s="10" customFormat="1" ht="19.899999999999999" customHeight="1">
      <c r="B81" s="147"/>
      <c r="C81" s="148"/>
      <c r="D81" s="149" t="s">
        <v>112</v>
      </c>
      <c r="E81" s="150"/>
      <c r="F81" s="150"/>
      <c r="G81" s="150"/>
      <c r="H81" s="150"/>
      <c r="I81" s="151"/>
      <c r="J81" s="152">
        <f>J468</f>
        <v>0</v>
      </c>
      <c r="K81" s="148"/>
      <c r="L81" s="153"/>
    </row>
    <row r="82" spans="2:12" s="10" customFormat="1" ht="19.899999999999999" customHeight="1">
      <c r="B82" s="147"/>
      <c r="C82" s="148"/>
      <c r="D82" s="149" t="s">
        <v>113</v>
      </c>
      <c r="E82" s="150"/>
      <c r="F82" s="150"/>
      <c r="G82" s="150"/>
      <c r="H82" s="150"/>
      <c r="I82" s="151"/>
      <c r="J82" s="152">
        <f>J472</f>
        <v>0</v>
      </c>
      <c r="K82" s="148"/>
      <c r="L82" s="153"/>
    </row>
    <row r="83" spans="2:12" s="10" customFormat="1" ht="19.899999999999999" customHeight="1">
      <c r="B83" s="147"/>
      <c r="C83" s="148"/>
      <c r="D83" s="149" t="s">
        <v>114</v>
      </c>
      <c r="E83" s="150"/>
      <c r="F83" s="150"/>
      <c r="G83" s="150"/>
      <c r="H83" s="150"/>
      <c r="I83" s="151"/>
      <c r="J83" s="152">
        <f>J519</f>
        <v>0</v>
      </c>
      <c r="K83" s="148"/>
      <c r="L83" s="153"/>
    </row>
    <row r="84" spans="2:12" s="9" customFormat="1" ht="24.95" customHeight="1">
      <c r="B84" s="140"/>
      <c r="C84" s="141"/>
      <c r="D84" s="142" t="s">
        <v>115</v>
      </c>
      <c r="E84" s="143"/>
      <c r="F84" s="143"/>
      <c r="G84" s="143"/>
      <c r="H84" s="143"/>
      <c r="I84" s="144"/>
      <c r="J84" s="145">
        <f>J523</f>
        <v>0</v>
      </c>
      <c r="K84" s="141"/>
      <c r="L84" s="146"/>
    </row>
    <row r="85" spans="2:12" s="10" customFormat="1" ht="19.899999999999999" customHeight="1">
      <c r="B85" s="147"/>
      <c r="C85" s="148"/>
      <c r="D85" s="149" t="s">
        <v>116</v>
      </c>
      <c r="E85" s="150"/>
      <c r="F85" s="150"/>
      <c r="G85" s="150"/>
      <c r="H85" s="150"/>
      <c r="I85" s="151"/>
      <c r="J85" s="152">
        <f>J524</f>
        <v>0</v>
      </c>
      <c r="K85" s="148"/>
      <c r="L85" s="153"/>
    </row>
    <row r="86" spans="2:12" s="10" customFormat="1" ht="14.85" customHeight="1">
      <c r="B86" s="147"/>
      <c r="C86" s="148"/>
      <c r="D86" s="149" t="s">
        <v>117</v>
      </c>
      <c r="E86" s="150"/>
      <c r="F86" s="150"/>
      <c r="G86" s="150"/>
      <c r="H86" s="150"/>
      <c r="I86" s="151"/>
      <c r="J86" s="152">
        <f>J525</f>
        <v>0</v>
      </c>
      <c r="K86" s="148"/>
      <c r="L86" s="153"/>
    </row>
    <row r="87" spans="2:12" s="10" customFormat="1" ht="14.85" customHeight="1">
      <c r="B87" s="147"/>
      <c r="C87" s="148"/>
      <c r="D87" s="149" t="s">
        <v>118</v>
      </c>
      <c r="E87" s="150"/>
      <c r="F87" s="150"/>
      <c r="G87" s="150"/>
      <c r="H87" s="150"/>
      <c r="I87" s="151"/>
      <c r="J87" s="152">
        <f>J528</f>
        <v>0</v>
      </c>
      <c r="K87" s="148"/>
      <c r="L87" s="153"/>
    </row>
    <row r="88" spans="2:12" s="10" customFormat="1" ht="14.85" customHeight="1">
      <c r="B88" s="147"/>
      <c r="C88" s="148"/>
      <c r="D88" s="149" t="s">
        <v>119</v>
      </c>
      <c r="E88" s="150"/>
      <c r="F88" s="150"/>
      <c r="G88" s="150"/>
      <c r="H88" s="150"/>
      <c r="I88" s="151"/>
      <c r="J88" s="152">
        <f>J535</f>
        <v>0</v>
      </c>
      <c r="K88" s="148"/>
      <c r="L88" s="153"/>
    </row>
    <row r="89" spans="2:12" s="10" customFormat="1" ht="14.85" customHeight="1">
      <c r="B89" s="147"/>
      <c r="C89" s="148"/>
      <c r="D89" s="149" t="s">
        <v>120</v>
      </c>
      <c r="E89" s="150"/>
      <c r="F89" s="150"/>
      <c r="G89" s="150"/>
      <c r="H89" s="150"/>
      <c r="I89" s="151"/>
      <c r="J89" s="152">
        <f>J540</f>
        <v>0</v>
      </c>
      <c r="K89" s="148"/>
      <c r="L89" s="153"/>
    </row>
    <row r="90" spans="2:12" s="10" customFormat="1" ht="14.85" customHeight="1">
      <c r="B90" s="147"/>
      <c r="C90" s="148"/>
      <c r="D90" s="149" t="s">
        <v>121</v>
      </c>
      <c r="E90" s="150"/>
      <c r="F90" s="150"/>
      <c r="G90" s="150"/>
      <c r="H90" s="150"/>
      <c r="I90" s="151"/>
      <c r="J90" s="152">
        <f>J543</f>
        <v>0</v>
      </c>
      <c r="K90" s="148"/>
      <c r="L90" s="153"/>
    </row>
    <row r="91" spans="2:12" s="10" customFormat="1" ht="14.85" customHeight="1">
      <c r="B91" s="147"/>
      <c r="C91" s="148"/>
      <c r="D91" s="149" t="s">
        <v>122</v>
      </c>
      <c r="E91" s="150"/>
      <c r="F91" s="150"/>
      <c r="G91" s="150"/>
      <c r="H91" s="150"/>
      <c r="I91" s="151"/>
      <c r="J91" s="152">
        <f>J546</f>
        <v>0</v>
      </c>
      <c r="K91" s="148"/>
      <c r="L91" s="153"/>
    </row>
    <row r="92" spans="2:12" s="9" customFormat="1" ht="24.95" customHeight="1">
      <c r="B92" s="140"/>
      <c r="C92" s="141"/>
      <c r="D92" s="142" t="s">
        <v>123</v>
      </c>
      <c r="E92" s="143"/>
      <c r="F92" s="143"/>
      <c r="G92" s="143"/>
      <c r="H92" s="143"/>
      <c r="I92" s="144"/>
      <c r="J92" s="145">
        <f>J553</f>
        <v>0</v>
      </c>
      <c r="K92" s="141"/>
      <c r="L92" s="146"/>
    </row>
    <row r="93" spans="2:12" s="10" customFormat="1" ht="19.899999999999999" customHeight="1">
      <c r="B93" s="147"/>
      <c r="C93" s="148"/>
      <c r="D93" s="149" t="s">
        <v>124</v>
      </c>
      <c r="E93" s="150"/>
      <c r="F93" s="150"/>
      <c r="G93" s="150"/>
      <c r="H93" s="150"/>
      <c r="I93" s="151"/>
      <c r="J93" s="152">
        <f>J554</f>
        <v>0</v>
      </c>
      <c r="K93" s="148"/>
      <c r="L93" s="153"/>
    </row>
    <row r="94" spans="2:12" s="10" customFormat="1" ht="19.899999999999999" customHeight="1">
      <c r="B94" s="147"/>
      <c r="C94" s="148"/>
      <c r="D94" s="149" t="s">
        <v>125</v>
      </c>
      <c r="E94" s="150"/>
      <c r="F94" s="150"/>
      <c r="G94" s="150"/>
      <c r="H94" s="150"/>
      <c r="I94" s="151"/>
      <c r="J94" s="152">
        <f>J557</f>
        <v>0</v>
      </c>
      <c r="K94" s="148"/>
      <c r="L94" s="153"/>
    </row>
    <row r="95" spans="2:12" s="10" customFormat="1" ht="19.899999999999999" customHeight="1">
      <c r="B95" s="147"/>
      <c r="C95" s="148"/>
      <c r="D95" s="149" t="s">
        <v>126</v>
      </c>
      <c r="E95" s="150"/>
      <c r="F95" s="150"/>
      <c r="G95" s="150"/>
      <c r="H95" s="150"/>
      <c r="I95" s="151"/>
      <c r="J95" s="152">
        <f>J560</f>
        <v>0</v>
      </c>
      <c r="K95" s="148"/>
      <c r="L95" s="153"/>
    </row>
    <row r="96" spans="2:12" s="10" customFormat="1" ht="19.899999999999999" customHeight="1">
      <c r="B96" s="147"/>
      <c r="C96" s="148"/>
      <c r="D96" s="149" t="s">
        <v>127</v>
      </c>
      <c r="E96" s="150"/>
      <c r="F96" s="150"/>
      <c r="G96" s="150"/>
      <c r="H96" s="150"/>
      <c r="I96" s="151"/>
      <c r="J96" s="152">
        <f>J563</f>
        <v>0</v>
      </c>
      <c r="K96" s="148"/>
      <c r="L96" s="153"/>
    </row>
    <row r="97" spans="1:31" s="10" customFormat="1" ht="19.899999999999999" customHeight="1">
      <c r="B97" s="147"/>
      <c r="C97" s="148"/>
      <c r="D97" s="149" t="s">
        <v>128</v>
      </c>
      <c r="E97" s="150"/>
      <c r="F97" s="150"/>
      <c r="G97" s="150"/>
      <c r="H97" s="150"/>
      <c r="I97" s="151"/>
      <c r="J97" s="152">
        <f>J566</f>
        <v>0</v>
      </c>
      <c r="K97" s="148"/>
      <c r="L97" s="153"/>
    </row>
    <row r="98" spans="1:31" s="10" customFormat="1" ht="19.899999999999999" customHeight="1">
      <c r="B98" s="147"/>
      <c r="C98" s="148"/>
      <c r="D98" s="149" t="s">
        <v>129</v>
      </c>
      <c r="E98" s="150"/>
      <c r="F98" s="150"/>
      <c r="G98" s="150"/>
      <c r="H98" s="150"/>
      <c r="I98" s="151"/>
      <c r="J98" s="152">
        <f>J569</f>
        <v>0</v>
      </c>
      <c r="K98" s="148"/>
      <c r="L98" s="153"/>
    </row>
    <row r="99" spans="1:31" s="2" customFormat="1" ht="21.75" customHeight="1">
      <c r="A99" s="34"/>
      <c r="B99" s="35"/>
      <c r="C99" s="36"/>
      <c r="D99" s="36"/>
      <c r="E99" s="36"/>
      <c r="F99" s="36"/>
      <c r="G99" s="36"/>
      <c r="H99" s="36"/>
      <c r="I99" s="103"/>
      <c r="J99" s="36"/>
      <c r="K99" s="36"/>
      <c r="L99" s="104"/>
      <c r="S99" s="34"/>
      <c r="T99" s="34"/>
      <c r="U99" s="34"/>
      <c r="V99" s="34"/>
      <c r="W99" s="34"/>
      <c r="X99" s="34"/>
      <c r="Y99" s="34"/>
      <c r="Z99" s="34"/>
      <c r="AA99" s="34"/>
      <c r="AB99" s="34"/>
      <c r="AC99" s="34"/>
      <c r="AD99" s="34"/>
      <c r="AE99" s="34"/>
    </row>
    <row r="100" spans="1:31" s="2" customFormat="1" ht="6.95" customHeight="1">
      <c r="A100" s="34"/>
      <c r="B100" s="47"/>
      <c r="C100" s="48"/>
      <c r="D100" s="48"/>
      <c r="E100" s="48"/>
      <c r="F100" s="48"/>
      <c r="G100" s="48"/>
      <c r="H100" s="48"/>
      <c r="I100" s="131"/>
      <c r="J100" s="48"/>
      <c r="K100" s="48"/>
      <c r="L100" s="104"/>
      <c r="S100" s="34"/>
      <c r="T100" s="34"/>
      <c r="U100" s="34"/>
      <c r="V100" s="34"/>
      <c r="W100" s="34"/>
      <c r="X100" s="34"/>
      <c r="Y100" s="34"/>
      <c r="Z100" s="34"/>
      <c r="AA100" s="34"/>
      <c r="AB100" s="34"/>
      <c r="AC100" s="34"/>
      <c r="AD100" s="34"/>
      <c r="AE100" s="34"/>
    </row>
    <row r="104" spans="1:31" s="2" customFormat="1" ht="6.95" customHeight="1">
      <c r="A104" s="34"/>
      <c r="B104" s="49"/>
      <c r="C104" s="50"/>
      <c r="D104" s="50"/>
      <c r="E104" s="50"/>
      <c r="F104" s="50"/>
      <c r="G104" s="50"/>
      <c r="H104" s="50"/>
      <c r="I104" s="134"/>
      <c r="J104" s="50"/>
      <c r="K104" s="50"/>
      <c r="L104" s="104"/>
      <c r="S104" s="34"/>
      <c r="T104" s="34"/>
      <c r="U104" s="34"/>
      <c r="V104" s="34"/>
      <c r="W104" s="34"/>
      <c r="X104" s="34"/>
      <c r="Y104" s="34"/>
      <c r="Z104" s="34"/>
      <c r="AA104" s="34"/>
      <c r="AB104" s="34"/>
      <c r="AC104" s="34"/>
      <c r="AD104" s="34"/>
      <c r="AE104" s="34"/>
    </row>
    <row r="105" spans="1:31" s="2" customFormat="1" ht="24.95" customHeight="1">
      <c r="A105" s="34"/>
      <c r="B105" s="35"/>
      <c r="C105" s="23" t="s">
        <v>130</v>
      </c>
      <c r="D105" s="36"/>
      <c r="E105" s="36"/>
      <c r="F105" s="36"/>
      <c r="G105" s="36"/>
      <c r="H105" s="36"/>
      <c r="I105" s="103"/>
      <c r="J105" s="36"/>
      <c r="K105" s="36"/>
      <c r="L105" s="104"/>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103"/>
      <c r="J106" s="36"/>
      <c r="K106" s="36"/>
      <c r="L106" s="104"/>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103"/>
      <c r="J107" s="36"/>
      <c r="K107" s="36"/>
      <c r="L107" s="104"/>
      <c r="S107" s="34"/>
      <c r="T107" s="34"/>
      <c r="U107" s="34"/>
      <c r="V107" s="34"/>
      <c r="W107" s="34"/>
      <c r="X107" s="34"/>
      <c r="Y107" s="34"/>
      <c r="Z107" s="34"/>
      <c r="AA107" s="34"/>
      <c r="AB107" s="34"/>
      <c r="AC107" s="34"/>
      <c r="AD107" s="34"/>
      <c r="AE107" s="34"/>
    </row>
    <row r="108" spans="1:31" s="2" customFormat="1" ht="16.5" customHeight="1">
      <c r="A108" s="34"/>
      <c r="B108" s="35"/>
      <c r="C108" s="36"/>
      <c r="D108" s="36"/>
      <c r="E108" s="323" t="str">
        <f>E7</f>
        <v>Oprava sauny MŠ Nám. 14. Října 2994/9a</v>
      </c>
      <c r="F108" s="355"/>
      <c r="G108" s="355"/>
      <c r="H108" s="355"/>
      <c r="I108" s="103"/>
      <c r="J108" s="36"/>
      <c r="K108" s="36"/>
      <c r="L108" s="104"/>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103"/>
      <c r="J109" s="36"/>
      <c r="K109" s="36"/>
      <c r="L109" s="104"/>
      <c r="S109" s="34"/>
      <c r="T109" s="34"/>
      <c r="U109" s="34"/>
      <c r="V109" s="34"/>
      <c r="W109" s="34"/>
      <c r="X109" s="34"/>
      <c r="Y109" s="34"/>
      <c r="Z109" s="34"/>
      <c r="AA109" s="34"/>
      <c r="AB109" s="34"/>
      <c r="AC109" s="34"/>
      <c r="AD109" s="34"/>
      <c r="AE109" s="34"/>
    </row>
    <row r="110" spans="1:31" s="2" customFormat="1" ht="12" customHeight="1">
      <c r="A110" s="34"/>
      <c r="B110" s="35"/>
      <c r="C110" s="29" t="s">
        <v>21</v>
      </c>
      <c r="D110" s="36"/>
      <c r="E110" s="36"/>
      <c r="F110" s="27" t="str">
        <f>F10</f>
        <v>Praha 5 - Smíchov</v>
      </c>
      <c r="G110" s="36"/>
      <c r="H110" s="36"/>
      <c r="I110" s="106" t="s">
        <v>23</v>
      </c>
      <c r="J110" s="59">
        <f>IF(J10="","",J10)</f>
        <v>43809</v>
      </c>
      <c r="K110" s="36"/>
      <c r="L110" s="104"/>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03"/>
      <c r="J111" s="36"/>
      <c r="K111" s="36"/>
      <c r="L111" s="104"/>
      <c r="S111" s="34"/>
      <c r="T111" s="34"/>
      <c r="U111" s="34"/>
      <c r="V111" s="34"/>
      <c r="W111" s="34"/>
      <c r="X111" s="34"/>
      <c r="Y111" s="34"/>
      <c r="Z111" s="34"/>
      <c r="AA111" s="34"/>
      <c r="AB111" s="34"/>
      <c r="AC111" s="34"/>
      <c r="AD111" s="34"/>
      <c r="AE111" s="34"/>
    </row>
    <row r="112" spans="1:31" s="2" customFormat="1" ht="15.2" customHeight="1">
      <c r="A112" s="34"/>
      <c r="B112" s="35"/>
      <c r="C112" s="29" t="s">
        <v>24</v>
      </c>
      <c r="D112" s="36"/>
      <c r="E112" s="36"/>
      <c r="F112" s="27" t="str">
        <f>E13</f>
        <v>Městská část Praha 5 - odbor školství</v>
      </c>
      <c r="G112" s="36"/>
      <c r="H112" s="36"/>
      <c r="I112" s="106" t="s">
        <v>32</v>
      </c>
      <c r="J112" s="32" t="str">
        <f>E19</f>
        <v>Atelier VJH s.r.o.</v>
      </c>
      <c r="K112" s="36"/>
      <c r="L112" s="104"/>
      <c r="S112" s="34"/>
      <c r="T112" s="34"/>
      <c r="U112" s="34"/>
      <c r="V112" s="34"/>
      <c r="W112" s="34"/>
      <c r="X112" s="34"/>
      <c r="Y112" s="34"/>
      <c r="Z112" s="34"/>
      <c r="AA112" s="34"/>
      <c r="AB112" s="34"/>
      <c r="AC112" s="34"/>
      <c r="AD112" s="34"/>
      <c r="AE112" s="34"/>
    </row>
    <row r="113" spans="1:65" s="2" customFormat="1" ht="27.95" customHeight="1">
      <c r="A113" s="34"/>
      <c r="B113" s="35"/>
      <c r="C113" s="29" t="s">
        <v>30</v>
      </c>
      <c r="D113" s="36"/>
      <c r="E113" s="36"/>
      <c r="F113" s="27" t="str">
        <f>IF(E16="","",E16)</f>
        <v>Vyplň údaj</v>
      </c>
      <c r="G113" s="36"/>
      <c r="H113" s="36"/>
      <c r="I113" s="106" t="s">
        <v>35</v>
      </c>
      <c r="J113" s="32" t="str">
        <f>E22</f>
        <v>STAVEBNÍ ROZPOČTY s.r.o.</v>
      </c>
      <c r="K113" s="36"/>
      <c r="L113" s="104"/>
      <c r="S113" s="34"/>
      <c r="T113" s="34"/>
      <c r="U113" s="34"/>
      <c r="V113" s="34"/>
      <c r="W113" s="34"/>
      <c r="X113" s="34"/>
      <c r="Y113" s="34"/>
      <c r="Z113" s="34"/>
      <c r="AA113" s="34"/>
      <c r="AB113" s="34"/>
      <c r="AC113" s="34"/>
      <c r="AD113" s="34"/>
      <c r="AE113" s="34"/>
    </row>
    <row r="114" spans="1:65" s="2" customFormat="1" ht="10.35" customHeight="1">
      <c r="A114" s="34"/>
      <c r="B114" s="35"/>
      <c r="C114" s="36"/>
      <c r="D114" s="36"/>
      <c r="E114" s="36"/>
      <c r="F114" s="36"/>
      <c r="G114" s="36"/>
      <c r="H114" s="36"/>
      <c r="I114" s="103"/>
      <c r="J114" s="36"/>
      <c r="K114" s="36"/>
      <c r="L114" s="104"/>
      <c r="S114" s="34"/>
      <c r="T114" s="34"/>
      <c r="U114" s="34"/>
      <c r="V114" s="34"/>
      <c r="W114" s="34"/>
      <c r="X114" s="34"/>
      <c r="Y114" s="34"/>
      <c r="Z114" s="34"/>
      <c r="AA114" s="34"/>
      <c r="AB114" s="34"/>
      <c r="AC114" s="34"/>
      <c r="AD114" s="34"/>
      <c r="AE114" s="34"/>
    </row>
    <row r="115" spans="1:65" s="11" customFormat="1" ht="29.25" customHeight="1">
      <c r="A115" s="154"/>
      <c r="B115" s="155"/>
      <c r="C115" s="156" t="s">
        <v>131</v>
      </c>
      <c r="D115" s="157" t="s">
        <v>59</v>
      </c>
      <c r="E115" s="157" t="s">
        <v>55</v>
      </c>
      <c r="F115" s="157" t="s">
        <v>56</v>
      </c>
      <c r="G115" s="157" t="s">
        <v>132</v>
      </c>
      <c r="H115" s="157" t="s">
        <v>133</v>
      </c>
      <c r="I115" s="158" t="s">
        <v>134</v>
      </c>
      <c r="J115" s="157" t="s">
        <v>85</v>
      </c>
      <c r="K115" s="159" t="s">
        <v>135</v>
      </c>
      <c r="L115" s="160"/>
      <c r="M115" s="68" t="s">
        <v>19</v>
      </c>
      <c r="N115" s="69" t="s">
        <v>44</v>
      </c>
      <c r="O115" s="69" t="s">
        <v>136</v>
      </c>
      <c r="P115" s="69" t="s">
        <v>137</v>
      </c>
      <c r="Q115" s="69" t="s">
        <v>138</v>
      </c>
      <c r="R115" s="69" t="s">
        <v>139</v>
      </c>
      <c r="S115" s="69" t="s">
        <v>140</v>
      </c>
      <c r="T115" s="70" t="s">
        <v>141</v>
      </c>
      <c r="U115" s="154"/>
      <c r="V115" s="154"/>
      <c r="W115" s="154"/>
      <c r="X115" s="154"/>
      <c r="Y115" s="154"/>
      <c r="Z115" s="154"/>
      <c r="AA115" s="154"/>
      <c r="AB115" s="154"/>
      <c r="AC115" s="154"/>
      <c r="AD115" s="154"/>
      <c r="AE115" s="154"/>
    </row>
    <row r="116" spans="1:65" s="2" customFormat="1" ht="22.7" customHeight="1">
      <c r="A116" s="34"/>
      <c r="B116" s="35"/>
      <c r="C116" s="75" t="s">
        <v>142</v>
      </c>
      <c r="D116" s="36"/>
      <c r="E116" s="36"/>
      <c r="F116" s="36"/>
      <c r="G116" s="36"/>
      <c r="H116" s="36"/>
      <c r="I116" s="103"/>
      <c r="J116" s="161">
        <f>BK116</f>
        <v>0</v>
      </c>
      <c r="K116" s="36"/>
      <c r="L116" s="39"/>
      <c r="M116" s="71"/>
      <c r="N116" s="162"/>
      <c r="O116" s="72"/>
      <c r="P116" s="163">
        <f>P117+P246+P523+P553</f>
        <v>0</v>
      </c>
      <c r="Q116" s="72"/>
      <c r="R116" s="163">
        <f>R117+R246+R523+R553</f>
        <v>43.48856104</v>
      </c>
      <c r="S116" s="72"/>
      <c r="T116" s="164">
        <f>T117+T246+T523+T553</f>
        <v>36.831338410000001</v>
      </c>
      <c r="U116" s="34"/>
      <c r="V116" s="34"/>
      <c r="W116" s="34"/>
      <c r="X116" s="34"/>
      <c r="Y116" s="34"/>
      <c r="Z116" s="34"/>
      <c r="AA116" s="34"/>
      <c r="AB116" s="34"/>
      <c r="AC116" s="34"/>
      <c r="AD116" s="34"/>
      <c r="AE116" s="34"/>
      <c r="AT116" s="17" t="s">
        <v>73</v>
      </c>
      <c r="AU116" s="17" t="s">
        <v>86</v>
      </c>
      <c r="BK116" s="165">
        <f>BK117+BK246+BK523+BK553</f>
        <v>0</v>
      </c>
    </row>
    <row r="117" spans="1:65" s="12" customFormat="1" ht="25.9" customHeight="1">
      <c r="B117" s="166"/>
      <c r="C117" s="167"/>
      <c r="D117" s="168" t="s">
        <v>73</v>
      </c>
      <c r="E117" s="169" t="s">
        <v>143</v>
      </c>
      <c r="F117" s="169" t="s">
        <v>144</v>
      </c>
      <c r="G117" s="167"/>
      <c r="H117" s="167"/>
      <c r="I117" s="170"/>
      <c r="J117" s="171">
        <f>BK117</f>
        <v>0</v>
      </c>
      <c r="K117" s="167"/>
      <c r="L117" s="172"/>
      <c r="M117" s="173"/>
      <c r="N117" s="174"/>
      <c r="O117" s="174"/>
      <c r="P117" s="175">
        <f>P118+P143+P159+P176+P180+P218+P232+P242+P245</f>
        <v>0</v>
      </c>
      <c r="Q117" s="174"/>
      <c r="R117" s="175">
        <f>R118+R143+R159+R176+R180+R218+R232+R242+R245</f>
        <v>33.409823899999999</v>
      </c>
      <c r="S117" s="174"/>
      <c r="T117" s="176">
        <f>T118+T143+T159+T176+T180+T218+T232+T242+T245</f>
        <v>30.310266000000002</v>
      </c>
      <c r="AR117" s="177" t="s">
        <v>79</v>
      </c>
      <c r="AT117" s="178" t="s">
        <v>73</v>
      </c>
      <c r="AU117" s="178" t="s">
        <v>74</v>
      </c>
      <c r="AY117" s="177" t="s">
        <v>145</v>
      </c>
      <c r="BK117" s="179">
        <f>BK118+BK143+BK159+BK176+BK180+BK218+BK232+BK242+BK245</f>
        <v>0</v>
      </c>
    </row>
    <row r="118" spans="1:65" s="12" customFormat="1" ht="22.7" customHeight="1">
      <c r="B118" s="166"/>
      <c r="C118" s="167"/>
      <c r="D118" s="168" t="s">
        <v>73</v>
      </c>
      <c r="E118" s="180" t="s">
        <v>79</v>
      </c>
      <c r="F118" s="180" t="s">
        <v>146</v>
      </c>
      <c r="G118" s="167"/>
      <c r="H118" s="167"/>
      <c r="I118" s="170"/>
      <c r="J118" s="181">
        <f>BK118</f>
        <v>0</v>
      </c>
      <c r="K118" s="167"/>
      <c r="L118" s="172"/>
      <c r="M118" s="173"/>
      <c r="N118" s="174"/>
      <c r="O118" s="174"/>
      <c r="P118" s="175">
        <f>SUM(P119:P142)</f>
        <v>0</v>
      </c>
      <c r="Q118" s="174"/>
      <c r="R118" s="175">
        <f>SUM(R119:R142)</f>
        <v>8.5739999999999998</v>
      </c>
      <c r="S118" s="174"/>
      <c r="T118" s="176">
        <f>SUM(T119:T142)</f>
        <v>0</v>
      </c>
      <c r="AR118" s="177" t="s">
        <v>79</v>
      </c>
      <c r="AT118" s="178" t="s">
        <v>73</v>
      </c>
      <c r="AU118" s="178" t="s">
        <v>79</v>
      </c>
      <c r="AY118" s="177" t="s">
        <v>145</v>
      </c>
      <c r="BK118" s="179">
        <f>SUM(BK119:BK142)</f>
        <v>0</v>
      </c>
    </row>
    <row r="119" spans="1:65" s="2" customFormat="1" ht="16.5" customHeight="1">
      <c r="A119" s="34"/>
      <c r="B119" s="35"/>
      <c r="C119" s="182" t="s">
        <v>79</v>
      </c>
      <c r="D119" s="182" t="s">
        <v>147</v>
      </c>
      <c r="E119" s="183" t="s">
        <v>148</v>
      </c>
      <c r="F119" s="184" t="s">
        <v>149</v>
      </c>
      <c r="G119" s="185" t="s">
        <v>150</v>
      </c>
      <c r="H119" s="186">
        <v>7.0620000000000003</v>
      </c>
      <c r="I119" s="187"/>
      <c r="J119" s="188">
        <f>ROUND(I119*H119,2)</f>
        <v>0</v>
      </c>
      <c r="K119" s="184" t="s">
        <v>151</v>
      </c>
      <c r="L119" s="39"/>
      <c r="M119" s="189" t="s">
        <v>19</v>
      </c>
      <c r="N119" s="190" t="s">
        <v>45</v>
      </c>
      <c r="O119" s="64"/>
      <c r="P119" s="191">
        <f>O119*H119</f>
        <v>0</v>
      </c>
      <c r="Q119" s="191">
        <v>0</v>
      </c>
      <c r="R119" s="191">
        <f>Q119*H119</f>
        <v>0</v>
      </c>
      <c r="S119" s="191">
        <v>0</v>
      </c>
      <c r="T119" s="192">
        <f>S119*H119</f>
        <v>0</v>
      </c>
      <c r="U119" s="34"/>
      <c r="V119" s="34"/>
      <c r="W119" s="34"/>
      <c r="X119" s="34"/>
      <c r="Y119" s="34"/>
      <c r="Z119" s="34"/>
      <c r="AA119" s="34"/>
      <c r="AB119" s="34"/>
      <c r="AC119" s="34"/>
      <c r="AD119" s="34"/>
      <c r="AE119" s="34"/>
      <c r="AR119" s="193" t="s">
        <v>152</v>
      </c>
      <c r="AT119" s="193" t="s">
        <v>147</v>
      </c>
      <c r="AU119" s="193" t="s">
        <v>81</v>
      </c>
      <c r="AY119" s="17" t="s">
        <v>145</v>
      </c>
      <c r="BE119" s="194">
        <f>IF(N119="základní",J119,0)</f>
        <v>0</v>
      </c>
      <c r="BF119" s="194">
        <f>IF(N119="snížená",J119,0)</f>
        <v>0</v>
      </c>
      <c r="BG119" s="194">
        <f>IF(N119="zákl. přenesená",J119,0)</f>
        <v>0</v>
      </c>
      <c r="BH119" s="194">
        <f>IF(N119="sníž. přenesená",J119,0)</f>
        <v>0</v>
      </c>
      <c r="BI119" s="194">
        <f>IF(N119="nulová",J119,0)</f>
        <v>0</v>
      </c>
      <c r="BJ119" s="17" t="s">
        <v>79</v>
      </c>
      <c r="BK119" s="194">
        <f>ROUND(I119*H119,2)</f>
        <v>0</v>
      </c>
      <c r="BL119" s="17" t="s">
        <v>152</v>
      </c>
      <c r="BM119" s="193" t="s">
        <v>153</v>
      </c>
    </row>
    <row r="120" spans="1:65" s="2" customFormat="1" ht="29.25">
      <c r="A120" s="34"/>
      <c r="B120" s="35"/>
      <c r="C120" s="36"/>
      <c r="D120" s="195" t="s">
        <v>154</v>
      </c>
      <c r="E120" s="36"/>
      <c r="F120" s="196" t="s">
        <v>155</v>
      </c>
      <c r="G120" s="36"/>
      <c r="H120" s="36"/>
      <c r="I120" s="103"/>
      <c r="J120" s="36"/>
      <c r="K120" s="36"/>
      <c r="L120" s="39"/>
      <c r="M120" s="197"/>
      <c r="N120" s="198"/>
      <c r="O120" s="64"/>
      <c r="P120" s="64"/>
      <c r="Q120" s="64"/>
      <c r="R120" s="64"/>
      <c r="S120" s="64"/>
      <c r="T120" s="65"/>
      <c r="U120" s="34"/>
      <c r="V120" s="34"/>
      <c r="W120" s="34"/>
      <c r="X120" s="34"/>
      <c r="Y120" s="34"/>
      <c r="Z120" s="34"/>
      <c r="AA120" s="34"/>
      <c r="AB120" s="34"/>
      <c r="AC120" s="34"/>
      <c r="AD120" s="34"/>
      <c r="AE120" s="34"/>
      <c r="AT120" s="17" t="s">
        <v>154</v>
      </c>
      <c r="AU120" s="17" t="s">
        <v>81</v>
      </c>
    </row>
    <row r="121" spans="1:65" s="13" customFormat="1">
      <c r="B121" s="199"/>
      <c r="C121" s="200"/>
      <c r="D121" s="195" t="s">
        <v>156</v>
      </c>
      <c r="E121" s="201" t="s">
        <v>19</v>
      </c>
      <c r="F121" s="202" t="s">
        <v>157</v>
      </c>
      <c r="G121" s="200"/>
      <c r="H121" s="203">
        <v>7.0620000000000003</v>
      </c>
      <c r="I121" s="204"/>
      <c r="J121" s="200"/>
      <c r="K121" s="200"/>
      <c r="L121" s="205"/>
      <c r="M121" s="206"/>
      <c r="N121" s="207"/>
      <c r="O121" s="207"/>
      <c r="P121" s="207"/>
      <c r="Q121" s="207"/>
      <c r="R121" s="207"/>
      <c r="S121" s="207"/>
      <c r="T121" s="208"/>
      <c r="AT121" s="209" t="s">
        <v>156</v>
      </c>
      <c r="AU121" s="209" t="s">
        <v>81</v>
      </c>
      <c r="AV121" s="13" t="s">
        <v>81</v>
      </c>
      <c r="AW121" s="13" t="s">
        <v>34</v>
      </c>
      <c r="AX121" s="13" t="s">
        <v>74</v>
      </c>
      <c r="AY121" s="209" t="s">
        <v>145</v>
      </c>
    </row>
    <row r="122" spans="1:65" s="14" customFormat="1">
      <c r="B122" s="210"/>
      <c r="C122" s="211"/>
      <c r="D122" s="195" t="s">
        <v>156</v>
      </c>
      <c r="E122" s="212" t="s">
        <v>19</v>
      </c>
      <c r="F122" s="213" t="s">
        <v>158</v>
      </c>
      <c r="G122" s="211"/>
      <c r="H122" s="214">
        <v>7.0620000000000003</v>
      </c>
      <c r="I122" s="215"/>
      <c r="J122" s="211"/>
      <c r="K122" s="211"/>
      <c r="L122" s="216"/>
      <c r="M122" s="217"/>
      <c r="N122" s="218"/>
      <c r="O122" s="218"/>
      <c r="P122" s="218"/>
      <c r="Q122" s="218"/>
      <c r="R122" s="218"/>
      <c r="S122" s="218"/>
      <c r="T122" s="219"/>
      <c r="AT122" s="220" t="s">
        <v>156</v>
      </c>
      <c r="AU122" s="220" t="s">
        <v>81</v>
      </c>
      <c r="AV122" s="14" t="s">
        <v>152</v>
      </c>
      <c r="AW122" s="14" t="s">
        <v>34</v>
      </c>
      <c r="AX122" s="14" t="s">
        <v>79</v>
      </c>
      <c r="AY122" s="220" t="s">
        <v>145</v>
      </c>
    </row>
    <row r="123" spans="1:65" s="2" customFormat="1" ht="24" customHeight="1">
      <c r="A123" s="34"/>
      <c r="B123" s="35"/>
      <c r="C123" s="182" t="s">
        <v>81</v>
      </c>
      <c r="D123" s="182" t="s">
        <v>147</v>
      </c>
      <c r="E123" s="183" t="s">
        <v>159</v>
      </c>
      <c r="F123" s="184" t="s">
        <v>160</v>
      </c>
      <c r="G123" s="185" t="s">
        <v>150</v>
      </c>
      <c r="H123" s="186">
        <v>2.1840000000000002</v>
      </c>
      <c r="I123" s="187"/>
      <c r="J123" s="188">
        <f>ROUND(I123*H123,2)</f>
        <v>0</v>
      </c>
      <c r="K123" s="184" t="s">
        <v>151</v>
      </c>
      <c r="L123" s="39"/>
      <c r="M123" s="189" t="s">
        <v>19</v>
      </c>
      <c r="N123" s="190" t="s">
        <v>45</v>
      </c>
      <c r="O123" s="64"/>
      <c r="P123" s="191">
        <f>O123*H123</f>
        <v>0</v>
      </c>
      <c r="Q123" s="191">
        <v>0</v>
      </c>
      <c r="R123" s="191">
        <f>Q123*H123</f>
        <v>0</v>
      </c>
      <c r="S123" s="191">
        <v>0</v>
      </c>
      <c r="T123" s="192">
        <f>S123*H123</f>
        <v>0</v>
      </c>
      <c r="U123" s="34"/>
      <c r="V123" s="34"/>
      <c r="W123" s="34"/>
      <c r="X123" s="34"/>
      <c r="Y123" s="34"/>
      <c r="Z123" s="34"/>
      <c r="AA123" s="34"/>
      <c r="AB123" s="34"/>
      <c r="AC123" s="34"/>
      <c r="AD123" s="34"/>
      <c r="AE123" s="34"/>
      <c r="AR123" s="193" t="s">
        <v>152</v>
      </c>
      <c r="AT123" s="193" t="s">
        <v>147</v>
      </c>
      <c r="AU123" s="193" t="s">
        <v>81</v>
      </c>
      <c r="AY123" s="17" t="s">
        <v>145</v>
      </c>
      <c r="BE123" s="194">
        <f>IF(N123="základní",J123,0)</f>
        <v>0</v>
      </c>
      <c r="BF123" s="194">
        <f>IF(N123="snížená",J123,0)</f>
        <v>0</v>
      </c>
      <c r="BG123" s="194">
        <f>IF(N123="zákl. přenesená",J123,0)</f>
        <v>0</v>
      </c>
      <c r="BH123" s="194">
        <f>IF(N123="sníž. přenesená",J123,0)</f>
        <v>0</v>
      </c>
      <c r="BI123" s="194">
        <f>IF(N123="nulová",J123,0)</f>
        <v>0</v>
      </c>
      <c r="BJ123" s="17" t="s">
        <v>79</v>
      </c>
      <c r="BK123" s="194">
        <f>ROUND(I123*H123,2)</f>
        <v>0</v>
      </c>
      <c r="BL123" s="17" t="s">
        <v>152</v>
      </c>
      <c r="BM123" s="193" t="s">
        <v>161</v>
      </c>
    </row>
    <row r="124" spans="1:65" s="13" customFormat="1">
      <c r="B124" s="199"/>
      <c r="C124" s="200"/>
      <c r="D124" s="195" t="s">
        <v>156</v>
      </c>
      <c r="E124" s="201" t="s">
        <v>19</v>
      </c>
      <c r="F124" s="202" t="s">
        <v>162</v>
      </c>
      <c r="G124" s="200"/>
      <c r="H124" s="203">
        <v>2.1840000000000002</v>
      </c>
      <c r="I124" s="204"/>
      <c r="J124" s="200"/>
      <c r="K124" s="200"/>
      <c r="L124" s="205"/>
      <c r="M124" s="206"/>
      <c r="N124" s="207"/>
      <c r="O124" s="207"/>
      <c r="P124" s="207"/>
      <c r="Q124" s="207"/>
      <c r="R124" s="207"/>
      <c r="S124" s="207"/>
      <c r="T124" s="208"/>
      <c r="AT124" s="209" t="s">
        <v>156</v>
      </c>
      <c r="AU124" s="209" t="s">
        <v>81</v>
      </c>
      <c r="AV124" s="13" t="s">
        <v>81</v>
      </c>
      <c r="AW124" s="13" t="s">
        <v>34</v>
      </c>
      <c r="AX124" s="13" t="s">
        <v>74</v>
      </c>
      <c r="AY124" s="209" t="s">
        <v>145</v>
      </c>
    </row>
    <row r="125" spans="1:65" s="14" customFormat="1">
      <c r="B125" s="210"/>
      <c r="C125" s="211"/>
      <c r="D125" s="195" t="s">
        <v>156</v>
      </c>
      <c r="E125" s="212" t="s">
        <v>19</v>
      </c>
      <c r="F125" s="213" t="s">
        <v>158</v>
      </c>
      <c r="G125" s="211"/>
      <c r="H125" s="214">
        <v>2.1840000000000002</v>
      </c>
      <c r="I125" s="215"/>
      <c r="J125" s="211"/>
      <c r="K125" s="211"/>
      <c r="L125" s="216"/>
      <c r="M125" s="217"/>
      <c r="N125" s="218"/>
      <c r="O125" s="218"/>
      <c r="P125" s="218"/>
      <c r="Q125" s="218"/>
      <c r="R125" s="218"/>
      <c r="S125" s="218"/>
      <c r="T125" s="219"/>
      <c r="AT125" s="220" t="s">
        <v>156</v>
      </c>
      <c r="AU125" s="220" t="s">
        <v>81</v>
      </c>
      <c r="AV125" s="14" t="s">
        <v>152</v>
      </c>
      <c r="AW125" s="14" t="s">
        <v>34</v>
      </c>
      <c r="AX125" s="14" t="s">
        <v>79</v>
      </c>
      <c r="AY125" s="220" t="s">
        <v>145</v>
      </c>
    </row>
    <row r="126" spans="1:65" s="2" customFormat="1" ht="36" customHeight="1">
      <c r="A126" s="34"/>
      <c r="B126" s="35"/>
      <c r="C126" s="182" t="s">
        <v>163</v>
      </c>
      <c r="D126" s="182" t="s">
        <v>147</v>
      </c>
      <c r="E126" s="183" t="s">
        <v>164</v>
      </c>
      <c r="F126" s="184" t="s">
        <v>165</v>
      </c>
      <c r="G126" s="185" t="s">
        <v>150</v>
      </c>
      <c r="H126" s="186">
        <v>2.1840000000000002</v>
      </c>
      <c r="I126" s="187"/>
      <c r="J126" s="188">
        <f>ROUND(I126*H126,2)</f>
        <v>0</v>
      </c>
      <c r="K126" s="184" t="s">
        <v>151</v>
      </c>
      <c r="L126" s="39"/>
      <c r="M126" s="189" t="s">
        <v>19</v>
      </c>
      <c r="N126" s="190" t="s">
        <v>45</v>
      </c>
      <c r="O126" s="64"/>
      <c r="P126" s="191">
        <f>O126*H126</f>
        <v>0</v>
      </c>
      <c r="Q126" s="191">
        <v>0</v>
      </c>
      <c r="R126" s="191">
        <f>Q126*H126</f>
        <v>0</v>
      </c>
      <c r="S126" s="191">
        <v>0</v>
      </c>
      <c r="T126" s="192">
        <f>S126*H126</f>
        <v>0</v>
      </c>
      <c r="U126" s="34"/>
      <c r="V126" s="34"/>
      <c r="W126" s="34"/>
      <c r="X126" s="34"/>
      <c r="Y126" s="34"/>
      <c r="Z126" s="34"/>
      <c r="AA126" s="34"/>
      <c r="AB126" s="34"/>
      <c r="AC126" s="34"/>
      <c r="AD126" s="34"/>
      <c r="AE126" s="34"/>
      <c r="AR126" s="193" t="s">
        <v>152</v>
      </c>
      <c r="AT126" s="193" t="s">
        <v>147</v>
      </c>
      <c r="AU126" s="193" t="s">
        <v>81</v>
      </c>
      <c r="AY126" s="17" t="s">
        <v>145</v>
      </c>
      <c r="BE126" s="194">
        <f>IF(N126="základní",J126,0)</f>
        <v>0</v>
      </c>
      <c r="BF126" s="194">
        <f>IF(N126="snížená",J126,0)</f>
        <v>0</v>
      </c>
      <c r="BG126" s="194">
        <f>IF(N126="zákl. přenesená",J126,0)</f>
        <v>0</v>
      </c>
      <c r="BH126" s="194">
        <f>IF(N126="sníž. přenesená",J126,0)</f>
        <v>0</v>
      </c>
      <c r="BI126" s="194">
        <f>IF(N126="nulová",J126,0)</f>
        <v>0</v>
      </c>
      <c r="BJ126" s="17" t="s">
        <v>79</v>
      </c>
      <c r="BK126" s="194">
        <f>ROUND(I126*H126,2)</f>
        <v>0</v>
      </c>
      <c r="BL126" s="17" t="s">
        <v>152</v>
      </c>
      <c r="BM126" s="193" t="s">
        <v>166</v>
      </c>
    </row>
    <row r="127" spans="1:65" s="2" customFormat="1" ht="24" customHeight="1">
      <c r="A127" s="34"/>
      <c r="B127" s="35"/>
      <c r="C127" s="182" t="s">
        <v>152</v>
      </c>
      <c r="D127" s="182" t="s">
        <v>147</v>
      </c>
      <c r="E127" s="183" t="s">
        <v>167</v>
      </c>
      <c r="F127" s="184" t="s">
        <v>168</v>
      </c>
      <c r="G127" s="185" t="s">
        <v>150</v>
      </c>
      <c r="H127" s="186">
        <v>2.1840000000000002</v>
      </c>
      <c r="I127" s="187"/>
      <c r="J127" s="188">
        <f>ROUND(I127*H127,2)</f>
        <v>0</v>
      </c>
      <c r="K127" s="184" t="s">
        <v>151</v>
      </c>
      <c r="L127" s="39"/>
      <c r="M127" s="189" t="s">
        <v>19</v>
      </c>
      <c r="N127" s="190" t="s">
        <v>45</v>
      </c>
      <c r="O127" s="64"/>
      <c r="P127" s="191">
        <f>O127*H127</f>
        <v>0</v>
      </c>
      <c r="Q127" s="191">
        <v>0</v>
      </c>
      <c r="R127" s="191">
        <f>Q127*H127</f>
        <v>0</v>
      </c>
      <c r="S127" s="191">
        <v>0</v>
      </c>
      <c r="T127" s="192">
        <f>S127*H127</f>
        <v>0</v>
      </c>
      <c r="U127" s="34"/>
      <c r="V127" s="34"/>
      <c r="W127" s="34"/>
      <c r="X127" s="34"/>
      <c r="Y127" s="34"/>
      <c r="Z127" s="34"/>
      <c r="AA127" s="34"/>
      <c r="AB127" s="34"/>
      <c r="AC127" s="34"/>
      <c r="AD127" s="34"/>
      <c r="AE127" s="34"/>
      <c r="AR127" s="193" t="s">
        <v>152</v>
      </c>
      <c r="AT127" s="193" t="s">
        <v>147</v>
      </c>
      <c r="AU127" s="193" t="s">
        <v>81</v>
      </c>
      <c r="AY127" s="17" t="s">
        <v>145</v>
      </c>
      <c r="BE127" s="194">
        <f>IF(N127="základní",J127,0)</f>
        <v>0</v>
      </c>
      <c r="BF127" s="194">
        <f>IF(N127="snížená",J127,0)</f>
        <v>0</v>
      </c>
      <c r="BG127" s="194">
        <f>IF(N127="zákl. přenesená",J127,0)</f>
        <v>0</v>
      </c>
      <c r="BH127" s="194">
        <f>IF(N127="sníž. přenesená",J127,0)</f>
        <v>0</v>
      </c>
      <c r="BI127" s="194">
        <f>IF(N127="nulová",J127,0)</f>
        <v>0</v>
      </c>
      <c r="BJ127" s="17" t="s">
        <v>79</v>
      </c>
      <c r="BK127" s="194">
        <f>ROUND(I127*H127,2)</f>
        <v>0</v>
      </c>
      <c r="BL127" s="17" t="s">
        <v>152</v>
      </c>
      <c r="BM127" s="193" t="s">
        <v>169</v>
      </c>
    </row>
    <row r="128" spans="1:65" s="2" customFormat="1" ht="136.5">
      <c r="A128" s="34"/>
      <c r="B128" s="35"/>
      <c r="C128" s="36"/>
      <c r="D128" s="195" t="s">
        <v>154</v>
      </c>
      <c r="E128" s="36"/>
      <c r="F128" s="196" t="s">
        <v>170</v>
      </c>
      <c r="G128" s="36"/>
      <c r="H128" s="36"/>
      <c r="I128" s="103"/>
      <c r="J128" s="36"/>
      <c r="K128" s="36"/>
      <c r="L128" s="39"/>
      <c r="M128" s="197"/>
      <c r="N128" s="198"/>
      <c r="O128" s="64"/>
      <c r="P128" s="64"/>
      <c r="Q128" s="64"/>
      <c r="R128" s="64"/>
      <c r="S128" s="64"/>
      <c r="T128" s="65"/>
      <c r="U128" s="34"/>
      <c r="V128" s="34"/>
      <c r="W128" s="34"/>
      <c r="X128" s="34"/>
      <c r="Y128" s="34"/>
      <c r="Z128" s="34"/>
      <c r="AA128" s="34"/>
      <c r="AB128" s="34"/>
      <c r="AC128" s="34"/>
      <c r="AD128" s="34"/>
      <c r="AE128" s="34"/>
      <c r="AT128" s="17" t="s">
        <v>154</v>
      </c>
      <c r="AU128" s="17" t="s">
        <v>81</v>
      </c>
    </row>
    <row r="129" spans="1:65" s="2" customFormat="1" ht="24" customHeight="1">
      <c r="A129" s="34"/>
      <c r="B129" s="35"/>
      <c r="C129" s="182" t="s">
        <v>171</v>
      </c>
      <c r="D129" s="182" t="s">
        <v>147</v>
      </c>
      <c r="E129" s="183" t="s">
        <v>172</v>
      </c>
      <c r="F129" s="184" t="s">
        <v>173</v>
      </c>
      <c r="G129" s="185" t="s">
        <v>174</v>
      </c>
      <c r="H129" s="186">
        <v>3.931</v>
      </c>
      <c r="I129" s="187"/>
      <c r="J129" s="188">
        <f>ROUND(I129*H129,2)</f>
        <v>0</v>
      </c>
      <c r="K129" s="184" t="s">
        <v>151</v>
      </c>
      <c r="L129" s="39"/>
      <c r="M129" s="189" t="s">
        <v>19</v>
      </c>
      <c r="N129" s="190" t="s">
        <v>45</v>
      </c>
      <c r="O129" s="64"/>
      <c r="P129" s="191">
        <f>O129*H129</f>
        <v>0</v>
      </c>
      <c r="Q129" s="191">
        <v>0</v>
      </c>
      <c r="R129" s="191">
        <f>Q129*H129</f>
        <v>0</v>
      </c>
      <c r="S129" s="191">
        <v>0</v>
      </c>
      <c r="T129" s="192">
        <f>S129*H129</f>
        <v>0</v>
      </c>
      <c r="U129" s="34"/>
      <c r="V129" s="34"/>
      <c r="W129" s="34"/>
      <c r="X129" s="34"/>
      <c r="Y129" s="34"/>
      <c r="Z129" s="34"/>
      <c r="AA129" s="34"/>
      <c r="AB129" s="34"/>
      <c r="AC129" s="34"/>
      <c r="AD129" s="34"/>
      <c r="AE129" s="34"/>
      <c r="AR129" s="193" t="s">
        <v>152</v>
      </c>
      <c r="AT129" s="193" t="s">
        <v>147</v>
      </c>
      <c r="AU129" s="193" t="s">
        <v>81</v>
      </c>
      <c r="AY129" s="17" t="s">
        <v>145</v>
      </c>
      <c r="BE129" s="194">
        <f>IF(N129="základní",J129,0)</f>
        <v>0</v>
      </c>
      <c r="BF129" s="194">
        <f>IF(N129="snížená",J129,0)</f>
        <v>0</v>
      </c>
      <c r="BG129" s="194">
        <f>IF(N129="zákl. přenesená",J129,0)</f>
        <v>0</v>
      </c>
      <c r="BH129" s="194">
        <f>IF(N129="sníž. přenesená",J129,0)</f>
        <v>0</v>
      </c>
      <c r="BI129" s="194">
        <f>IF(N129="nulová",J129,0)</f>
        <v>0</v>
      </c>
      <c r="BJ129" s="17" t="s">
        <v>79</v>
      </c>
      <c r="BK129" s="194">
        <f>ROUND(I129*H129,2)</f>
        <v>0</v>
      </c>
      <c r="BL129" s="17" t="s">
        <v>152</v>
      </c>
      <c r="BM129" s="193" t="s">
        <v>175</v>
      </c>
    </row>
    <row r="130" spans="1:65" s="2" customFormat="1" ht="29.25">
      <c r="A130" s="34"/>
      <c r="B130" s="35"/>
      <c r="C130" s="36"/>
      <c r="D130" s="195" t="s">
        <v>154</v>
      </c>
      <c r="E130" s="36"/>
      <c r="F130" s="196" t="s">
        <v>176</v>
      </c>
      <c r="G130" s="36"/>
      <c r="H130" s="36"/>
      <c r="I130" s="103"/>
      <c r="J130" s="36"/>
      <c r="K130" s="36"/>
      <c r="L130" s="39"/>
      <c r="M130" s="197"/>
      <c r="N130" s="198"/>
      <c r="O130" s="64"/>
      <c r="P130" s="64"/>
      <c r="Q130" s="64"/>
      <c r="R130" s="64"/>
      <c r="S130" s="64"/>
      <c r="T130" s="65"/>
      <c r="U130" s="34"/>
      <c r="V130" s="34"/>
      <c r="W130" s="34"/>
      <c r="X130" s="34"/>
      <c r="Y130" s="34"/>
      <c r="Z130" s="34"/>
      <c r="AA130" s="34"/>
      <c r="AB130" s="34"/>
      <c r="AC130" s="34"/>
      <c r="AD130" s="34"/>
      <c r="AE130" s="34"/>
      <c r="AT130" s="17" t="s">
        <v>154</v>
      </c>
      <c r="AU130" s="17" t="s">
        <v>81</v>
      </c>
    </row>
    <row r="131" spans="1:65" s="13" customFormat="1">
      <c r="B131" s="199"/>
      <c r="C131" s="200"/>
      <c r="D131" s="195" t="s">
        <v>156</v>
      </c>
      <c r="E131" s="200"/>
      <c r="F131" s="202" t="s">
        <v>177</v>
      </c>
      <c r="G131" s="200"/>
      <c r="H131" s="203">
        <v>3.931</v>
      </c>
      <c r="I131" s="204"/>
      <c r="J131" s="200"/>
      <c r="K131" s="200"/>
      <c r="L131" s="205"/>
      <c r="M131" s="206"/>
      <c r="N131" s="207"/>
      <c r="O131" s="207"/>
      <c r="P131" s="207"/>
      <c r="Q131" s="207"/>
      <c r="R131" s="207"/>
      <c r="S131" s="207"/>
      <c r="T131" s="208"/>
      <c r="AT131" s="209" t="s">
        <v>156</v>
      </c>
      <c r="AU131" s="209" t="s">
        <v>81</v>
      </c>
      <c r="AV131" s="13" t="s">
        <v>81</v>
      </c>
      <c r="AW131" s="13" t="s">
        <v>4</v>
      </c>
      <c r="AX131" s="13" t="s">
        <v>79</v>
      </c>
      <c r="AY131" s="209" t="s">
        <v>145</v>
      </c>
    </row>
    <row r="132" spans="1:65" s="2" customFormat="1" ht="24" customHeight="1">
      <c r="A132" s="34"/>
      <c r="B132" s="35"/>
      <c r="C132" s="182" t="s">
        <v>178</v>
      </c>
      <c r="D132" s="182" t="s">
        <v>147</v>
      </c>
      <c r="E132" s="183" t="s">
        <v>179</v>
      </c>
      <c r="F132" s="184" t="s">
        <v>180</v>
      </c>
      <c r="G132" s="185" t="s">
        <v>150</v>
      </c>
      <c r="H132" s="186">
        <v>5.383</v>
      </c>
      <c r="I132" s="187"/>
      <c r="J132" s="188">
        <f>ROUND(I132*H132,2)</f>
        <v>0</v>
      </c>
      <c r="K132" s="184" t="s">
        <v>151</v>
      </c>
      <c r="L132" s="39"/>
      <c r="M132" s="189" t="s">
        <v>19</v>
      </c>
      <c r="N132" s="190" t="s">
        <v>45</v>
      </c>
      <c r="O132" s="64"/>
      <c r="P132" s="191">
        <f>O132*H132</f>
        <v>0</v>
      </c>
      <c r="Q132" s="191">
        <v>0</v>
      </c>
      <c r="R132" s="191">
        <f>Q132*H132</f>
        <v>0</v>
      </c>
      <c r="S132" s="191">
        <v>0</v>
      </c>
      <c r="T132" s="192">
        <f>S132*H132</f>
        <v>0</v>
      </c>
      <c r="U132" s="34"/>
      <c r="V132" s="34"/>
      <c r="W132" s="34"/>
      <c r="X132" s="34"/>
      <c r="Y132" s="34"/>
      <c r="Z132" s="34"/>
      <c r="AA132" s="34"/>
      <c r="AB132" s="34"/>
      <c r="AC132" s="34"/>
      <c r="AD132" s="34"/>
      <c r="AE132" s="34"/>
      <c r="AR132" s="193" t="s">
        <v>152</v>
      </c>
      <c r="AT132" s="193" t="s">
        <v>147</v>
      </c>
      <c r="AU132" s="193" t="s">
        <v>81</v>
      </c>
      <c r="AY132" s="17" t="s">
        <v>145</v>
      </c>
      <c r="BE132" s="194">
        <f>IF(N132="základní",J132,0)</f>
        <v>0</v>
      </c>
      <c r="BF132" s="194">
        <f>IF(N132="snížená",J132,0)</f>
        <v>0</v>
      </c>
      <c r="BG132" s="194">
        <f>IF(N132="zákl. přenesená",J132,0)</f>
        <v>0</v>
      </c>
      <c r="BH132" s="194">
        <f>IF(N132="sníž. přenesená",J132,0)</f>
        <v>0</v>
      </c>
      <c r="BI132" s="194">
        <f>IF(N132="nulová",J132,0)</f>
        <v>0</v>
      </c>
      <c r="BJ132" s="17" t="s">
        <v>79</v>
      </c>
      <c r="BK132" s="194">
        <f>ROUND(I132*H132,2)</f>
        <v>0</v>
      </c>
      <c r="BL132" s="17" t="s">
        <v>152</v>
      </c>
      <c r="BM132" s="193" t="s">
        <v>181</v>
      </c>
    </row>
    <row r="133" spans="1:65" s="2" customFormat="1" ht="321.75">
      <c r="A133" s="34"/>
      <c r="B133" s="35"/>
      <c r="C133" s="36"/>
      <c r="D133" s="195" t="s">
        <v>154</v>
      </c>
      <c r="E133" s="36"/>
      <c r="F133" s="196" t="s">
        <v>182</v>
      </c>
      <c r="G133" s="36"/>
      <c r="H133" s="36"/>
      <c r="I133" s="103"/>
      <c r="J133" s="36"/>
      <c r="K133" s="36"/>
      <c r="L133" s="39"/>
      <c r="M133" s="197"/>
      <c r="N133" s="198"/>
      <c r="O133" s="64"/>
      <c r="P133" s="64"/>
      <c r="Q133" s="64"/>
      <c r="R133" s="64"/>
      <c r="S133" s="64"/>
      <c r="T133" s="65"/>
      <c r="U133" s="34"/>
      <c r="V133" s="34"/>
      <c r="W133" s="34"/>
      <c r="X133" s="34"/>
      <c r="Y133" s="34"/>
      <c r="Z133" s="34"/>
      <c r="AA133" s="34"/>
      <c r="AB133" s="34"/>
      <c r="AC133" s="34"/>
      <c r="AD133" s="34"/>
      <c r="AE133" s="34"/>
      <c r="AT133" s="17" t="s">
        <v>154</v>
      </c>
      <c r="AU133" s="17" t="s">
        <v>81</v>
      </c>
    </row>
    <row r="134" spans="1:65" s="13" customFormat="1">
      <c r="B134" s="199"/>
      <c r="C134" s="200"/>
      <c r="D134" s="195" t="s">
        <v>156</v>
      </c>
      <c r="E134" s="201" t="s">
        <v>19</v>
      </c>
      <c r="F134" s="202" t="s">
        <v>183</v>
      </c>
      <c r="G134" s="200"/>
      <c r="H134" s="203">
        <v>7.0620000000000003</v>
      </c>
      <c r="I134" s="204"/>
      <c r="J134" s="200"/>
      <c r="K134" s="200"/>
      <c r="L134" s="205"/>
      <c r="M134" s="206"/>
      <c r="N134" s="207"/>
      <c r="O134" s="207"/>
      <c r="P134" s="207"/>
      <c r="Q134" s="207"/>
      <c r="R134" s="207"/>
      <c r="S134" s="207"/>
      <c r="T134" s="208"/>
      <c r="AT134" s="209" t="s">
        <v>156</v>
      </c>
      <c r="AU134" s="209" t="s">
        <v>81</v>
      </c>
      <c r="AV134" s="13" t="s">
        <v>81</v>
      </c>
      <c r="AW134" s="13" t="s">
        <v>34</v>
      </c>
      <c r="AX134" s="13" t="s">
        <v>74</v>
      </c>
      <c r="AY134" s="209" t="s">
        <v>145</v>
      </c>
    </row>
    <row r="135" spans="1:65" s="13" customFormat="1">
      <c r="B135" s="199"/>
      <c r="C135" s="200"/>
      <c r="D135" s="195" t="s">
        <v>156</v>
      </c>
      <c r="E135" s="201" t="s">
        <v>19</v>
      </c>
      <c r="F135" s="202" t="s">
        <v>184</v>
      </c>
      <c r="G135" s="200"/>
      <c r="H135" s="203">
        <v>-1.0089999999999999</v>
      </c>
      <c r="I135" s="204"/>
      <c r="J135" s="200"/>
      <c r="K135" s="200"/>
      <c r="L135" s="205"/>
      <c r="M135" s="206"/>
      <c r="N135" s="207"/>
      <c r="O135" s="207"/>
      <c r="P135" s="207"/>
      <c r="Q135" s="207"/>
      <c r="R135" s="207"/>
      <c r="S135" s="207"/>
      <c r="T135" s="208"/>
      <c r="AT135" s="209" t="s">
        <v>156</v>
      </c>
      <c r="AU135" s="209" t="s">
        <v>81</v>
      </c>
      <c r="AV135" s="13" t="s">
        <v>81</v>
      </c>
      <c r="AW135" s="13" t="s">
        <v>34</v>
      </c>
      <c r="AX135" s="13" t="s">
        <v>74</v>
      </c>
      <c r="AY135" s="209" t="s">
        <v>145</v>
      </c>
    </row>
    <row r="136" spans="1:65" s="13" customFormat="1">
      <c r="B136" s="199"/>
      <c r="C136" s="200"/>
      <c r="D136" s="195" t="s">
        <v>156</v>
      </c>
      <c r="E136" s="201" t="s">
        <v>19</v>
      </c>
      <c r="F136" s="202" t="s">
        <v>185</v>
      </c>
      <c r="G136" s="200"/>
      <c r="H136" s="203">
        <v>-0.67</v>
      </c>
      <c r="I136" s="204"/>
      <c r="J136" s="200"/>
      <c r="K136" s="200"/>
      <c r="L136" s="205"/>
      <c r="M136" s="206"/>
      <c r="N136" s="207"/>
      <c r="O136" s="207"/>
      <c r="P136" s="207"/>
      <c r="Q136" s="207"/>
      <c r="R136" s="207"/>
      <c r="S136" s="207"/>
      <c r="T136" s="208"/>
      <c r="AT136" s="209" t="s">
        <v>156</v>
      </c>
      <c r="AU136" s="209" t="s">
        <v>81</v>
      </c>
      <c r="AV136" s="13" t="s">
        <v>81</v>
      </c>
      <c r="AW136" s="13" t="s">
        <v>34</v>
      </c>
      <c r="AX136" s="13" t="s">
        <v>74</v>
      </c>
      <c r="AY136" s="209" t="s">
        <v>145</v>
      </c>
    </row>
    <row r="137" spans="1:65" s="14" customFormat="1">
      <c r="B137" s="210"/>
      <c r="C137" s="211"/>
      <c r="D137" s="195" t="s">
        <v>156</v>
      </c>
      <c r="E137" s="212" t="s">
        <v>19</v>
      </c>
      <c r="F137" s="213" t="s">
        <v>158</v>
      </c>
      <c r="G137" s="211"/>
      <c r="H137" s="214">
        <v>5.3830000000000009</v>
      </c>
      <c r="I137" s="215"/>
      <c r="J137" s="211"/>
      <c r="K137" s="211"/>
      <c r="L137" s="216"/>
      <c r="M137" s="217"/>
      <c r="N137" s="218"/>
      <c r="O137" s="218"/>
      <c r="P137" s="218"/>
      <c r="Q137" s="218"/>
      <c r="R137" s="218"/>
      <c r="S137" s="218"/>
      <c r="T137" s="219"/>
      <c r="AT137" s="220" t="s">
        <v>156</v>
      </c>
      <c r="AU137" s="220" t="s">
        <v>81</v>
      </c>
      <c r="AV137" s="14" t="s">
        <v>152</v>
      </c>
      <c r="AW137" s="14" t="s">
        <v>34</v>
      </c>
      <c r="AX137" s="14" t="s">
        <v>79</v>
      </c>
      <c r="AY137" s="220" t="s">
        <v>145</v>
      </c>
    </row>
    <row r="138" spans="1:65" s="2" customFormat="1" ht="31.5" customHeight="1">
      <c r="A138" s="34"/>
      <c r="B138" s="35"/>
      <c r="C138" s="182" t="s">
        <v>186</v>
      </c>
      <c r="D138" s="182" t="s">
        <v>147</v>
      </c>
      <c r="E138" s="183" t="s">
        <v>187</v>
      </c>
      <c r="F138" s="184" t="s">
        <v>188</v>
      </c>
      <c r="G138" s="185" t="s">
        <v>150</v>
      </c>
      <c r="H138" s="186">
        <v>4.2869999999999999</v>
      </c>
      <c r="I138" s="187"/>
      <c r="J138" s="188">
        <f>ROUND(I138*H138,2)</f>
        <v>0</v>
      </c>
      <c r="K138" s="184" t="s">
        <v>151</v>
      </c>
      <c r="L138" s="39"/>
      <c r="M138" s="189" t="s">
        <v>19</v>
      </c>
      <c r="N138" s="190" t="s">
        <v>45</v>
      </c>
      <c r="O138" s="64"/>
      <c r="P138" s="191">
        <f>O138*H138</f>
        <v>0</v>
      </c>
      <c r="Q138" s="191">
        <v>0</v>
      </c>
      <c r="R138" s="191">
        <f>Q138*H138</f>
        <v>0</v>
      </c>
      <c r="S138" s="191">
        <v>0</v>
      </c>
      <c r="T138" s="192">
        <f>S138*H138</f>
        <v>0</v>
      </c>
      <c r="U138" s="34"/>
      <c r="V138" s="34"/>
      <c r="W138" s="34"/>
      <c r="X138" s="34"/>
      <c r="Y138" s="34"/>
      <c r="Z138" s="34"/>
      <c r="AA138" s="34"/>
      <c r="AB138" s="34"/>
      <c r="AC138" s="34"/>
      <c r="AD138" s="34"/>
      <c r="AE138" s="34"/>
      <c r="AR138" s="193" t="s">
        <v>152</v>
      </c>
      <c r="AT138" s="193" t="s">
        <v>147</v>
      </c>
      <c r="AU138" s="193" t="s">
        <v>81</v>
      </c>
      <c r="AY138" s="17" t="s">
        <v>145</v>
      </c>
      <c r="BE138" s="194">
        <f>IF(N138="základní",J138,0)</f>
        <v>0</v>
      </c>
      <c r="BF138" s="194">
        <f>IF(N138="snížená",J138,0)</f>
        <v>0</v>
      </c>
      <c r="BG138" s="194">
        <f>IF(N138="zákl. přenesená",J138,0)</f>
        <v>0</v>
      </c>
      <c r="BH138" s="194">
        <f>IF(N138="sníž. přenesená",J138,0)</f>
        <v>0</v>
      </c>
      <c r="BI138" s="194">
        <f>IF(N138="nulová",J138,0)</f>
        <v>0</v>
      </c>
      <c r="BJ138" s="17" t="s">
        <v>79</v>
      </c>
      <c r="BK138" s="194">
        <f>ROUND(I138*H138,2)</f>
        <v>0</v>
      </c>
      <c r="BL138" s="17" t="s">
        <v>152</v>
      </c>
      <c r="BM138" s="193" t="s">
        <v>189</v>
      </c>
    </row>
    <row r="139" spans="1:65" s="2" customFormat="1" ht="68.25">
      <c r="A139" s="34"/>
      <c r="B139" s="35"/>
      <c r="C139" s="36"/>
      <c r="D139" s="195" t="s">
        <v>154</v>
      </c>
      <c r="E139" s="36"/>
      <c r="F139" s="196" t="s">
        <v>190</v>
      </c>
      <c r="G139" s="36"/>
      <c r="H139" s="36"/>
      <c r="I139" s="103"/>
      <c r="J139" s="36"/>
      <c r="K139" s="36"/>
      <c r="L139" s="39"/>
      <c r="M139" s="197"/>
      <c r="N139" s="198"/>
      <c r="O139" s="64"/>
      <c r="P139" s="64"/>
      <c r="Q139" s="64"/>
      <c r="R139" s="64"/>
      <c r="S139" s="64"/>
      <c r="T139" s="65"/>
      <c r="U139" s="34"/>
      <c r="V139" s="34"/>
      <c r="W139" s="34"/>
      <c r="X139" s="34"/>
      <c r="Y139" s="34"/>
      <c r="Z139" s="34"/>
      <c r="AA139" s="34"/>
      <c r="AB139" s="34"/>
      <c r="AC139" s="34"/>
      <c r="AD139" s="34"/>
      <c r="AE139" s="34"/>
      <c r="AT139" s="17" t="s">
        <v>154</v>
      </c>
      <c r="AU139" s="17" t="s">
        <v>81</v>
      </c>
    </row>
    <row r="140" spans="1:65" s="13" customFormat="1">
      <c r="B140" s="199"/>
      <c r="C140" s="200"/>
      <c r="D140" s="195" t="s">
        <v>156</v>
      </c>
      <c r="E140" s="201" t="s">
        <v>19</v>
      </c>
      <c r="F140" s="202" t="s">
        <v>191</v>
      </c>
      <c r="G140" s="200"/>
      <c r="H140" s="203">
        <v>4.2869999999999999</v>
      </c>
      <c r="I140" s="204"/>
      <c r="J140" s="200"/>
      <c r="K140" s="200"/>
      <c r="L140" s="205"/>
      <c r="M140" s="206"/>
      <c r="N140" s="207"/>
      <c r="O140" s="207"/>
      <c r="P140" s="207"/>
      <c r="Q140" s="207"/>
      <c r="R140" s="207"/>
      <c r="S140" s="207"/>
      <c r="T140" s="208"/>
      <c r="AT140" s="209" t="s">
        <v>156</v>
      </c>
      <c r="AU140" s="209" t="s">
        <v>81</v>
      </c>
      <c r="AV140" s="13" t="s">
        <v>81</v>
      </c>
      <c r="AW140" s="13" t="s">
        <v>34</v>
      </c>
      <c r="AX140" s="13" t="s">
        <v>79</v>
      </c>
      <c r="AY140" s="209" t="s">
        <v>145</v>
      </c>
    </row>
    <row r="141" spans="1:65" s="2" customFormat="1" ht="16.5" customHeight="1">
      <c r="A141" s="34"/>
      <c r="B141" s="35"/>
      <c r="C141" s="221" t="s">
        <v>192</v>
      </c>
      <c r="D141" s="221" t="s">
        <v>193</v>
      </c>
      <c r="E141" s="222" t="s">
        <v>194</v>
      </c>
      <c r="F141" s="223" t="s">
        <v>195</v>
      </c>
      <c r="G141" s="224" t="s">
        <v>174</v>
      </c>
      <c r="H141" s="225">
        <v>8.5739999999999998</v>
      </c>
      <c r="I141" s="226"/>
      <c r="J141" s="227">
        <f>ROUND(I141*H141,2)</f>
        <v>0</v>
      </c>
      <c r="K141" s="223" t="s">
        <v>151</v>
      </c>
      <c r="L141" s="228"/>
      <c r="M141" s="229" t="s">
        <v>19</v>
      </c>
      <c r="N141" s="230" t="s">
        <v>45</v>
      </c>
      <c r="O141" s="64"/>
      <c r="P141" s="191">
        <f>O141*H141</f>
        <v>0</v>
      </c>
      <c r="Q141" s="191">
        <v>1</v>
      </c>
      <c r="R141" s="191">
        <f>Q141*H141</f>
        <v>8.5739999999999998</v>
      </c>
      <c r="S141" s="191">
        <v>0</v>
      </c>
      <c r="T141" s="192">
        <f>S141*H141</f>
        <v>0</v>
      </c>
      <c r="U141" s="34"/>
      <c r="V141" s="34"/>
      <c r="W141" s="34"/>
      <c r="X141" s="34"/>
      <c r="Y141" s="34"/>
      <c r="Z141" s="34"/>
      <c r="AA141" s="34"/>
      <c r="AB141" s="34"/>
      <c r="AC141" s="34"/>
      <c r="AD141" s="34"/>
      <c r="AE141" s="34"/>
      <c r="AR141" s="193" t="s">
        <v>192</v>
      </c>
      <c r="AT141" s="193" t="s">
        <v>193</v>
      </c>
      <c r="AU141" s="193" t="s">
        <v>81</v>
      </c>
      <c r="AY141" s="17" t="s">
        <v>145</v>
      </c>
      <c r="BE141" s="194">
        <f>IF(N141="základní",J141,0)</f>
        <v>0</v>
      </c>
      <c r="BF141" s="194">
        <f>IF(N141="snížená",J141,0)</f>
        <v>0</v>
      </c>
      <c r="BG141" s="194">
        <f>IF(N141="zákl. přenesená",J141,0)</f>
        <v>0</v>
      </c>
      <c r="BH141" s="194">
        <f>IF(N141="sníž. přenesená",J141,0)</f>
        <v>0</v>
      </c>
      <c r="BI141" s="194">
        <f>IF(N141="nulová",J141,0)</f>
        <v>0</v>
      </c>
      <c r="BJ141" s="17" t="s">
        <v>79</v>
      </c>
      <c r="BK141" s="194">
        <f>ROUND(I141*H141,2)</f>
        <v>0</v>
      </c>
      <c r="BL141" s="17" t="s">
        <v>152</v>
      </c>
      <c r="BM141" s="193" t="s">
        <v>196</v>
      </c>
    </row>
    <row r="142" spans="1:65" s="13" customFormat="1">
      <c r="B142" s="199"/>
      <c r="C142" s="200"/>
      <c r="D142" s="195" t="s">
        <v>156</v>
      </c>
      <c r="E142" s="200"/>
      <c r="F142" s="202" t="s">
        <v>197</v>
      </c>
      <c r="G142" s="200"/>
      <c r="H142" s="203">
        <v>8.5739999999999998</v>
      </c>
      <c r="I142" s="204"/>
      <c r="J142" s="200"/>
      <c r="K142" s="200"/>
      <c r="L142" s="205"/>
      <c r="M142" s="206"/>
      <c r="N142" s="207"/>
      <c r="O142" s="207"/>
      <c r="P142" s="207"/>
      <c r="Q142" s="207"/>
      <c r="R142" s="207"/>
      <c r="S142" s="207"/>
      <c r="T142" s="208"/>
      <c r="AT142" s="209" t="s">
        <v>156</v>
      </c>
      <c r="AU142" s="209" t="s">
        <v>81</v>
      </c>
      <c r="AV142" s="13" t="s">
        <v>81</v>
      </c>
      <c r="AW142" s="13" t="s">
        <v>4</v>
      </c>
      <c r="AX142" s="13" t="s">
        <v>79</v>
      </c>
      <c r="AY142" s="209" t="s">
        <v>145</v>
      </c>
    </row>
    <row r="143" spans="1:65" s="12" customFormat="1" ht="22.7" customHeight="1">
      <c r="B143" s="166"/>
      <c r="C143" s="167"/>
      <c r="D143" s="168" t="s">
        <v>73</v>
      </c>
      <c r="E143" s="180" t="s">
        <v>81</v>
      </c>
      <c r="F143" s="180" t="s">
        <v>198</v>
      </c>
      <c r="G143" s="167"/>
      <c r="H143" s="167"/>
      <c r="I143" s="170"/>
      <c r="J143" s="181">
        <f>BK143</f>
        <v>0</v>
      </c>
      <c r="K143" s="167"/>
      <c r="L143" s="172"/>
      <c r="M143" s="173"/>
      <c r="N143" s="174"/>
      <c r="O143" s="174"/>
      <c r="P143" s="175">
        <f>SUM(P144:P158)</f>
        <v>0</v>
      </c>
      <c r="Q143" s="174"/>
      <c r="R143" s="175">
        <f>SUM(R144:R158)</f>
        <v>10.069211469999999</v>
      </c>
      <c r="S143" s="174"/>
      <c r="T143" s="176">
        <f>SUM(T144:T158)</f>
        <v>0</v>
      </c>
      <c r="AR143" s="177" t="s">
        <v>79</v>
      </c>
      <c r="AT143" s="178" t="s">
        <v>73</v>
      </c>
      <c r="AU143" s="178" t="s">
        <v>79</v>
      </c>
      <c r="AY143" s="177" t="s">
        <v>145</v>
      </c>
      <c r="BK143" s="179">
        <f>SUM(BK144:BK158)</f>
        <v>0</v>
      </c>
    </row>
    <row r="144" spans="1:65" s="2" customFormat="1" ht="24" customHeight="1">
      <c r="A144" s="34"/>
      <c r="B144" s="35"/>
      <c r="C144" s="182" t="s">
        <v>199</v>
      </c>
      <c r="D144" s="182" t="s">
        <v>147</v>
      </c>
      <c r="E144" s="183" t="s">
        <v>200</v>
      </c>
      <c r="F144" s="184" t="s">
        <v>201</v>
      </c>
      <c r="G144" s="185" t="s">
        <v>202</v>
      </c>
      <c r="H144" s="186">
        <v>39.92</v>
      </c>
      <c r="I144" s="187"/>
      <c r="J144" s="188">
        <f>ROUND(I144*H144,2)</f>
        <v>0</v>
      </c>
      <c r="K144" s="184" t="s">
        <v>151</v>
      </c>
      <c r="L144" s="39"/>
      <c r="M144" s="189" t="s">
        <v>19</v>
      </c>
      <c r="N144" s="190" t="s">
        <v>45</v>
      </c>
      <c r="O144" s="64"/>
      <c r="P144" s="191">
        <f>O144*H144</f>
        <v>0</v>
      </c>
      <c r="Q144" s="191">
        <v>1E-4</v>
      </c>
      <c r="R144" s="191">
        <f>Q144*H144</f>
        <v>3.9920000000000008E-3</v>
      </c>
      <c r="S144" s="191">
        <v>0</v>
      </c>
      <c r="T144" s="192">
        <f>S144*H144</f>
        <v>0</v>
      </c>
      <c r="U144" s="34"/>
      <c r="V144" s="34"/>
      <c r="W144" s="34"/>
      <c r="X144" s="34"/>
      <c r="Y144" s="34"/>
      <c r="Z144" s="34"/>
      <c r="AA144" s="34"/>
      <c r="AB144" s="34"/>
      <c r="AC144" s="34"/>
      <c r="AD144" s="34"/>
      <c r="AE144" s="34"/>
      <c r="AR144" s="193" t="s">
        <v>152</v>
      </c>
      <c r="AT144" s="193" t="s">
        <v>147</v>
      </c>
      <c r="AU144" s="193" t="s">
        <v>81</v>
      </c>
      <c r="AY144" s="17" t="s">
        <v>145</v>
      </c>
      <c r="BE144" s="194">
        <f>IF(N144="základní",J144,0)</f>
        <v>0</v>
      </c>
      <c r="BF144" s="194">
        <f>IF(N144="snížená",J144,0)</f>
        <v>0</v>
      </c>
      <c r="BG144" s="194">
        <f>IF(N144="zákl. přenesená",J144,0)</f>
        <v>0</v>
      </c>
      <c r="BH144" s="194">
        <f>IF(N144="sníž. přenesená",J144,0)</f>
        <v>0</v>
      </c>
      <c r="BI144" s="194">
        <f>IF(N144="nulová",J144,0)</f>
        <v>0</v>
      </c>
      <c r="BJ144" s="17" t="s">
        <v>79</v>
      </c>
      <c r="BK144" s="194">
        <f>ROUND(I144*H144,2)</f>
        <v>0</v>
      </c>
      <c r="BL144" s="17" t="s">
        <v>152</v>
      </c>
      <c r="BM144" s="193" t="s">
        <v>203</v>
      </c>
    </row>
    <row r="145" spans="1:65" s="2" customFormat="1" ht="68.25">
      <c r="A145" s="34"/>
      <c r="B145" s="35"/>
      <c r="C145" s="36"/>
      <c r="D145" s="195" t="s">
        <v>154</v>
      </c>
      <c r="E145" s="36"/>
      <c r="F145" s="196" t="s">
        <v>204</v>
      </c>
      <c r="G145" s="36"/>
      <c r="H145" s="36"/>
      <c r="I145" s="103"/>
      <c r="J145" s="36"/>
      <c r="K145" s="36"/>
      <c r="L145" s="39"/>
      <c r="M145" s="197"/>
      <c r="N145" s="198"/>
      <c r="O145" s="64"/>
      <c r="P145" s="64"/>
      <c r="Q145" s="64"/>
      <c r="R145" s="64"/>
      <c r="S145" s="64"/>
      <c r="T145" s="65"/>
      <c r="U145" s="34"/>
      <c r="V145" s="34"/>
      <c r="W145" s="34"/>
      <c r="X145" s="34"/>
      <c r="Y145" s="34"/>
      <c r="Z145" s="34"/>
      <c r="AA145" s="34"/>
      <c r="AB145" s="34"/>
      <c r="AC145" s="34"/>
      <c r="AD145" s="34"/>
      <c r="AE145" s="34"/>
      <c r="AT145" s="17" t="s">
        <v>154</v>
      </c>
      <c r="AU145" s="17" t="s">
        <v>81</v>
      </c>
    </row>
    <row r="146" spans="1:65" s="13" customFormat="1">
      <c r="B146" s="199"/>
      <c r="C146" s="200"/>
      <c r="D146" s="195" t="s">
        <v>156</v>
      </c>
      <c r="E146" s="201" t="s">
        <v>19</v>
      </c>
      <c r="F146" s="202" t="s">
        <v>205</v>
      </c>
      <c r="G146" s="200"/>
      <c r="H146" s="203">
        <v>39.92</v>
      </c>
      <c r="I146" s="204"/>
      <c r="J146" s="200"/>
      <c r="K146" s="200"/>
      <c r="L146" s="205"/>
      <c r="M146" s="206"/>
      <c r="N146" s="207"/>
      <c r="O146" s="207"/>
      <c r="P146" s="207"/>
      <c r="Q146" s="207"/>
      <c r="R146" s="207"/>
      <c r="S146" s="207"/>
      <c r="T146" s="208"/>
      <c r="AT146" s="209" t="s">
        <v>156</v>
      </c>
      <c r="AU146" s="209" t="s">
        <v>81</v>
      </c>
      <c r="AV146" s="13" t="s">
        <v>81</v>
      </c>
      <c r="AW146" s="13" t="s">
        <v>34</v>
      </c>
      <c r="AX146" s="13" t="s">
        <v>74</v>
      </c>
      <c r="AY146" s="209" t="s">
        <v>145</v>
      </c>
    </row>
    <row r="147" spans="1:65" s="14" customFormat="1">
      <c r="B147" s="210"/>
      <c r="C147" s="211"/>
      <c r="D147" s="195" t="s">
        <v>156</v>
      </c>
      <c r="E147" s="212" t="s">
        <v>19</v>
      </c>
      <c r="F147" s="213" t="s">
        <v>158</v>
      </c>
      <c r="G147" s="211"/>
      <c r="H147" s="214">
        <v>39.92</v>
      </c>
      <c r="I147" s="215"/>
      <c r="J147" s="211"/>
      <c r="K147" s="211"/>
      <c r="L147" s="216"/>
      <c r="M147" s="217"/>
      <c r="N147" s="218"/>
      <c r="O147" s="218"/>
      <c r="P147" s="218"/>
      <c r="Q147" s="218"/>
      <c r="R147" s="218"/>
      <c r="S147" s="218"/>
      <c r="T147" s="219"/>
      <c r="AT147" s="220" t="s">
        <v>156</v>
      </c>
      <c r="AU147" s="220" t="s">
        <v>81</v>
      </c>
      <c r="AV147" s="14" t="s">
        <v>152</v>
      </c>
      <c r="AW147" s="14" t="s">
        <v>34</v>
      </c>
      <c r="AX147" s="14" t="s">
        <v>79</v>
      </c>
      <c r="AY147" s="220" t="s">
        <v>145</v>
      </c>
    </row>
    <row r="148" spans="1:65" s="2" customFormat="1" ht="16.5" customHeight="1">
      <c r="A148" s="34"/>
      <c r="B148" s="35"/>
      <c r="C148" s="221" t="s">
        <v>206</v>
      </c>
      <c r="D148" s="221" t="s">
        <v>193</v>
      </c>
      <c r="E148" s="222" t="s">
        <v>207</v>
      </c>
      <c r="F148" s="223" t="s">
        <v>208</v>
      </c>
      <c r="G148" s="224" t="s">
        <v>202</v>
      </c>
      <c r="H148" s="225">
        <v>45.908000000000001</v>
      </c>
      <c r="I148" s="226"/>
      <c r="J148" s="227">
        <f>ROUND(I148*H148,2)</f>
        <v>0</v>
      </c>
      <c r="K148" s="223" t="s">
        <v>151</v>
      </c>
      <c r="L148" s="228"/>
      <c r="M148" s="229" t="s">
        <v>19</v>
      </c>
      <c r="N148" s="230" t="s">
        <v>45</v>
      </c>
      <c r="O148" s="64"/>
      <c r="P148" s="191">
        <f>O148*H148</f>
        <v>0</v>
      </c>
      <c r="Q148" s="191">
        <v>2.0000000000000001E-4</v>
      </c>
      <c r="R148" s="191">
        <f>Q148*H148</f>
        <v>9.1815999999999998E-3</v>
      </c>
      <c r="S148" s="191">
        <v>0</v>
      </c>
      <c r="T148" s="192">
        <f>S148*H148</f>
        <v>0</v>
      </c>
      <c r="U148" s="34"/>
      <c r="V148" s="34"/>
      <c r="W148" s="34"/>
      <c r="X148" s="34"/>
      <c r="Y148" s="34"/>
      <c r="Z148" s="34"/>
      <c r="AA148" s="34"/>
      <c r="AB148" s="34"/>
      <c r="AC148" s="34"/>
      <c r="AD148" s="34"/>
      <c r="AE148" s="34"/>
      <c r="AR148" s="193" t="s">
        <v>192</v>
      </c>
      <c r="AT148" s="193" t="s">
        <v>193</v>
      </c>
      <c r="AU148" s="193" t="s">
        <v>81</v>
      </c>
      <c r="AY148" s="17" t="s">
        <v>145</v>
      </c>
      <c r="BE148" s="194">
        <f>IF(N148="základní",J148,0)</f>
        <v>0</v>
      </c>
      <c r="BF148" s="194">
        <f>IF(N148="snížená",J148,0)</f>
        <v>0</v>
      </c>
      <c r="BG148" s="194">
        <f>IF(N148="zákl. přenesená",J148,0)</f>
        <v>0</v>
      </c>
      <c r="BH148" s="194">
        <f>IF(N148="sníž. přenesená",J148,0)</f>
        <v>0</v>
      </c>
      <c r="BI148" s="194">
        <f>IF(N148="nulová",J148,0)</f>
        <v>0</v>
      </c>
      <c r="BJ148" s="17" t="s">
        <v>79</v>
      </c>
      <c r="BK148" s="194">
        <f>ROUND(I148*H148,2)</f>
        <v>0</v>
      </c>
      <c r="BL148" s="17" t="s">
        <v>152</v>
      </c>
      <c r="BM148" s="193" t="s">
        <v>209</v>
      </c>
    </row>
    <row r="149" spans="1:65" s="13" customFormat="1">
      <c r="B149" s="199"/>
      <c r="C149" s="200"/>
      <c r="D149" s="195" t="s">
        <v>156</v>
      </c>
      <c r="E149" s="200"/>
      <c r="F149" s="202" t="s">
        <v>210</v>
      </c>
      <c r="G149" s="200"/>
      <c r="H149" s="203">
        <v>45.908000000000001</v>
      </c>
      <c r="I149" s="204"/>
      <c r="J149" s="200"/>
      <c r="K149" s="200"/>
      <c r="L149" s="205"/>
      <c r="M149" s="206"/>
      <c r="N149" s="207"/>
      <c r="O149" s="207"/>
      <c r="P149" s="207"/>
      <c r="Q149" s="207"/>
      <c r="R149" s="207"/>
      <c r="S149" s="207"/>
      <c r="T149" s="208"/>
      <c r="AT149" s="209" t="s">
        <v>156</v>
      </c>
      <c r="AU149" s="209" t="s">
        <v>81</v>
      </c>
      <c r="AV149" s="13" t="s">
        <v>81</v>
      </c>
      <c r="AW149" s="13" t="s">
        <v>4</v>
      </c>
      <c r="AX149" s="13" t="s">
        <v>79</v>
      </c>
      <c r="AY149" s="209" t="s">
        <v>145</v>
      </c>
    </row>
    <row r="150" spans="1:65" s="2" customFormat="1" ht="16.5" customHeight="1">
      <c r="A150" s="34"/>
      <c r="B150" s="35"/>
      <c r="C150" s="182" t="s">
        <v>211</v>
      </c>
      <c r="D150" s="182" t="s">
        <v>147</v>
      </c>
      <c r="E150" s="183" t="s">
        <v>212</v>
      </c>
      <c r="F150" s="184" t="s">
        <v>213</v>
      </c>
      <c r="G150" s="185" t="s">
        <v>174</v>
      </c>
      <c r="H150" s="186">
        <v>0.247</v>
      </c>
      <c r="I150" s="187"/>
      <c r="J150" s="188">
        <f>ROUND(I150*H150,2)</f>
        <v>0</v>
      </c>
      <c r="K150" s="184" t="s">
        <v>151</v>
      </c>
      <c r="L150" s="39"/>
      <c r="M150" s="189" t="s">
        <v>19</v>
      </c>
      <c r="N150" s="190" t="s">
        <v>45</v>
      </c>
      <c r="O150" s="64"/>
      <c r="P150" s="191">
        <f>O150*H150</f>
        <v>0</v>
      </c>
      <c r="Q150" s="191">
        <v>1.06277</v>
      </c>
      <c r="R150" s="191">
        <f>Q150*H150</f>
        <v>0.26250418999999997</v>
      </c>
      <c r="S150" s="191">
        <v>0</v>
      </c>
      <c r="T150" s="192">
        <f>S150*H150</f>
        <v>0</v>
      </c>
      <c r="U150" s="34"/>
      <c r="V150" s="34"/>
      <c r="W150" s="34"/>
      <c r="X150" s="34"/>
      <c r="Y150" s="34"/>
      <c r="Z150" s="34"/>
      <c r="AA150" s="34"/>
      <c r="AB150" s="34"/>
      <c r="AC150" s="34"/>
      <c r="AD150" s="34"/>
      <c r="AE150" s="34"/>
      <c r="AR150" s="193" t="s">
        <v>152</v>
      </c>
      <c r="AT150" s="193" t="s">
        <v>147</v>
      </c>
      <c r="AU150" s="193" t="s">
        <v>81</v>
      </c>
      <c r="AY150" s="17" t="s">
        <v>145</v>
      </c>
      <c r="BE150" s="194">
        <f>IF(N150="základní",J150,0)</f>
        <v>0</v>
      </c>
      <c r="BF150" s="194">
        <f>IF(N150="snížená",J150,0)</f>
        <v>0</v>
      </c>
      <c r="BG150" s="194">
        <f>IF(N150="zákl. přenesená",J150,0)</f>
        <v>0</v>
      </c>
      <c r="BH150" s="194">
        <f>IF(N150="sníž. přenesená",J150,0)</f>
        <v>0</v>
      </c>
      <c r="BI150" s="194">
        <f>IF(N150="nulová",J150,0)</f>
        <v>0</v>
      </c>
      <c r="BJ150" s="17" t="s">
        <v>79</v>
      </c>
      <c r="BK150" s="194">
        <f>ROUND(I150*H150,2)</f>
        <v>0</v>
      </c>
      <c r="BL150" s="17" t="s">
        <v>152</v>
      </c>
      <c r="BM150" s="193" t="s">
        <v>214</v>
      </c>
    </row>
    <row r="151" spans="1:65" s="2" customFormat="1" ht="29.25">
      <c r="A151" s="34"/>
      <c r="B151" s="35"/>
      <c r="C151" s="36"/>
      <c r="D151" s="195" t="s">
        <v>154</v>
      </c>
      <c r="E151" s="36"/>
      <c r="F151" s="196" t="s">
        <v>215</v>
      </c>
      <c r="G151" s="36"/>
      <c r="H151" s="36"/>
      <c r="I151" s="103"/>
      <c r="J151" s="36"/>
      <c r="K151" s="36"/>
      <c r="L151" s="39"/>
      <c r="M151" s="197"/>
      <c r="N151" s="198"/>
      <c r="O151" s="64"/>
      <c r="P151" s="64"/>
      <c r="Q151" s="64"/>
      <c r="R151" s="64"/>
      <c r="S151" s="64"/>
      <c r="T151" s="65"/>
      <c r="U151" s="34"/>
      <c r="V151" s="34"/>
      <c r="W151" s="34"/>
      <c r="X151" s="34"/>
      <c r="Y151" s="34"/>
      <c r="Z151" s="34"/>
      <c r="AA151" s="34"/>
      <c r="AB151" s="34"/>
      <c r="AC151" s="34"/>
      <c r="AD151" s="34"/>
      <c r="AE151" s="34"/>
      <c r="AT151" s="17" t="s">
        <v>154</v>
      </c>
      <c r="AU151" s="17" t="s">
        <v>81</v>
      </c>
    </row>
    <row r="152" spans="1:65" s="13" customFormat="1">
      <c r="B152" s="199"/>
      <c r="C152" s="200"/>
      <c r="D152" s="195" t="s">
        <v>156</v>
      </c>
      <c r="E152" s="201" t="s">
        <v>19</v>
      </c>
      <c r="F152" s="202" t="s">
        <v>216</v>
      </c>
      <c r="G152" s="200"/>
      <c r="H152" s="203">
        <v>247.44399999999999</v>
      </c>
      <c r="I152" s="204"/>
      <c r="J152" s="200"/>
      <c r="K152" s="200"/>
      <c r="L152" s="205"/>
      <c r="M152" s="206"/>
      <c r="N152" s="207"/>
      <c r="O152" s="207"/>
      <c r="P152" s="207"/>
      <c r="Q152" s="207"/>
      <c r="R152" s="207"/>
      <c r="S152" s="207"/>
      <c r="T152" s="208"/>
      <c r="AT152" s="209" t="s">
        <v>156</v>
      </c>
      <c r="AU152" s="209" t="s">
        <v>81</v>
      </c>
      <c r="AV152" s="13" t="s">
        <v>81</v>
      </c>
      <c r="AW152" s="13" t="s">
        <v>34</v>
      </c>
      <c r="AX152" s="13" t="s">
        <v>74</v>
      </c>
      <c r="AY152" s="209" t="s">
        <v>145</v>
      </c>
    </row>
    <row r="153" spans="1:65" s="14" customFormat="1">
      <c r="B153" s="210"/>
      <c r="C153" s="211"/>
      <c r="D153" s="195" t="s">
        <v>156</v>
      </c>
      <c r="E153" s="212" t="s">
        <v>19</v>
      </c>
      <c r="F153" s="213" t="s">
        <v>158</v>
      </c>
      <c r="G153" s="211"/>
      <c r="H153" s="214">
        <v>247.44399999999999</v>
      </c>
      <c r="I153" s="215"/>
      <c r="J153" s="211"/>
      <c r="K153" s="211"/>
      <c r="L153" s="216"/>
      <c r="M153" s="217"/>
      <c r="N153" s="218"/>
      <c r="O153" s="218"/>
      <c r="P153" s="218"/>
      <c r="Q153" s="218"/>
      <c r="R153" s="218"/>
      <c r="S153" s="218"/>
      <c r="T153" s="219"/>
      <c r="AT153" s="220" t="s">
        <v>156</v>
      </c>
      <c r="AU153" s="220" t="s">
        <v>81</v>
      </c>
      <c r="AV153" s="14" t="s">
        <v>152</v>
      </c>
      <c r="AW153" s="14" t="s">
        <v>34</v>
      </c>
      <c r="AX153" s="14" t="s">
        <v>79</v>
      </c>
      <c r="AY153" s="220" t="s">
        <v>145</v>
      </c>
    </row>
    <row r="154" spans="1:65" s="13" customFormat="1">
      <c r="B154" s="199"/>
      <c r="C154" s="200"/>
      <c r="D154" s="195" t="s">
        <v>156</v>
      </c>
      <c r="E154" s="200"/>
      <c r="F154" s="202" t="s">
        <v>217</v>
      </c>
      <c r="G154" s="200"/>
      <c r="H154" s="203">
        <v>0.247</v>
      </c>
      <c r="I154" s="204"/>
      <c r="J154" s="200"/>
      <c r="K154" s="200"/>
      <c r="L154" s="205"/>
      <c r="M154" s="206"/>
      <c r="N154" s="207"/>
      <c r="O154" s="207"/>
      <c r="P154" s="207"/>
      <c r="Q154" s="207"/>
      <c r="R154" s="207"/>
      <c r="S154" s="207"/>
      <c r="T154" s="208"/>
      <c r="AT154" s="209" t="s">
        <v>156</v>
      </c>
      <c r="AU154" s="209" t="s">
        <v>81</v>
      </c>
      <c r="AV154" s="13" t="s">
        <v>81</v>
      </c>
      <c r="AW154" s="13" t="s">
        <v>4</v>
      </c>
      <c r="AX154" s="13" t="s">
        <v>79</v>
      </c>
      <c r="AY154" s="209" t="s">
        <v>145</v>
      </c>
    </row>
    <row r="155" spans="1:65" s="2" customFormat="1" ht="16.5" customHeight="1">
      <c r="A155" s="34"/>
      <c r="B155" s="35"/>
      <c r="C155" s="182" t="s">
        <v>218</v>
      </c>
      <c r="D155" s="182" t="s">
        <v>147</v>
      </c>
      <c r="E155" s="183" t="s">
        <v>219</v>
      </c>
      <c r="F155" s="184" t="s">
        <v>220</v>
      </c>
      <c r="G155" s="185" t="s">
        <v>150</v>
      </c>
      <c r="H155" s="186">
        <v>3.992</v>
      </c>
      <c r="I155" s="187"/>
      <c r="J155" s="188">
        <f>ROUND(I155*H155,2)</f>
        <v>0</v>
      </c>
      <c r="K155" s="184" t="s">
        <v>151</v>
      </c>
      <c r="L155" s="39"/>
      <c r="M155" s="189" t="s">
        <v>19</v>
      </c>
      <c r="N155" s="190" t="s">
        <v>45</v>
      </c>
      <c r="O155" s="64"/>
      <c r="P155" s="191">
        <f>O155*H155</f>
        <v>0</v>
      </c>
      <c r="Q155" s="191">
        <v>2.45329</v>
      </c>
      <c r="R155" s="191">
        <f>Q155*H155</f>
        <v>9.7935336799999995</v>
      </c>
      <c r="S155" s="191">
        <v>0</v>
      </c>
      <c r="T155" s="192">
        <f>S155*H155</f>
        <v>0</v>
      </c>
      <c r="U155" s="34"/>
      <c r="V155" s="34"/>
      <c r="W155" s="34"/>
      <c r="X155" s="34"/>
      <c r="Y155" s="34"/>
      <c r="Z155" s="34"/>
      <c r="AA155" s="34"/>
      <c r="AB155" s="34"/>
      <c r="AC155" s="34"/>
      <c r="AD155" s="34"/>
      <c r="AE155" s="34"/>
      <c r="AR155" s="193" t="s">
        <v>152</v>
      </c>
      <c r="AT155" s="193" t="s">
        <v>147</v>
      </c>
      <c r="AU155" s="193" t="s">
        <v>81</v>
      </c>
      <c r="AY155" s="17" t="s">
        <v>145</v>
      </c>
      <c r="BE155" s="194">
        <f>IF(N155="základní",J155,0)</f>
        <v>0</v>
      </c>
      <c r="BF155" s="194">
        <f>IF(N155="snížená",J155,0)</f>
        <v>0</v>
      </c>
      <c r="BG155" s="194">
        <f>IF(N155="zákl. přenesená",J155,0)</f>
        <v>0</v>
      </c>
      <c r="BH155" s="194">
        <f>IF(N155="sníž. přenesená",J155,0)</f>
        <v>0</v>
      </c>
      <c r="BI155" s="194">
        <f>IF(N155="nulová",J155,0)</f>
        <v>0</v>
      </c>
      <c r="BJ155" s="17" t="s">
        <v>79</v>
      </c>
      <c r="BK155" s="194">
        <f>ROUND(I155*H155,2)</f>
        <v>0</v>
      </c>
      <c r="BL155" s="17" t="s">
        <v>152</v>
      </c>
      <c r="BM155" s="193" t="s">
        <v>221</v>
      </c>
    </row>
    <row r="156" spans="1:65" s="2" customFormat="1" ht="87.75">
      <c r="A156" s="34"/>
      <c r="B156" s="35"/>
      <c r="C156" s="36"/>
      <c r="D156" s="195" t="s">
        <v>154</v>
      </c>
      <c r="E156" s="36"/>
      <c r="F156" s="196" t="s">
        <v>222</v>
      </c>
      <c r="G156" s="36"/>
      <c r="H156" s="36"/>
      <c r="I156" s="103"/>
      <c r="J156" s="36"/>
      <c r="K156" s="36"/>
      <c r="L156" s="39"/>
      <c r="M156" s="197"/>
      <c r="N156" s="198"/>
      <c r="O156" s="64"/>
      <c r="P156" s="64"/>
      <c r="Q156" s="64"/>
      <c r="R156" s="64"/>
      <c r="S156" s="64"/>
      <c r="T156" s="65"/>
      <c r="U156" s="34"/>
      <c r="V156" s="34"/>
      <c r="W156" s="34"/>
      <c r="X156" s="34"/>
      <c r="Y156" s="34"/>
      <c r="Z156" s="34"/>
      <c r="AA156" s="34"/>
      <c r="AB156" s="34"/>
      <c r="AC156" s="34"/>
      <c r="AD156" s="34"/>
      <c r="AE156" s="34"/>
      <c r="AT156" s="17" t="s">
        <v>154</v>
      </c>
      <c r="AU156" s="17" t="s">
        <v>81</v>
      </c>
    </row>
    <row r="157" spans="1:65" s="13" customFormat="1">
      <c r="B157" s="199"/>
      <c r="C157" s="200"/>
      <c r="D157" s="195" t="s">
        <v>156</v>
      </c>
      <c r="E157" s="201" t="s">
        <v>19</v>
      </c>
      <c r="F157" s="202" t="s">
        <v>223</v>
      </c>
      <c r="G157" s="200"/>
      <c r="H157" s="203">
        <v>3.992</v>
      </c>
      <c r="I157" s="204"/>
      <c r="J157" s="200"/>
      <c r="K157" s="200"/>
      <c r="L157" s="205"/>
      <c r="M157" s="206"/>
      <c r="N157" s="207"/>
      <c r="O157" s="207"/>
      <c r="P157" s="207"/>
      <c r="Q157" s="207"/>
      <c r="R157" s="207"/>
      <c r="S157" s="207"/>
      <c r="T157" s="208"/>
      <c r="AT157" s="209" t="s">
        <v>156</v>
      </c>
      <c r="AU157" s="209" t="s">
        <v>81</v>
      </c>
      <c r="AV157" s="13" t="s">
        <v>81</v>
      </c>
      <c r="AW157" s="13" t="s">
        <v>34</v>
      </c>
      <c r="AX157" s="13" t="s">
        <v>74</v>
      </c>
      <c r="AY157" s="209" t="s">
        <v>145</v>
      </c>
    </row>
    <row r="158" spans="1:65" s="14" customFormat="1">
      <c r="B158" s="210"/>
      <c r="C158" s="211"/>
      <c r="D158" s="195" t="s">
        <v>156</v>
      </c>
      <c r="E158" s="212" t="s">
        <v>19</v>
      </c>
      <c r="F158" s="213" t="s">
        <v>158</v>
      </c>
      <c r="G158" s="211"/>
      <c r="H158" s="214">
        <v>3.992</v>
      </c>
      <c r="I158" s="215"/>
      <c r="J158" s="211"/>
      <c r="K158" s="211"/>
      <c r="L158" s="216"/>
      <c r="M158" s="217"/>
      <c r="N158" s="218"/>
      <c r="O158" s="218"/>
      <c r="P158" s="218"/>
      <c r="Q158" s="218"/>
      <c r="R158" s="218"/>
      <c r="S158" s="218"/>
      <c r="T158" s="219"/>
      <c r="AT158" s="220" t="s">
        <v>156</v>
      </c>
      <c r="AU158" s="220" t="s">
        <v>81</v>
      </c>
      <c r="AV158" s="14" t="s">
        <v>152</v>
      </c>
      <c r="AW158" s="14" t="s">
        <v>34</v>
      </c>
      <c r="AX158" s="14" t="s">
        <v>79</v>
      </c>
      <c r="AY158" s="220" t="s">
        <v>145</v>
      </c>
    </row>
    <row r="159" spans="1:65" s="12" customFormat="1" ht="22.7" customHeight="1">
      <c r="B159" s="166"/>
      <c r="C159" s="167"/>
      <c r="D159" s="168" t="s">
        <v>73</v>
      </c>
      <c r="E159" s="180" t="s">
        <v>163</v>
      </c>
      <c r="F159" s="180" t="s">
        <v>224</v>
      </c>
      <c r="G159" s="167"/>
      <c r="H159" s="167"/>
      <c r="I159" s="170"/>
      <c r="J159" s="181">
        <f>BK159</f>
        <v>0</v>
      </c>
      <c r="K159" s="167"/>
      <c r="L159" s="172"/>
      <c r="M159" s="173"/>
      <c r="N159" s="174"/>
      <c r="O159" s="174"/>
      <c r="P159" s="175">
        <f>SUM(P160:P175)</f>
        <v>0</v>
      </c>
      <c r="Q159" s="174"/>
      <c r="R159" s="175">
        <f>SUM(R160:R175)</f>
        <v>7.5797784000000004</v>
      </c>
      <c r="S159" s="174"/>
      <c r="T159" s="176">
        <f>SUM(T160:T175)</f>
        <v>0</v>
      </c>
      <c r="AR159" s="177" t="s">
        <v>79</v>
      </c>
      <c r="AT159" s="178" t="s">
        <v>73</v>
      </c>
      <c r="AU159" s="178" t="s">
        <v>79</v>
      </c>
      <c r="AY159" s="177" t="s">
        <v>145</v>
      </c>
      <c r="BK159" s="179">
        <f>SUM(BK160:BK175)</f>
        <v>0</v>
      </c>
    </row>
    <row r="160" spans="1:65" s="2" customFormat="1" ht="16.5" customHeight="1">
      <c r="A160" s="34"/>
      <c r="B160" s="35"/>
      <c r="C160" s="182" t="s">
        <v>225</v>
      </c>
      <c r="D160" s="182" t="s">
        <v>147</v>
      </c>
      <c r="E160" s="183" t="s">
        <v>226</v>
      </c>
      <c r="F160" s="184" t="s">
        <v>227</v>
      </c>
      <c r="G160" s="185" t="s">
        <v>150</v>
      </c>
      <c r="H160" s="186">
        <v>0.504</v>
      </c>
      <c r="I160" s="187"/>
      <c r="J160" s="188">
        <f>ROUND(I160*H160,2)</f>
        <v>0</v>
      </c>
      <c r="K160" s="184" t="s">
        <v>151</v>
      </c>
      <c r="L160" s="39"/>
      <c r="M160" s="189" t="s">
        <v>19</v>
      </c>
      <c r="N160" s="190" t="s">
        <v>45</v>
      </c>
      <c r="O160" s="64"/>
      <c r="P160" s="191">
        <f>O160*H160</f>
        <v>0</v>
      </c>
      <c r="Q160" s="191">
        <v>1.8774999999999999</v>
      </c>
      <c r="R160" s="191">
        <f>Q160*H160</f>
        <v>0.94625999999999999</v>
      </c>
      <c r="S160" s="191">
        <v>0</v>
      </c>
      <c r="T160" s="192">
        <f>S160*H160</f>
        <v>0</v>
      </c>
      <c r="U160" s="34"/>
      <c r="V160" s="34"/>
      <c r="W160" s="34"/>
      <c r="X160" s="34"/>
      <c r="Y160" s="34"/>
      <c r="Z160" s="34"/>
      <c r="AA160" s="34"/>
      <c r="AB160" s="34"/>
      <c r="AC160" s="34"/>
      <c r="AD160" s="34"/>
      <c r="AE160" s="34"/>
      <c r="AR160" s="193" t="s">
        <v>152</v>
      </c>
      <c r="AT160" s="193" t="s">
        <v>147</v>
      </c>
      <c r="AU160" s="193" t="s">
        <v>81</v>
      </c>
      <c r="AY160" s="17" t="s">
        <v>145</v>
      </c>
      <c r="BE160" s="194">
        <f>IF(N160="základní",J160,0)</f>
        <v>0</v>
      </c>
      <c r="BF160" s="194">
        <f>IF(N160="snížená",J160,0)</f>
        <v>0</v>
      </c>
      <c r="BG160" s="194">
        <f>IF(N160="zákl. přenesená",J160,0)</f>
        <v>0</v>
      </c>
      <c r="BH160" s="194">
        <f>IF(N160="sníž. přenesená",J160,0)</f>
        <v>0</v>
      </c>
      <c r="BI160" s="194">
        <f>IF(N160="nulová",J160,0)</f>
        <v>0</v>
      </c>
      <c r="BJ160" s="17" t="s">
        <v>79</v>
      </c>
      <c r="BK160" s="194">
        <f>ROUND(I160*H160,2)</f>
        <v>0</v>
      </c>
      <c r="BL160" s="17" t="s">
        <v>152</v>
      </c>
      <c r="BM160" s="193" t="s">
        <v>228</v>
      </c>
    </row>
    <row r="161" spans="1:65" s="13" customFormat="1">
      <c r="B161" s="199"/>
      <c r="C161" s="200"/>
      <c r="D161" s="195" t="s">
        <v>156</v>
      </c>
      <c r="E161" s="201" t="s">
        <v>19</v>
      </c>
      <c r="F161" s="202" t="s">
        <v>229</v>
      </c>
      <c r="G161" s="200"/>
      <c r="H161" s="203">
        <v>0.504</v>
      </c>
      <c r="I161" s="204"/>
      <c r="J161" s="200"/>
      <c r="K161" s="200"/>
      <c r="L161" s="205"/>
      <c r="M161" s="206"/>
      <c r="N161" s="207"/>
      <c r="O161" s="207"/>
      <c r="P161" s="207"/>
      <c r="Q161" s="207"/>
      <c r="R161" s="207"/>
      <c r="S161" s="207"/>
      <c r="T161" s="208"/>
      <c r="AT161" s="209" t="s">
        <v>156</v>
      </c>
      <c r="AU161" s="209" t="s">
        <v>81</v>
      </c>
      <c r="AV161" s="13" t="s">
        <v>81</v>
      </c>
      <c r="AW161" s="13" t="s">
        <v>34</v>
      </c>
      <c r="AX161" s="13" t="s">
        <v>79</v>
      </c>
      <c r="AY161" s="209" t="s">
        <v>145</v>
      </c>
    </row>
    <row r="162" spans="1:65" s="2" customFormat="1" ht="16.5" customHeight="1">
      <c r="A162" s="34"/>
      <c r="B162" s="35"/>
      <c r="C162" s="182" t="s">
        <v>230</v>
      </c>
      <c r="D162" s="182" t="s">
        <v>147</v>
      </c>
      <c r="E162" s="183" t="s">
        <v>231</v>
      </c>
      <c r="F162" s="184" t="s">
        <v>232</v>
      </c>
      <c r="G162" s="185" t="s">
        <v>233</v>
      </c>
      <c r="H162" s="186">
        <v>6</v>
      </c>
      <c r="I162" s="187"/>
      <c r="J162" s="188">
        <f>ROUND(I162*H162,2)</f>
        <v>0</v>
      </c>
      <c r="K162" s="184" t="s">
        <v>151</v>
      </c>
      <c r="L162" s="39"/>
      <c r="M162" s="189" t="s">
        <v>19</v>
      </c>
      <c r="N162" s="190" t="s">
        <v>45</v>
      </c>
      <c r="O162" s="64"/>
      <c r="P162" s="191">
        <f>O162*H162</f>
        <v>0</v>
      </c>
      <c r="Q162" s="191">
        <v>5.4550000000000001E-2</v>
      </c>
      <c r="R162" s="191">
        <f>Q162*H162</f>
        <v>0.32730000000000004</v>
      </c>
      <c r="S162" s="191">
        <v>0</v>
      </c>
      <c r="T162" s="192">
        <f>S162*H162</f>
        <v>0</v>
      </c>
      <c r="U162" s="34"/>
      <c r="V162" s="34"/>
      <c r="W162" s="34"/>
      <c r="X162" s="34"/>
      <c r="Y162" s="34"/>
      <c r="Z162" s="34"/>
      <c r="AA162" s="34"/>
      <c r="AB162" s="34"/>
      <c r="AC162" s="34"/>
      <c r="AD162" s="34"/>
      <c r="AE162" s="34"/>
      <c r="AR162" s="193" t="s">
        <v>152</v>
      </c>
      <c r="AT162" s="193" t="s">
        <v>147</v>
      </c>
      <c r="AU162" s="193" t="s">
        <v>81</v>
      </c>
      <c r="AY162" s="17" t="s">
        <v>145</v>
      </c>
      <c r="BE162" s="194">
        <f>IF(N162="základní",J162,0)</f>
        <v>0</v>
      </c>
      <c r="BF162" s="194">
        <f>IF(N162="snížená",J162,0)</f>
        <v>0</v>
      </c>
      <c r="BG162" s="194">
        <f>IF(N162="zákl. přenesená",J162,0)</f>
        <v>0</v>
      </c>
      <c r="BH162" s="194">
        <f>IF(N162="sníž. přenesená",J162,0)</f>
        <v>0</v>
      </c>
      <c r="BI162" s="194">
        <f>IF(N162="nulová",J162,0)</f>
        <v>0</v>
      </c>
      <c r="BJ162" s="17" t="s">
        <v>79</v>
      </c>
      <c r="BK162" s="194">
        <f>ROUND(I162*H162,2)</f>
        <v>0</v>
      </c>
      <c r="BL162" s="17" t="s">
        <v>152</v>
      </c>
      <c r="BM162" s="193" t="s">
        <v>234</v>
      </c>
    </row>
    <row r="163" spans="1:65" s="2" customFormat="1" ht="341.25">
      <c r="A163" s="34"/>
      <c r="B163" s="35"/>
      <c r="C163" s="36"/>
      <c r="D163" s="195" t="s">
        <v>154</v>
      </c>
      <c r="E163" s="36"/>
      <c r="F163" s="196" t="s">
        <v>235</v>
      </c>
      <c r="G163" s="36"/>
      <c r="H163" s="36"/>
      <c r="I163" s="103"/>
      <c r="J163" s="36"/>
      <c r="K163" s="36"/>
      <c r="L163" s="39"/>
      <c r="M163" s="197"/>
      <c r="N163" s="198"/>
      <c r="O163" s="64"/>
      <c r="P163" s="64"/>
      <c r="Q163" s="64"/>
      <c r="R163" s="64"/>
      <c r="S163" s="64"/>
      <c r="T163" s="65"/>
      <c r="U163" s="34"/>
      <c r="V163" s="34"/>
      <c r="W163" s="34"/>
      <c r="X163" s="34"/>
      <c r="Y163" s="34"/>
      <c r="Z163" s="34"/>
      <c r="AA163" s="34"/>
      <c r="AB163" s="34"/>
      <c r="AC163" s="34"/>
      <c r="AD163" s="34"/>
      <c r="AE163" s="34"/>
      <c r="AT163" s="17" t="s">
        <v>154</v>
      </c>
      <c r="AU163" s="17" t="s">
        <v>81</v>
      </c>
    </row>
    <row r="164" spans="1:65" s="2" customFormat="1" ht="24" customHeight="1">
      <c r="A164" s="34"/>
      <c r="B164" s="35"/>
      <c r="C164" s="182" t="s">
        <v>8</v>
      </c>
      <c r="D164" s="182" t="s">
        <v>147</v>
      </c>
      <c r="E164" s="183" t="s">
        <v>236</v>
      </c>
      <c r="F164" s="184" t="s">
        <v>237</v>
      </c>
      <c r="G164" s="185" t="s">
        <v>202</v>
      </c>
      <c r="H164" s="186">
        <v>10.47</v>
      </c>
      <c r="I164" s="187"/>
      <c r="J164" s="188">
        <f>ROUND(I164*H164,2)</f>
        <v>0</v>
      </c>
      <c r="K164" s="184" t="s">
        <v>151</v>
      </c>
      <c r="L164" s="39"/>
      <c r="M164" s="189" t="s">
        <v>19</v>
      </c>
      <c r="N164" s="190" t="s">
        <v>45</v>
      </c>
      <c r="O164" s="64"/>
      <c r="P164" s="191">
        <f>O164*H164</f>
        <v>0</v>
      </c>
      <c r="Q164" s="191">
        <v>8.7309999999999999E-2</v>
      </c>
      <c r="R164" s="191">
        <f>Q164*H164</f>
        <v>0.9141357</v>
      </c>
      <c r="S164" s="191">
        <v>0</v>
      </c>
      <c r="T164" s="192">
        <f>S164*H164</f>
        <v>0</v>
      </c>
      <c r="U164" s="34"/>
      <c r="V164" s="34"/>
      <c r="W164" s="34"/>
      <c r="X164" s="34"/>
      <c r="Y164" s="34"/>
      <c r="Z164" s="34"/>
      <c r="AA164" s="34"/>
      <c r="AB164" s="34"/>
      <c r="AC164" s="34"/>
      <c r="AD164" s="34"/>
      <c r="AE164" s="34"/>
      <c r="AR164" s="193" t="s">
        <v>152</v>
      </c>
      <c r="AT164" s="193" t="s">
        <v>147</v>
      </c>
      <c r="AU164" s="193" t="s">
        <v>81</v>
      </c>
      <c r="AY164" s="17" t="s">
        <v>145</v>
      </c>
      <c r="BE164" s="194">
        <f>IF(N164="základní",J164,0)</f>
        <v>0</v>
      </c>
      <c r="BF164" s="194">
        <f>IF(N164="snížená",J164,0)</f>
        <v>0</v>
      </c>
      <c r="BG164" s="194">
        <f>IF(N164="zákl. přenesená",J164,0)</f>
        <v>0</v>
      </c>
      <c r="BH164" s="194">
        <f>IF(N164="sníž. přenesená",J164,0)</f>
        <v>0</v>
      </c>
      <c r="BI164" s="194">
        <f>IF(N164="nulová",J164,0)</f>
        <v>0</v>
      </c>
      <c r="BJ164" s="17" t="s">
        <v>79</v>
      </c>
      <c r="BK164" s="194">
        <f>ROUND(I164*H164,2)</f>
        <v>0</v>
      </c>
      <c r="BL164" s="17" t="s">
        <v>152</v>
      </c>
      <c r="BM164" s="193" t="s">
        <v>238</v>
      </c>
    </row>
    <row r="165" spans="1:65" s="2" customFormat="1" ht="29.25">
      <c r="A165" s="34"/>
      <c r="B165" s="35"/>
      <c r="C165" s="36"/>
      <c r="D165" s="195" t="s">
        <v>154</v>
      </c>
      <c r="E165" s="36"/>
      <c r="F165" s="196" t="s">
        <v>239</v>
      </c>
      <c r="G165" s="36"/>
      <c r="H165" s="36"/>
      <c r="I165" s="103"/>
      <c r="J165" s="36"/>
      <c r="K165" s="36"/>
      <c r="L165" s="39"/>
      <c r="M165" s="197"/>
      <c r="N165" s="198"/>
      <c r="O165" s="64"/>
      <c r="P165" s="64"/>
      <c r="Q165" s="64"/>
      <c r="R165" s="64"/>
      <c r="S165" s="64"/>
      <c r="T165" s="65"/>
      <c r="U165" s="34"/>
      <c r="V165" s="34"/>
      <c r="W165" s="34"/>
      <c r="X165" s="34"/>
      <c r="Y165" s="34"/>
      <c r="Z165" s="34"/>
      <c r="AA165" s="34"/>
      <c r="AB165" s="34"/>
      <c r="AC165" s="34"/>
      <c r="AD165" s="34"/>
      <c r="AE165" s="34"/>
      <c r="AT165" s="17" t="s">
        <v>154</v>
      </c>
      <c r="AU165" s="17" t="s">
        <v>81</v>
      </c>
    </row>
    <row r="166" spans="1:65" s="13" customFormat="1">
      <c r="B166" s="199"/>
      <c r="C166" s="200"/>
      <c r="D166" s="195" t="s">
        <v>156</v>
      </c>
      <c r="E166" s="201" t="s">
        <v>19</v>
      </c>
      <c r="F166" s="202" t="s">
        <v>240</v>
      </c>
      <c r="G166" s="200"/>
      <c r="H166" s="203">
        <v>10.47</v>
      </c>
      <c r="I166" s="204"/>
      <c r="J166" s="200"/>
      <c r="K166" s="200"/>
      <c r="L166" s="205"/>
      <c r="M166" s="206"/>
      <c r="N166" s="207"/>
      <c r="O166" s="207"/>
      <c r="P166" s="207"/>
      <c r="Q166" s="207"/>
      <c r="R166" s="207"/>
      <c r="S166" s="207"/>
      <c r="T166" s="208"/>
      <c r="AT166" s="209" t="s">
        <v>156</v>
      </c>
      <c r="AU166" s="209" t="s">
        <v>81</v>
      </c>
      <c r="AV166" s="13" t="s">
        <v>81</v>
      </c>
      <c r="AW166" s="13" t="s">
        <v>34</v>
      </c>
      <c r="AX166" s="13" t="s">
        <v>74</v>
      </c>
      <c r="AY166" s="209" t="s">
        <v>145</v>
      </c>
    </row>
    <row r="167" spans="1:65" s="14" customFormat="1">
      <c r="B167" s="210"/>
      <c r="C167" s="211"/>
      <c r="D167" s="195" t="s">
        <v>156</v>
      </c>
      <c r="E167" s="212" t="s">
        <v>19</v>
      </c>
      <c r="F167" s="213" t="s">
        <v>158</v>
      </c>
      <c r="G167" s="211"/>
      <c r="H167" s="214">
        <v>10.47</v>
      </c>
      <c r="I167" s="215"/>
      <c r="J167" s="211"/>
      <c r="K167" s="211"/>
      <c r="L167" s="216"/>
      <c r="M167" s="217"/>
      <c r="N167" s="218"/>
      <c r="O167" s="218"/>
      <c r="P167" s="218"/>
      <c r="Q167" s="218"/>
      <c r="R167" s="218"/>
      <c r="S167" s="218"/>
      <c r="T167" s="219"/>
      <c r="AT167" s="220" t="s">
        <v>156</v>
      </c>
      <c r="AU167" s="220" t="s">
        <v>81</v>
      </c>
      <c r="AV167" s="14" t="s">
        <v>152</v>
      </c>
      <c r="AW167" s="14" t="s">
        <v>34</v>
      </c>
      <c r="AX167" s="14" t="s">
        <v>79</v>
      </c>
      <c r="AY167" s="220" t="s">
        <v>145</v>
      </c>
    </row>
    <row r="168" spans="1:65" s="2" customFormat="1" ht="24" customHeight="1">
      <c r="A168" s="34"/>
      <c r="B168" s="35"/>
      <c r="C168" s="182" t="s">
        <v>241</v>
      </c>
      <c r="D168" s="182" t="s">
        <v>147</v>
      </c>
      <c r="E168" s="183" t="s">
        <v>242</v>
      </c>
      <c r="F168" s="184" t="s">
        <v>243</v>
      </c>
      <c r="G168" s="185" t="s">
        <v>202</v>
      </c>
      <c r="H168" s="186">
        <v>10.47</v>
      </c>
      <c r="I168" s="187"/>
      <c r="J168" s="188">
        <f>ROUND(I168*H168,2)</f>
        <v>0</v>
      </c>
      <c r="K168" s="184" t="s">
        <v>151</v>
      </c>
      <c r="L168" s="39"/>
      <c r="M168" s="189" t="s">
        <v>19</v>
      </c>
      <c r="N168" s="190" t="s">
        <v>45</v>
      </c>
      <c r="O168" s="64"/>
      <c r="P168" s="191">
        <f>O168*H168</f>
        <v>0</v>
      </c>
      <c r="Q168" s="191">
        <v>0.15301000000000001</v>
      </c>
      <c r="R168" s="191">
        <f>Q168*H168</f>
        <v>1.6020147000000002</v>
      </c>
      <c r="S168" s="191">
        <v>0</v>
      </c>
      <c r="T168" s="192">
        <f>S168*H168</f>
        <v>0</v>
      </c>
      <c r="U168" s="34"/>
      <c r="V168" s="34"/>
      <c r="W168" s="34"/>
      <c r="X168" s="34"/>
      <c r="Y168" s="34"/>
      <c r="Z168" s="34"/>
      <c r="AA168" s="34"/>
      <c r="AB168" s="34"/>
      <c r="AC168" s="34"/>
      <c r="AD168" s="34"/>
      <c r="AE168" s="34"/>
      <c r="AR168" s="193" t="s">
        <v>152</v>
      </c>
      <c r="AT168" s="193" t="s">
        <v>147</v>
      </c>
      <c r="AU168" s="193" t="s">
        <v>81</v>
      </c>
      <c r="AY168" s="17" t="s">
        <v>145</v>
      </c>
      <c r="BE168" s="194">
        <f>IF(N168="základní",J168,0)</f>
        <v>0</v>
      </c>
      <c r="BF168" s="194">
        <f>IF(N168="snížená",J168,0)</f>
        <v>0</v>
      </c>
      <c r="BG168" s="194">
        <f>IF(N168="zákl. přenesená",J168,0)</f>
        <v>0</v>
      </c>
      <c r="BH168" s="194">
        <f>IF(N168="sníž. přenesená",J168,0)</f>
        <v>0</v>
      </c>
      <c r="BI168" s="194">
        <f>IF(N168="nulová",J168,0)</f>
        <v>0</v>
      </c>
      <c r="BJ168" s="17" t="s">
        <v>79</v>
      </c>
      <c r="BK168" s="194">
        <f>ROUND(I168*H168,2)</f>
        <v>0</v>
      </c>
      <c r="BL168" s="17" t="s">
        <v>152</v>
      </c>
      <c r="BM168" s="193" t="s">
        <v>244</v>
      </c>
    </row>
    <row r="169" spans="1:65" s="2" customFormat="1" ht="146.25">
      <c r="A169" s="34"/>
      <c r="B169" s="35"/>
      <c r="C169" s="36"/>
      <c r="D169" s="195" t="s">
        <v>154</v>
      </c>
      <c r="E169" s="36"/>
      <c r="F169" s="196" t="s">
        <v>245</v>
      </c>
      <c r="G169" s="36"/>
      <c r="H169" s="36"/>
      <c r="I169" s="103"/>
      <c r="J169" s="36"/>
      <c r="K169" s="36"/>
      <c r="L169" s="39"/>
      <c r="M169" s="197"/>
      <c r="N169" s="198"/>
      <c r="O169" s="64"/>
      <c r="P169" s="64"/>
      <c r="Q169" s="64"/>
      <c r="R169" s="64"/>
      <c r="S169" s="64"/>
      <c r="T169" s="65"/>
      <c r="U169" s="34"/>
      <c r="V169" s="34"/>
      <c r="W169" s="34"/>
      <c r="X169" s="34"/>
      <c r="Y169" s="34"/>
      <c r="Z169" s="34"/>
      <c r="AA169" s="34"/>
      <c r="AB169" s="34"/>
      <c r="AC169" s="34"/>
      <c r="AD169" s="34"/>
      <c r="AE169" s="34"/>
      <c r="AT169" s="17" t="s">
        <v>154</v>
      </c>
      <c r="AU169" s="17" t="s">
        <v>81</v>
      </c>
    </row>
    <row r="170" spans="1:65" s="13" customFormat="1">
      <c r="B170" s="199"/>
      <c r="C170" s="200"/>
      <c r="D170" s="195" t="s">
        <v>156</v>
      </c>
      <c r="E170" s="201" t="s">
        <v>19</v>
      </c>
      <c r="F170" s="202" t="s">
        <v>240</v>
      </c>
      <c r="G170" s="200"/>
      <c r="H170" s="203">
        <v>10.47</v>
      </c>
      <c r="I170" s="204"/>
      <c r="J170" s="200"/>
      <c r="K170" s="200"/>
      <c r="L170" s="205"/>
      <c r="M170" s="206"/>
      <c r="N170" s="207"/>
      <c r="O170" s="207"/>
      <c r="P170" s="207"/>
      <c r="Q170" s="207"/>
      <c r="R170" s="207"/>
      <c r="S170" s="207"/>
      <c r="T170" s="208"/>
      <c r="AT170" s="209" t="s">
        <v>156</v>
      </c>
      <c r="AU170" s="209" t="s">
        <v>81</v>
      </c>
      <c r="AV170" s="13" t="s">
        <v>81</v>
      </c>
      <c r="AW170" s="13" t="s">
        <v>34</v>
      </c>
      <c r="AX170" s="13" t="s">
        <v>74</v>
      </c>
      <c r="AY170" s="209" t="s">
        <v>145</v>
      </c>
    </row>
    <row r="171" spans="1:65" s="14" customFormat="1">
      <c r="B171" s="210"/>
      <c r="C171" s="211"/>
      <c r="D171" s="195" t="s">
        <v>156</v>
      </c>
      <c r="E171" s="212" t="s">
        <v>19</v>
      </c>
      <c r="F171" s="213" t="s">
        <v>158</v>
      </c>
      <c r="G171" s="211"/>
      <c r="H171" s="214">
        <v>10.47</v>
      </c>
      <c r="I171" s="215"/>
      <c r="J171" s="211"/>
      <c r="K171" s="211"/>
      <c r="L171" s="216"/>
      <c r="M171" s="217"/>
      <c r="N171" s="218"/>
      <c r="O171" s="218"/>
      <c r="P171" s="218"/>
      <c r="Q171" s="218"/>
      <c r="R171" s="218"/>
      <c r="S171" s="218"/>
      <c r="T171" s="219"/>
      <c r="AT171" s="220" t="s">
        <v>156</v>
      </c>
      <c r="AU171" s="220" t="s">
        <v>81</v>
      </c>
      <c r="AV171" s="14" t="s">
        <v>152</v>
      </c>
      <c r="AW171" s="14" t="s">
        <v>34</v>
      </c>
      <c r="AX171" s="14" t="s">
        <v>79</v>
      </c>
      <c r="AY171" s="220" t="s">
        <v>145</v>
      </c>
    </row>
    <row r="172" spans="1:65" s="2" customFormat="1" ht="36" customHeight="1">
      <c r="A172" s="34"/>
      <c r="B172" s="35"/>
      <c r="C172" s="182" t="s">
        <v>246</v>
      </c>
      <c r="D172" s="182" t="s">
        <v>147</v>
      </c>
      <c r="E172" s="183" t="s">
        <v>247</v>
      </c>
      <c r="F172" s="184" t="s">
        <v>248</v>
      </c>
      <c r="G172" s="185" t="s">
        <v>202</v>
      </c>
      <c r="H172" s="186">
        <v>8.6999999999999993</v>
      </c>
      <c r="I172" s="187"/>
      <c r="J172" s="188">
        <f>ROUND(I172*H172,2)</f>
        <v>0</v>
      </c>
      <c r="K172" s="184" t="s">
        <v>19</v>
      </c>
      <c r="L172" s="39"/>
      <c r="M172" s="189" t="s">
        <v>19</v>
      </c>
      <c r="N172" s="190" t="s">
        <v>45</v>
      </c>
      <c r="O172" s="64"/>
      <c r="P172" s="191">
        <f>O172*H172</f>
        <v>0</v>
      </c>
      <c r="Q172" s="191">
        <v>0.43564000000000003</v>
      </c>
      <c r="R172" s="191">
        <f>Q172*H172</f>
        <v>3.7900679999999998</v>
      </c>
      <c r="S172" s="191">
        <v>0</v>
      </c>
      <c r="T172" s="192">
        <f>S172*H172</f>
        <v>0</v>
      </c>
      <c r="U172" s="34"/>
      <c r="V172" s="34"/>
      <c r="W172" s="34"/>
      <c r="X172" s="34"/>
      <c r="Y172" s="34"/>
      <c r="Z172" s="34"/>
      <c r="AA172" s="34"/>
      <c r="AB172" s="34"/>
      <c r="AC172" s="34"/>
      <c r="AD172" s="34"/>
      <c r="AE172" s="34"/>
      <c r="AR172" s="193" t="s">
        <v>152</v>
      </c>
      <c r="AT172" s="193" t="s">
        <v>147</v>
      </c>
      <c r="AU172" s="193" t="s">
        <v>81</v>
      </c>
      <c r="AY172" s="17" t="s">
        <v>145</v>
      </c>
      <c r="BE172" s="194">
        <f>IF(N172="základní",J172,0)</f>
        <v>0</v>
      </c>
      <c r="BF172" s="194">
        <f>IF(N172="snížená",J172,0)</f>
        <v>0</v>
      </c>
      <c r="BG172" s="194">
        <f>IF(N172="zákl. přenesená",J172,0)</f>
        <v>0</v>
      </c>
      <c r="BH172" s="194">
        <f>IF(N172="sníž. přenesená",J172,0)</f>
        <v>0</v>
      </c>
      <c r="BI172" s="194">
        <f>IF(N172="nulová",J172,0)</f>
        <v>0</v>
      </c>
      <c r="BJ172" s="17" t="s">
        <v>79</v>
      </c>
      <c r="BK172" s="194">
        <f>ROUND(I172*H172,2)</f>
        <v>0</v>
      </c>
      <c r="BL172" s="17" t="s">
        <v>152</v>
      </c>
      <c r="BM172" s="193" t="s">
        <v>249</v>
      </c>
    </row>
    <row r="173" spans="1:65" s="2" customFormat="1" ht="48.75">
      <c r="A173" s="34"/>
      <c r="B173" s="35"/>
      <c r="C173" s="36"/>
      <c r="D173" s="195" t="s">
        <v>154</v>
      </c>
      <c r="E173" s="36"/>
      <c r="F173" s="196" t="s">
        <v>250</v>
      </c>
      <c r="G173" s="36"/>
      <c r="H173" s="36"/>
      <c r="I173" s="103"/>
      <c r="J173" s="36"/>
      <c r="K173" s="36"/>
      <c r="L173" s="39"/>
      <c r="M173" s="197"/>
      <c r="N173" s="198"/>
      <c r="O173" s="64"/>
      <c r="P173" s="64"/>
      <c r="Q173" s="64"/>
      <c r="R173" s="64"/>
      <c r="S173" s="64"/>
      <c r="T173" s="65"/>
      <c r="U173" s="34"/>
      <c r="V173" s="34"/>
      <c r="W173" s="34"/>
      <c r="X173" s="34"/>
      <c r="Y173" s="34"/>
      <c r="Z173" s="34"/>
      <c r="AA173" s="34"/>
      <c r="AB173" s="34"/>
      <c r="AC173" s="34"/>
      <c r="AD173" s="34"/>
      <c r="AE173" s="34"/>
      <c r="AT173" s="17" t="s">
        <v>154</v>
      </c>
      <c r="AU173" s="17" t="s">
        <v>81</v>
      </c>
    </row>
    <row r="174" spans="1:65" s="13" customFormat="1">
      <c r="B174" s="199"/>
      <c r="C174" s="200"/>
      <c r="D174" s="195" t="s">
        <v>156</v>
      </c>
      <c r="E174" s="201" t="s">
        <v>19</v>
      </c>
      <c r="F174" s="202" t="s">
        <v>251</v>
      </c>
      <c r="G174" s="200"/>
      <c r="H174" s="203">
        <v>8.6999999999999993</v>
      </c>
      <c r="I174" s="204"/>
      <c r="J174" s="200"/>
      <c r="K174" s="200"/>
      <c r="L174" s="205"/>
      <c r="M174" s="206"/>
      <c r="N174" s="207"/>
      <c r="O174" s="207"/>
      <c r="P174" s="207"/>
      <c r="Q174" s="207"/>
      <c r="R174" s="207"/>
      <c r="S174" s="207"/>
      <c r="T174" s="208"/>
      <c r="AT174" s="209" t="s">
        <v>156</v>
      </c>
      <c r="AU174" s="209" t="s">
        <v>81</v>
      </c>
      <c r="AV174" s="13" t="s">
        <v>81</v>
      </c>
      <c r="AW174" s="13" t="s">
        <v>34</v>
      </c>
      <c r="AX174" s="13" t="s">
        <v>74</v>
      </c>
      <c r="AY174" s="209" t="s">
        <v>145</v>
      </c>
    </row>
    <row r="175" spans="1:65" s="14" customFormat="1">
      <c r="B175" s="210"/>
      <c r="C175" s="211"/>
      <c r="D175" s="195" t="s">
        <v>156</v>
      </c>
      <c r="E175" s="212" t="s">
        <v>19</v>
      </c>
      <c r="F175" s="213" t="s">
        <v>158</v>
      </c>
      <c r="G175" s="211"/>
      <c r="H175" s="214">
        <v>8.6999999999999993</v>
      </c>
      <c r="I175" s="215"/>
      <c r="J175" s="211"/>
      <c r="K175" s="211"/>
      <c r="L175" s="216"/>
      <c r="M175" s="217"/>
      <c r="N175" s="218"/>
      <c r="O175" s="218"/>
      <c r="P175" s="218"/>
      <c r="Q175" s="218"/>
      <c r="R175" s="218"/>
      <c r="S175" s="218"/>
      <c r="T175" s="219"/>
      <c r="AT175" s="220" t="s">
        <v>156</v>
      </c>
      <c r="AU175" s="220" t="s">
        <v>81</v>
      </c>
      <c r="AV175" s="14" t="s">
        <v>152</v>
      </c>
      <c r="AW175" s="14" t="s">
        <v>34</v>
      </c>
      <c r="AX175" s="14" t="s">
        <v>79</v>
      </c>
      <c r="AY175" s="220" t="s">
        <v>145</v>
      </c>
    </row>
    <row r="176" spans="1:65" s="12" customFormat="1" ht="22.7" customHeight="1">
      <c r="B176" s="166"/>
      <c r="C176" s="167"/>
      <c r="D176" s="168" t="s">
        <v>73</v>
      </c>
      <c r="E176" s="180" t="s">
        <v>152</v>
      </c>
      <c r="F176" s="180" t="s">
        <v>252</v>
      </c>
      <c r="G176" s="167"/>
      <c r="H176" s="167"/>
      <c r="I176" s="170"/>
      <c r="J176" s="181">
        <f>BK176</f>
        <v>0</v>
      </c>
      <c r="K176" s="167"/>
      <c r="L176" s="172"/>
      <c r="M176" s="173"/>
      <c r="N176" s="174"/>
      <c r="O176" s="174"/>
      <c r="P176" s="175">
        <f>SUM(P177:P179)</f>
        <v>0</v>
      </c>
      <c r="Q176" s="174"/>
      <c r="R176" s="175">
        <f>SUM(R177:R179)</f>
        <v>0</v>
      </c>
      <c r="S176" s="174"/>
      <c r="T176" s="176">
        <f>SUM(T177:T179)</f>
        <v>0</v>
      </c>
      <c r="AR176" s="177" t="s">
        <v>79</v>
      </c>
      <c r="AT176" s="178" t="s">
        <v>73</v>
      </c>
      <c r="AU176" s="178" t="s">
        <v>79</v>
      </c>
      <c r="AY176" s="177" t="s">
        <v>145</v>
      </c>
      <c r="BK176" s="179">
        <f>SUM(BK177:BK179)</f>
        <v>0</v>
      </c>
    </row>
    <row r="177" spans="1:65" s="2" customFormat="1" ht="16.5" customHeight="1">
      <c r="A177" s="34"/>
      <c r="B177" s="35"/>
      <c r="C177" s="182" t="s">
        <v>253</v>
      </c>
      <c r="D177" s="182" t="s">
        <v>147</v>
      </c>
      <c r="E177" s="183" t="s">
        <v>254</v>
      </c>
      <c r="F177" s="184" t="s">
        <v>255</v>
      </c>
      <c r="G177" s="185" t="s">
        <v>150</v>
      </c>
      <c r="H177" s="186">
        <v>1.0089999999999999</v>
      </c>
      <c r="I177" s="187"/>
      <c r="J177" s="188">
        <f>ROUND(I177*H177,2)</f>
        <v>0</v>
      </c>
      <c r="K177" s="184" t="s">
        <v>151</v>
      </c>
      <c r="L177" s="39"/>
      <c r="M177" s="189" t="s">
        <v>19</v>
      </c>
      <c r="N177" s="190" t="s">
        <v>45</v>
      </c>
      <c r="O177" s="64"/>
      <c r="P177" s="191">
        <f>O177*H177</f>
        <v>0</v>
      </c>
      <c r="Q177" s="191">
        <v>0</v>
      </c>
      <c r="R177" s="191">
        <f>Q177*H177</f>
        <v>0</v>
      </c>
      <c r="S177" s="191">
        <v>0</v>
      </c>
      <c r="T177" s="192">
        <f>S177*H177</f>
        <v>0</v>
      </c>
      <c r="U177" s="34"/>
      <c r="V177" s="34"/>
      <c r="W177" s="34"/>
      <c r="X177" s="34"/>
      <c r="Y177" s="34"/>
      <c r="Z177" s="34"/>
      <c r="AA177" s="34"/>
      <c r="AB177" s="34"/>
      <c r="AC177" s="34"/>
      <c r="AD177" s="34"/>
      <c r="AE177" s="34"/>
      <c r="AR177" s="193" t="s">
        <v>152</v>
      </c>
      <c r="AT177" s="193" t="s">
        <v>147</v>
      </c>
      <c r="AU177" s="193" t="s">
        <v>81</v>
      </c>
      <c r="AY177" s="17" t="s">
        <v>145</v>
      </c>
      <c r="BE177" s="194">
        <f>IF(N177="základní",J177,0)</f>
        <v>0</v>
      </c>
      <c r="BF177" s="194">
        <f>IF(N177="snížená",J177,0)</f>
        <v>0</v>
      </c>
      <c r="BG177" s="194">
        <f>IF(N177="zákl. přenesená",J177,0)</f>
        <v>0</v>
      </c>
      <c r="BH177" s="194">
        <f>IF(N177="sníž. přenesená",J177,0)</f>
        <v>0</v>
      </c>
      <c r="BI177" s="194">
        <f>IF(N177="nulová",J177,0)</f>
        <v>0</v>
      </c>
      <c r="BJ177" s="17" t="s">
        <v>79</v>
      </c>
      <c r="BK177" s="194">
        <f>ROUND(I177*H177,2)</f>
        <v>0</v>
      </c>
      <c r="BL177" s="17" t="s">
        <v>152</v>
      </c>
      <c r="BM177" s="193" t="s">
        <v>256</v>
      </c>
    </row>
    <row r="178" spans="1:65" s="2" customFormat="1" ht="39">
      <c r="A178" s="34"/>
      <c r="B178" s="35"/>
      <c r="C178" s="36"/>
      <c r="D178" s="195" t="s">
        <v>154</v>
      </c>
      <c r="E178" s="36"/>
      <c r="F178" s="196" t="s">
        <v>257</v>
      </c>
      <c r="G178" s="36"/>
      <c r="H178" s="36"/>
      <c r="I178" s="103"/>
      <c r="J178" s="36"/>
      <c r="K178" s="36"/>
      <c r="L178" s="39"/>
      <c r="M178" s="197"/>
      <c r="N178" s="198"/>
      <c r="O178" s="64"/>
      <c r="P178" s="64"/>
      <c r="Q178" s="64"/>
      <c r="R178" s="64"/>
      <c r="S178" s="64"/>
      <c r="T178" s="65"/>
      <c r="U178" s="34"/>
      <c r="V178" s="34"/>
      <c r="W178" s="34"/>
      <c r="X178" s="34"/>
      <c r="Y178" s="34"/>
      <c r="Z178" s="34"/>
      <c r="AA178" s="34"/>
      <c r="AB178" s="34"/>
      <c r="AC178" s="34"/>
      <c r="AD178" s="34"/>
      <c r="AE178" s="34"/>
      <c r="AT178" s="17" t="s">
        <v>154</v>
      </c>
      <c r="AU178" s="17" t="s">
        <v>81</v>
      </c>
    </row>
    <row r="179" spans="1:65" s="13" customFormat="1">
      <c r="B179" s="199"/>
      <c r="C179" s="200"/>
      <c r="D179" s="195" t="s">
        <v>156</v>
      </c>
      <c r="E179" s="201" t="s">
        <v>19</v>
      </c>
      <c r="F179" s="202" t="s">
        <v>258</v>
      </c>
      <c r="G179" s="200"/>
      <c r="H179" s="203">
        <v>1.0089999999999999</v>
      </c>
      <c r="I179" s="204"/>
      <c r="J179" s="200"/>
      <c r="K179" s="200"/>
      <c r="L179" s="205"/>
      <c r="M179" s="206"/>
      <c r="N179" s="207"/>
      <c r="O179" s="207"/>
      <c r="P179" s="207"/>
      <c r="Q179" s="207"/>
      <c r="R179" s="207"/>
      <c r="S179" s="207"/>
      <c r="T179" s="208"/>
      <c r="AT179" s="209" t="s">
        <v>156</v>
      </c>
      <c r="AU179" s="209" t="s">
        <v>81</v>
      </c>
      <c r="AV179" s="13" t="s">
        <v>81</v>
      </c>
      <c r="AW179" s="13" t="s">
        <v>34</v>
      </c>
      <c r="AX179" s="13" t="s">
        <v>79</v>
      </c>
      <c r="AY179" s="209" t="s">
        <v>145</v>
      </c>
    </row>
    <row r="180" spans="1:65" s="12" customFormat="1" ht="22.7" customHeight="1">
      <c r="B180" s="166"/>
      <c r="C180" s="167"/>
      <c r="D180" s="168" t="s">
        <v>73</v>
      </c>
      <c r="E180" s="180" t="s">
        <v>178</v>
      </c>
      <c r="F180" s="180" t="s">
        <v>259</v>
      </c>
      <c r="G180" s="167"/>
      <c r="H180" s="167"/>
      <c r="I180" s="170"/>
      <c r="J180" s="181">
        <f>BK180</f>
        <v>0</v>
      </c>
      <c r="K180" s="167"/>
      <c r="L180" s="172"/>
      <c r="M180" s="173"/>
      <c r="N180" s="174"/>
      <c r="O180" s="174"/>
      <c r="P180" s="175">
        <f>SUM(P181:P217)</f>
        <v>0</v>
      </c>
      <c r="Q180" s="174"/>
      <c r="R180" s="175">
        <f>SUM(R181:R217)</f>
        <v>7.1868340299999991</v>
      </c>
      <c r="S180" s="174"/>
      <c r="T180" s="176">
        <f>SUM(T181:T217)</f>
        <v>0</v>
      </c>
      <c r="AR180" s="177" t="s">
        <v>79</v>
      </c>
      <c r="AT180" s="178" t="s">
        <v>73</v>
      </c>
      <c r="AU180" s="178" t="s">
        <v>79</v>
      </c>
      <c r="AY180" s="177" t="s">
        <v>145</v>
      </c>
      <c r="BK180" s="179">
        <f>SUM(BK181:BK217)</f>
        <v>0</v>
      </c>
    </row>
    <row r="181" spans="1:65" s="2" customFormat="1" ht="16.5" customHeight="1">
      <c r="A181" s="34"/>
      <c r="B181" s="35"/>
      <c r="C181" s="182" t="s">
        <v>260</v>
      </c>
      <c r="D181" s="182" t="s">
        <v>147</v>
      </c>
      <c r="E181" s="183" t="s">
        <v>261</v>
      </c>
      <c r="F181" s="184" t="s">
        <v>262</v>
      </c>
      <c r="G181" s="185" t="s">
        <v>202</v>
      </c>
      <c r="H181" s="186">
        <v>18.850000000000001</v>
      </c>
      <c r="I181" s="187"/>
      <c r="J181" s="188">
        <f>ROUND(I181*H181,2)</f>
        <v>0</v>
      </c>
      <c r="K181" s="184" t="s">
        <v>151</v>
      </c>
      <c r="L181" s="39"/>
      <c r="M181" s="189" t="s">
        <v>19</v>
      </c>
      <c r="N181" s="190" t="s">
        <v>45</v>
      </c>
      <c r="O181" s="64"/>
      <c r="P181" s="191">
        <f>O181*H181</f>
        <v>0</v>
      </c>
      <c r="Q181" s="191">
        <v>3.0000000000000001E-3</v>
      </c>
      <c r="R181" s="191">
        <f>Q181*H181</f>
        <v>5.6550000000000003E-2</v>
      </c>
      <c r="S181" s="191">
        <v>0</v>
      </c>
      <c r="T181" s="192">
        <f>S181*H181</f>
        <v>0</v>
      </c>
      <c r="U181" s="34"/>
      <c r="V181" s="34"/>
      <c r="W181" s="34"/>
      <c r="X181" s="34"/>
      <c r="Y181" s="34"/>
      <c r="Z181" s="34"/>
      <c r="AA181" s="34"/>
      <c r="AB181" s="34"/>
      <c r="AC181" s="34"/>
      <c r="AD181" s="34"/>
      <c r="AE181" s="34"/>
      <c r="AR181" s="193" t="s">
        <v>152</v>
      </c>
      <c r="AT181" s="193" t="s">
        <v>147</v>
      </c>
      <c r="AU181" s="193" t="s">
        <v>81</v>
      </c>
      <c r="AY181" s="17" t="s">
        <v>145</v>
      </c>
      <c r="BE181" s="194">
        <f>IF(N181="základní",J181,0)</f>
        <v>0</v>
      </c>
      <c r="BF181" s="194">
        <f>IF(N181="snížená",J181,0)</f>
        <v>0</v>
      </c>
      <c r="BG181" s="194">
        <f>IF(N181="zákl. přenesená",J181,0)</f>
        <v>0</v>
      </c>
      <c r="BH181" s="194">
        <f>IF(N181="sníž. přenesená",J181,0)</f>
        <v>0</v>
      </c>
      <c r="BI181" s="194">
        <f>IF(N181="nulová",J181,0)</f>
        <v>0</v>
      </c>
      <c r="BJ181" s="17" t="s">
        <v>79</v>
      </c>
      <c r="BK181" s="194">
        <f>ROUND(I181*H181,2)</f>
        <v>0</v>
      </c>
      <c r="BL181" s="17" t="s">
        <v>152</v>
      </c>
      <c r="BM181" s="193" t="s">
        <v>263</v>
      </c>
    </row>
    <row r="182" spans="1:65" s="13" customFormat="1">
      <c r="B182" s="199"/>
      <c r="C182" s="200"/>
      <c r="D182" s="195" t="s">
        <v>156</v>
      </c>
      <c r="E182" s="201" t="s">
        <v>19</v>
      </c>
      <c r="F182" s="202" t="s">
        <v>264</v>
      </c>
      <c r="G182" s="200"/>
      <c r="H182" s="203">
        <v>0.4</v>
      </c>
      <c r="I182" s="204"/>
      <c r="J182" s="200"/>
      <c r="K182" s="200"/>
      <c r="L182" s="205"/>
      <c r="M182" s="206"/>
      <c r="N182" s="207"/>
      <c r="O182" s="207"/>
      <c r="P182" s="207"/>
      <c r="Q182" s="207"/>
      <c r="R182" s="207"/>
      <c r="S182" s="207"/>
      <c r="T182" s="208"/>
      <c r="AT182" s="209" t="s">
        <v>156</v>
      </c>
      <c r="AU182" s="209" t="s">
        <v>81</v>
      </c>
      <c r="AV182" s="13" t="s">
        <v>81</v>
      </c>
      <c r="AW182" s="13" t="s">
        <v>34</v>
      </c>
      <c r="AX182" s="13" t="s">
        <v>74</v>
      </c>
      <c r="AY182" s="209" t="s">
        <v>145</v>
      </c>
    </row>
    <row r="183" spans="1:65" s="13" customFormat="1">
      <c r="B183" s="199"/>
      <c r="C183" s="200"/>
      <c r="D183" s="195" t="s">
        <v>156</v>
      </c>
      <c r="E183" s="201" t="s">
        <v>19</v>
      </c>
      <c r="F183" s="202" t="s">
        <v>265</v>
      </c>
      <c r="G183" s="200"/>
      <c r="H183" s="203">
        <v>2.1</v>
      </c>
      <c r="I183" s="204"/>
      <c r="J183" s="200"/>
      <c r="K183" s="200"/>
      <c r="L183" s="205"/>
      <c r="M183" s="206"/>
      <c r="N183" s="207"/>
      <c r="O183" s="207"/>
      <c r="P183" s="207"/>
      <c r="Q183" s="207"/>
      <c r="R183" s="207"/>
      <c r="S183" s="207"/>
      <c r="T183" s="208"/>
      <c r="AT183" s="209" t="s">
        <v>156</v>
      </c>
      <c r="AU183" s="209" t="s">
        <v>81</v>
      </c>
      <c r="AV183" s="13" t="s">
        <v>81</v>
      </c>
      <c r="AW183" s="13" t="s">
        <v>34</v>
      </c>
      <c r="AX183" s="13" t="s">
        <v>74</v>
      </c>
      <c r="AY183" s="209" t="s">
        <v>145</v>
      </c>
    </row>
    <row r="184" spans="1:65" s="13" customFormat="1">
      <c r="B184" s="199"/>
      <c r="C184" s="200"/>
      <c r="D184" s="195" t="s">
        <v>156</v>
      </c>
      <c r="E184" s="201" t="s">
        <v>19</v>
      </c>
      <c r="F184" s="202" t="s">
        <v>266</v>
      </c>
      <c r="G184" s="200"/>
      <c r="H184" s="203">
        <v>4.05</v>
      </c>
      <c r="I184" s="204"/>
      <c r="J184" s="200"/>
      <c r="K184" s="200"/>
      <c r="L184" s="205"/>
      <c r="M184" s="206"/>
      <c r="N184" s="207"/>
      <c r="O184" s="207"/>
      <c r="P184" s="207"/>
      <c r="Q184" s="207"/>
      <c r="R184" s="207"/>
      <c r="S184" s="207"/>
      <c r="T184" s="208"/>
      <c r="AT184" s="209" t="s">
        <v>156</v>
      </c>
      <c r="AU184" s="209" t="s">
        <v>81</v>
      </c>
      <c r="AV184" s="13" t="s">
        <v>81</v>
      </c>
      <c r="AW184" s="13" t="s">
        <v>34</v>
      </c>
      <c r="AX184" s="13" t="s">
        <v>74</v>
      </c>
      <c r="AY184" s="209" t="s">
        <v>145</v>
      </c>
    </row>
    <row r="185" spans="1:65" s="13" customFormat="1">
      <c r="B185" s="199"/>
      <c r="C185" s="200"/>
      <c r="D185" s="195" t="s">
        <v>156</v>
      </c>
      <c r="E185" s="201" t="s">
        <v>19</v>
      </c>
      <c r="F185" s="202" t="s">
        <v>267</v>
      </c>
      <c r="G185" s="200"/>
      <c r="H185" s="203">
        <v>2.0249999999999999</v>
      </c>
      <c r="I185" s="204"/>
      <c r="J185" s="200"/>
      <c r="K185" s="200"/>
      <c r="L185" s="205"/>
      <c r="M185" s="206"/>
      <c r="N185" s="207"/>
      <c r="O185" s="207"/>
      <c r="P185" s="207"/>
      <c r="Q185" s="207"/>
      <c r="R185" s="207"/>
      <c r="S185" s="207"/>
      <c r="T185" s="208"/>
      <c r="AT185" s="209" t="s">
        <v>156</v>
      </c>
      <c r="AU185" s="209" t="s">
        <v>81</v>
      </c>
      <c r="AV185" s="13" t="s">
        <v>81</v>
      </c>
      <c r="AW185" s="13" t="s">
        <v>34</v>
      </c>
      <c r="AX185" s="13" t="s">
        <v>74</v>
      </c>
      <c r="AY185" s="209" t="s">
        <v>145</v>
      </c>
    </row>
    <row r="186" spans="1:65" s="13" customFormat="1">
      <c r="B186" s="199"/>
      <c r="C186" s="200"/>
      <c r="D186" s="195" t="s">
        <v>156</v>
      </c>
      <c r="E186" s="201" t="s">
        <v>19</v>
      </c>
      <c r="F186" s="202" t="s">
        <v>268</v>
      </c>
      <c r="G186" s="200"/>
      <c r="H186" s="203">
        <v>6.0750000000000002</v>
      </c>
      <c r="I186" s="204"/>
      <c r="J186" s="200"/>
      <c r="K186" s="200"/>
      <c r="L186" s="205"/>
      <c r="M186" s="206"/>
      <c r="N186" s="207"/>
      <c r="O186" s="207"/>
      <c r="P186" s="207"/>
      <c r="Q186" s="207"/>
      <c r="R186" s="207"/>
      <c r="S186" s="207"/>
      <c r="T186" s="208"/>
      <c r="AT186" s="209" t="s">
        <v>156</v>
      </c>
      <c r="AU186" s="209" t="s">
        <v>81</v>
      </c>
      <c r="AV186" s="13" t="s">
        <v>81</v>
      </c>
      <c r="AW186" s="13" t="s">
        <v>34</v>
      </c>
      <c r="AX186" s="13" t="s">
        <v>74</v>
      </c>
      <c r="AY186" s="209" t="s">
        <v>145</v>
      </c>
    </row>
    <row r="187" spans="1:65" s="13" customFormat="1">
      <c r="B187" s="199"/>
      <c r="C187" s="200"/>
      <c r="D187" s="195" t="s">
        <v>156</v>
      </c>
      <c r="E187" s="201" t="s">
        <v>19</v>
      </c>
      <c r="F187" s="202" t="s">
        <v>269</v>
      </c>
      <c r="G187" s="200"/>
      <c r="H187" s="203">
        <v>4.2</v>
      </c>
      <c r="I187" s="204"/>
      <c r="J187" s="200"/>
      <c r="K187" s="200"/>
      <c r="L187" s="205"/>
      <c r="M187" s="206"/>
      <c r="N187" s="207"/>
      <c r="O187" s="207"/>
      <c r="P187" s="207"/>
      <c r="Q187" s="207"/>
      <c r="R187" s="207"/>
      <c r="S187" s="207"/>
      <c r="T187" s="208"/>
      <c r="AT187" s="209" t="s">
        <v>156</v>
      </c>
      <c r="AU187" s="209" t="s">
        <v>81</v>
      </c>
      <c r="AV187" s="13" t="s">
        <v>81</v>
      </c>
      <c r="AW187" s="13" t="s">
        <v>34</v>
      </c>
      <c r="AX187" s="13" t="s">
        <v>74</v>
      </c>
      <c r="AY187" s="209" t="s">
        <v>145</v>
      </c>
    </row>
    <row r="188" spans="1:65" s="14" customFormat="1">
      <c r="B188" s="210"/>
      <c r="C188" s="211"/>
      <c r="D188" s="195" t="s">
        <v>156</v>
      </c>
      <c r="E188" s="212" t="s">
        <v>19</v>
      </c>
      <c r="F188" s="213" t="s">
        <v>158</v>
      </c>
      <c r="G188" s="211"/>
      <c r="H188" s="214">
        <v>18.849999999999998</v>
      </c>
      <c r="I188" s="215"/>
      <c r="J188" s="211"/>
      <c r="K188" s="211"/>
      <c r="L188" s="216"/>
      <c r="M188" s="217"/>
      <c r="N188" s="218"/>
      <c r="O188" s="218"/>
      <c r="P188" s="218"/>
      <c r="Q188" s="218"/>
      <c r="R188" s="218"/>
      <c r="S188" s="218"/>
      <c r="T188" s="219"/>
      <c r="AT188" s="220" t="s">
        <v>156</v>
      </c>
      <c r="AU188" s="220" t="s">
        <v>81</v>
      </c>
      <c r="AV188" s="14" t="s">
        <v>152</v>
      </c>
      <c r="AW188" s="14" t="s">
        <v>34</v>
      </c>
      <c r="AX188" s="14" t="s">
        <v>79</v>
      </c>
      <c r="AY188" s="220" t="s">
        <v>145</v>
      </c>
    </row>
    <row r="189" spans="1:65" s="2" customFormat="1" ht="24" customHeight="1">
      <c r="A189" s="34"/>
      <c r="B189" s="35"/>
      <c r="C189" s="182" t="s">
        <v>270</v>
      </c>
      <c r="D189" s="182" t="s">
        <v>147</v>
      </c>
      <c r="E189" s="183" t="s">
        <v>271</v>
      </c>
      <c r="F189" s="184" t="s">
        <v>272</v>
      </c>
      <c r="G189" s="185" t="s">
        <v>202</v>
      </c>
      <c r="H189" s="186">
        <v>54.84</v>
      </c>
      <c r="I189" s="187"/>
      <c r="J189" s="188">
        <f>ROUND(I189*H189,2)</f>
        <v>0</v>
      </c>
      <c r="K189" s="184" t="s">
        <v>151</v>
      </c>
      <c r="L189" s="39"/>
      <c r="M189" s="189" t="s">
        <v>19</v>
      </c>
      <c r="N189" s="190" t="s">
        <v>45</v>
      </c>
      <c r="O189" s="64"/>
      <c r="P189" s="191">
        <f>O189*H189</f>
        <v>0</v>
      </c>
      <c r="Q189" s="191">
        <v>1.575E-2</v>
      </c>
      <c r="R189" s="191">
        <f>Q189*H189</f>
        <v>0.86373000000000011</v>
      </c>
      <c r="S189" s="191">
        <v>0</v>
      </c>
      <c r="T189" s="192">
        <f>S189*H189</f>
        <v>0</v>
      </c>
      <c r="U189" s="34"/>
      <c r="V189" s="34"/>
      <c r="W189" s="34"/>
      <c r="X189" s="34"/>
      <c r="Y189" s="34"/>
      <c r="Z189" s="34"/>
      <c r="AA189" s="34"/>
      <c r="AB189" s="34"/>
      <c r="AC189" s="34"/>
      <c r="AD189" s="34"/>
      <c r="AE189" s="34"/>
      <c r="AR189" s="193" t="s">
        <v>152</v>
      </c>
      <c r="AT189" s="193" t="s">
        <v>147</v>
      </c>
      <c r="AU189" s="193" t="s">
        <v>81</v>
      </c>
      <c r="AY189" s="17" t="s">
        <v>145</v>
      </c>
      <c r="BE189" s="194">
        <f>IF(N189="základní",J189,0)</f>
        <v>0</v>
      </c>
      <c r="BF189" s="194">
        <f>IF(N189="snížená",J189,0)</f>
        <v>0</v>
      </c>
      <c r="BG189" s="194">
        <f>IF(N189="zákl. přenesená",J189,0)</f>
        <v>0</v>
      </c>
      <c r="BH189" s="194">
        <f>IF(N189="sníž. přenesená",J189,0)</f>
        <v>0</v>
      </c>
      <c r="BI189" s="194">
        <f>IF(N189="nulová",J189,0)</f>
        <v>0</v>
      </c>
      <c r="BJ189" s="17" t="s">
        <v>79</v>
      </c>
      <c r="BK189" s="194">
        <f>ROUND(I189*H189,2)</f>
        <v>0</v>
      </c>
      <c r="BL189" s="17" t="s">
        <v>152</v>
      </c>
      <c r="BM189" s="193" t="s">
        <v>273</v>
      </c>
    </row>
    <row r="190" spans="1:65" s="2" customFormat="1" ht="48.75">
      <c r="A190" s="34"/>
      <c r="B190" s="35"/>
      <c r="C190" s="36"/>
      <c r="D190" s="195" t="s">
        <v>154</v>
      </c>
      <c r="E190" s="36"/>
      <c r="F190" s="196" t="s">
        <v>274</v>
      </c>
      <c r="G190" s="36"/>
      <c r="H190" s="36"/>
      <c r="I190" s="103"/>
      <c r="J190" s="36"/>
      <c r="K190" s="36"/>
      <c r="L190" s="39"/>
      <c r="M190" s="197"/>
      <c r="N190" s="198"/>
      <c r="O190" s="64"/>
      <c r="P190" s="64"/>
      <c r="Q190" s="64"/>
      <c r="R190" s="64"/>
      <c r="S190" s="64"/>
      <c r="T190" s="65"/>
      <c r="U190" s="34"/>
      <c r="V190" s="34"/>
      <c r="W190" s="34"/>
      <c r="X190" s="34"/>
      <c r="Y190" s="34"/>
      <c r="Z190" s="34"/>
      <c r="AA190" s="34"/>
      <c r="AB190" s="34"/>
      <c r="AC190" s="34"/>
      <c r="AD190" s="34"/>
      <c r="AE190" s="34"/>
      <c r="AT190" s="17" t="s">
        <v>154</v>
      </c>
      <c r="AU190" s="17" t="s">
        <v>81</v>
      </c>
    </row>
    <row r="191" spans="1:65" s="13" customFormat="1">
      <c r="B191" s="199"/>
      <c r="C191" s="200"/>
      <c r="D191" s="195" t="s">
        <v>156</v>
      </c>
      <c r="E191" s="201" t="s">
        <v>19</v>
      </c>
      <c r="F191" s="202" t="s">
        <v>275</v>
      </c>
      <c r="G191" s="200"/>
      <c r="H191" s="203">
        <v>3.36</v>
      </c>
      <c r="I191" s="204"/>
      <c r="J191" s="200"/>
      <c r="K191" s="200"/>
      <c r="L191" s="205"/>
      <c r="M191" s="206"/>
      <c r="N191" s="207"/>
      <c r="O191" s="207"/>
      <c r="P191" s="207"/>
      <c r="Q191" s="207"/>
      <c r="R191" s="207"/>
      <c r="S191" s="207"/>
      <c r="T191" s="208"/>
      <c r="AT191" s="209" t="s">
        <v>156</v>
      </c>
      <c r="AU191" s="209" t="s">
        <v>81</v>
      </c>
      <c r="AV191" s="13" t="s">
        <v>81</v>
      </c>
      <c r="AW191" s="13" t="s">
        <v>34</v>
      </c>
      <c r="AX191" s="13" t="s">
        <v>74</v>
      </c>
      <c r="AY191" s="209" t="s">
        <v>145</v>
      </c>
    </row>
    <row r="192" spans="1:65" s="13" customFormat="1">
      <c r="B192" s="199"/>
      <c r="C192" s="200"/>
      <c r="D192" s="195" t="s">
        <v>156</v>
      </c>
      <c r="E192" s="201" t="s">
        <v>19</v>
      </c>
      <c r="F192" s="202" t="s">
        <v>276</v>
      </c>
      <c r="G192" s="200"/>
      <c r="H192" s="203">
        <v>20.94</v>
      </c>
      <c r="I192" s="204"/>
      <c r="J192" s="200"/>
      <c r="K192" s="200"/>
      <c r="L192" s="205"/>
      <c r="M192" s="206"/>
      <c r="N192" s="207"/>
      <c r="O192" s="207"/>
      <c r="P192" s="207"/>
      <c r="Q192" s="207"/>
      <c r="R192" s="207"/>
      <c r="S192" s="207"/>
      <c r="T192" s="208"/>
      <c r="AT192" s="209" t="s">
        <v>156</v>
      </c>
      <c r="AU192" s="209" t="s">
        <v>81</v>
      </c>
      <c r="AV192" s="13" t="s">
        <v>81</v>
      </c>
      <c r="AW192" s="13" t="s">
        <v>34</v>
      </c>
      <c r="AX192" s="13" t="s">
        <v>74</v>
      </c>
      <c r="AY192" s="209" t="s">
        <v>145</v>
      </c>
    </row>
    <row r="193" spans="1:65" s="13" customFormat="1">
      <c r="B193" s="199"/>
      <c r="C193" s="200"/>
      <c r="D193" s="195" t="s">
        <v>156</v>
      </c>
      <c r="E193" s="201" t="s">
        <v>19</v>
      </c>
      <c r="F193" s="202" t="s">
        <v>276</v>
      </c>
      <c r="G193" s="200"/>
      <c r="H193" s="203">
        <v>20.94</v>
      </c>
      <c r="I193" s="204"/>
      <c r="J193" s="200"/>
      <c r="K193" s="200"/>
      <c r="L193" s="205"/>
      <c r="M193" s="206"/>
      <c r="N193" s="207"/>
      <c r="O193" s="207"/>
      <c r="P193" s="207"/>
      <c r="Q193" s="207"/>
      <c r="R193" s="207"/>
      <c r="S193" s="207"/>
      <c r="T193" s="208"/>
      <c r="AT193" s="209" t="s">
        <v>156</v>
      </c>
      <c r="AU193" s="209" t="s">
        <v>81</v>
      </c>
      <c r="AV193" s="13" t="s">
        <v>81</v>
      </c>
      <c r="AW193" s="13" t="s">
        <v>34</v>
      </c>
      <c r="AX193" s="13" t="s">
        <v>74</v>
      </c>
      <c r="AY193" s="209" t="s">
        <v>145</v>
      </c>
    </row>
    <row r="194" spans="1:65" s="13" customFormat="1">
      <c r="B194" s="199"/>
      <c r="C194" s="200"/>
      <c r="D194" s="195" t="s">
        <v>156</v>
      </c>
      <c r="E194" s="201" t="s">
        <v>19</v>
      </c>
      <c r="F194" s="202" t="s">
        <v>277</v>
      </c>
      <c r="G194" s="200"/>
      <c r="H194" s="203">
        <v>5.4</v>
      </c>
      <c r="I194" s="204"/>
      <c r="J194" s="200"/>
      <c r="K194" s="200"/>
      <c r="L194" s="205"/>
      <c r="M194" s="206"/>
      <c r="N194" s="207"/>
      <c r="O194" s="207"/>
      <c r="P194" s="207"/>
      <c r="Q194" s="207"/>
      <c r="R194" s="207"/>
      <c r="S194" s="207"/>
      <c r="T194" s="208"/>
      <c r="AT194" s="209" t="s">
        <v>156</v>
      </c>
      <c r="AU194" s="209" t="s">
        <v>81</v>
      </c>
      <c r="AV194" s="13" t="s">
        <v>81</v>
      </c>
      <c r="AW194" s="13" t="s">
        <v>34</v>
      </c>
      <c r="AX194" s="13" t="s">
        <v>74</v>
      </c>
      <c r="AY194" s="209" t="s">
        <v>145</v>
      </c>
    </row>
    <row r="195" spans="1:65" s="13" customFormat="1">
      <c r="B195" s="199"/>
      <c r="C195" s="200"/>
      <c r="D195" s="195" t="s">
        <v>156</v>
      </c>
      <c r="E195" s="201" t="s">
        <v>19</v>
      </c>
      <c r="F195" s="202" t="s">
        <v>269</v>
      </c>
      <c r="G195" s="200"/>
      <c r="H195" s="203">
        <v>4.2</v>
      </c>
      <c r="I195" s="204"/>
      <c r="J195" s="200"/>
      <c r="K195" s="200"/>
      <c r="L195" s="205"/>
      <c r="M195" s="206"/>
      <c r="N195" s="207"/>
      <c r="O195" s="207"/>
      <c r="P195" s="207"/>
      <c r="Q195" s="207"/>
      <c r="R195" s="207"/>
      <c r="S195" s="207"/>
      <c r="T195" s="208"/>
      <c r="AT195" s="209" t="s">
        <v>156</v>
      </c>
      <c r="AU195" s="209" t="s">
        <v>81</v>
      </c>
      <c r="AV195" s="13" t="s">
        <v>81</v>
      </c>
      <c r="AW195" s="13" t="s">
        <v>34</v>
      </c>
      <c r="AX195" s="13" t="s">
        <v>74</v>
      </c>
      <c r="AY195" s="209" t="s">
        <v>145</v>
      </c>
    </row>
    <row r="196" spans="1:65" s="14" customFormat="1">
      <c r="B196" s="210"/>
      <c r="C196" s="211"/>
      <c r="D196" s="195" t="s">
        <v>156</v>
      </c>
      <c r="E196" s="212" t="s">
        <v>19</v>
      </c>
      <c r="F196" s="213" t="s">
        <v>158</v>
      </c>
      <c r="G196" s="211"/>
      <c r="H196" s="214">
        <v>54.84</v>
      </c>
      <c r="I196" s="215"/>
      <c r="J196" s="211"/>
      <c r="K196" s="211"/>
      <c r="L196" s="216"/>
      <c r="M196" s="217"/>
      <c r="N196" s="218"/>
      <c r="O196" s="218"/>
      <c r="P196" s="218"/>
      <c r="Q196" s="218"/>
      <c r="R196" s="218"/>
      <c r="S196" s="218"/>
      <c r="T196" s="219"/>
      <c r="AT196" s="220" t="s">
        <v>156</v>
      </c>
      <c r="AU196" s="220" t="s">
        <v>81</v>
      </c>
      <c r="AV196" s="14" t="s">
        <v>152</v>
      </c>
      <c r="AW196" s="14" t="s">
        <v>34</v>
      </c>
      <c r="AX196" s="14" t="s">
        <v>79</v>
      </c>
      <c r="AY196" s="220" t="s">
        <v>145</v>
      </c>
    </row>
    <row r="197" spans="1:65" s="2" customFormat="1" ht="24" customHeight="1">
      <c r="A197" s="34"/>
      <c r="B197" s="35"/>
      <c r="C197" s="182" t="s">
        <v>7</v>
      </c>
      <c r="D197" s="182" t="s">
        <v>147</v>
      </c>
      <c r="E197" s="183" t="s">
        <v>278</v>
      </c>
      <c r="F197" s="184" t="s">
        <v>279</v>
      </c>
      <c r="G197" s="185" t="s">
        <v>202</v>
      </c>
      <c r="H197" s="186">
        <v>54.84</v>
      </c>
      <c r="I197" s="187"/>
      <c r="J197" s="188">
        <f>ROUND(I197*H197,2)</f>
        <v>0</v>
      </c>
      <c r="K197" s="184" t="s">
        <v>151</v>
      </c>
      <c r="L197" s="39"/>
      <c r="M197" s="189" t="s">
        <v>19</v>
      </c>
      <c r="N197" s="190" t="s">
        <v>45</v>
      </c>
      <c r="O197" s="64"/>
      <c r="P197" s="191">
        <f>O197*H197</f>
        <v>0</v>
      </c>
      <c r="Q197" s="191">
        <v>7.9000000000000008E-3</v>
      </c>
      <c r="R197" s="191">
        <f>Q197*H197</f>
        <v>0.43323600000000007</v>
      </c>
      <c r="S197" s="191">
        <v>0</v>
      </c>
      <c r="T197" s="192">
        <f>S197*H197</f>
        <v>0</v>
      </c>
      <c r="U197" s="34"/>
      <c r="V197" s="34"/>
      <c r="W197" s="34"/>
      <c r="X197" s="34"/>
      <c r="Y197" s="34"/>
      <c r="Z197" s="34"/>
      <c r="AA197" s="34"/>
      <c r="AB197" s="34"/>
      <c r="AC197" s="34"/>
      <c r="AD197" s="34"/>
      <c r="AE197" s="34"/>
      <c r="AR197" s="193" t="s">
        <v>152</v>
      </c>
      <c r="AT197" s="193" t="s">
        <v>147</v>
      </c>
      <c r="AU197" s="193" t="s">
        <v>81</v>
      </c>
      <c r="AY197" s="17" t="s">
        <v>145</v>
      </c>
      <c r="BE197" s="194">
        <f>IF(N197="základní",J197,0)</f>
        <v>0</v>
      </c>
      <c r="BF197" s="194">
        <f>IF(N197="snížená",J197,0)</f>
        <v>0</v>
      </c>
      <c r="BG197" s="194">
        <f>IF(N197="zákl. přenesená",J197,0)</f>
        <v>0</v>
      </c>
      <c r="BH197" s="194">
        <f>IF(N197="sníž. přenesená",J197,0)</f>
        <v>0</v>
      </c>
      <c r="BI197" s="194">
        <f>IF(N197="nulová",J197,0)</f>
        <v>0</v>
      </c>
      <c r="BJ197" s="17" t="s">
        <v>79</v>
      </c>
      <c r="BK197" s="194">
        <f>ROUND(I197*H197,2)</f>
        <v>0</v>
      </c>
      <c r="BL197" s="17" t="s">
        <v>152</v>
      </c>
      <c r="BM197" s="193" t="s">
        <v>280</v>
      </c>
    </row>
    <row r="198" spans="1:65" s="2" customFormat="1" ht="48.75">
      <c r="A198" s="34"/>
      <c r="B198" s="35"/>
      <c r="C198" s="36"/>
      <c r="D198" s="195" t="s">
        <v>154</v>
      </c>
      <c r="E198" s="36"/>
      <c r="F198" s="196" t="s">
        <v>274</v>
      </c>
      <c r="G198" s="36"/>
      <c r="H198" s="36"/>
      <c r="I198" s="103"/>
      <c r="J198" s="36"/>
      <c r="K198" s="36"/>
      <c r="L198" s="39"/>
      <c r="M198" s="197"/>
      <c r="N198" s="198"/>
      <c r="O198" s="64"/>
      <c r="P198" s="64"/>
      <c r="Q198" s="64"/>
      <c r="R198" s="64"/>
      <c r="S198" s="64"/>
      <c r="T198" s="65"/>
      <c r="U198" s="34"/>
      <c r="V198" s="34"/>
      <c r="W198" s="34"/>
      <c r="X198" s="34"/>
      <c r="Y198" s="34"/>
      <c r="Z198" s="34"/>
      <c r="AA198" s="34"/>
      <c r="AB198" s="34"/>
      <c r="AC198" s="34"/>
      <c r="AD198" s="34"/>
      <c r="AE198" s="34"/>
      <c r="AT198" s="17" t="s">
        <v>154</v>
      </c>
      <c r="AU198" s="17" t="s">
        <v>81</v>
      </c>
    </row>
    <row r="199" spans="1:65" s="2" customFormat="1" ht="16.5" customHeight="1">
      <c r="A199" s="34"/>
      <c r="B199" s="35"/>
      <c r="C199" s="182" t="s">
        <v>281</v>
      </c>
      <c r="D199" s="182" t="s">
        <v>147</v>
      </c>
      <c r="E199" s="183" t="s">
        <v>282</v>
      </c>
      <c r="F199" s="184" t="s">
        <v>283</v>
      </c>
      <c r="G199" s="185" t="s">
        <v>202</v>
      </c>
      <c r="H199" s="186">
        <v>12.63</v>
      </c>
      <c r="I199" s="187"/>
      <c r="J199" s="188">
        <f>ROUND(I199*H199,2)</f>
        <v>0</v>
      </c>
      <c r="K199" s="184" t="s">
        <v>151</v>
      </c>
      <c r="L199" s="39"/>
      <c r="M199" s="189" t="s">
        <v>19</v>
      </c>
      <c r="N199" s="190" t="s">
        <v>45</v>
      </c>
      <c r="O199" s="64"/>
      <c r="P199" s="191">
        <f>O199*H199</f>
        <v>0</v>
      </c>
      <c r="Q199" s="191">
        <v>3.8899999999999997E-2</v>
      </c>
      <c r="R199" s="191">
        <f>Q199*H199</f>
        <v>0.49130699999999999</v>
      </c>
      <c r="S199" s="191">
        <v>0</v>
      </c>
      <c r="T199" s="192">
        <f>S199*H199</f>
        <v>0</v>
      </c>
      <c r="U199" s="34"/>
      <c r="V199" s="34"/>
      <c r="W199" s="34"/>
      <c r="X199" s="34"/>
      <c r="Y199" s="34"/>
      <c r="Z199" s="34"/>
      <c r="AA199" s="34"/>
      <c r="AB199" s="34"/>
      <c r="AC199" s="34"/>
      <c r="AD199" s="34"/>
      <c r="AE199" s="34"/>
      <c r="AR199" s="193" t="s">
        <v>152</v>
      </c>
      <c r="AT199" s="193" t="s">
        <v>147</v>
      </c>
      <c r="AU199" s="193" t="s">
        <v>81</v>
      </c>
      <c r="AY199" s="17" t="s">
        <v>145</v>
      </c>
      <c r="BE199" s="194">
        <f>IF(N199="základní",J199,0)</f>
        <v>0</v>
      </c>
      <c r="BF199" s="194">
        <f>IF(N199="snížená",J199,0)</f>
        <v>0</v>
      </c>
      <c r="BG199" s="194">
        <f>IF(N199="zákl. přenesená",J199,0)</f>
        <v>0</v>
      </c>
      <c r="BH199" s="194">
        <f>IF(N199="sníž. přenesená",J199,0)</f>
        <v>0</v>
      </c>
      <c r="BI199" s="194">
        <f>IF(N199="nulová",J199,0)</f>
        <v>0</v>
      </c>
      <c r="BJ199" s="17" t="s">
        <v>79</v>
      </c>
      <c r="BK199" s="194">
        <f>ROUND(I199*H199,2)</f>
        <v>0</v>
      </c>
      <c r="BL199" s="17" t="s">
        <v>152</v>
      </c>
      <c r="BM199" s="193" t="s">
        <v>284</v>
      </c>
    </row>
    <row r="200" spans="1:65" s="2" customFormat="1" ht="16.5" customHeight="1">
      <c r="A200" s="34"/>
      <c r="B200" s="35"/>
      <c r="C200" s="182" t="s">
        <v>285</v>
      </c>
      <c r="D200" s="182" t="s">
        <v>147</v>
      </c>
      <c r="E200" s="183" t="s">
        <v>286</v>
      </c>
      <c r="F200" s="184" t="s">
        <v>287</v>
      </c>
      <c r="G200" s="185" t="s">
        <v>150</v>
      </c>
      <c r="H200" s="186">
        <v>1.996</v>
      </c>
      <c r="I200" s="187"/>
      <c r="J200" s="188">
        <f>ROUND(I200*H200,2)</f>
        <v>0</v>
      </c>
      <c r="K200" s="184" t="s">
        <v>151</v>
      </c>
      <c r="L200" s="39"/>
      <c r="M200" s="189" t="s">
        <v>19</v>
      </c>
      <c r="N200" s="190" t="s">
        <v>45</v>
      </c>
      <c r="O200" s="64"/>
      <c r="P200" s="191">
        <f>O200*H200</f>
        <v>0</v>
      </c>
      <c r="Q200" s="191">
        <v>2.45329</v>
      </c>
      <c r="R200" s="191">
        <f>Q200*H200</f>
        <v>4.8967668399999997</v>
      </c>
      <c r="S200" s="191">
        <v>0</v>
      </c>
      <c r="T200" s="192">
        <f>S200*H200</f>
        <v>0</v>
      </c>
      <c r="U200" s="34"/>
      <c r="V200" s="34"/>
      <c r="W200" s="34"/>
      <c r="X200" s="34"/>
      <c r="Y200" s="34"/>
      <c r="Z200" s="34"/>
      <c r="AA200" s="34"/>
      <c r="AB200" s="34"/>
      <c r="AC200" s="34"/>
      <c r="AD200" s="34"/>
      <c r="AE200" s="34"/>
      <c r="AR200" s="193" t="s">
        <v>152</v>
      </c>
      <c r="AT200" s="193" t="s">
        <v>147</v>
      </c>
      <c r="AU200" s="193" t="s">
        <v>81</v>
      </c>
      <c r="AY200" s="17" t="s">
        <v>145</v>
      </c>
      <c r="BE200" s="194">
        <f>IF(N200="základní",J200,0)</f>
        <v>0</v>
      </c>
      <c r="BF200" s="194">
        <f>IF(N200="snížená",J200,0)</f>
        <v>0</v>
      </c>
      <c r="BG200" s="194">
        <f>IF(N200="zákl. přenesená",J200,0)</f>
        <v>0</v>
      </c>
      <c r="BH200" s="194">
        <f>IF(N200="sníž. přenesená",J200,0)</f>
        <v>0</v>
      </c>
      <c r="BI200" s="194">
        <f>IF(N200="nulová",J200,0)</f>
        <v>0</v>
      </c>
      <c r="BJ200" s="17" t="s">
        <v>79</v>
      </c>
      <c r="BK200" s="194">
        <f>ROUND(I200*H200,2)</f>
        <v>0</v>
      </c>
      <c r="BL200" s="17" t="s">
        <v>152</v>
      </c>
      <c r="BM200" s="193" t="s">
        <v>288</v>
      </c>
    </row>
    <row r="201" spans="1:65" s="2" customFormat="1" ht="146.25">
      <c r="A201" s="34"/>
      <c r="B201" s="35"/>
      <c r="C201" s="36"/>
      <c r="D201" s="195" t="s">
        <v>154</v>
      </c>
      <c r="E201" s="36"/>
      <c r="F201" s="196" t="s">
        <v>289</v>
      </c>
      <c r="G201" s="36"/>
      <c r="H201" s="36"/>
      <c r="I201" s="103"/>
      <c r="J201" s="36"/>
      <c r="K201" s="36"/>
      <c r="L201" s="39"/>
      <c r="M201" s="197"/>
      <c r="N201" s="198"/>
      <c r="O201" s="64"/>
      <c r="P201" s="64"/>
      <c r="Q201" s="64"/>
      <c r="R201" s="64"/>
      <c r="S201" s="64"/>
      <c r="T201" s="65"/>
      <c r="U201" s="34"/>
      <c r="V201" s="34"/>
      <c r="W201" s="34"/>
      <c r="X201" s="34"/>
      <c r="Y201" s="34"/>
      <c r="Z201" s="34"/>
      <c r="AA201" s="34"/>
      <c r="AB201" s="34"/>
      <c r="AC201" s="34"/>
      <c r="AD201" s="34"/>
      <c r="AE201" s="34"/>
      <c r="AT201" s="17" t="s">
        <v>154</v>
      </c>
      <c r="AU201" s="17" t="s">
        <v>81</v>
      </c>
    </row>
    <row r="202" spans="1:65" s="13" customFormat="1">
      <c r="B202" s="199"/>
      <c r="C202" s="200"/>
      <c r="D202" s="195" t="s">
        <v>156</v>
      </c>
      <c r="E202" s="201" t="s">
        <v>19</v>
      </c>
      <c r="F202" s="202" t="s">
        <v>290</v>
      </c>
      <c r="G202" s="200"/>
      <c r="H202" s="203">
        <v>1.996</v>
      </c>
      <c r="I202" s="204"/>
      <c r="J202" s="200"/>
      <c r="K202" s="200"/>
      <c r="L202" s="205"/>
      <c r="M202" s="206"/>
      <c r="N202" s="207"/>
      <c r="O202" s="207"/>
      <c r="P202" s="207"/>
      <c r="Q202" s="207"/>
      <c r="R202" s="207"/>
      <c r="S202" s="207"/>
      <c r="T202" s="208"/>
      <c r="AT202" s="209" t="s">
        <v>156</v>
      </c>
      <c r="AU202" s="209" t="s">
        <v>81</v>
      </c>
      <c r="AV202" s="13" t="s">
        <v>81</v>
      </c>
      <c r="AW202" s="13" t="s">
        <v>34</v>
      </c>
      <c r="AX202" s="13" t="s">
        <v>79</v>
      </c>
      <c r="AY202" s="209" t="s">
        <v>145</v>
      </c>
    </row>
    <row r="203" spans="1:65" s="2" customFormat="1" ht="16.5" customHeight="1">
      <c r="A203" s="34"/>
      <c r="B203" s="35"/>
      <c r="C203" s="182" t="s">
        <v>291</v>
      </c>
      <c r="D203" s="182" t="s">
        <v>147</v>
      </c>
      <c r="E203" s="183" t="s">
        <v>292</v>
      </c>
      <c r="F203" s="184" t="s">
        <v>293</v>
      </c>
      <c r="G203" s="185" t="s">
        <v>150</v>
      </c>
      <c r="H203" s="186">
        <v>1.996</v>
      </c>
      <c r="I203" s="187"/>
      <c r="J203" s="188">
        <f>ROUND(I203*H203,2)</f>
        <v>0</v>
      </c>
      <c r="K203" s="184" t="s">
        <v>151</v>
      </c>
      <c r="L203" s="39"/>
      <c r="M203" s="189" t="s">
        <v>19</v>
      </c>
      <c r="N203" s="190" t="s">
        <v>45</v>
      </c>
      <c r="O203" s="64"/>
      <c r="P203" s="191">
        <f>O203*H203</f>
        <v>0</v>
      </c>
      <c r="Q203" s="191">
        <v>0</v>
      </c>
      <c r="R203" s="191">
        <f>Q203*H203</f>
        <v>0</v>
      </c>
      <c r="S203" s="191">
        <v>0</v>
      </c>
      <c r="T203" s="192">
        <f>S203*H203</f>
        <v>0</v>
      </c>
      <c r="U203" s="34"/>
      <c r="V203" s="34"/>
      <c r="W203" s="34"/>
      <c r="X203" s="34"/>
      <c r="Y203" s="34"/>
      <c r="Z203" s="34"/>
      <c r="AA203" s="34"/>
      <c r="AB203" s="34"/>
      <c r="AC203" s="34"/>
      <c r="AD203" s="34"/>
      <c r="AE203" s="34"/>
      <c r="AR203" s="193" t="s">
        <v>152</v>
      </c>
      <c r="AT203" s="193" t="s">
        <v>147</v>
      </c>
      <c r="AU203" s="193" t="s">
        <v>81</v>
      </c>
      <c r="AY203" s="17" t="s">
        <v>145</v>
      </c>
      <c r="BE203" s="194">
        <f>IF(N203="základní",J203,0)</f>
        <v>0</v>
      </c>
      <c r="BF203" s="194">
        <f>IF(N203="snížená",J203,0)</f>
        <v>0</v>
      </c>
      <c r="BG203" s="194">
        <f>IF(N203="zákl. přenesená",J203,0)</f>
        <v>0</v>
      </c>
      <c r="BH203" s="194">
        <f>IF(N203="sníž. přenesená",J203,0)</f>
        <v>0</v>
      </c>
      <c r="BI203" s="194">
        <f>IF(N203="nulová",J203,0)</f>
        <v>0</v>
      </c>
      <c r="BJ203" s="17" t="s">
        <v>79</v>
      </c>
      <c r="BK203" s="194">
        <f>ROUND(I203*H203,2)</f>
        <v>0</v>
      </c>
      <c r="BL203" s="17" t="s">
        <v>152</v>
      </c>
      <c r="BM203" s="193" t="s">
        <v>294</v>
      </c>
    </row>
    <row r="204" spans="1:65" s="2" customFormat="1" ht="58.5">
      <c r="A204" s="34"/>
      <c r="B204" s="35"/>
      <c r="C204" s="36"/>
      <c r="D204" s="195" t="s">
        <v>154</v>
      </c>
      <c r="E204" s="36"/>
      <c r="F204" s="196" t="s">
        <v>295</v>
      </c>
      <c r="G204" s="36"/>
      <c r="H204" s="36"/>
      <c r="I204" s="103"/>
      <c r="J204" s="36"/>
      <c r="K204" s="36"/>
      <c r="L204" s="39"/>
      <c r="M204" s="197"/>
      <c r="N204" s="198"/>
      <c r="O204" s="64"/>
      <c r="P204" s="64"/>
      <c r="Q204" s="64"/>
      <c r="R204" s="64"/>
      <c r="S204" s="64"/>
      <c r="T204" s="65"/>
      <c r="U204" s="34"/>
      <c r="V204" s="34"/>
      <c r="W204" s="34"/>
      <c r="X204" s="34"/>
      <c r="Y204" s="34"/>
      <c r="Z204" s="34"/>
      <c r="AA204" s="34"/>
      <c r="AB204" s="34"/>
      <c r="AC204" s="34"/>
      <c r="AD204" s="34"/>
      <c r="AE204" s="34"/>
      <c r="AT204" s="17" t="s">
        <v>154</v>
      </c>
      <c r="AU204" s="17" t="s">
        <v>81</v>
      </c>
    </row>
    <row r="205" spans="1:65" s="2" customFormat="1" ht="24" customHeight="1">
      <c r="A205" s="34"/>
      <c r="B205" s="35"/>
      <c r="C205" s="182" t="s">
        <v>296</v>
      </c>
      <c r="D205" s="182" t="s">
        <v>147</v>
      </c>
      <c r="E205" s="183" t="s">
        <v>297</v>
      </c>
      <c r="F205" s="184" t="s">
        <v>298</v>
      </c>
      <c r="G205" s="185" t="s">
        <v>150</v>
      </c>
      <c r="H205" s="186">
        <v>1.996</v>
      </c>
      <c r="I205" s="187"/>
      <c r="J205" s="188">
        <f>ROUND(I205*H205,2)</f>
        <v>0</v>
      </c>
      <c r="K205" s="184" t="s">
        <v>151</v>
      </c>
      <c r="L205" s="39"/>
      <c r="M205" s="189" t="s">
        <v>19</v>
      </c>
      <c r="N205" s="190" t="s">
        <v>45</v>
      </c>
      <c r="O205" s="64"/>
      <c r="P205" s="191">
        <f>O205*H205</f>
        <v>0</v>
      </c>
      <c r="Q205" s="191">
        <v>0</v>
      </c>
      <c r="R205" s="191">
        <f>Q205*H205</f>
        <v>0</v>
      </c>
      <c r="S205" s="191">
        <v>0</v>
      </c>
      <c r="T205" s="192">
        <f>S205*H205</f>
        <v>0</v>
      </c>
      <c r="U205" s="34"/>
      <c r="V205" s="34"/>
      <c r="W205" s="34"/>
      <c r="X205" s="34"/>
      <c r="Y205" s="34"/>
      <c r="Z205" s="34"/>
      <c r="AA205" s="34"/>
      <c r="AB205" s="34"/>
      <c r="AC205" s="34"/>
      <c r="AD205" s="34"/>
      <c r="AE205" s="34"/>
      <c r="AR205" s="193" t="s">
        <v>152</v>
      </c>
      <c r="AT205" s="193" t="s">
        <v>147</v>
      </c>
      <c r="AU205" s="193" t="s">
        <v>81</v>
      </c>
      <c r="AY205" s="17" t="s">
        <v>145</v>
      </c>
      <c r="BE205" s="194">
        <f>IF(N205="základní",J205,0)</f>
        <v>0</v>
      </c>
      <c r="BF205" s="194">
        <f>IF(N205="snížená",J205,0)</f>
        <v>0</v>
      </c>
      <c r="BG205" s="194">
        <f>IF(N205="zákl. přenesená",J205,0)</f>
        <v>0</v>
      </c>
      <c r="BH205" s="194">
        <f>IF(N205="sníž. přenesená",J205,0)</f>
        <v>0</v>
      </c>
      <c r="BI205" s="194">
        <f>IF(N205="nulová",J205,0)</f>
        <v>0</v>
      </c>
      <c r="BJ205" s="17" t="s">
        <v>79</v>
      </c>
      <c r="BK205" s="194">
        <f>ROUND(I205*H205,2)</f>
        <v>0</v>
      </c>
      <c r="BL205" s="17" t="s">
        <v>152</v>
      </c>
      <c r="BM205" s="193" t="s">
        <v>299</v>
      </c>
    </row>
    <row r="206" spans="1:65" s="2" customFormat="1" ht="58.5">
      <c r="A206" s="34"/>
      <c r="B206" s="35"/>
      <c r="C206" s="36"/>
      <c r="D206" s="195" t="s">
        <v>154</v>
      </c>
      <c r="E206" s="36"/>
      <c r="F206" s="196" t="s">
        <v>295</v>
      </c>
      <c r="G206" s="36"/>
      <c r="H206" s="36"/>
      <c r="I206" s="103"/>
      <c r="J206" s="36"/>
      <c r="K206" s="36"/>
      <c r="L206" s="39"/>
      <c r="M206" s="197"/>
      <c r="N206" s="198"/>
      <c r="O206" s="64"/>
      <c r="P206" s="64"/>
      <c r="Q206" s="64"/>
      <c r="R206" s="64"/>
      <c r="S206" s="64"/>
      <c r="T206" s="65"/>
      <c r="U206" s="34"/>
      <c r="V206" s="34"/>
      <c r="W206" s="34"/>
      <c r="X206" s="34"/>
      <c r="Y206" s="34"/>
      <c r="Z206" s="34"/>
      <c r="AA206" s="34"/>
      <c r="AB206" s="34"/>
      <c r="AC206" s="34"/>
      <c r="AD206" s="34"/>
      <c r="AE206" s="34"/>
      <c r="AT206" s="17" t="s">
        <v>154</v>
      </c>
      <c r="AU206" s="17" t="s">
        <v>81</v>
      </c>
    </row>
    <row r="207" spans="1:65" s="2" customFormat="1" ht="16.5" customHeight="1">
      <c r="A207" s="34"/>
      <c r="B207" s="35"/>
      <c r="C207" s="182" t="s">
        <v>300</v>
      </c>
      <c r="D207" s="182" t="s">
        <v>147</v>
      </c>
      <c r="E207" s="183" t="s">
        <v>301</v>
      </c>
      <c r="F207" s="184" t="s">
        <v>302</v>
      </c>
      <c r="G207" s="185" t="s">
        <v>174</v>
      </c>
      <c r="H207" s="186">
        <v>0.247</v>
      </c>
      <c r="I207" s="187"/>
      <c r="J207" s="188">
        <f>ROUND(I207*H207,2)</f>
        <v>0</v>
      </c>
      <c r="K207" s="184" t="s">
        <v>151</v>
      </c>
      <c r="L207" s="39"/>
      <c r="M207" s="189" t="s">
        <v>19</v>
      </c>
      <c r="N207" s="190" t="s">
        <v>45</v>
      </c>
      <c r="O207" s="64"/>
      <c r="P207" s="191">
        <f>O207*H207</f>
        <v>0</v>
      </c>
      <c r="Q207" s="191">
        <v>1.06277</v>
      </c>
      <c r="R207" s="191">
        <f>Q207*H207</f>
        <v>0.26250418999999997</v>
      </c>
      <c r="S207" s="191">
        <v>0</v>
      </c>
      <c r="T207" s="192">
        <f>S207*H207</f>
        <v>0</v>
      </c>
      <c r="U207" s="34"/>
      <c r="V207" s="34"/>
      <c r="W207" s="34"/>
      <c r="X207" s="34"/>
      <c r="Y207" s="34"/>
      <c r="Z207" s="34"/>
      <c r="AA207" s="34"/>
      <c r="AB207" s="34"/>
      <c r="AC207" s="34"/>
      <c r="AD207" s="34"/>
      <c r="AE207" s="34"/>
      <c r="AR207" s="193" t="s">
        <v>152</v>
      </c>
      <c r="AT207" s="193" t="s">
        <v>147</v>
      </c>
      <c r="AU207" s="193" t="s">
        <v>81</v>
      </c>
      <c r="AY207" s="17" t="s">
        <v>145</v>
      </c>
      <c r="BE207" s="194">
        <f>IF(N207="základní",J207,0)</f>
        <v>0</v>
      </c>
      <c r="BF207" s="194">
        <f>IF(N207="snížená",J207,0)</f>
        <v>0</v>
      </c>
      <c r="BG207" s="194">
        <f>IF(N207="zákl. přenesená",J207,0)</f>
        <v>0</v>
      </c>
      <c r="BH207" s="194">
        <f>IF(N207="sníž. přenesená",J207,0)</f>
        <v>0</v>
      </c>
      <c r="BI207" s="194">
        <f>IF(N207="nulová",J207,0)</f>
        <v>0</v>
      </c>
      <c r="BJ207" s="17" t="s">
        <v>79</v>
      </c>
      <c r="BK207" s="194">
        <f>ROUND(I207*H207,2)</f>
        <v>0</v>
      </c>
      <c r="BL207" s="17" t="s">
        <v>152</v>
      </c>
      <c r="BM207" s="193" t="s">
        <v>303</v>
      </c>
    </row>
    <row r="208" spans="1:65" s="13" customFormat="1">
      <c r="B208" s="199"/>
      <c r="C208" s="200"/>
      <c r="D208" s="195" t="s">
        <v>156</v>
      </c>
      <c r="E208" s="201" t="s">
        <v>19</v>
      </c>
      <c r="F208" s="202" t="s">
        <v>216</v>
      </c>
      <c r="G208" s="200"/>
      <c r="H208" s="203">
        <v>247.44399999999999</v>
      </c>
      <c r="I208" s="204"/>
      <c r="J208" s="200"/>
      <c r="K208" s="200"/>
      <c r="L208" s="205"/>
      <c r="M208" s="206"/>
      <c r="N208" s="207"/>
      <c r="O208" s="207"/>
      <c r="P208" s="207"/>
      <c r="Q208" s="207"/>
      <c r="R208" s="207"/>
      <c r="S208" s="207"/>
      <c r="T208" s="208"/>
      <c r="AT208" s="209" t="s">
        <v>156</v>
      </c>
      <c r="AU208" s="209" t="s">
        <v>81</v>
      </c>
      <c r="AV208" s="13" t="s">
        <v>81</v>
      </c>
      <c r="AW208" s="13" t="s">
        <v>34</v>
      </c>
      <c r="AX208" s="13" t="s">
        <v>74</v>
      </c>
      <c r="AY208" s="209" t="s">
        <v>145</v>
      </c>
    </row>
    <row r="209" spans="1:65" s="14" customFormat="1">
      <c r="B209" s="210"/>
      <c r="C209" s="211"/>
      <c r="D209" s="195" t="s">
        <v>156</v>
      </c>
      <c r="E209" s="212" t="s">
        <v>19</v>
      </c>
      <c r="F209" s="213" t="s">
        <v>158</v>
      </c>
      <c r="G209" s="211"/>
      <c r="H209" s="214">
        <v>247.44399999999999</v>
      </c>
      <c r="I209" s="215"/>
      <c r="J209" s="211"/>
      <c r="K209" s="211"/>
      <c r="L209" s="216"/>
      <c r="M209" s="217"/>
      <c r="N209" s="218"/>
      <c r="O209" s="218"/>
      <c r="P209" s="218"/>
      <c r="Q209" s="218"/>
      <c r="R209" s="218"/>
      <c r="S209" s="218"/>
      <c r="T209" s="219"/>
      <c r="AT209" s="220" t="s">
        <v>156</v>
      </c>
      <c r="AU209" s="220" t="s">
        <v>81</v>
      </c>
      <c r="AV209" s="14" t="s">
        <v>152</v>
      </c>
      <c r="AW209" s="14" t="s">
        <v>34</v>
      </c>
      <c r="AX209" s="14" t="s">
        <v>79</v>
      </c>
      <c r="AY209" s="220" t="s">
        <v>145</v>
      </c>
    </row>
    <row r="210" spans="1:65" s="13" customFormat="1">
      <c r="B210" s="199"/>
      <c r="C210" s="200"/>
      <c r="D210" s="195" t="s">
        <v>156</v>
      </c>
      <c r="E210" s="200"/>
      <c r="F210" s="202" t="s">
        <v>217</v>
      </c>
      <c r="G210" s="200"/>
      <c r="H210" s="203">
        <v>0.247</v>
      </c>
      <c r="I210" s="204"/>
      <c r="J210" s="200"/>
      <c r="K210" s="200"/>
      <c r="L210" s="205"/>
      <c r="M210" s="206"/>
      <c r="N210" s="207"/>
      <c r="O210" s="207"/>
      <c r="P210" s="207"/>
      <c r="Q210" s="207"/>
      <c r="R210" s="207"/>
      <c r="S210" s="207"/>
      <c r="T210" s="208"/>
      <c r="AT210" s="209" t="s">
        <v>156</v>
      </c>
      <c r="AU210" s="209" t="s">
        <v>81</v>
      </c>
      <c r="AV210" s="13" t="s">
        <v>81</v>
      </c>
      <c r="AW210" s="13" t="s">
        <v>4</v>
      </c>
      <c r="AX210" s="13" t="s">
        <v>79</v>
      </c>
      <c r="AY210" s="209" t="s">
        <v>145</v>
      </c>
    </row>
    <row r="211" spans="1:65" s="2" customFormat="1" ht="24" customHeight="1">
      <c r="A211" s="34"/>
      <c r="B211" s="35"/>
      <c r="C211" s="182" t="s">
        <v>304</v>
      </c>
      <c r="D211" s="182" t="s">
        <v>147</v>
      </c>
      <c r="E211" s="183" t="s">
        <v>305</v>
      </c>
      <c r="F211" s="184" t="s">
        <v>306</v>
      </c>
      <c r="G211" s="185" t="s">
        <v>233</v>
      </c>
      <c r="H211" s="186">
        <v>2</v>
      </c>
      <c r="I211" s="187"/>
      <c r="J211" s="188">
        <f>ROUND(I211*H211,2)</f>
        <v>0</v>
      </c>
      <c r="K211" s="184" t="s">
        <v>151</v>
      </c>
      <c r="L211" s="39"/>
      <c r="M211" s="189" t="s">
        <v>19</v>
      </c>
      <c r="N211" s="190" t="s">
        <v>45</v>
      </c>
      <c r="O211" s="64"/>
      <c r="P211" s="191">
        <f>O211*H211</f>
        <v>0</v>
      </c>
      <c r="Q211" s="191">
        <v>1.6979999999999999E-2</v>
      </c>
      <c r="R211" s="191">
        <f>Q211*H211</f>
        <v>3.3959999999999997E-2</v>
      </c>
      <c r="S211" s="191">
        <v>0</v>
      </c>
      <c r="T211" s="192">
        <f>S211*H211</f>
        <v>0</v>
      </c>
      <c r="U211" s="34"/>
      <c r="V211" s="34"/>
      <c r="W211" s="34"/>
      <c r="X211" s="34"/>
      <c r="Y211" s="34"/>
      <c r="Z211" s="34"/>
      <c r="AA211" s="34"/>
      <c r="AB211" s="34"/>
      <c r="AC211" s="34"/>
      <c r="AD211" s="34"/>
      <c r="AE211" s="34"/>
      <c r="AR211" s="193" t="s">
        <v>152</v>
      </c>
      <c r="AT211" s="193" t="s">
        <v>147</v>
      </c>
      <c r="AU211" s="193" t="s">
        <v>81</v>
      </c>
      <c r="AY211" s="17" t="s">
        <v>145</v>
      </c>
      <c r="BE211" s="194">
        <f>IF(N211="základní",J211,0)</f>
        <v>0</v>
      </c>
      <c r="BF211" s="194">
        <f>IF(N211="snížená",J211,0)</f>
        <v>0</v>
      </c>
      <c r="BG211" s="194">
        <f>IF(N211="zákl. přenesená",J211,0)</f>
        <v>0</v>
      </c>
      <c r="BH211" s="194">
        <f>IF(N211="sníž. přenesená",J211,0)</f>
        <v>0</v>
      </c>
      <c r="BI211" s="194">
        <f>IF(N211="nulová",J211,0)</f>
        <v>0</v>
      </c>
      <c r="BJ211" s="17" t="s">
        <v>79</v>
      </c>
      <c r="BK211" s="194">
        <f>ROUND(I211*H211,2)</f>
        <v>0</v>
      </c>
      <c r="BL211" s="17" t="s">
        <v>152</v>
      </c>
      <c r="BM211" s="193" t="s">
        <v>307</v>
      </c>
    </row>
    <row r="212" spans="1:65" s="2" customFormat="1" ht="126.75">
      <c r="A212" s="34"/>
      <c r="B212" s="35"/>
      <c r="C212" s="36"/>
      <c r="D212" s="195" t="s">
        <v>154</v>
      </c>
      <c r="E212" s="36"/>
      <c r="F212" s="196" t="s">
        <v>308</v>
      </c>
      <c r="G212" s="36"/>
      <c r="H212" s="36"/>
      <c r="I212" s="103"/>
      <c r="J212" s="36"/>
      <c r="K212" s="36"/>
      <c r="L212" s="39"/>
      <c r="M212" s="197"/>
      <c r="N212" s="198"/>
      <c r="O212" s="64"/>
      <c r="P212" s="64"/>
      <c r="Q212" s="64"/>
      <c r="R212" s="64"/>
      <c r="S212" s="64"/>
      <c r="T212" s="65"/>
      <c r="U212" s="34"/>
      <c r="V212" s="34"/>
      <c r="W212" s="34"/>
      <c r="X212" s="34"/>
      <c r="Y212" s="34"/>
      <c r="Z212" s="34"/>
      <c r="AA212" s="34"/>
      <c r="AB212" s="34"/>
      <c r="AC212" s="34"/>
      <c r="AD212" s="34"/>
      <c r="AE212" s="34"/>
      <c r="AT212" s="17" t="s">
        <v>154</v>
      </c>
      <c r="AU212" s="17" t="s">
        <v>81</v>
      </c>
    </row>
    <row r="213" spans="1:65" s="2" customFormat="1" ht="16.5" customHeight="1">
      <c r="A213" s="34"/>
      <c r="B213" s="35"/>
      <c r="C213" s="221" t="s">
        <v>309</v>
      </c>
      <c r="D213" s="221" t="s">
        <v>193</v>
      </c>
      <c r="E213" s="222" t="s">
        <v>310</v>
      </c>
      <c r="F213" s="223" t="s">
        <v>311</v>
      </c>
      <c r="G213" s="224" t="s">
        <v>233</v>
      </c>
      <c r="H213" s="225">
        <v>1</v>
      </c>
      <c r="I213" s="226"/>
      <c r="J213" s="227">
        <f>ROUND(I213*H213,2)</f>
        <v>0</v>
      </c>
      <c r="K213" s="223" t="s">
        <v>151</v>
      </c>
      <c r="L213" s="228"/>
      <c r="M213" s="229" t="s">
        <v>19</v>
      </c>
      <c r="N213" s="230" t="s">
        <v>45</v>
      </c>
      <c r="O213" s="64"/>
      <c r="P213" s="191">
        <f>O213*H213</f>
        <v>0</v>
      </c>
      <c r="Q213" s="191">
        <v>1.521E-2</v>
      </c>
      <c r="R213" s="191">
        <f>Q213*H213</f>
        <v>1.521E-2</v>
      </c>
      <c r="S213" s="191">
        <v>0</v>
      </c>
      <c r="T213" s="192">
        <f>S213*H213</f>
        <v>0</v>
      </c>
      <c r="U213" s="34"/>
      <c r="V213" s="34"/>
      <c r="W213" s="34"/>
      <c r="X213" s="34"/>
      <c r="Y213" s="34"/>
      <c r="Z213" s="34"/>
      <c r="AA213" s="34"/>
      <c r="AB213" s="34"/>
      <c r="AC213" s="34"/>
      <c r="AD213" s="34"/>
      <c r="AE213" s="34"/>
      <c r="AR213" s="193" t="s">
        <v>192</v>
      </c>
      <c r="AT213" s="193" t="s">
        <v>193</v>
      </c>
      <c r="AU213" s="193" t="s">
        <v>81</v>
      </c>
      <c r="AY213" s="17" t="s">
        <v>145</v>
      </c>
      <c r="BE213" s="194">
        <f>IF(N213="základní",J213,0)</f>
        <v>0</v>
      </c>
      <c r="BF213" s="194">
        <f>IF(N213="snížená",J213,0)</f>
        <v>0</v>
      </c>
      <c r="BG213" s="194">
        <f>IF(N213="zákl. přenesená",J213,0)</f>
        <v>0</v>
      </c>
      <c r="BH213" s="194">
        <f>IF(N213="sníž. přenesená",J213,0)</f>
        <v>0</v>
      </c>
      <c r="BI213" s="194">
        <f>IF(N213="nulová",J213,0)</f>
        <v>0</v>
      </c>
      <c r="BJ213" s="17" t="s">
        <v>79</v>
      </c>
      <c r="BK213" s="194">
        <f>ROUND(I213*H213,2)</f>
        <v>0</v>
      </c>
      <c r="BL213" s="17" t="s">
        <v>152</v>
      </c>
      <c r="BM213" s="193" t="s">
        <v>312</v>
      </c>
    </row>
    <row r="214" spans="1:65" s="2" customFormat="1" ht="16.5" customHeight="1">
      <c r="A214" s="34"/>
      <c r="B214" s="35"/>
      <c r="C214" s="221" t="s">
        <v>313</v>
      </c>
      <c r="D214" s="221" t="s">
        <v>193</v>
      </c>
      <c r="E214" s="222" t="s">
        <v>314</v>
      </c>
      <c r="F214" s="223" t="s">
        <v>315</v>
      </c>
      <c r="G214" s="224" t="s">
        <v>233</v>
      </c>
      <c r="H214" s="225">
        <v>1</v>
      </c>
      <c r="I214" s="226"/>
      <c r="J214" s="227">
        <f>ROUND(I214*H214,2)</f>
        <v>0</v>
      </c>
      <c r="K214" s="223" t="s">
        <v>151</v>
      </c>
      <c r="L214" s="228"/>
      <c r="M214" s="229" t="s">
        <v>19</v>
      </c>
      <c r="N214" s="230" t="s">
        <v>45</v>
      </c>
      <c r="O214" s="64"/>
      <c r="P214" s="191">
        <f>O214*H214</f>
        <v>0</v>
      </c>
      <c r="Q214" s="191">
        <v>1.2489999999999999E-2</v>
      </c>
      <c r="R214" s="191">
        <f>Q214*H214</f>
        <v>1.2489999999999999E-2</v>
      </c>
      <c r="S214" s="191">
        <v>0</v>
      </c>
      <c r="T214" s="192">
        <f>S214*H214</f>
        <v>0</v>
      </c>
      <c r="U214" s="34"/>
      <c r="V214" s="34"/>
      <c r="W214" s="34"/>
      <c r="X214" s="34"/>
      <c r="Y214" s="34"/>
      <c r="Z214" s="34"/>
      <c r="AA214" s="34"/>
      <c r="AB214" s="34"/>
      <c r="AC214" s="34"/>
      <c r="AD214" s="34"/>
      <c r="AE214" s="34"/>
      <c r="AR214" s="193" t="s">
        <v>192</v>
      </c>
      <c r="AT214" s="193" t="s">
        <v>193</v>
      </c>
      <c r="AU214" s="193" t="s">
        <v>81</v>
      </c>
      <c r="AY214" s="17" t="s">
        <v>145</v>
      </c>
      <c r="BE214" s="194">
        <f>IF(N214="základní",J214,0)</f>
        <v>0</v>
      </c>
      <c r="BF214" s="194">
        <f>IF(N214="snížená",J214,0)</f>
        <v>0</v>
      </c>
      <c r="BG214" s="194">
        <f>IF(N214="zákl. přenesená",J214,0)</f>
        <v>0</v>
      </c>
      <c r="BH214" s="194">
        <f>IF(N214="sníž. přenesená",J214,0)</f>
        <v>0</v>
      </c>
      <c r="BI214" s="194">
        <f>IF(N214="nulová",J214,0)</f>
        <v>0</v>
      </c>
      <c r="BJ214" s="17" t="s">
        <v>79</v>
      </c>
      <c r="BK214" s="194">
        <f>ROUND(I214*H214,2)</f>
        <v>0</v>
      </c>
      <c r="BL214" s="17" t="s">
        <v>152</v>
      </c>
      <c r="BM214" s="193" t="s">
        <v>316</v>
      </c>
    </row>
    <row r="215" spans="1:65" s="2" customFormat="1" ht="24" customHeight="1">
      <c r="A215" s="34"/>
      <c r="B215" s="35"/>
      <c r="C215" s="182" t="s">
        <v>317</v>
      </c>
      <c r="D215" s="182" t="s">
        <v>147</v>
      </c>
      <c r="E215" s="183" t="s">
        <v>318</v>
      </c>
      <c r="F215" s="184" t="s">
        <v>319</v>
      </c>
      <c r="G215" s="185" t="s">
        <v>233</v>
      </c>
      <c r="H215" s="186">
        <v>2</v>
      </c>
      <c r="I215" s="187"/>
      <c r="J215" s="188">
        <f>ROUND(I215*H215,2)</f>
        <v>0</v>
      </c>
      <c r="K215" s="184" t="s">
        <v>151</v>
      </c>
      <c r="L215" s="39"/>
      <c r="M215" s="189" t="s">
        <v>19</v>
      </c>
      <c r="N215" s="190" t="s">
        <v>45</v>
      </c>
      <c r="O215" s="64"/>
      <c r="P215" s="191">
        <f>O215*H215</f>
        <v>0</v>
      </c>
      <c r="Q215" s="191">
        <v>4.684E-2</v>
      </c>
      <c r="R215" s="191">
        <f>Q215*H215</f>
        <v>9.3679999999999999E-2</v>
      </c>
      <c r="S215" s="191">
        <v>0</v>
      </c>
      <c r="T215" s="192">
        <f>S215*H215</f>
        <v>0</v>
      </c>
      <c r="U215" s="34"/>
      <c r="V215" s="34"/>
      <c r="W215" s="34"/>
      <c r="X215" s="34"/>
      <c r="Y215" s="34"/>
      <c r="Z215" s="34"/>
      <c r="AA215" s="34"/>
      <c r="AB215" s="34"/>
      <c r="AC215" s="34"/>
      <c r="AD215" s="34"/>
      <c r="AE215" s="34"/>
      <c r="AR215" s="193" t="s">
        <v>152</v>
      </c>
      <c r="AT215" s="193" t="s">
        <v>147</v>
      </c>
      <c r="AU215" s="193" t="s">
        <v>81</v>
      </c>
      <c r="AY215" s="17" t="s">
        <v>145</v>
      </c>
      <c r="BE215" s="194">
        <f>IF(N215="základní",J215,0)</f>
        <v>0</v>
      </c>
      <c r="BF215" s="194">
        <f>IF(N215="snížená",J215,0)</f>
        <v>0</v>
      </c>
      <c r="BG215" s="194">
        <f>IF(N215="zákl. přenesená",J215,0)</f>
        <v>0</v>
      </c>
      <c r="BH215" s="194">
        <f>IF(N215="sníž. přenesená",J215,0)</f>
        <v>0</v>
      </c>
      <c r="BI215" s="194">
        <f>IF(N215="nulová",J215,0)</f>
        <v>0</v>
      </c>
      <c r="BJ215" s="17" t="s">
        <v>79</v>
      </c>
      <c r="BK215" s="194">
        <f>ROUND(I215*H215,2)</f>
        <v>0</v>
      </c>
      <c r="BL215" s="17" t="s">
        <v>152</v>
      </c>
      <c r="BM215" s="193" t="s">
        <v>320</v>
      </c>
    </row>
    <row r="216" spans="1:65" s="2" customFormat="1" ht="29.25">
      <c r="A216" s="34"/>
      <c r="B216" s="35"/>
      <c r="C216" s="36"/>
      <c r="D216" s="195" t="s">
        <v>154</v>
      </c>
      <c r="E216" s="36"/>
      <c r="F216" s="196" t="s">
        <v>321</v>
      </c>
      <c r="G216" s="36"/>
      <c r="H216" s="36"/>
      <c r="I216" s="103"/>
      <c r="J216" s="36"/>
      <c r="K216" s="36"/>
      <c r="L216" s="39"/>
      <c r="M216" s="197"/>
      <c r="N216" s="198"/>
      <c r="O216" s="64"/>
      <c r="P216" s="64"/>
      <c r="Q216" s="64"/>
      <c r="R216" s="64"/>
      <c r="S216" s="64"/>
      <c r="T216" s="65"/>
      <c r="U216" s="34"/>
      <c r="V216" s="34"/>
      <c r="W216" s="34"/>
      <c r="X216" s="34"/>
      <c r="Y216" s="34"/>
      <c r="Z216" s="34"/>
      <c r="AA216" s="34"/>
      <c r="AB216" s="34"/>
      <c r="AC216" s="34"/>
      <c r="AD216" s="34"/>
      <c r="AE216" s="34"/>
      <c r="AT216" s="17" t="s">
        <v>154</v>
      </c>
      <c r="AU216" s="17" t="s">
        <v>81</v>
      </c>
    </row>
    <row r="217" spans="1:65" s="2" customFormat="1" ht="16.5" customHeight="1">
      <c r="A217" s="34"/>
      <c r="B217" s="35"/>
      <c r="C217" s="221" t="s">
        <v>322</v>
      </c>
      <c r="D217" s="221" t="s">
        <v>193</v>
      </c>
      <c r="E217" s="222" t="s">
        <v>323</v>
      </c>
      <c r="F217" s="223" t="s">
        <v>324</v>
      </c>
      <c r="G217" s="224" t="s">
        <v>233</v>
      </c>
      <c r="H217" s="225">
        <v>2</v>
      </c>
      <c r="I217" s="226"/>
      <c r="J217" s="227">
        <f>ROUND(I217*H217,2)</f>
        <v>0</v>
      </c>
      <c r="K217" s="223" t="s">
        <v>151</v>
      </c>
      <c r="L217" s="228"/>
      <c r="M217" s="229" t="s">
        <v>19</v>
      </c>
      <c r="N217" s="230" t="s">
        <v>45</v>
      </c>
      <c r="O217" s="64"/>
      <c r="P217" s="191">
        <f>O217*H217</f>
        <v>0</v>
      </c>
      <c r="Q217" s="191">
        <v>1.37E-2</v>
      </c>
      <c r="R217" s="191">
        <f>Q217*H217</f>
        <v>2.7400000000000001E-2</v>
      </c>
      <c r="S217" s="191">
        <v>0</v>
      </c>
      <c r="T217" s="192">
        <f>S217*H217</f>
        <v>0</v>
      </c>
      <c r="U217" s="34"/>
      <c r="V217" s="34"/>
      <c r="W217" s="34"/>
      <c r="X217" s="34"/>
      <c r="Y217" s="34"/>
      <c r="Z217" s="34"/>
      <c r="AA217" s="34"/>
      <c r="AB217" s="34"/>
      <c r="AC217" s="34"/>
      <c r="AD217" s="34"/>
      <c r="AE217" s="34"/>
      <c r="AR217" s="193" t="s">
        <v>192</v>
      </c>
      <c r="AT217" s="193" t="s">
        <v>193</v>
      </c>
      <c r="AU217" s="193" t="s">
        <v>81</v>
      </c>
      <c r="AY217" s="17" t="s">
        <v>145</v>
      </c>
      <c r="BE217" s="194">
        <f>IF(N217="základní",J217,0)</f>
        <v>0</v>
      </c>
      <c r="BF217" s="194">
        <f>IF(N217="snížená",J217,0)</f>
        <v>0</v>
      </c>
      <c r="BG217" s="194">
        <f>IF(N217="zákl. přenesená",J217,0)</f>
        <v>0</v>
      </c>
      <c r="BH217" s="194">
        <f>IF(N217="sníž. přenesená",J217,0)</f>
        <v>0</v>
      </c>
      <c r="BI217" s="194">
        <f>IF(N217="nulová",J217,0)</f>
        <v>0</v>
      </c>
      <c r="BJ217" s="17" t="s">
        <v>79</v>
      </c>
      <c r="BK217" s="194">
        <f>ROUND(I217*H217,2)</f>
        <v>0</v>
      </c>
      <c r="BL217" s="17" t="s">
        <v>152</v>
      </c>
      <c r="BM217" s="193" t="s">
        <v>325</v>
      </c>
    </row>
    <row r="218" spans="1:65" s="12" customFormat="1" ht="22.7" customHeight="1">
      <c r="B218" s="166"/>
      <c r="C218" s="167"/>
      <c r="D218" s="168" t="s">
        <v>73</v>
      </c>
      <c r="E218" s="180" t="s">
        <v>199</v>
      </c>
      <c r="F218" s="180" t="s">
        <v>326</v>
      </c>
      <c r="G218" s="167"/>
      <c r="H218" s="167"/>
      <c r="I218" s="170"/>
      <c r="J218" s="181">
        <f>BK218</f>
        <v>0</v>
      </c>
      <c r="K218" s="167"/>
      <c r="L218" s="172"/>
      <c r="M218" s="173"/>
      <c r="N218" s="174"/>
      <c r="O218" s="174"/>
      <c r="P218" s="175">
        <f>SUM(P219:P231)</f>
        <v>0</v>
      </c>
      <c r="Q218" s="174"/>
      <c r="R218" s="175">
        <f>SUM(R219:R231)</f>
        <v>0</v>
      </c>
      <c r="S218" s="174"/>
      <c r="T218" s="176">
        <f>SUM(T219:T231)</f>
        <v>30.310266000000002</v>
      </c>
      <c r="AR218" s="177" t="s">
        <v>79</v>
      </c>
      <c r="AT218" s="178" t="s">
        <v>73</v>
      </c>
      <c r="AU218" s="178" t="s">
        <v>79</v>
      </c>
      <c r="AY218" s="177" t="s">
        <v>145</v>
      </c>
      <c r="BK218" s="179">
        <f>SUM(BK219:BK231)</f>
        <v>0</v>
      </c>
    </row>
    <row r="219" spans="1:65" s="2" customFormat="1" ht="24" customHeight="1">
      <c r="A219" s="34"/>
      <c r="B219" s="35"/>
      <c r="C219" s="182" t="s">
        <v>327</v>
      </c>
      <c r="D219" s="182" t="s">
        <v>147</v>
      </c>
      <c r="E219" s="183" t="s">
        <v>328</v>
      </c>
      <c r="F219" s="184" t="s">
        <v>329</v>
      </c>
      <c r="G219" s="185" t="s">
        <v>202</v>
      </c>
      <c r="H219" s="186">
        <v>24.829000000000001</v>
      </c>
      <c r="I219" s="187"/>
      <c r="J219" s="188">
        <f>ROUND(I219*H219,2)</f>
        <v>0</v>
      </c>
      <c r="K219" s="184" t="s">
        <v>151</v>
      </c>
      <c r="L219" s="39"/>
      <c r="M219" s="189" t="s">
        <v>19</v>
      </c>
      <c r="N219" s="190" t="s">
        <v>45</v>
      </c>
      <c r="O219" s="64"/>
      <c r="P219" s="191">
        <f>O219*H219</f>
        <v>0</v>
      </c>
      <c r="Q219" s="191">
        <v>0</v>
      </c>
      <c r="R219" s="191">
        <f>Q219*H219</f>
        <v>0</v>
      </c>
      <c r="S219" s="191">
        <v>0.26100000000000001</v>
      </c>
      <c r="T219" s="192">
        <f>S219*H219</f>
        <v>6.4803690000000005</v>
      </c>
      <c r="U219" s="34"/>
      <c r="V219" s="34"/>
      <c r="W219" s="34"/>
      <c r="X219" s="34"/>
      <c r="Y219" s="34"/>
      <c r="Z219" s="34"/>
      <c r="AA219" s="34"/>
      <c r="AB219" s="34"/>
      <c r="AC219" s="34"/>
      <c r="AD219" s="34"/>
      <c r="AE219" s="34"/>
      <c r="AR219" s="193" t="s">
        <v>152</v>
      </c>
      <c r="AT219" s="193" t="s">
        <v>147</v>
      </c>
      <c r="AU219" s="193" t="s">
        <v>81</v>
      </c>
      <c r="AY219" s="17" t="s">
        <v>145</v>
      </c>
      <c r="BE219" s="194">
        <f>IF(N219="základní",J219,0)</f>
        <v>0</v>
      </c>
      <c r="BF219" s="194">
        <f>IF(N219="snížená",J219,0)</f>
        <v>0</v>
      </c>
      <c r="BG219" s="194">
        <f>IF(N219="zákl. přenesená",J219,0)</f>
        <v>0</v>
      </c>
      <c r="BH219" s="194">
        <f>IF(N219="sníž. přenesená",J219,0)</f>
        <v>0</v>
      </c>
      <c r="BI219" s="194">
        <f>IF(N219="nulová",J219,0)</f>
        <v>0</v>
      </c>
      <c r="BJ219" s="17" t="s">
        <v>79</v>
      </c>
      <c r="BK219" s="194">
        <f>ROUND(I219*H219,2)</f>
        <v>0</v>
      </c>
      <c r="BL219" s="17" t="s">
        <v>152</v>
      </c>
      <c r="BM219" s="193" t="s">
        <v>330</v>
      </c>
    </row>
    <row r="220" spans="1:65" s="13" customFormat="1">
      <c r="B220" s="199"/>
      <c r="C220" s="200"/>
      <c r="D220" s="195" t="s">
        <v>156</v>
      </c>
      <c r="E220" s="201" t="s">
        <v>19</v>
      </c>
      <c r="F220" s="202" t="s">
        <v>331</v>
      </c>
      <c r="G220" s="200"/>
      <c r="H220" s="203">
        <v>5.9130000000000003</v>
      </c>
      <c r="I220" s="204"/>
      <c r="J220" s="200"/>
      <c r="K220" s="200"/>
      <c r="L220" s="205"/>
      <c r="M220" s="206"/>
      <c r="N220" s="207"/>
      <c r="O220" s="207"/>
      <c r="P220" s="207"/>
      <c r="Q220" s="207"/>
      <c r="R220" s="207"/>
      <c r="S220" s="207"/>
      <c r="T220" s="208"/>
      <c r="AT220" s="209" t="s">
        <v>156</v>
      </c>
      <c r="AU220" s="209" t="s">
        <v>81</v>
      </c>
      <c r="AV220" s="13" t="s">
        <v>81</v>
      </c>
      <c r="AW220" s="13" t="s">
        <v>34</v>
      </c>
      <c r="AX220" s="13" t="s">
        <v>74</v>
      </c>
      <c r="AY220" s="209" t="s">
        <v>145</v>
      </c>
    </row>
    <row r="221" spans="1:65" s="13" customFormat="1">
      <c r="B221" s="199"/>
      <c r="C221" s="200"/>
      <c r="D221" s="195" t="s">
        <v>156</v>
      </c>
      <c r="E221" s="201" t="s">
        <v>19</v>
      </c>
      <c r="F221" s="202" t="s">
        <v>332</v>
      </c>
      <c r="G221" s="200"/>
      <c r="H221" s="203">
        <v>9.4580000000000002</v>
      </c>
      <c r="I221" s="204"/>
      <c r="J221" s="200"/>
      <c r="K221" s="200"/>
      <c r="L221" s="205"/>
      <c r="M221" s="206"/>
      <c r="N221" s="207"/>
      <c r="O221" s="207"/>
      <c r="P221" s="207"/>
      <c r="Q221" s="207"/>
      <c r="R221" s="207"/>
      <c r="S221" s="207"/>
      <c r="T221" s="208"/>
      <c r="AT221" s="209" t="s">
        <v>156</v>
      </c>
      <c r="AU221" s="209" t="s">
        <v>81</v>
      </c>
      <c r="AV221" s="13" t="s">
        <v>81</v>
      </c>
      <c r="AW221" s="13" t="s">
        <v>34</v>
      </c>
      <c r="AX221" s="13" t="s">
        <v>74</v>
      </c>
      <c r="AY221" s="209" t="s">
        <v>145</v>
      </c>
    </row>
    <row r="222" spans="1:65" s="13" customFormat="1">
      <c r="B222" s="199"/>
      <c r="C222" s="200"/>
      <c r="D222" s="195" t="s">
        <v>156</v>
      </c>
      <c r="E222" s="201" t="s">
        <v>19</v>
      </c>
      <c r="F222" s="202" t="s">
        <v>332</v>
      </c>
      <c r="G222" s="200"/>
      <c r="H222" s="203">
        <v>9.4580000000000002</v>
      </c>
      <c r="I222" s="204"/>
      <c r="J222" s="200"/>
      <c r="K222" s="200"/>
      <c r="L222" s="205"/>
      <c r="M222" s="206"/>
      <c r="N222" s="207"/>
      <c r="O222" s="207"/>
      <c r="P222" s="207"/>
      <c r="Q222" s="207"/>
      <c r="R222" s="207"/>
      <c r="S222" s="207"/>
      <c r="T222" s="208"/>
      <c r="AT222" s="209" t="s">
        <v>156</v>
      </c>
      <c r="AU222" s="209" t="s">
        <v>81</v>
      </c>
      <c r="AV222" s="13" t="s">
        <v>81</v>
      </c>
      <c r="AW222" s="13" t="s">
        <v>34</v>
      </c>
      <c r="AX222" s="13" t="s">
        <v>74</v>
      </c>
      <c r="AY222" s="209" t="s">
        <v>145</v>
      </c>
    </row>
    <row r="223" spans="1:65" s="14" customFormat="1">
      <c r="B223" s="210"/>
      <c r="C223" s="211"/>
      <c r="D223" s="195" t="s">
        <v>156</v>
      </c>
      <c r="E223" s="212" t="s">
        <v>19</v>
      </c>
      <c r="F223" s="213" t="s">
        <v>158</v>
      </c>
      <c r="G223" s="211"/>
      <c r="H223" s="214">
        <v>24.829000000000001</v>
      </c>
      <c r="I223" s="215"/>
      <c r="J223" s="211"/>
      <c r="K223" s="211"/>
      <c r="L223" s="216"/>
      <c r="M223" s="217"/>
      <c r="N223" s="218"/>
      <c r="O223" s="218"/>
      <c r="P223" s="218"/>
      <c r="Q223" s="218"/>
      <c r="R223" s="218"/>
      <c r="S223" s="218"/>
      <c r="T223" s="219"/>
      <c r="AT223" s="220" t="s">
        <v>156</v>
      </c>
      <c r="AU223" s="220" t="s">
        <v>81</v>
      </c>
      <c r="AV223" s="14" t="s">
        <v>152</v>
      </c>
      <c r="AW223" s="14" t="s">
        <v>34</v>
      </c>
      <c r="AX223" s="14" t="s">
        <v>79</v>
      </c>
      <c r="AY223" s="220" t="s">
        <v>145</v>
      </c>
    </row>
    <row r="224" spans="1:65" s="2" customFormat="1" ht="16.5" customHeight="1">
      <c r="A224" s="34"/>
      <c r="B224" s="35"/>
      <c r="C224" s="182" t="s">
        <v>333</v>
      </c>
      <c r="D224" s="182" t="s">
        <v>147</v>
      </c>
      <c r="E224" s="183" t="s">
        <v>334</v>
      </c>
      <c r="F224" s="184" t="s">
        <v>335</v>
      </c>
      <c r="G224" s="185" t="s">
        <v>150</v>
      </c>
      <c r="H224" s="186">
        <v>9.8930000000000007</v>
      </c>
      <c r="I224" s="187"/>
      <c r="J224" s="188">
        <f>ROUND(I224*H224,2)</f>
        <v>0</v>
      </c>
      <c r="K224" s="184" t="s">
        <v>151</v>
      </c>
      <c r="L224" s="39"/>
      <c r="M224" s="189" t="s">
        <v>19</v>
      </c>
      <c r="N224" s="190" t="s">
        <v>45</v>
      </c>
      <c r="O224" s="64"/>
      <c r="P224" s="191">
        <f>O224*H224</f>
        <v>0</v>
      </c>
      <c r="Q224" s="191">
        <v>0</v>
      </c>
      <c r="R224" s="191">
        <f>Q224*H224</f>
        <v>0</v>
      </c>
      <c r="S224" s="191">
        <v>2.2000000000000002</v>
      </c>
      <c r="T224" s="192">
        <f>S224*H224</f>
        <v>21.764600000000002</v>
      </c>
      <c r="U224" s="34"/>
      <c r="V224" s="34"/>
      <c r="W224" s="34"/>
      <c r="X224" s="34"/>
      <c r="Y224" s="34"/>
      <c r="Z224" s="34"/>
      <c r="AA224" s="34"/>
      <c r="AB224" s="34"/>
      <c r="AC224" s="34"/>
      <c r="AD224" s="34"/>
      <c r="AE224" s="34"/>
      <c r="AR224" s="193" t="s">
        <v>152</v>
      </c>
      <c r="AT224" s="193" t="s">
        <v>147</v>
      </c>
      <c r="AU224" s="193" t="s">
        <v>81</v>
      </c>
      <c r="AY224" s="17" t="s">
        <v>145</v>
      </c>
      <c r="BE224" s="194">
        <f>IF(N224="základní",J224,0)</f>
        <v>0</v>
      </c>
      <c r="BF224" s="194">
        <f>IF(N224="snížená",J224,0)</f>
        <v>0</v>
      </c>
      <c r="BG224" s="194">
        <f>IF(N224="zákl. přenesená",J224,0)</f>
        <v>0</v>
      </c>
      <c r="BH224" s="194">
        <f>IF(N224="sníž. přenesená",J224,0)</f>
        <v>0</v>
      </c>
      <c r="BI224" s="194">
        <f>IF(N224="nulová",J224,0)</f>
        <v>0</v>
      </c>
      <c r="BJ224" s="17" t="s">
        <v>79</v>
      </c>
      <c r="BK224" s="194">
        <f>ROUND(I224*H224,2)</f>
        <v>0</v>
      </c>
      <c r="BL224" s="17" t="s">
        <v>152</v>
      </c>
      <c r="BM224" s="193" t="s">
        <v>336</v>
      </c>
    </row>
    <row r="225" spans="1:65" s="13" customFormat="1">
      <c r="B225" s="199"/>
      <c r="C225" s="200"/>
      <c r="D225" s="195" t="s">
        <v>156</v>
      </c>
      <c r="E225" s="201" t="s">
        <v>19</v>
      </c>
      <c r="F225" s="202" t="s">
        <v>337</v>
      </c>
      <c r="G225" s="200"/>
      <c r="H225" s="203">
        <v>9.8930000000000007</v>
      </c>
      <c r="I225" s="204"/>
      <c r="J225" s="200"/>
      <c r="K225" s="200"/>
      <c r="L225" s="205"/>
      <c r="M225" s="206"/>
      <c r="N225" s="207"/>
      <c r="O225" s="207"/>
      <c r="P225" s="207"/>
      <c r="Q225" s="207"/>
      <c r="R225" s="207"/>
      <c r="S225" s="207"/>
      <c r="T225" s="208"/>
      <c r="AT225" s="209" t="s">
        <v>156</v>
      </c>
      <c r="AU225" s="209" t="s">
        <v>81</v>
      </c>
      <c r="AV225" s="13" t="s">
        <v>81</v>
      </c>
      <c r="AW225" s="13" t="s">
        <v>34</v>
      </c>
      <c r="AX225" s="13" t="s">
        <v>74</v>
      </c>
      <c r="AY225" s="209" t="s">
        <v>145</v>
      </c>
    </row>
    <row r="226" spans="1:65" s="14" customFormat="1">
      <c r="B226" s="210"/>
      <c r="C226" s="211"/>
      <c r="D226" s="195" t="s">
        <v>156</v>
      </c>
      <c r="E226" s="212" t="s">
        <v>19</v>
      </c>
      <c r="F226" s="213" t="s">
        <v>158</v>
      </c>
      <c r="G226" s="211"/>
      <c r="H226" s="214">
        <v>9.8930000000000007</v>
      </c>
      <c r="I226" s="215"/>
      <c r="J226" s="211"/>
      <c r="K226" s="211"/>
      <c r="L226" s="216"/>
      <c r="M226" s="217"/>
      <c r="N226" s="218"/>
      <c r="O226" s="218"/>
      <c r="P226" s="218"/>
      <c r="Q226" s="218"/>
      <c r="R226" s="218"/>
      <c r="S226" s="218"/>
      <c r="T226" s="219"/>
      <c r="AT226" s="220" t="s">
        <v>156</v>
      </c>
      <c r="AU226" s="220" t="s">
        <v>81</v>
      </c>
      <c r="AV226" s="14" t="s">
        <v>152</v>
      </c>
      <c r="AW226" s="14" t="s">
        <v>34</v>
      </c>
      <c r="AX226" s="14" t="s">
        <v>79</v>
      </c>
      <c r="AY226" s="220" t="s">
        <v>145</v>
      </c>
    </row>
    <row r="227" spans="1:65" s="2" customFormat="1" ht="16.5" customHeight="1">
      <c r="A227" s="34"/>
      <c r="B227" s="35"/>
      <c r="C227" s="182" t="s">
        <v>338</v>
      </c>
      <c r="D227" s="182" t="s">
        <v>147</v>
      </c>
      <c r="E227" s="183" t="s">
        <v>339</v>
      </c>
      <c r="F227" s="184" t="s">
        <v>340</v>
      </c>
      <c r="G227" s="185" t="s">
        <v>150</v>
      </c>
      <c r="H227" s="186">
        <v>9.8930000000000007</v>
      </c>
      <c r="I227" s="187"/>
      <c r="J227" s="188">
        <f>ROUND(I227*H227,2)</f>
        <v>0</v>
      </c>
      <c r="K227" s="184" t="s">
        <v>151</v>
      </c>
      <c r="L227" s="39"/>
      <c r="M227" s="189" t="s">
        <v>19</v>
      </c>
      <c r="N227" s="190" t="s">
        <v>45</v>
      </c>
      <c r="O227" s="64"/>
      <c r="P227" s="191">
        <f>O227*H227</f>
        <v>0</v>
      </c>
      <c r="Q227" s="191">
        <v>0</v>
      </c>
      <c r="R227" s="191">
        <f>Q227*H227</f>
        <v>0</v>
      </c>
      <c r="S227" s="191">
        <v>2.9000000000000001E-2</v>
      </c>
      <c r="T227" s="192">
        <f>S227*H227</f>
        <v>0.28689700000000001</v>
      </c>
      <c r="U227" s="34"/>
      <c r="V227" s="34"/>
      <c r="W227" s="34"/>
      <c r="X227" s="34"/>
      <c r="Y227" s="34"/>
      <c r="Z227" s="34"/>
      <c r="AA227" s="34"/>
      <c r="AB227" s="34"/>
      <c r="AC227" s="34"/>
      <c r="AD227" s="34"/>
      <c r="AE227" s="34"/>
      <c r="AR227" s="193" t="s">
        <v>152</v>
      </c>
      <c r="AT227" s="193" t="s">
        <v>147</v>
      </c>
      <c r="AU227" s="193" t="s">
        <v>81</v>
      </c>
      <c r="AY227" s="17" t="s">
        <v>145</v>
      </c>
      <c r="BE227" s="194">
        <f>IF(N227="základní",J227,0)</f>
        <v>0</v>
      </c>
      <c r="BF227" s="194">
        <f>IF(N227="snížená",J227,0)</f>
        <v>0</v>
      </c>
      <c r="BG227" s="194">
        <f>IF(N227="zákl. přenesená",J227,0)</f>
        <v>0</v>
      </c>
      <c r="BH227" s="194">
        <f>IF(N227="sníž. přenesená",J227,0)</f>
        <v>0</v>
      </c>
      <c r="BI227" s="194">
        <f>IF(N227="nulová",J227,0)</f>
        <v>0</v>
      </c>
      <c r="BJ227" s="17" t="s">
        <v>79</v>
      </c>
      <c r="BK227" s="194">
        <f>ROUND(I227*H227,2)</f>
        <v>0</v>
      </c>
      <c r="BL227" s="17" t="s">
        <v>152</v>
      </c>
      <c r="BM227" s="193" t="s">
        <v>341</v>
      </c>
    </row>
    <row r="228" spans="1:65" s="2" customFormat="1" ht="24" customHeight="1">
      <c r="A228" s="34"/>
      <c r="B228" s="35"/>
      <c r="C228" s="182" t="s">
        <v>342</v>
      </c>
      <c r="D228" s="182" t="s">
        <v>147</v>
      </c>
      <c r="E228" s="183" t="s">
        <v>343</v>
      </c>
      <c r="F228" s="184" t="s">
        <v>344</v>
      </c>
      <c r="G228" s="185" t="s">
        <v>150</v>
      </c>
      <c r="H228" s="186">
        <v>0.56699999999999995</v>
      </c>
      <c r="I228" s="187"/>
      <c r="J228" s="188">
        <f>ROUND(I228*H228,2)</f>
        <v>0</v>
      </c>
      <c r="K228" s="184" t="s">
        <v>151</v>
      </c>
      <c r="L228" s="39"/>
      <c r="M228" s="189" t="s">
        <v>19</v>
      </c>
      <c r="N228" s="190" t="s">
        <v>45</v>
      </c>
      <c r="O228" s="64"/>
      <c r="P228" s="191">
        <f>O228*H228</f>
        <v>0</v>
      </c>
      <c r="Q228" s="191">
        <v>0</v>
      </c>
      <c r="R228" s="191">
        <f>Q228*H228</f>
        <v>0</v>
      </c>
      <c r="S228" s="191">
        <v>1.8</v>
      </c>
      <c r="T228" s="192">
        <f>S228*H228</f>
        <v>1.0206</v>
      </c>
      <c r="U228" s="34"/>
      <c r="V228" s="34"/>
      <c r="W228" s="34"/>
      <c r="X228" s="34"/>
      <c r="Y228" s="34"/>
      <c r="Z228" s="34"/>
      <c r="AA228" s="34"/>
      <c r="AB228" s="34"/>
      <c r="AC228" s="34"/>
      <c r="AD228" s="34"/>
      <c r="AE228" s="34"/>
      <c r="AR228" s="193" t="s">
        <v>152</v>
      </c>
      <c r="AT228" s="193" t="s">
        <v>147</v>
      </c>
      <c r="AU228" s="193" t="s">
        <v>81</v>
      </c>
      <c r="AY228" s="17" t="s">
        <v>145</v>
      </c>
      <c r="BE228" s="194">
        <f>IF(N228="základní",J228,0)</f>
        <v>0</v>
      </c>
      <c r="BF228" s="194">
        <f>IF(N228="snížená",J228,0)</f>
        <v>0</v>
      </c>
      <c r="BG228" s="194">
        <f>IF(N228="zákl. přenesená",J228,0)</f>
        <v>0</v>
      </c>
      <c r="BH228" s="194">
        <f>IF(N228="sníž. přenesená",J228,0)</f>
        <v>0</v>
      </c>
      <c r="BI228" s="194">
        <f>IF(N228="nulová",J228,0)</f>
        <v>0</v>
      </c>
      <c r="BJ228" s="17" t="s">
        <v>79</v>
      </c>
      <c r="BK228" s="194">
        <f>ROUND(I228*H228,2)</f>
        <v>0</v>
      </c>
      <c r="BL228" s="17" t="s">
        <v>152</v>
      </c>
      <c r="BM228" s="193" t="s">
        <v>345</v>
      </c>
    </row>
    <row r="229" spans="1:65" s="13" customFormat="1">
      <c r="B229" s="199"/>
      <c r="C229" s="200"/>
      <c r="D229" s="195" t="s">
        <v>156</v>
      </c>
      <c r="E229" s="201" t="s">
        <v>19</v>
      </c>
      <c r="F229" s="202" t="s">
        <v>346</v>
      </c>
      <c r="G229" s="200"/>
      <c r="H229" s="203">
        <v>0.56699999999999995</v>
      </c>
      <c r="I229" s="204"/>
      <c r="J229" s="200"/>
      <c r="K229" s="200"/>
      <c r="L229" s="205"/>
      <c r="M229" s="206"/>
      <c r="N229" s="207"/>
      <c r="O229" s="207"/>
      <c r="P229" s="207"/>
      <c r="Q229" s="207"/>
      <c r="R229" s="207"/>
      <c r="S229" s="207"/>
      <c r="T229" s="208"/>
      <c r="AT229" s="209" t="s">
        <v>156</v>
      </c>
      <c r="AU229" s="209" t="s">
        <v>81</v>
      </c>
      <c r="AV229" s="13" t="s">
        <v>81</v>
      </c>
      <c r="AW229" s="13" t="s">
        <v>34</v>
      </c>
      <c r="AX229" s="13" t="s">
        <v>74</v>
      </c>
      <c r="AY229" s="209" t="s">
        <v>145</v>
      </c>
    </row>
    <row r="230" spans="1:65" s="14" customFormat="1">
      <c r="B230" s="210"/>
      <c r="C230" s="211"/>
      <c r="D230" s="195" t="s">
        <v>156</v>
      </c>
      <c r="E230" s="212" t="s">
        <v>19</v>
      </c>
      <c r="F230" s="213" t="s">
        <v>158</v>
      </c>
      <c r="G230" s="211"/>
      <c r="H230" s="214">
        <v>0.56699999999999995</v>
      </c>
      <c r="I230" s="215"/>
      <c r="J230" s="211"/>
      <c r="K230" s="211"/>
      <c r="L230" s="216"/>
      <c r="M230" s="217"/>
      <c r="N230" s="218"/>
      <c r="O230" s="218"/>
      <c r="P230" s="218"/>
      <c r="Q230" s="218"/>
      <c r="R230" s="218"/>
      <c r="S230" s="218"/>
      <c r="T230" s="219"/>
      <c r="AT230" s="220" t="s">
        <v>156</v>
      </c>
      <c r="AU230" s="220" t="s">
        <v>81</v>
      </c>
      <c r="AV230" s="14" t="s">
        <v>152</v>
      </c>
      <c r="AW230" s="14" t="s">
        <v>34</v>
      </c>
      <c r="AX230" s="14" t="s">
        <v>79</v>
      </c>
      <c r="AY230" s="220" t="s">
        <v>145</v>
      </c>
    </row>
    <row r="231" spans="1:65" s="2" customFormat="1" ht="16.5" customHeight="1">
      <c r="A231" s="34"/>
      <c r="B231" s="35"/>
      <c r="C231" s="182" t="s">
        <v>347</v>
      </c>
      <c r="D231" s="182" t="s">
        <v>147</v>
      </c>
      <c r="E231" s="183" t="s">
        <v>348</v>
      </c>
      <c r="F231" s="184" t="s">
        <v>349</v>
      </c>
      <c r="G231" s="185" t="s">
        <v>350</v>
      </c>
      <c r="H231" s="186">
        <v>84.2</v>
      </c>
      <c r="I231" s="187"/>
      <c r="J231" s="188">
        <f>ROUND(I231*H231,2)</f>
        <v>0</v>
      </c>
      <c r="K231" s="184" t="s">
        <v>151</v>
      </c>
      <c r="L231" s="39"/>
      <c r="M231" s="189" t="s">
        <v>19</v>
      </c>
      <c r="N231" s="190" t="s">
        <v>45</v>
      </c>
      <c r="O231" s="64"/>
      <c r="P231" s="191">
        <f>O231*H231</f>
        <v>0</v>
      </c>
      <c r="Q231" s="191">
        <v>0</v>
      </c>
      <c r="R231" s="191">
        <f>Q231*H231</f>
        <v>0</v>
      </c>
      <c r="S231" s="191">
        <v>8.9999999999999993E-3</v>
      </c>
      <c r="T231" s="192">
        <f>S231*H231</f>
        <v>0.75779999999999992</v>
      </c>
      <c r="U231" s="34"/>
      <c r="V231" s="34"/>
      <c r="W231" s="34"/>
      <c r="X231" s="34"/>
      <c r="Y231" s="34"/>
      <c r="Z231" s="34"/>
      <c r="AA231" s="34"/>
      <c r="AB231" s="34"/>
      <c r="AC231" s="34"/>
      <c r="AD231" s="34"/>
      <c r="AE231" s="34"/>
      <c r="AR231" s="193" t="s">
        <v>351</v>
      </c>
      <c r="AT231" s="193" t="s">
        <v>147</v>
      </c>
      <c r="AU231" s="193" t="s">
        <v>81</v>
      </c>
      <c r="AY231" s="17" t="s">
        <v>145</v>
      </c>
      <c r="BE231" s="194">
        <f>IF(N231="základní",J231,0)</f>
        <v>0</v>
      </c>
      <c r="BF231" s="194">
        <f>IF(N231="snížená",J231,0)</f>
        <v>0</v>
      </c>
      <c r="BG231" s="194">
        <f>IF(N231="zákl. přenesená",J231,0)</f>
        <v>0</v>
      </c>
      <c r="BH231" s="194">
        <f>IF(N231="sníž. přenesená",J231,0)</f>
        <v>0</v>
      </c>
      <c r="BI231" s="194">
        <f>IF(N231="nulová",J231,0)</f>
        <v>0</v>
      </c>
      <c r="BJ231" s="17" t="s">
        <v>79</v>
      </c>
      <c r="BK231" s="194">
        <f>ROUND(I231*H231,2)</f>
        <v>0</v>
      </c>
      <c r="BL231" s="17" t="s">
        <v>351</v>
      </c>
      <c r="BM231" s="193" t="s">
        <v>352</v>
      </c>
    </row>
    <row r="232" spans="1:65" s="12" customFormat="1" ht="22.7" customHeight="1">
      <c r="B232" s="166"/>
      <c r="C232" s="167"/>
      <c r="D232" s="168" t="s">
        <v>73</v>
      </c>
      <c r="E232" s="180" t="s">
        <v>353</v>
      </c>
      <c r="F232" s="180" t="s">
        <v>354</v>
      </c>
      <c r="G232" s="167"/>
      <c r="H232" s="167"/>
      <c r="I232" s="170"/>
      <c r="J232" s="181">
        <f>BK232</f>
        <v>0</v>
      </c>
      <c r="K232" s="167"/>
      <c r="L232" s="172"/>
      <c r="M232" s="173"/>
      <c r="N232" s="174"/>
      <c r="O232" s="174"/>
      <c r="P232" s="175">
        <f>SUM(P233:P241)</f>
        <v>0</v>
      </c>
      <c r="Q232" s="174"/>
      <c r="R232" s="175">
        <f>SUM(R233:R241)</f>
        <v>0</v>
      </c>
      <c r="S232" s="174"/>
      <c r="T232" s="176">
        <f>SUM(T233:T241)</f>
        <v>0</v>
      </c>
      <c r="AR232" s="177" t="s">
        <v>79</v>
      </c>
      <c r="AT232" s="178" t="s">
        <v>73</v>
      </c>
      <c r="AU232" s="178" t="s">
        <v>79</v>
      </c>
      <c r="AY232" s="177" t="s">
        <v>145</v>
      </c>
      <c r="BK232" s="179">
        <f>SUM(BK233:BK241)</f>
        <v>0</v>
      </c>
    </row>
    <row r="233" spans="1:65" s="2" customFormat="1" ht="24" customHeight="1">
      <c r="A233" s="34"/>
      <c r="B233" s="35"/>
      <c r="C233" s="182" t="s">
        <v>355</v>
      </c>
      <c r="D233" s="182" t="s">
        <v>147</v>
      </c>
      <c r="E233" s="183" t="s">
        <v>356</v>
      </c>
      <c r="F233" s="184" t="s">
        <v>357</v>
      </c>
      <c r="G233" s="185" t="s">
        <v>174</v>
      </c>
      <c r="H233" s="186">
        <v>36.073999999999998</v>
      </c>
      <c r="I233" s="187"/>
      <c r="J233" s="188">
        <f>ROUND(I233*H233,2)</f>
        <v>0</v>
      </c>
      <c r="K233" s="184" t="s">
        <v>151</v>
      </c>
      <c r="L233" s="39"/>
      <c r="M233" s="189" t="s">
        <v>19</v>
      </c>
      <c r="N233" s="190" t="s">
        <v>45</v>
      </c>
      <c r="O233" s="64"/>
      <c r="P233" s="191">
        <f>O233*H233</f>
        <v>0</v>
      </c>
      <c r="Q233" s="191">
        <v>0</v>
      </c>
      <c r="R233" s="191">
        <f>Q233*H233</f>
        <v>0</v>
      </c>
      <c r="S233" s="191">
        <v>0</v>
      </c>
      <c r="T233" s="192">
        <f>S233*H233</f>
        <v>0</v>
      </c>
      <c r="U233" s="34"/>
      <c r="V233" s="34"/>
      <c r="W233" s="34"/>
      <c r="X233" s="34"/>
      <c r="Y233" s="34"/>
      <c r="Z233" s="34"/>
      <c r="AA233" s="34"/>
      <c r="AB233" s="34"/>
      <c r="AC233" s="34"/>
      <c r="AD233" s="34"/>
      <c r="AE233" s="34"/>
      <c r="AR233" s="193" t="s">
        <v>152</v>
      </c>
      <c r="AT233" s="193" t="s">
        <v>147</v>
      </c>
      <c r="AU233" s="193" t="s">
        <v>81</v>
      </c>
      <c r="AY233" s="17" t="s">
        <v>145</v>
      </c>
      <c r="BE233" s="194">
        <f>IF(N233="základní",J233,0)</f>
        <v>0</v>
      </c>
      <c r="BF233" s="194">
        <f>IF(N233="snížená",J233,0)</f>
        <v>0</v>
      </c>
      <c r="BG233" s="194">
        <f>IF(N233="zákl. přenesená",J233,0)</f>
        <v>0</v>
      </c>
      <c r="BH233" s="194">
        <f>IF(N233="sníž. přenesená",J233,0)</f>
        <v>0</v>
      </c>
      <c r="BI233" s="194">
        <f>IF(N233="nulová",J233,0)</f>
        <v>0</v>
      </c>
      <c r="BJ233" s="17" t="s">
        <v>79</v>
      </c>
      <c r="BK233" s="194">
        <f>ROUND(I233*H233,2)</f>
        <v>0</v>
      </c>
      <c r="BL233" s="17" t="s">
        <v>152</v>
      </c>
      <c r="BM233" s="193" t="s">
        <v>358</v>
      </c>
    </row>
    <row r="234" spans="1:65" s="2" customFormat="1" ht="107.25">
      <c r="A234" s="34"/>
      <c r="B234" s="35"/>
      <c r="C234" s="36"/>
      <c r="D234" s="195" t="s">
        <v>154</v>
      </c>
      <c r="E234" s="36"/>
      <c r="F234" s="196" t="s">
        <v>359</v>
      </c>
      <c r="G234" s="36"/>
      <c r="H234" s="36"/>
      <c r="I234" s="103"/>
      <c r="J234" s="36"/>
      <c r="K234" s="36"/>
      <c r="L234" s="39"/>
      <c r="M234" s="197"/>
      <c r="N234" s="198"/>
      <c r="O234" s="64"/>
      <c r="P234" s="64"/>
      <c r="Q234" s="64"/>
      <c r="R234" s="64"/>
      <c r="S234" s="64"/>
      <c r="T234" s="65"/>
      <c r="U234" s="34"/>
      <c r="V234" s="34"/>
      <c r="W234" s="34"/>
      <c r="X234" s="34"/>
      <c r="Y234" s="34"/>
      <c r="Z234" s="34"/>
      <c r="AA234" s="34"/>
      <c r="AB234" s="34"/>
      <c r="AC234" s="34"/>
      <c r="AD234" s="34"/>
      <c r="AE234" s="34"/>
      <c r="AT234" s="17" t="s">
        <v>154</v>
      </c>
      <c r="AU234" s="17" t="s">
        <v>81</v>
      </c>
    </row>
    <row r="235" spans="1:65" s="2" customFormat="1" ht="16.5" customHeight="1">
      <c r="A235" s="34"/>
      <c r="B235" s="35"/>
      <c r="C235" s="182" t="s">
        <v>360</v>
      </c>
      <c r="D235" s="182" t="s">
        <v>147</v>
      </c>
      <c r="E235" s="183" t="s">
        <v>361</v>
      </c>
      <c r="F235" s="184" t="s">
        <v>362</v>
      </c>
      <c r="G235" s="185" t="s">
        <v>174</v>
      </c>
      <c r="H235" s="186">
        <v>36.073999999999998</v>
      </c>
      <c r="I235" s="187"/>
      <c r="J235" s="188">
        <f>ROUND(I235*H235,2)</f>
        <v>0</v>
      </c>
      <c r="K235" s="184" t="s">
        <v>151</v>
      </c>
      <c r="L235" s="39"/>
      <c r="M235" s="189" t="s">
        <v>19</v>
      </c>
      <c r="N235" s="190" t="s">
        <v>45</v>
      </c>
      <c r="O235" s="64"/>
      <c r="P235" s="191">
        <f>O235*H235</f>
        <v>0</v>
      </c>
      <c r="Q235" s="191">
        <v>0</v>
      </c>
      <c r="R235" s="191">
        <f>Q235*H235</f>
        <v>0</v>
      </c>
      <c r="S235" s="191">
        <v>0</v>
      </c>
      <c r="T235" s="192">
        <f>S235*H235</f>
        <v>0</v>
      </c>
      <c r="U235" s="34"/>
      <c r="V235" s="34"/>
      <c r="W235" s="34"/>
      <c r="X235" s="34"/>
      <c r="Y235" s="34"/>
      <c r="Z235" s="34"/>
      <c r="AA235" s="34"/>
      <c r="AB235" s="34"/>
      <c r="AC235" s="34"/>
      <c r="AD235" s="34"/>
      <c r="AE235" s="34"/>
      <c r="AR235" s="193" t="s">
        <v>152</v>
      </c>
      <c r="AT235" s="193" t="s">
        <v>147</v>
      </c>
      <c r="AU235" s="193" t="s">
        <v>81</v>
      </c>
      <c r="AY235" s="17" t="s">
        <v>145</v>
      </c>
      <c r="BE235" s="194">
        <f>IF(N235="základní",J235,0)</f>
        <v>0</v>
      </c>
      <c r="BF235" s="194">
        <f>IF(N235="snížená",J235,0)</f>
        <v>0</v>
      </c>
      <c r="BG235" s="194">
        <f>IF(N235="zákl. přenesená",J235,0)</f>
        <v>0</v>
      </c>
      <c r="BH235" s="194">
        <f>IF(N235="sníž. přenesená",J235,0)</f>
        <v>0</v>
      </c>
      <c r="BI235" s="194">
        <f>IF(N235="nulová",J235,0)</f>
        <v>0</v>
      </c>
      <c r="BJ235" s="17" t="s">
        <v>79</v>
      </c>
      <c r="BK235" s="194">
        <f>ROUND(I235*H235,2)</f>
        <v>0</v>
      </c>
      <c r="BL235" s="17" t="s">
        <v>152</v>
      </c>
      <c r="BM235" s="193" t="s">
        <v>363</v>
      </c>
    </row>
    <row r="236" spans="1:65" s="2" customFormat="1" ht="58.5">
      <c r="A236" s="34"/>
      <c r="B236" s="35"/>
      <c r="C236" s="36"/>
      <c r="D236" s="195" t="s">
        <v>154</v>
      </c>
      <c r="E236" s="36"/>
      <c r="F236" s="196" t="s">
        <v>364</v>
      </c>
      <c r="G236" s="36"/>
      <c r="H236" s="36"/>
      <c r="I236" s="103"/>
      <c r="J236" s="36"/>
      <c r="K236" s="36"/>
      <c r="L236" s="39"/>
      <c r="M236" s="197"/>
      <c r="N236" s="198"/>
      <c r="O236" s="64"/>
      <c r="P236" s="64"/>
      <c r="Q236" s="64"/>
      <c r="R236" s="64"/>
      <c r="S236" s="64"/>
      <c r="T236" s="65"/>
      <c r="U236" s="34"/>
      <c r="V236" s="34"/>
      <c r="W236" s="34"/>
      <c r="X236" s="34"/>
      <c r="Y236" s="34"/>
      <c r="Z236" s="34"/>
      <c r="AA236" s="34"/>
      <c r="AB236" s="34"/>
      <c r="AC236" s="34"/>
      <c r="AD236" s="34"/>
      <c r="AE236" s="34"/>
      <c r="AT236" s="17" t="s">
        <v>154</v>
      </c>
      <c r="AU236" s="17" t="s">
        <v>81</v>
      </c>
    </row>
    <row r="237" spans="1:65" s="2" customFormat="1" ht="24" customHeight="1">
      <c r="A237" s="34"/>
      <c r="B237" s="35"/>
      <c r="C237" s="182" t="s">
        <v>365</v>
      </c>
      <c r="D237" s="182" t="s">
        <v>147</v>
      </c>
      <c r="E237" s="183" t="s">
        <v>366</v>
      </c>
      <c r="F237" s="184" t="s">
        <v>367</v>
      </c>
      <c r="G237" s="185" t="s">
        <v>174</v>
      </c>
      <c r="H237" s="186">
        <v>324.666</v>
      </c>
      <c r="I237" s="187"/>
      <c r="J237" s="188">
        <f>ROUND(I237*H237,2)</f>
        <v>0</v>
      </c>
      <c r="K237" s="184" t="s">
        <v>151</v>
      </c>
      <c r="L237" s="39"/>
      <c r="M237" s="189" t="s">
        <v>19</v>
      </c>
      <c r="N237" s="190" t="s">
        <v>45</v>
      </c>
      <c r="O237" s="64"/>
      <c r="P237" s="191">
        <f>O237*H237</f>
        <v>0</v>
      </c>
      <c r="Q237" s="191">
        <v>0</v>
      </c>
      <c r="R237" s="191">
        <f>Q237*H237</f>
        <v>0</v>
      </c>
      <c r="S237" s="191">
        <v>0</v>
      </c>
      <c r="T237" s="192">
        <f>S237*H237</f>
        <v>0</v>
      </c>
      <c r="U237" s="34"/>
      <c r="V237" s="34"/>
      <c r="W237" s="34"/>
      <c r="X237" s="34"/>
      <c r="Y237" s="34"/>
      <c r="Z237" s="34"/>
      <c r="AA237" s="34"/>
      <c r="AB237" s="34"/>
      <c r="AC237" s="34"/>
      <c r="AD237" s="34"/>
      <c r="AE237" s="34"/>
      <c r="AR237" s="193" t="s">
        <v>152</v>
      </c>
      <c r="AT237" s="193" t="s">
        <v>147</v>
      </c>
      <c r="AU237" s="193" t="s">
        <v>81</v>
      </c>
      <c r="AY237" s="17" t="s">
        <v>145</v>
      </c>
      <c r="BE237" s="194">
        <f>IF(N237="základní",J237,0)</f>
        <v>0</v>
      </c>
      <c r="BF237" s="194">
        <f>IF(N237="snížená",J237,0)</f>
        <v>0</v>
      </c>
      <c r="BG237" s="194">
        <f>IF(N237="zákl. přenesená",J237,0)</f>
        <v>0</v>
      </c>
      <c r="BH237" s="194">
        <f>IF(N237="sníž. přenesená",J237,0)</f>
        <v>0</v>
      </c>
      <c r="BI237" s="194">
        <f>IF(N237="nulová",J237,0)</f>
        <v>0</v>
      </c>
      <c r="BJ237" s="17" t="s">
        <v>79</v>
      </c>
      <c r="BK237" s="194">
        <f>ROUND(I237*H237,2)</f>
        <v>0</v>
      </c>
      <c r="BL237" s="17" t="s">
        <v>152</v>
      </c>
      <c r="BM237" s="193" t="s">
        <v>368</v>
      </c>
    </row>
    <row r="238" spans="1:65" s="2" customFormat="1" ht="58.5">
      <c r="A238" s="34"/>
      <c r="B238" s="35"/>
      <c r="C238" s="36"/>
      <c r="D238" s="195" t="s">
        <v>154</v>
      </c>
      <c r="E238" s="36"/>
      <c r="F238" s="196" t="s">
        <v>364</v>
      </c>
      <c r="G238" s="36"/>
      <c r="H238" s="36"/>
      <c r="I238" s="103"/>
      <c r="J238" s="36"/>
      <c r="K238" s="36"/>
      <c r="L238" s="39"/>
      <c r="M238" s="197"/>
      <c r="N238" s="198"/>
      <c r="O238" s="64"/>
      <c r="P238" s="64"/>
      <c r="Q238" s="64"/>
      <c r="R238" s="64"/>
      <c r="S238" s="64"/>
      <c r="T238" s="65"/>
      <c r="U238" s="34"/>
      <c r="V238" s="34"/>
      <c r="W238" s="34"/>
      <c r="X238" s="34"/>
      <c r="Y238" s="34"/>
      <c r="Z238" s="34"/>
      <c r="AA238" s="34"/>
      <c r="AB238" s="34"/>
      <c r="AC238" s="34"/>
      <c r="AD238" s="34"/>
      <c r="AE238" s="34"/>
      <c r="AT238" s="17" t="s">
        <v>154</v>
      </c>
      <c r="AU238" s="17" t="s">
        <v>81</v>
      </c>
    </row>
    <row r="239" spans="1:65" s="13" customFormat="1">
      <c r="B239" s="199"/>
      <c r="C239" s="200"/>
      <c r="D239" s="195" t="s">
        <v>156</v>
      </c>
      <c r="E239" s="200"/>
      <c r="F239" s="202" t="s">
        <v>369</v>
      </c>
      <c r="G239" s="200"/>
      <c r="H239" s="203">
        <v>324.666</v>
      </c>
      <c r="I239" s="204"/>
      <c r="J239" s="200"/>
      <c r="K239" s="200"/>
      <c r="L239" s="205"/>
      <c r="M239" s="206"/>
      <c r="N239" s="207"/>
      <c r="O239" s="207"/>
      <c r="P239" s="207"/>
      <c r="Q239" s="207"/>
      <c r="R239" s="207"/>
      <c r="S239" s="207"/>
      <c r="T239" s="208"/>
      <c r="AT239" s="209" t="s">
        <v>156</v>
      </c>
      <c r="AU239" s="209" t="s">
        <v>81</v>
      </c>
      <c r="AV239" s="13" t="s">
        <v>81</v>
      </c>
      <c r="AW239" s="13" t="s">
        <v>4</v>
      </c>
      <c r="AX239" s="13" t="s">
        <v>79</v>
      </c>
      <c r="AY239" s="209" t="s">
        <v>145</v>
      </c>
    </row>
    <row r="240" spans="1:65" s="2" customFormat="1" ht="24" customHeight="1">
      <c r="A240" s="34"/>
      <c r="B240" s="35"/>
      <c r="C240" s="182" t="s">
        <v>370</v>
      </c>
      <c r="D240" s="182" t="s">
        <v>147</v>
      </c>
      <c r="E240" s="183" t="s">
        <v>371</v>
      </c>
      <c r="F240" s="184" t="s">
        <v>372</v>
      </c>
      <c r="G240" s="185" t="s">
        <v>174</v>
      </c>
      <c r="H240" s="186">
        <v>36.151000000000003</v>
      </c>
      <c r="I240" s="187"/>
      <c r="J240" s="188">
        <f>ROUND(I240*H240,2)</f>
        <v>0</v>
      </c>
      <c r="K240" s="184" t="s">
        <v>151</v>
      </c>
      <c r="L240" s="39"/>
      <c r="M240" s="189" t="s">
        <v>19</v>
      </c>
      <c r="N240" s="190" t="s">
        <v>45</v>
      </c>
      <c r="O240" s="64"/>
      <c r="P240" s="191">
        <f>O240*H240</f>
        <v>0</v>
      </c>
      <c r="Q240" s="191">
        <v>0</v>
      </c>
      <c r="R240" s="191">
        <f>Q240*H240</f>
        <v>0</v>
      </c>
      <c r="S240" s="191">
        <v>0</v>
      </c>
      <c r="T240" s="192">
        <f>S240*H240</f>
        <v>0</v>
      </c>
      <c r="U240" s="34"/>
      <c r="V240" s="34"/>
      <c r="W240" s="34"/>
      <c r="X240" s="34"/>
      <c r="Y240" s="34"/>
      <c r="Z240" s="34"/>
      <c r="AA240" s="34"/>
      <c r="AB240" s="34"/>
      <c r="AC240" s="34"/>
      <c r="AD240" s="34"/>
      <c r="AE240" s="34"/>
      <c r="AR240" s="193" t="s">
        <v>152</v>
      </c>
      <c r="AT240" s="193" t="s">
        <v>147</v>
      </c>
      <c r="AU240" s="193" t="s">
        <v>81</v>
      </c>
      <c r="AY240" s="17" t="s">
        <v>145</v>
      </c>
      <c r="BE240" s="194">
        <f>IF(N240="základní",J240,0)</f>
        <v>0</v>
      </c>
      <c r="BF240" s="194">
        <f>IF(N240="snížená",J240,0)</f>
        <v>0</v>
      </c>
      <c r="BG240" s="194">
        <f>IF(N240="zákl. přenesená",J240,0)</f>
        <v>0</v>
      </c>
      <c r="BH240" s="194">
        <f>IF(N240="sníž. přenesená",J240,0)</f>
        <v>0</v>
      </c>
      <c r="BI240" s="194">
        <f>IF(N240="nulová",J240,0)</f>
        <v>0</v>
      </c>
      <c r="BJ240" s="17" t="s">
        <v>79</v>
      </c>
      <c r="BK240" s="194">
        <f>ROUND(I240*H240,2)</f>
        <v>0</v>
      </c>
      <c r="BL240" s="17" t="s">
        <v>152</v>
      </c>
      <c r="BM240" s="193" t="s">
        <v>373</v>
      </c>
    </row>
    <row r="241" spans="1:65" s="2" customFormat="1" ht="58.5">
      <c r="A241" s="34"/>
      <c r="B241" s="35"/>
      <c r="C241" s="36"/>
      <c r="D241" s="195" t="s">
        <v>154</v>
      </c>
      <c r="E241" s="36"/>
      <c r="F241" s="196" t="s">
        <v>374</v>
      </c>
      <c r="G241" s="36"/>
      <c r="H241" s="36"/>
      <c r="I241" s="103"/>
      <c r="J241" s="36"/>
      <c r="K241" s="36"/>
      <c r="L241" s="39"/>
      <c r="M241" s="197"/>
      <c r="N241" s="198"/>
      <c r="O241" s="64"/>
      <c r="P241" s="64"/>
      <c r="Q241" s="64"/>
      <c r="R241" s="64"/>
      <c r="S241" s="64"/>
      <c r="T241" s="65"/>
      <c r="U241" s="34"/>
      <c r="V241" s="34"/>
      <c r="W241" s="34"/>
      <c r="X241" s="34"/>
      <c r="Y241" s="34"/>
      <c r="Z241" s="34"/>
      <c r="AA241" s="34"/>
      <c r="AB241" s="34"/>
      <c r="AC241" s="34"/>
      <c r="AD241" s="34"/>
      <c r="AE241" s="34"/>
      <c r="AT241" s="17" t="s">
        <v>154</v>
      </c>
      <c r="AU241" s="17" t="s">
        <v>81</v>
      </c>
    </row>
    <row r="242" spans="1:65" s="12" customFormat="1" ht="22.7" customHeight="1">
      <c r="B242" s="166"/>
      <c r="C242" s="167"/>
      <c r="D242" s="168" t="s">
        <v>73</v>
      </c>
      <c r="E242" s="180" t="s">
        <v>375</v>
      </c>
      <c r="F242" s="180" t="s">
        <v>376</v>
      </c>
      <c r="G242" s="167"/>
      <c r="H242" s="167"/>
      <c r="I242" s="170"/>
      <c r="J242" s="181">
        <f>BK242</f>
        <v>0</v>
      </c>
      <c r="K242" s="167"/>
      <c r="L242" s="172"/>
      <c r="M242" s="173"/>
      <c r="N242" s="174"/>
      <c r="O242" s="174"/>
      <c r="P242" s="175">
        <f>SUM(P243:P244)</f>
        <v>0</v>
      </c>
      <c r="Q242" s="174"/>
      <c r="R242" s="175">
        <f>SUM(R243:R244)</f>
        <v>0</v>
      </c>
      <c r="S242" s="174"/>
      <c r="T242" s="176">
        <f>SUM(T243:T244)</f>
        <v>0</v>
      </c>
      <c r="AR242" s="177" t="s">
        <v>79</v>
      </c>
      <c r="AT242" s="178" t="s">
        <v>73</v>
      </c>
      <c r="AU242" s="178" t="s">
        <v>79</v>
      </c>
      <c r="AY242" s="177" t="s">
        <v>145</v>
      </c>
      <c r="BK242" s="179">
        <f>SUM(BK243:BK244)</f>
        <v>0</v>
      </c>
    </row>
    <row r="243" spans="1:65" s="2" customFormat="1" ht="24" customHeight="1">
      <c r="A243" s="34"/>
      <c r="B243" s="35"/>
      <c r="C243" s="182" t="s">
        <v>377</v>
      </c>
      <c r="D243" s="182" t="s">
        <v>147</v>
      </c>
      <c r="E243" s="183" t="s">
        <v>378</v>
      </c>
      <c r="F243" s="184" t="s">
        <v>379</v>
      </c>
      <c r="G243" s="185" t="s">
        <v>174</v>
      </c>
      <c r="H243" s="186">
        <v>37.543999999999997</v>
      </c>
      <c r="I243" s="187"/>
      <c r="J243" s="188">
        <f>ROUND(I243*H243,2)</f>
        <v>0</v>
      </c>
      <c r="K243" s="184" t="s">
        <v>151</v>
      </c>
      <c r="L243" s="39"/>
      <c r="M243" s="189" t="s">
        <v>19</v>
      </c>
      <c r="N243" s="190" t="s">
        <v>45</v>
      </c>
      <c r="O243" s="64"/>
      <c r="P243" s="191">
        <f>O243*H243</f>
        <v>0</v>
      </c>
      <c r="Q243" s="191">
        <v>0</v>
      </c>
      <c r="R243" s="191">
        <f>Q243*H243</f>
        <v>0</v>
      </c>
      <c r="S243" s="191">
        <v>0</v>
      </c>
      <c r="T243" s="192">
        <f>S243*H243</f>
        <v>0</v>
      </c>
      <c r="U243" s="34"/>
      <c r="V243" s="34"/>
      <c r="W243" s="34"/>
      <c r="X243" s="34"/>
      <c r="Y243" s="34"/>
      <c r="Z243" s="34"/>
      <c r="AA243" s="34"/>
      <c r="AB243" s="34"/>
      <c r="AC243" s="34"/>
      <c r="AD243" s="34"/>
      <c r="AE243" s="34"/>
      <c r="AR243" s="193" t="s">
        <v>152</v>
      </c>
      <c r="AT243" s="193" t="s">
        <v>147</v>
      </c>
      <c r="AU243" s="193" t="s">
        <v>81</v>
      </c>
      <c r="AY243" s="17" t="s">
        <v>145</v>
      </c>
      <c r="BE243" s="194">
        <f>IF(N243="základní",J243,0)</f>
        <v>0</v>
      </c>
      <c r="BF243" s="194">
        <f>IF(N243="snížená",J243,0)</f>
        <v>0</v>
      </c>
      <c r="BG243" s="194">
        <f>IF(N243="zákl. přenesená",J243,0)</f>
        <v>0</v>
      </c>
      <c r="BH243" s="194">
        <f>IF(N243="sníž. přenesená",J243,0)</f>
        <v>0</v>
      </c>
      <c r="BI243" s="194">
        <f>IF(N243="nulová",J243,0)</f>
        <v>0</v>
      </c>
      <c r="BJ243" s="17" t="s">
        <v>79</v>
      </c>
      <c r="BK243" s="194">
        <f>ROUND(I243*H243,2)</f>
        <v>0</v>
      </c>
      <c r="BL243" s="17" t="s">
        <v>152</v>
      </c>
      <c r="BM243" s="193" t="s">
        <v>380</v>
      </c>
    </row>
    <row r="244" spans="1:65" s="2" customFormat="1" ht="58.5">
      <c r="A244" s="34"/>
      <c r="B244" s="35"/>
      <c r="C244" s="36"/>
      <c r="D244" s="195" t="s">
        <v>154</v>
      </c>
      <c r="E244" s="36"/>
      <c r="F244" s="196" t="s">
        <v>381</v>
      </c>
      <c r="G244" s="36"/>
      <c r="H244" s="36"/>
      <c r="I244" s="103"/>
      <c r="J244" s="36"/>
      <c r="K244" s="36"/>
      <c r="L244" s="39"/>
      <c r="M244" s="197"/>
      <c r="N244" s="198"/>
      <c r="O244" s="64"/>
      <c r="P244" s="64"/>
      <c r="Q244" s="64"/>
      <c r="R244" s="64"/>
      <c r="S244" s="64"/>
      <c r="T244" s="65"/>
      <c r="U244" s="34"/>
      <c r="V244" s="34"/>
      <c r="W244" s="34"/>
      <c r="X244" s="34"/>
      <c r="Y244" s="34"/>
      <c r="Z244" s="34"/>
      <c r="AA244" s="34"/>
      <c r="AB244" s="34"/>
      <c r="AC244" s="34"/>
      <c r="AD244" s="34"/>
      <c r="AE244" s="34"/>
      <c r="AT244" s="17" t="s">
        <v>154</v>
      </c>
      <c r="AU244" s="17" t="s">
        <v>81</v>
      </c>
    </row>
    <row r="245" spans="1:65" s="12" customFormat="1" ht="22.7" customHeight="1">
      <c r="B245" s="166"/>
      <c r="C245" s="167"/>
      <c r="D245" s="168" t="s">
        <v>73</v>
      </c>
      <c r="E245" s="180" t="s">
        <v>382</v>
      </c>
      <c r="F245" s="180" t="s">
        <v>383</v>
      </c>
      <c r="G245" s="167"/>
      <c r="H245" s="167"/>
      <c r="I245" s="170"/>
      <c r="J245" s="181">
        <f>BK245</f>
        <v>0</v>
      </c>
      <c r="K245" s="167"/>
      <c r="L245" s="172"/>
      <c r="M245" s="173"/>
      <c r="N245" s="174"/>
      <c r="O245" s="174"/>
      <c r="P245" s="175">
        <v>0</v>
      </c>
      <c r="Q245" s="174"/>
      <c r="R245" s="175">
        <v>0</v>
      </c>
      <c r="S245" s="174"/>
      <c r="T245" s="176">
        <v>0</v>
      </c>
      <c r="AR245" s="177" t="s">
        <v>79</v>
      </c>
      <c r="AT245" s="178" t="s">
        <v>73</v>
      </c>
      <c r="AU245" s="178" t="s">
        <v>79</v>
      </c>
      <c r="AY245" s="177" t="s">
        <v>145</v>
      </c>
      <c r="BK245" s="179">
        <v>0</v>
      </c>
    </row>
    <row r="246" spans="1:65" s="12" customFormat="1" ht="25.9" customHeight="1">
      <c r="B246" s="166"/>
      <c r="C246" s="167"/>
      <c r="D246" s="168" t="s">
        <v>73</v>
      </c>
      <c r="E246" s="169" t="s">
        <v>384</v>
      </c>
      <c r="F246" s="169" t="s">
        <v>385</v>
      </c>
      <c r="G246" s="167"/>
      <c r="H246" s="167"/>
      <c r="I246" s="170"/>
      <c r="J246" s="171">
        <f>BK246</f>
        <v>0</v>
      </c>
      <c r="K246" s="167"/>
      <c r="L246" s="172"/>
      <c r="M246" s="173"/>
      <c r="N246" s="174"/>
      <c r="O246" s="174"/>
      <c r="P246" s="175">
        <f>P247+P265+P285+P304+P333+P359+P368+P373+P377+P379+P382+P400+P413+P441+P468+P472+P519</f>
        <v>0</v>
      </c>
      <c r="Q246" s="174"/>
      <c r="R246" s="175">
        <f>R247+R265+R285+R304+R333+R359+R368+R373+R377+R379+R382+R400+R413+R441+R468+R472+R519</f>
        <v>10.078737140000003</v>
      </c>
      <c r="S246" s="174"/>
      <c r="T246" s="176">
        <f>T247+T265+T285+T304+T333+T359+T368+T373+T377+T379+T382+T400+T413+T441+T468+T472+T519</f>
        <v>6.5210724100000004</v>
      </c>
      <c r="AR246" s="177" t="s">
        <v>81</v>
      </c>
      <c r="AT246" s="178" t="s">
        <v>73</v>
      </c>
      <c r="AU246" s="178" t="s">
        <v>74</v>
      </c>
      <c r="AY246" s="177" t="s">
        <v>145</v>
      </c>
      <c r="BK246" s="179">
        <f>BK247+BK265+BK285+BK304+BK333+BK359+BK368+BK373+BK377+BK379+BK382+BK400+BK413+BK441+BK468+BK472+BK519</f>
        <v>0</v>
      </c>
    </row>
    <row r="247" spans="1:65" s="12" customFormat="1" ht="22.7" customHeight="1">
      <c r="B247" s="166"/>
      <c r="C247" s="167"/>
      <c r="D247" s="168" t="s">
        <v>73</v>
      </c>
      <c r="E247" s="180" t="s">
        <v>386</v>
      </c>
      <c r="F247" s="180" t="s">
        <v>387</v>
      </c>
      <c r="G247" s="167"/>
      <c r="H247" s="167"/>
      <c r="I247" s="170"/>
      <c r="J247" s="181">
        <f>BK247</f>
        <v>0</v>
      </c>
      <c r="K247" s="167"/>
      <c r="L247" s="172"/>
      <c r="M247" s="173"/>
      <c r="N247" s="174"/>
      <c r="O247" s="174"/>
      <c r="P247" s="175">
        <f>SUM(P248:P264)</f>
        <v>0</v>
      </c>
      <c r="Q247" s="174"/>
      <c r="R247" s="175">
        <f>SUM(R248:R264)</f>
        <v>0.40218208</v>
      </c>
      <c r="S247" s="174"/>
      <c r="T247" s="176">
        <f>SUM(T248:T264)</f>
        <v>0</v>
      </c>
      <c r="AR247" s="177" t="s">
        <v>81</v>
      </c>
      <c r="AT247" s="178" t="s">
        <v>73</v>
      </c>
      <c r="AU247" s="178" t="s">
        <v>79</v>
      </c>
      <c r="AY247" s="177" t="s">
        <v>145</v>
      </c>
      <c r="BK247" s="179">
        <f>SUM(BK248:BK264)</f>
        <v>0</v>
      </c>
    </row>
    <row r="248" spans="1:65" s="2" customFormat="1" ht="24" customHeight="1">
      <c r="A248" s="34"/>
      <c r="B248" s="35"/>
      <c r="C248" s="182" t="s">
        <v>388</v>
      </c>
      <c r="D248" s="182" t="s">
        <v>147</v>
      </c>
      <c r="E248" s="183" t="s">
        <v>389</v>
      </c>
      <c r="F248" s="184" t="s">
        <v>390</v>
      </c>
      <c r="G248" s="185" t="s">
        <v>202</v>
      </c>
      <c r="H248" s="186">
        <v>39.92</v>
      </c>
      <c r="I248" s="187"/>
      <c r="J248" s="188">
        <f>ROUND(I248*H248,2)</f>
        <v>0</v>
      </c>
      <c r="K248" s="184" t="s">
        <v>151</v>
      </c>
      <c r="L248" s="39"/>
      <c r="M248" s="189" t="s">
        <v>19</v>
      </c>
      <c r="N248" s="190" t="s">
        <v>45</v>
      </c>
      <c r="O248" s="64"/>
      <c r="P248" s="191">
        <f>O248*H248</f>
        <v>0</v>
      </c>
      <c r="Q248" s="191">
        <v>0</v>
      </c>
      <c r="R248" s="191">
        <f>Q248*H248</f>
        <v>0</v>
      </c>
      <c r="S248" s="191">
        <v>0</v>
      </c>
      <c r="T248" s="192">
        <f>S248*H248</f>
        <v>0</v>
      </c>
      <c r="U248" s="34"/>
      <c r="V248" s="34"/>
      <c r="W248" s="34"/>
      <c r="X248" s="34"/>
      <c r="Y248" s="34"/>
      <c r="Z248" s="34"/>
      <c r="AA248" s="34"/>
      <c r="AB248" s="34"/>
      <c r="AC248" s="34"/>
      <c r="AD248" s="34"/>
      <c r="AE248" s="34"/>
      <c r="AR248" s="193" t="s">
        <v>241</v>
      </c>
      <c r="AT248" s="193" t="s">
        <v>147</v>
      </c>
      <c r="AU248" s="193" t="s">
        <v>81</v>
      </c>
      <c r="AY248" s="17" t="s">
        <v>145</v>
      </c>
      <c r="BE248" s="194">
        <f>IF(N248="základní",J248,0)</f>
        <v>0</v>
      </c>
      <c r="BF248" s="194">
        <f>IF(N248="snížená",J248,0)</f>
        <v>0</v>
      </c>
      <c r="BG248" s="194">
        <f>IF(N248="zákl. přenesená",J248,0)</f>
        <v>0</v>
      </c>
      <c r="BH248" s="194">
        <f>IF(N248="sníž. přenesená",J248,0)</f>
        <v>0</v>
      </c>
      <c r="BI248" s="194">
        <f>IF(N248="nulová",J248,0)</f>
        <v>0</v>
      </c>
      <c r="BJ248" s="17" t="s">
        <v>79</v>
      </c>
      <c r="BK248" s="194">
        <f>ROUND(I248*H248,2)</f>
        <v>0</v>
      </c>
      <c r="BL248" s="17" t="s">
        <v>241</v>
      </c>
      <c r="BM248" s="193" t="s">
        <v>391</v>
      </c>
    </row>
    <row r="249" spans="1:65" s="2" customFormat="1" ht="29.25">
      <c r="A249" s="34"/>
      <c r="B249" s="35"/>
      <c r="C249" s="36"/>
      <c r="D249" s="195" t="s">
        <v>154</v>
      </c>
      <c r="E249" s="36"/>
      <c r="F249" s="196" t="s">
        <v>392</v>
      </c>
      <c r="G249" s="36"/>
      <c r="H249" s="36"/>
      <c r="I249" s="103"/>
      <c r="J249" s="36"/>
      <c r="K249" s="36"/>
      <c r="L249" s="39"/>
      <c r="M249" s="197"/>
      <c r="N249" s="198"/>
      <c r="O249" s="64"/>
      <c r="P249" s="64"/>
      <c r="Q249" s="64"/>
      <c r="R249" s="64"/>
      <c r="S249" s="64"/>
      <c r="T249" s="65"/>
      <c r="U249" s="34"/>
      <c r="V249" s="34"/>
      <c r="W249" s="34"/>
      <c r="X249" s="34"/>
      <c r="Y249" s="34"/>
      <c r="Z249" s="34"/>
      <c r="AA249" s="34"/>
      <c r="AB249" s="34"/>
      <c r="AC249" s="34"/>
      <c r="AD249" s="34"/>
      <c r="AE249" s="34"/>
      <c r="AT249" s="17" t="s">
        <v>154</v>
      </c>
      <c r="AU249" s="17" t="s">
        <v>81</v>
      </c>
    </row>
    <row r="250" spans="1:65" s="13" customFormat="1">
      <c r="B250" s="199"/>
      <c r="C250" s="200"/>
      <c r="D250" s="195" t="s">
        <v>156</v>
      </c>
      <c r="E250" s="201" t="s">
        <v>19</v>
      </c>
      <c r="F250" s="202" t="s">
        <v>205</v>
      </c>
      <c r="G250" s="200"/>
      <c r="H250" s="203">
        <v>39.92</v>
      </c>
      <c r="I250" s="204"/>
      <c r="J250" s="200"/>
      <c r="K250" s="200"/>
      <c r="L250" s="205"/>
      <c r="M250" s="206"/>
      <c r="N250" s="207"/>
      <c r="O250" s="207"/>
      <c r="P250" s="207"/>
      <c r="Q250" s="207"/>
      <c r="R250" s="207"/>
      <c r="S250" s="207"/>
      <c r="T250" s="208"/>
      <c r="AT250" s="209" t="s">
        <v>156</v>
      </c>
      <c r="AU250" s="209" t="s">
        <v>81</v>
      </c>
      <c r="AV250" s="13" t="s">
        <v>81</v>
      </c>
      <c r="AW250" s="13" t="s">
        <v>34</v>
      </c>
      <c r="AX250" s="13" t="s">
        <v>74</v>
      </c>
      <c r="AY250" s="209" t="s">
        <v>145</v>
      </c>
    </row>
    <row r="251" spans="1:65" s="14" customFormat="1">
      <c r="B251" s="210"/>
      <c r="C251" s="211"/>
      <c r="D251" s="195" t="s">
        <v>156</v>
      </c>
      <c r="E251" s="212" t="s">
        <v>19</v>
      </c>
      <c r="F251" s="213" t="s">
        <v>158</v>
      </c>
      <c r="G251" s="211"/>
      <c r="H251" s="214">
        <v>39.92</v>
      </c>
      <c r="I251" s="215"/>
      <c r="J251" s="211"/>
      <c r="K251" s="211"/>
      <c r="L251" s="216"/>
      <c r="M251" s="217"/>
      <c r="N251" s="218"/>
      <c r="O251" s="218"/>
      <c r="P251" s="218"/>
      <c r="Q251" s="218"/>
      <c r="R251" s="218"/>
      <c r="S251" s="218"/>
      <c r="T251" s="219"/>
      <c r="AT251" s="220" t="s">
        <v>156</v>
      </c>
      <c r="AU251" s="220" t="s">
        <v>81</v>
      </c>
      <c r="AV251" s="14" t="s">
        <v>152</v>
      </c>
      <c r="AW251" s="14" t="s">
        <v>34</v>
      </c>
      <c r="AX251" s="14" t="s">
        <v>79</v>
      </c>
      <c r="AY251" s="220" t="s">
        <v>145</v>
      </c>
    </row>
    <row r="252" spans="1:65" s="2" customFormat="1" ht="16.5" customHeight="1">
      <c r="A252" s="34"/>
      <c r="B252" s="35"/>
      <c r="C252" s="221" t="s">
        <v>393</v>
      </c>
      <c r="D252" s="221" t="s">
        <v>193</v>
      </c>
      <c r="E252" s="222" t="s">
        <v>394</v>
      </c>
      <c r="F252" s="223" t="s">
        <v>395</v>
      </c>
      <c r="G252" s="224" t="s">
        <v>174</v>
      </c>
      <c r="H252" s="225">
        <v>1.4E-2</v>
      </c>
      <c r="I252" s="226"/>
      <c r="J252" s="227">
        <f>ROUND(I252*H252,2)</f>
        <v>0</v>
      </c>
      <c r="K252" s="223" t="s">
        <v>151</v>
      </c>
      <c r="L252" s="228"/>
      <c r="M252" s="229" t="s">
        <v>19</v>
      </c>
      <c r="N252" s="230" t="s">
        <v>45</v>
      </c>
      <c r="O252" s="64"/>
      <c r="P252" s="191">
        <f>O252*H252</f>
        <v>0</v>
      </c>
      <c r="Q252" s="191">
        <v>1</v>
      </c>
      <c r="R252" s="191">
        <f>Q252*H252</f>
        <v>1.4E-2</v>
      </c>
      <c r="S252" s="191">
        <v>0</v>
      </c>
      <c r="T252" s="192">
        <f>S252*H252</f>
        <v>0</v>
      </c>
      <c r="U252" s="34"/>
      <c r="V252" s="34"/>
      <c r="W252" s="34"/>
      <c r="X252" s="34"/>
      <c r="Y252" s="34"/>
      <c r="Z252" s="34"/>
      <c r="AA252" s="34"/>
      <c r="AB252" s="34"/>
      <c r="AC252" s="34"/>
      <c r="AD252" s="34"/>
      <c r="AE252" s="34"/>
      <c r="AR252" s="193" t="s">
        <v>327</v>
      </c>
      <c r="AT252" s="193" t="s">
        <v>193</v>
      </c>
      <c r="AU252" s="193" t="s">
        <v>81</v>
      </c>
      <c r="AY252" s="17" t="s">
        <v>145</v>
      </c>
      <c r="BE252" s="194">
        <f>IF(N252="základní",J252,0)</f>
        <v>0</v>
      </c>
      <c r="BF252" s="194">
        <f>IF(N252="snížená",J252,0)</f>
        <v>0</v>
      </c>
      <c r="BG252" s="194">
        <f>IF(N252="zákl. přenesená",J252,0)</f>
        <v>0</v>
      </c>
      <c r="BH252" s="194">
        <f>IF(N252="sníž. přenesená",J252,0)</f>
        <v>0</v>
      </c>
      <c r="BI252" s="194">
        <f>IF(N252="nulová",J252,0)</f>
        <v>0</v>
      </c>
      <c r="BJ252" s="17" t="s">
        <v>79</v>
      </c>
      <c r="BK252" s="194">
        <f>ROUND(I252*H252,2)</f>
        <v>0</v>
      </c>
      <c r="BL252" s="17" t="s">
        <v>241</v>
      </c>
      <c r="BM252" s="193" t="s">
        <v>396</v>
      </c>
    </row>
    <row r="253" spans="1:65" s="13" customFormat="1">
      <c r="B253" s="199"/>
      <c r="C253" s="200"/>
      <c r="D253" s="195" t="s">
        <v>156</v>
      </c>
      <c r="E253" s="200"/>
      <c r="F253" s="202" t="s">
        <v>397</v>
      </c>
      <c r="G253" s="200"/>
      <c r="H253" s="203">
        <v>1.4E-2</v>
      </c>
      <c r="I253" s="204"/>
      <c r="J253" s="200"/>
      <c r="K253" s="200"/>
      <c r="L253" s="205"/>
      <c r="M253" s="206"/>
      <c r="N253" s="207"/>
      <c r="O253" s="207"/>
      <c r="P253" s="207"/>
      <c r="Q253" s="207"/>
      <c r="R253" s="207"/>
      <c r="S253" s="207"/>
      <c r="T253" s="208"/>
      <c r="AT253" s="209" t="s">
        <v>156</v>
      </c>
      <c r="AU253" s="209" t="s">
        <v>81</v>
      </c>
      <c r="AV253" s="13" t="s">
        <v>81</v>
      </c>
      <c r="AW253" s="13" t="s">
        <v>4</v>
      </c>
      <c r="AX253" s="13" t="s">
        <v>79</v>
      </c>
      <c r="AY253" s="209" t="s">
        <v>145</v>
      </c>
    </row>
    <row r="254" spans="1:65" s="2" customFormat="1" ht="16.5" customHeight="1">
      <c r="A254" s="34"/>
      <c r="B254" s="35"/>
      <c r="C254" s="182" t="s">
        <v>398</v>
      </c>
      <c r="D254" s="182" t="s">
        <v>147</v>
      </c>
      <c r="E254" s="183" t="s">
        <v>399</v>
      </c>
      <c r="F254" s="184" t="s">
        <v>400</v>
      </c>
      <c r="G254" s="185" t="s">
        <v>202</v>
      </c>
      <c r="H254" s="186">
        <v>79.84</v>
      </c>
      <c r="I254" s="187"/>
      <c r="J254" s="188">
        <f>ROUND(I254*H254,2)</f>
        <v>0</v>
      </c>
      <c r="K254" s="184" t="s">
        <v>151</v>
      </c>
      <c r="L254" s="39"/>
      <c r="M254" s="189" t="s">
        <v>19</v>
      </c>
      <c r="N254" s="190" t="s">
        <v>45</v>
      </c>
      <c r="O254" s="64"/>
      <c r="P254" s="191">
        <f>O254*H254</f>
        <v>0</v>
      </c>
      <c r="Q254" s="191">
        <v>4.0000000000000002E-4</v>
      </c>
      <c r="R254" s="191">
        <f>Q254*H254</f>
        <v>3.1936000000000006E-2</v>
      </c>
      <c r="S254" s="191">
        <v>0</v>
      </c>
      <c r="T254" s="192">
        <f>S254*H254</f>
        <v>0</v>
      </c>
      <c r="U254" s="34"/>
      <c r="V254" s="34"/>
      <c r="W254" s="34"/>
      <c r="X254" s="34"/>
      <c r="Y254" s="34"/>
      <c r="Z254" s="34"/>
      <c r="AA254" s="34"/>
      <c r="AB254" s="34"/>
      <c r="AC254" s="34"/>
      <c r="AD254" s="34"/>
      <c r="AE254" s="34"/>
      <c r="AR254" s="193" t="s">
        <v>241</v>
      </c>
      <c r="AT254" s="193" t="s">
        <v>147</v>
      </c>
      <c r="AU254" s="193" t="s">
        <v>81</v>
      </c>
      <c r="AY254" s="17" t="s">
        <v>145</v>
      </c>
      <c r="BE254" s="194">
        <f>IF(N254="základní",J254,0)</f>
        <v>0</v>
      </c>
      <c r="BF254" s="194">
        <f>IF(N254="snížená",J254,0)</f>
        <v>0</v>
      </c>
      <c r="BG254" s="194">
        <f>IF(N254="zákl. přenesená",J254,0)</f>
        <v>0</v>
      </c>
      <c r="BH254" s="194">
        <f>IF(N254="sníž. přenesená",J254,0)</f>
        <v>0</v>
      </c>
      <c r="BI254" s="194">
        <f>IF(N254="nulová",J254,0)</f>
        <v>0</v>
      </c>
      <c r="BJ254" s="17" t="s">
        <v>79</v>
      </c>
      <c r="BK254" s="194">
        <f>ROUND(I254*H254,2)</f>
        <v>0</v>
      </c>
      <c r="BL254" s="17" t="s">
        <v>241</v>
      </c>
      <c r="BM254" s="193" t="s">
        <v>401</v>
      </c>
    </row>
    <row r="255" spans="1:65" s="2" customFormat="1" ht="29.25">
      <c r="A255" s="34"/>
      <c r="B255" s="35"/>
      <c r="C255" s="36"/>
      <c r="D255" s="195" t="s">
        <v>154</v>
      </c>
      <c r="E255" s="36"/>
      <c r="F255" s="196" t="s">
        <v>402</v>
      </c>
      <c r="G255" s="36"/>
      <c r="H255" s="36"/>
      <c r="I255" s="103"/>
      <c r="J255" s="36"/>
      <c r="K255" s="36"/>
      <c r="L255" s="39"/>
      <c r="M255" s="197"/>
      <c r="N255" s="198"/>
      <c r="O255" s="64"/>
      <c r="P255" s="64"/>
      <c r="Q255" s="64"/>
      <c r="R255" s="64"/>
      <c r="S255" s="64"/>
      <c r="T255" s="65"/>
      <c r="U255" s="34"/>
      <c r="V255" s="34"/>
      <c r="W255" s="34"/>
      <c r="X255" s="34"/>
      <c r="Y255" s="34"/>
      <c r="Z255" s="34"/>
      <c r="AA255" s="34"/>
      <c r="AB255" s="34"/>
      <c r="AC255" s="34"/>
      <c r="AD255" s="34"/>
      <c r="AE255" s="34"/>
      <c r="AT255" s="17" t="s">
        <v>154</v>
      </c>
      <c r="AU255" s="17" t="s">
        <v>81</v>
      </c>
    </row>
    <row r="256" spans="1:65" s="13" customFormat="1">
      <c r="B256" s="199"/>
      <c r="C256" s="200"/>
      <c r="D256" s="195" t="s">
        <v>156</v>
      </c>
      <c r="E256" s="201" t="s">
        <v>19</v>
      </c>
      <c r="F256" s="202" t="s">
        <v>205</v>
      </c>
      <c r="G256" s="200"/>
      <c r="H256" s="203">
        <v>39.92</v>
      </c>
      <c r="I256" s="204"/>
      <c r="J256" s="200"/>
      <c r="K256" s="200"/>
      <c r="L256" s="205"/>
      <c r="M256" s="206"/>
      <c r="N256" s="207"/>
      <c r="O256" s="207"/>
      <c r="P256" s="207"/>
      <c r="Q256" s="207"/>
      <c r="R256" s="207"/>
      <c r="S256" s="207"/>
      <c r="T256" s="208"/>
      <c r="AT256" s="209" t="s">
        <v>156</v>
      </c>
      <c r="AU256" s="209" t="s">
        <v>81</v>
      </c>
      <c r="AV256" s="13" t="s">
        <v>81</v>
      </c>
      <c r="AW256" s="13" t="s">
        <v>34</v>
      </c>
      <c r="AX256" s="13" t="s">
        <v>74</v>
      </c>
      <c r="AY256" s="209" t="s">
        <v>145</v>
      </c>
    </row>
    <row r="257" spans="1:65" s="14" customFormat="1">
      <c r="B257" s="210"/>
      <c r="C257" s="211"/>
      <c r="D257" s="195" t="s">
        <v>156</v>
      </c>
      <c r="E257" s="212" t="s">
        <v>19</v>
      </c>
      <c r="F257" s="213" t="s">
        <v>158</v>
      </c>
      <c r="G257" s="211"/>
      <c r="H257" s="214">
        <v>39.92</v>
      </c>
      <c r="I257" s="215"/>
      <c r="J257" s="211"/>
      <c r="K257" s="211"/>
      <c r="L257" s="216"/>
      <c r="M257" s="217"/>
      <c r="N257" s="218"/>
      <c r="O257" s="218"/>
      <c r="P257" s="218"/>
      <c r="Q257" s="218"/>
      <c r="R257" s="218"/>
      <c r="S257" s="218"/>
      <c r="T257" s="219"/>
      <c r="AT257" s="220" t="s">
        <v>156</v>
      </c>
      <c r="AU257" s="220" t="s">
        <v>81</v>
      </c>
      <c r="AV257" s="14" t="s">
        <v>152</v>
      </c>
      <c r="AW257" s="14" t="s">
        <v>34</v>
      </c>
      <c r="AX257" s="14" t="s">
        <v>79</v>
      </c>
      <c r="AY257" s="220" t="s">
        <v>145</v>
      </c>
    </row>
    <row r="258" spans="1:65" s="13" customFormat="1">
      <c r="B258" s="199"/>
      <c r="C258" s="200"/>
      <c r="D258" s="195" t="s">
        <v>156</v>
      </c>
      <c r="E258" s="200"/>
      <c r="F258" s="202" t="s">
        <v>403</v>
      </c>
      <c r="G258" s="200"/>
      <c r="H258" s="203">
        <v>79.84</v>
      </c>
      <c r="I258" s="204"/>
      <c r="J258" s="200"/>
      <c r="K258" s="200"/>
      <c r="L258" s="205"/>
      <c r="M258" s="206"/>
      <c r="N258" s="207"/>
      <c r="O258" s="207"/>
      <c r="P258" s="207"/>
      <c r="Q258" s="207"/>
      <c r="R258" s="207"/>
      <c r="S258" s="207"/>
      <c r="T258" s="208"/>
      <c r="AT258" s="209" t="s">
        <v>156</v>
      </c>
      <c r="AU258" s="209" t="s">
        <v>81</v>
      </c>
      <c r="AV258" s="13" t="s">
        <v>81</v>
      </c>
      <c r="AW258" s="13" t="s">
        <v>4</v>
      </c>
      <c r="AX258" s="13" t="s">
        <v>79</v>
      </c>
      <c r="AY258" s="209" t="s">
        <v>145</v>
      </c>
    </row>
    <row r="259" spans="1:65" s="2" customFormat="1" ht="24" customHeight="1">
      <c r="A259" s="34"/>
      <c r="B259" s="35"/>
      <c r="C259" s="221" t="s">
        <v>404</v>
      </c>
      <c r="D259" s="221" t="s">
        <v>193</v>
      </c>
      <c r="E259" s="222" t="s">
        <v>405</v>
      </c>
      <c r="F259" s="223" t="s">
        <v>406</v>
      </c>
      <c r="G259" s="224" t="s">
        <v>202</v>
      </c>
      <c r="H259" s="225">
        <v>91.816000000000003</v>
      </c>
      <c r="I259" s="226"/>
      <c r="J259" s="227">
        <f>ROUND(I259*H259,2)</f>
        <v>0</v>
      </c>
      <c r="K259" s="223" t="s">
        <v>151</v>
      </c>
      <c r="L259" s="228"/>
      <c r="M259" s="229" t="s">
        <v>19</v>
      </c>
      <c r="N259" s="230" t="s">
        <v>45</v>
      </c>
      <c r="O259" s="64"/>
      <c r="P259" s="191">
        <f>O259*H259</f>
        <v>0</v>
      </c>
      <c r="Q259" s="191">
        <v>3.8800000000000002E-3</v>
      </c>
      <c r="R259" s="191">
        <f>Q259*H259</f>
        <v>0.35624608000000002</v>
      </c>
      <c r="S259" s="191">
        <v>0</v>
      </c>
      <c r="T259" s="192">
        <f>S259*H259</f>
        <v>0</v>
      </c>
      <c r="U259" s="34"/>
      <c r="V259" s="34"/>
      <c r="W259" s="34"/>
      <c r="X259" s="34"/>
      <c r="Y259" s="34"/>
      <c r="Z259" s="34"/>
      <c r="AA259" s="34"/>
      <c r="AB259" s="34"/>
      <c r="AC259" s="34"/>
      <c r="AD259" s="34"/>
      <c r="AE259" s="34"/>
      <c r="AR259" s="193" t="s">
        <v>327</v>
      </c>
      <c r="AT259" s="193" t="s">
        <v>193</v>
      </c>
      <c r="AU259" s="193" t="s">
        <v>81</v>
      </c>
      <c r="AY259" s="17" t="s">
        <v>145</v>
      </c>
      <c r="BE259" s="194">
        <f>IF(N259="základní",J259,0)</f>
        <v>0</v>
      </c>
      <c r="BF259" s="194">
        <f>IF(N259="snížená",J259,0)</f>
        <v>0</v>
      </c>
      <c r="BG259" s="194">
        <f>IF(N259="zákl. přenesená",J259,0)</f>
        <v>0</v>
      </c>
      <c r="BH259" s="194">
        <f>IF(N259="sníž. přenesená",J259,0)</f>
        <v>0</v>
      </c>
      <c r="BI259" s="194">
        <f>IF(N259="nulová",J259,0)</f>
        <v>0</v>
      </c>
      <c r="BJ259" s="17" t="s">
        <v>79</v>
      </c>
      <c r="BK259" s="194">
        <f>ROUND(I259*H259,2)</f>
        <v>0</v>
      </c>
      <c r="BL259" s="17" t="s">
        <v>241</v>
      </c>
      <c r="BM259" s="193" t="s">
        <v>407</v>
      </c>
    </row>
    <row r="260" spans="1:65" s="13" customFormat="1">
      <c r="B260" s="199"/>
      <c r="C260" s="200"/>
      <c r="D260" s="195" t="s">
        <v>156</v>
      </c>
      <c r="E260" s="200"/>
      <c r="F260" s="202" t="s">
        <v>408</v>
      </c>
      <c r="G260" s="200"/>
      <c r="H260" s="203">
        <v>91.816000000000003</v>
      </c>
      <c r="I260" s="204"/>
      <c r="J260" s="200"/>
      <c r="K260" s="200"/>
      <c r="L260" s="205"/>
      <c r="M260" s="206"/>
      <c r="N260" s="207"/>
      <c r="O260" s="207"/>
      <c r="P260" s="207"/>
      <c r="Q260" s="207"/>
      <c r="R260" s="207"/>
      <c r="S260" s="207"/>
      <c r="T260" s="208"/>
      <c r="AT260" s="209" t="s">
        <v>156</v>
      </c>
      <c r="AU260" s="209" t="s">
        <v>81</v>
      </c>
      <c r="AV260" s="13" t="s">
        <v>81</v>
      </c>
      <c r="AW260" s="13" t="s">
        <v>4</v>
      </c>
      <c r="AX260" s="13" t="s">
        <v>79</v>
      </c>
      <c r="AY260" s="209" t="s">
        <v>145</v>
      </c>
    </row>
    <row r="261" spans="1:65" s="2" customFormat="1" ht="24" customHeight="1">
      <c r="A261" s="34"/>
      <c r="B261" s="35"/>
      <c r="C261" s="182" t="s">
        <v>409</v>
      </c>
      <c r="D261" s="182" t="s">
        <v>147</v>
      </c>
      <c r="E261" s="183" t="s">
        <v>410</v>
      </c>
      <c r="F261" s="184" t="s">
        <v>411</v>
      </c>
      <c r="G261" s="185" t="s">
        <v>174</v>
      </c>
      <c r="H261" s="186">
        <v>0.40200000000000002</v>
      </c>
      <c r="I261" s="187"/>
      <c r="J261" s="188">
        <f>ROUND(I261*H261,2)</f>
        <v>0</v>
      </c>
      <c r="K261" s="184" t="s">
        <v>151</v>
      </c>
      <c r="L261" s="39"/>
      <c r="M261" s="189" t="s">
        <v>19</v>
      </c>
      <c r="N261" s="190" t="s">
        <v>45</v>
      </c>
      <c r="O261" s="64"/>
      <c r="P261" s="191">
        <f>O261*H261</f>
        <v>0</v>
      </c>
      <c r="Q261" s="191">
        <v>0</v>
      </c>
      <c r="R261" s="191">
        <f>Q261*H261</f>
        <v>0</v>
      </c>
      <c r="S261" s="191">
        <v>0</v>
      </c>
      <c r="T261" s="192">
        <f>S261*H261</f>
        <v>0</v>
      </c>
      <c r="U261" s="34"/>
      <c r="V261" s="34"/>
      <c r="W261" s="34"/>
      <c r="X261" s="34"/>
      <c r="Y261" s="34"/>
      <c r="Z261" s="34"/>
      <c r="AA261" s="34"/>
      <c r="AB261" s="34"/>
      <c r="AC261" s="34"/>
      <c r="AD261" s="34"/>
      <c r="AE261" s="34"/>
      <c r="AR261" s="193" t="s">
        <v>241</v>
      </c>
      <c r="AT261" s="193" t="s">
        <v>147</v>
      </c>
      <c r="AU261" s="193" t="s">
        <v>81</v>
      </c>
      <c r="AY261" s="17" t="s">
        <v>145</v>
      </c>
      <c r="BE261" s="194">
        <f>IF(N261="základní",J261,0)</f>
        <v>0</v>
      </c>
      <c r="BF261" s="194">
        <f>IF(N261="snížená",J261,0)</f>
        <v>0</v>
      </c>
      <c r="BG261" s="194">
        <f>IF(N261="zákl. přenesená",J261,0)</f>
        <v>0</v>
      </c>
      <c r="BH261" s="194">
        <f>IF(N261="sníž. přenesená",J261,0)</f>
        <v>0</v>
      </c>
      <c r="BI261" s="194">
        <f>IF(N261="nulová",J261,0)</f>
        <v>0</v>
      </c>
      <c r="BJ261" s="17" t="s">
        <v>79</v>
      </c>
      <c r="BK261" s="194">
        <f>ROUND(I261*H261,2)</f>
        <v>0</v>
      </c>
      <c r="BL261" s="17" t="s">
        <v>241</v>
      </c>
      <c r="BM261" s="193" t="s">
        <v>412</v>
      </c>
    </row>
    <row r="262" spans="1:65" s="2" customFormat="1" ht="78">
      <c r="A262" s="34"/>
      <c r="B262" s="35"/>
      <c r="C262" s="36"/>
      <c r="D262" s="195" t="s">
        <v>154</v>
      </c>
      <c r="E262" s="36"/>
      <c r="F262" s="196" t="s">
        <v>413</v>
      </c>
      <c r="G262" s="36"/>
      <c r="H262" s="36"/>
      <c r="I262" s="103"/>
      <c r="J262" s="36"/>
      <c r="K262" s="36"/>
      <c r="L262" s="39"/>
      <c r="M262" s="197"/>
      <c r="N262" s="198"/>
      <c r="O262" s="64"/>
      <c r="P262" s="64"/>
      <c r="Q262" s="64"/>
      <c r="R262" s="64"/>
      <c r="S262" s="64"/>
      <c r="T262" s="65"/>
      <c r="U262" s="34"/>
      <c r="V262" s="34"/>
      <c r="W262" s="34"/>
      <c r="X262" s="34"/>
      <c r="Y262" s="34"/>
      <c r="Z262" s="34"/>
      <c r="AA262" s="34"/>
      <c r="AB262" s="34"/>
      <c r="AC262" s="34"/>
      <c r="AD262" s="34"/>
      <c r="AE262" s="34"/>
      <c r="AT262" s="17" t="s">
        <v>154</v>
      </c>
      <c r="AU262" s="17" t="s">
        <v>81</v>
      </c>
    </row>
    <row r="263" spans="1:65" s="2" customFormat="1" ht="24" customHeight="1">
      <c r="A263" s="34"/>
      <c r="B263" s="35"/>
      <c r="C263" s="182" t="s">
        <v>414</v>
      </c>
      <c r="D263" s="182" t="s">
        <v>147</v>
      </c>
      <c r="E263" s="183" t="s">
        <v>415</v>
      </c>
      <c r="F263" s="184" t="s">
        <v>416</v>
      </c>
      <c r="G263" s="185" t="s">
        <v>174</v>
      </c>
      <c r="H263" s="186">
        <v>0.40200000000000002</v>
      </c>
      <c r="I263" s="187"/>
      <c r="J263" s="188">
        <f>ROUND(I263*H263,2)</f>
        <v>0</v>
      </c>
      <c r="K263" s="184" t="s">
        <v>151</v>
      </c>
      <c r="L263" s="39"/>
      <c r="M263" s="189" t="s">
        <v>19</v>
      </c>
      <c r="N263" s="190" t="s">
        <v>45</v>
      </c>
      <c r="O263" s="64"/>
      <c r="P263" s="191">
        <f>O263*H263</f>
        <v>0</v>
      </c>
      <c r="Q263" s="191">
        <v>0</v>
      </c>
      <c r="R263" s="191">
        <f>Q263*H263</f>
        <v>0</v>
      </c>
      <c r="S263" s="191">
        <v>0</v>
      </c>
      <c r="T263" s="192">
        <f>S263*H263</f>
        <v>0</v>
      </c>
      <c r="U263" s="34"/>
      <c r="V263" s="34"/>
      <c r="W263" s="34"/>
      <c r="X263" s="34"/>
      <c r="Y263" s="34"/>
      <c r="Z263" s="34"/>
      <c r="AA263" s="34"/>
      <c r="AB263" s="34"/>
      <c r="AC263" s="34"/>
      <c r="AD263" s="34"/>
      <c r="AE263" s="34"/>
      <c r="AR263" s="193" t="s">
        <v>241</v>
      </c>
      <c r="AT263" s="193" t="s">
        <v>147</v>
      </c>
      <c r="AU263" s="193" t="s">
        <v>81</v>
      </c>
      <c r="AY263" s="17" t="s">
        <v>145</v>
      </c>
      <c r="BE263" s="194">
        <f>IF(N263="základní",J263,0)</f>
        <v>0</v>
      </c>
      <c r="BF263" s="194">
        <f>IF(N263="snížená",J263,0)</f>
        <v>0</v>
      </c>
      <c r="BG263" s="194">
        <f>IF(N263="zákl. přenesená",J263,0)</f>
        <v>0</v>
      </c>
      <c r="BH263" s="194">
        <f>IF(N263="sníž. přenesená",J263,0)</f>
        <v>0</v>
      </c>
      <c r="BI263" s="194">
        <f>IF(N263="nulová",J263,0)</f>
        <v>0</v>
      </c>
      <c r="BJ263" s="17" t="s">
        <v>79</v>
      </c>
      <c r="BK263" s="194">
        <f>ROUND(I263*H263,2)</f>
        <v>0</v>
      </c>
      <c r="BL263" s="17" t="s">
        <v>241</v>
      </c>
      <c r="BM263" s="193" t="s">
        <v>417</v>
      </c>
    </row>
    <row r="264" spans="1:65" s="2" customFormat="1" ht="78">
      <c r="A264" s="34"/>
      <c r="B264" s="35"/>
      <c r="C264" s="36"/>
      <c r="D264" s="195" t="s">
        <v>154</v>
      </c>
      <c r="E264" s="36"/>
      <c r="F264" s="196" t="s">
        <v>413</v>
      </c>
      <c r="G264" s="36"/>
      <c r="H264" s="36"/>
      <c r="I264" s="103"/>
      <c r="J264" s="36"/>
      <c r="K264" s="36"/>
      <c r="L264" s="39"/>
      <c r="M264" s="197"/>
      <c r="N264" s="198"/>
      <c r="O264" s="64"/>
      <c r="P264" s="64"/>
      <c r="Q264" s="64"/>
      <c r="R264" s="64"/>
      <c r="S264" s="64"/>
      <c r="T264" s="65"/>
      <c r="U264" s="34"/>
      <c r="V264" s="34"/>
      <c r="W264" s="34"/>
      <c r="X264" s="34"/>
      <c r="Y264" s="34"/>
      <c r="Z264" s="34"/>
      <c r="AA264" s="34"/>
      <c r="AB264" s="34"/>
      <c r="AC264" s="34"/>
      <c r="AD264" s="34"/>
      <c r="AE264" s="34"/>
      <c r="AT264" s="17" t="s">
        <v>154</v>
      </c>
      <c r="AU264" s="17" t="s">
        <v>81</v>
      </c>
    </row>
    <row r="265" spans="1:65" s="12" customFormat="1" ht="22.7" customHeight="1">
      <c r="B265" s="166"/>
      <c r="C265" s="167"/>
      <c r="D265" s="168" t="s">
        <v>73</v>
      </c>
      <c r="E265" s="180" t="s">
        <v>418</v>
      </c>
      <c r="F265" s="180" t="s">
        <v>419</v>
      </c>
      <c r="G265" s="167"/>
      <c r="H265" s="167"/>
      <c r="I265" s="170"/>
      <c r="J265" s="181">
        <f>BK265</f>
        <v>0</v>
      </c>
      <c r="K265" s="167"/>
      <c r="L265" s="172"/>
      <c r="M265" s="173"/>
      <c r="N265" s="174"/>
      <c r="O265" s="174"/>
      <c r="P265" s="175">
        <f>SUM(P266:P284)</f>
        <v>0</v>
      </c>
      <c r="Q265" s="174"/>
      <c r="R265" s="175">
        <f>SUM(R266:R284)</f>
        <v>0.12610032000000002</v>
      </c>
      <c r="S265" s="174"/>
      <c r="T265" s="176">
        <f>SUM(T266:T284)</f>
        <v>0</v>
      </c>
      <c r="AR265" s="177" t="s">
        <v>81</v>
      </c>
      <c r="AT265" s="178" t="s">
        <v>73</v>
      </c>
      <c r="AU265" s="178" t="s">
        <v>79</v>
      </c>
      <c r="AY265" s="177" t="s">
        <v>145</v>
      </c>
      <c r="BK265" s="179">
        <f>SUM(BK266:BK284)</f>
        <v>0</v>
      </c>
    </row>
    <row r="266" spans="1:65" s="2" customFormat="1" ht="24" customHeight="1">
      <c r="A266" s="34"/>
      <c r="B266" s="35"/>
      <c r="C266" s="182" t="s">
        <v>420</v>
      </c>
      <c r="D266" s="182" t="s">
        <v>147</v>
      </c>
      <c r="E266" s="183" t="s">
        <v>421</v>
      </c>
      <c r="F266" s="184" t="s">
        <v>422</v>
      </c>
      <c r="G266" s="185" t="s">
        <v>202</v>
      </c>
      <c r="H266" s="186">
        <v>39.92</v>
      </c>
      <c r="I266" s="187"/>
      <c r="J266" s="188">
        <f>ROUND(I266*H266,2)</f>
        <v>0</v>
      </c>
      <c r="K266" s="184" t="s">
        <v>151</v>
      </c>
      <c r="L266" s="39"/>
      <c r="M266" s="189" t="s">
        <v>19</v>
      </c>
      <c r="N266" s="190" t="s">
        <v>45</v>
      </c>
      <c r="O266" s="64"/>
      <c r="P266" s="191">
        <f>O266*H266</f>
        <v>0</v>
      </c>
      <c r="Q266" s="191">
        <v>0</v>
      </c>
      <c r="R266" s="191">
        <f>Q266*H266</f>
        <v>0</v>
      </c>
      <c r="S266" s="191">
        <v>0</v>
      </c>
      <c r="T266" s="192">
        <f>S266*H266</f>
        <v>0</v>
      </c>
      <c r="U266" s="34"/>
      <c r="V266" s="34"/>
      <c r="W266" s="34"/>
      <c r="X266" s="34"/>
      <c r="Y266" s="34"/>
      <c r="Z266" s="34"/>
      <c r="AA266" s="34"/>
      <c r="AB266" s="34"/>
      <c r="AC266" s="34"/>
      <c r="AD266" s="34"/>
      <c r="AE266" s="34"/>
      <c r="AR266" s="193" t="s">
        <v>241</v>
      </c>
      <c r="AT266" s="193" t="s">
        <v>147</v>
      </c>
      <c r="AU266" s="193" t="s">
        <v>81</v>
      </c>
      <c r="AY266" s="17" t="s">
        <v>145</v>
      </c>
      <c r="BE266" s="194">
        <f>IF(N266="základní",J266,0)</f>
        <v>0</v>
      </c>
      <c r="BF266" s="194">
        <f>IF(N266="snížená",J266,0)</f>
        <v>0</v>
      </c>
      <c r="BG266" s="194">
        <f>IF(N266="zákl. přenesená",J266,0)</f>
        <v>0</v>
      </c>
      <c r="BH266" s="194">
        <f>IF(N266="sníž. přenesená",J266,0)</f>
        <v>0</v>
      </c>
      <c r="BI266" s="194">
        <f>IF(N266="nulová",J266,0)</f>
        <v>0</v>
      </c>
      <c r="BJ266" s="17" t="s">
        <v>79</v>
      </c>
      <c r="BK266" s="194">
        <f>ROUND(I266*H266,2)</f>
        <v>0</v>
      </c>
      <c r="BL266" s="17" t="s">
        <v>241</v>
      </c>
      <c r="BM266" s="193" t="s">
        <v>423</v>
      </c>
    </row>
    <row r="267" spans="1:65" s="2" customFormat="1" ht="39">
      <c r="A267" s="34"/>
      <c r="B267" s="35"/>
      <c r="C267" s="36"/>
      <c r="D267" s="195" t="s">
        <v>154</v>
      </c>
      <c r="E267" s="36"/>
      <c r="F267" s="196" t="s">
        <v>424</v>
      </c>
      <c r="G267" s="36"/>
      <c r="H267" s="36"/>
      <c r="I267" s="103"/>
      <c r="J267" s="36"/>
      <c r="K267" s="36"/>
      <c r="L267" s="39"/>
      <c r="M267" s="197"/>
      <c r="N267" s="198"/>
      <c r="O267" s="64"/>
      <c r="P267" s="64"/>
      <c r="Q267" s="64"/>
      <c r="R267" s="64"/>
      <c r="S267" s="64"/>
      <c r="T267" s="65"/>
      <c r="U267" s="34"/>
      <c r="V267" s="34"/>
      <c r="W267" s="34"/>
      <c r="X267" s="34"/>
      <c r="Y267" s="34"/>
      <c r="Z267" s="34"/>
      <c r="AA267" s="34"/>
      <c r="AB267" s="34"/>
      <c r="AC267" s="34"/>
      <c r="AD267" s="34"/>
      <c r="AE267" s="34"/>
      <c r="AT267" s="17" t="s">
        <v>154</v>
      </c>
      <c r="AU267" s="17" t="s">
        <v>81</v>
      </c>
    </row>
    <row r="268" spans="1:65" s="13" customFormat="1">
      <c r="B268" s="199"/>
      <c r="C268" s="200"/>
      <c r="D268" s="195" t="s">
        <v>156</v>
      </c>
      <c r="E268" s="201" t="s">
        <v>19</v>
      </c>
      <c r="F268" s="202" t="s">
        <v>205</v>
      </c>
      <c r="G268" s="200"/>
      <c r="H268" s="203">
        <v>39.92</v>
      </c>
      <c r="I268" s="204"/>
      <c r="J268" s="200"/>
      <c r="K268" s="200"/>
      <c r="L268" s="205"/>
      <c r="M268" s="206"/>
      <c r="N268" s="207"/>
      <c r="O268" s="207"/>
      <c r="P268" s="207"/>
      <c r="Q268" s="207"/>
      <c r="R268" s="207"/>
      <c r="S268" s="207"/>
      <c r="T268" s="208"/>
      <c r="AT268" s="209" t="s">
        <v>156</v>
      </c>
      <c r="AU268" s="209" t="s">
        <v>81</v>
      </c>
      <c r="AV268" s="13" t="s">
        <v>81</v>
      </c>
      <c r="AW268" s="13" t="s">
        <v>34</v>
      </c>
      <c r="AX268" s="13" t="s">
        <v>74</v>
      </c>
      <c r="AY268" s="209" t="s">
        <v>145</v>
      </c>
    </row>
    <row r="269" spans="1:65" s="14" customFormat="1">
      <c r="B269" s="210"/>
      <c r="C269" s="211"/>
      <c r="D269" s="195" t="s">
        <v>156</v>
      </c>
      <c r="E269" s="212" t="s">
        <v>19</v>
      </c>
      <c r="F269" s="213" t="s">
        <v>158</v>
      </c>
      <c r="G269" s="211"/>
      <c r="H269" s="214">
        <v>39.92</v>
      </c>
      <c r="I269" s="215"/>
      <c r="J269" s="211"/>
      <c r="K269" s="211"/>
      <c r="L269" s="216"/>
      <c r="M269" s="217"/>
      <c r="N269" s="218"/>
      <c r="O269" s="218"/>
      <c r="P269" s="218"/>
      <c r="Q269" s="218"/>
      <c r="R269" s="218"/>
      <c r="S269" s="218"/>
      <c r="T269" s="219"/>
      <c r="AT269" s="220" t="s">
        <v>156</v>
      </c>
      <c r="AU269" s="220" t="s">
        <v>81</v>
      </c>
      <c r="AV269" s="14" t="s">
        <v>152</v>
      </c>
      <c r="AW269" s="14" t="s">
        <v>34</v>
      </c>
      <c r="AX269" s="14" t="s">
        <v>79</v>
      </c>
      <c r="AY269" s="220" t="s">
        <v>145</v>
      </c>
    </row>
    <row r="270" spans="1:65" s="2" customFormat="1" ht="16.5" customHeight="1">
      <c r="A270" s="34"/>
      <c r="B270" s="35"/>
      <c r="C270" s="221" t="s">
        <v>425</v>
      </c>
      <c r="D270" s="221" t="s">
        <v>193</v>
      </c>
      <c r="E270" s="222" t="s">
        <v>426</v>
      </c>
      <c r="F270" s="223" t="s">
        <v>427</v>
      </c>
      <c r="G270" s="224" t="s">
        <v>202</v>
      </c>
      <c r="H270" s="225">
        <v>21.47</v>
      </c>
      <c r="I270" s="226"/>
      <c r="J270" s="227">
        <f>ROUND(I270*H270,2)</f>
        <v>0</v>
      </c>
      <c r="K270" s="223" t="s">
        <v>151</v>
      </c>
      <c r="L270" s="228"/>
      <c r="M270" s="229" t="s">
        <v>19</v>
      </c>
      <c r="N270" s="230" t="s">
        <v>45</v>
      </c>
      <c r="O270" s="64"/>
      <c r="P270" s="191">
        <f>O270*H270</f>
        <v>0</v>
      </c>
      <c r="Q270" s="191">
        <v>3.5000000000000001E-3</v>
      </c>
      <c r="R270" s="191">
        <f>Q270*H270</f>
        <v>7.5145000000000003E-2</v>
      </c>
      <c r="S270" s="191">
        <v>0</v>
      </c>
      <c r="T270" s="192">
        <f>S270*H270</f>
        <v>0</v>
      </c>
      <c r="U270" s="34"/>
      <c r="V270" s="34"/>
      <c r="W270" s="34"/>
      <c r="X270" s="34"/>
      <c r="Y270" s="34"/>
      <c r="Z270" s="34"/>
      <c r="AA270" s="34"/>
      <c r="AB270" s="34"/>
      <c r="AC270" s="34"/>
      <c r="AD270" s="34"/>
      <c r="AE270" s="34"/>
      <c r="AR270" s="193" t="s">
        <v>327</v>
      </c>
      <c r="AT270" s="193" t="s">
        <v>193</v>
      </c>
      <c r="AU270" s="193" t="s">
        <v>81</v>
      </c>
      <c r="AY270" s="17" t="s">
        <v>145</v>
      </c>
      <c r="BE270" s="194">
        <f>IF(N270="základní",J270,0)</f>
        <v>0</v>
      </c>
      <c r="BF270" s="194">
        <f>IF(N270="snížená",J270,0)</f>
        <v>0</v>
      </c>
      <c r="BG270" s="194">
        <f>IF(N270="zákl. přenesená",J270,0)</f>
        <v>0</v>
      </c>
      <c r="BH270" s="194">
        <f>IF(N270="sníž. přenesená",J270,0)</f>
        <v>0</v>
      </c>
      <c r="BI270" s="194">
        <f>IF(N270="nulová",J270,0)</f>
        <v>0</v>
      </c>
      <c r="BJ270" s="17" t="s">
        <v>79</v>
      </c>
      <c r="BK270" s="194">
        <f>ROUND(I270*H270,2)</f>
        <v>0</v>
      </c>
      <c r="BL270" s="17" t="s">
        <v>241</v>
      </c>
      <c r="BM270" s="193" t="s">
        <v>428</v>
      </c>
    </row>
    <row r="271" spans="1:65" s="13" customFormat="1">
      <c r="B271" s="199"/>
      <c r="C271" s="200"/>
      <c r="D271" s="195" t="s">
        <v>156</v>
      </c>
      <c r="E271" s="201" t="s">
        <v>19</v>
      </c>
      <c r="F271" s="202" t="s">
        <v>429</v>
      </c>
      <c r="G271" s="200"/>
      <c r="H271" s="203">
        <v>21.47</v>
      </c>
      <c r="I271" s="204"/>
      <c r="J271" s="200"/>
      <c r="K271" s="200"/>
      <c r="L271" s="205"/>
      <c r="M271" s="206"/>
      <c r="N271" s="207"/>
      <c r="O271" s="207"/>
      <c r="P271" s="207"/>
      <c r="Q271" s="207"/>
      <c r="R271" s="207"/>
      <c r="S271" s="207"/>
      <c r="T271" s="208"/>
      <c r="AT271" s="209" t="s">
        <v>156</v>
      </c>
      <c r="AU271" s="209" t="s">
        <v>81</v>
      </c>
      <c r="AV271" s="13" t="s">
        <v>81</v>
      </c>
      <c r="AW271" s="13" t="s">
        <v>34</v>
      </c>
      <c r="AX271" s="13" t="s">
        <v>74</v>
      </c>
      <c r="AY271" s="209" t="s">
        <v>145</v>
      </c>
    </row>
    <row r="272" spans="1:65" s="14" customFormat="1">
      <c r="B272" s="210"/>
      <c r="C272" s="211"/>
      <c r="D272" s="195" t="s">
        <v>156</v>
      </c>
      <c r="E272" s="212" t="s">
        <v>19</v>
      </c>
      <c r="F272" s="213" t="s">
        <v>158</v>
      </c>
      <c r="G272" s="211"/>
      <c r="H272" s="214">
        <v>21.47</v>
      </c>
      <c r="I272" s="215"/>
      <c r="J272" s="211"/>
      <c r="K272" s="211"/>
      <c r="L272" s="216"/>
      <c r="M272" s="217"/>
      <c r="N272" s="218"/>
      <c r="O272" s="218"/>
      <c r="P272" s="218"/>
      <c r="Q272" s="218"/>
      <c r="R272" s="218"/>
      <c r="S272" s="218"/>
      <c r="T272" s="219"/>
      <c r="AT272" s="220" t="s">
        <v>156</v>
      </c>
      <c r="AU272" s="220" t="s">
        <v>81</v>
      </c>
      <c r="AV272" s="14" t="s">
        <v>152</v>
      </c>
      <c r="AW272" s="14" t="s">
        <v>34</v>
      </c>
      <c r="AX272" s="14" t="s">
        <v>79</v>
      </c>
      <c r="AY272" s="220" t="s">
        <v>145</v>
      </c>
    </row>
    <row r="273" spans="1:65" s="2" customFormat="1" ht="16.5" customHeight="1">
      <c r="A273" s="34"/>
      <c r="B273" s="35"/>
      <c r="C273" s="221" t="s">
        <v>430</v>
      </c>
      <c r="D273" s="221" t="s">
        <v>193</v>
      </c>
      <c r="E273" s="222" t="s">
        <v>431</v>
      </c>
      <c r="F273" s="223" t="s">
        <v>432</v>
      </c>
      <c r="G273" s="224" t="s">
        <v>202</v>
      </c>
      <c r="H273" s="225">
        <v>18.45</v>
      </c>
      <c r="I273" s="226"/>
      <c r="J273" s="227">
        <f>ROUND(I273*H273,2)</f>
        <v>0</v>
      </c>
      <c r="K273" s="223" t="s">
        <v>151</v>
      </c>
      <c r="L273" s="228"/>
      <c r="M273" s="229" t="s">
        <v>19</v>
      </c>
      <c r="N273" s="230" t="s">
        <v>45</v>
      </c>
      <c r="O273" s="64"/>
      <c r="P273" s="191">
        <f>O273*H273</f>
        <v>0</v>
      </c>
      <c r="Q273" s="191">
        <v>2.5000000000000001E-3</v>
      </c>
      <c r="R273" s="191">
        <f>Q273*H273</f>
        <v>4.6124999999999999E-2</v>
      </c>
      <c r="S273" s="191">
        <v>0</v>
      </c>
      <c r="T273" s="192">
        <f>S273*H273</f>
        <v>0</v>
      </c>
      <c r="U273" s="34"/>
      <c r="V273" s="34"/>
      <c r="W273" s="34"/>
      <c r="X273" s="34"/>
      <c r="Y273" s="34"/>
      <c r="Z273" s="34"/>
      <c r="AA273" s="34"/>
      <c r="AB273" s="34"/>
      <c r="AC273" s="34"/>
      <c r="AD273" s="34"/>
      <c r="AE273" s="34"/>
      <c r="AR273" s="193" t="s">
        <v>327</v>
      </c>
      <c r="AT273" s="193" t="s">
        <v>193</v>
      </c>
      <c r="AU273" s="193" t="s">
        <v>81</v>
      </c>
      <c r="AY273" s="17" t="s">
        <v>145</v>
      </c>
      <c r="BE273" s="194">
        <f>IF(N273="základní",J273,0)</f>
        <v>0</v>
      </c>
      <c r="BF273" s="194">
        <f>IF(N273="snížená",J273,0)</f>
        <v>0</v>
      </c>
      <c r="BG273" s="194">
        <f>IF(N273="zákl. přenesená",J273,0)</f>
        <v>0</v>
      </c>
      <c r="BH273" s="194">
        <f>IF(N273="sníž. přenesená",J273,0)</f>
        <v>0</v>
      </c>
      <c r="BI273" s="194">
        <f>IF(N273="nulová",J273,0)</f>
        <v>0</v>
      </c>
      <c r="BJ273" s="17" t="s">
        <v>79</v>
      </c>
      <c r="BK273" s="194">
        <f>ROUND(I273*H273,2)</f>
        <v>0</v>
      </c>
      <c r="BL273" s="17" t="s">
        <v>241</v>
      </c>
      <c r="BM273" s="193" t="s">
        <v>433</v>
      </c>
    </row>
    <row r="274" spans="1:65" s="13" customFormat="1">
      <c r="B274" s="199"/>
      <c r="C274" s="200"/>
      <c r="D274" s="195" t="s">
        <v>156</v>
      </c>
      <c r="E274" s="201" t="s">
        <v>19</v>
      </c>
      <c r="F274" s="202" t="s">
        <v>434</v>
      </c>
      <c r="G274" s="200"/>
      <c r="H274" s="203">
        <v>18.45</v>
      </c>
      <c r="I274" s="204"/>
      <c r="J274" s="200"/>
      <c r="K274" s="200"/>
      <c r="L274" s="205"/>
      <c r="M274" s="206"/>
      <c r="N274" s="207"/>
      <c r="O274" s="207"/>
      <c r="P274" s="207"/>
      <c r="Q274" s="207"/>
      <c r="R274" s="207"/>
      <c r="S274" s="207"/>
      <c r="T274" s="208"/>
      <c r="AT274" s="209" t="s">
        <v>156</v>
      </c>
      <c r="AU274" s="209" t="s">
        <v>81</v>
      </c>
      <c r="AV274" s="13" t="s">
        <v>81</v>
      </c>
      <c r="AW274" s="13" t="s">
        <v>34</v>
      </c>
      <c r="AX274" s="13" t="s">
        <v>74</v>
      </c>
      <c r="AY274" s="209" t="s">
        <v>145</v>
      </c>
    </row>
    <row r="275" spans="1:65" s="14" customFormat="1">
      <c r="B275" s="210"/>
      <c r="C275" s="211"/>
      <c r="D275" s="195" t="s">
        <v>156</v>
      </c>
      <c r="E275" s="212" t="s">
        <v>19</v>
      </c>
      <c r="F275" s="213" t="s">
        <v>158</v>
      </c>
      <c r="G275" s="211"/>
      <c r="H275" s="214">
        <v>18.45</v>
      </c>
      <c r="I275" s="215"/>
      <c r="J275" s="211"/>
      <c r="K275" s="211"/>
      <c r="L275" s="216"/>
      <c r="M275" s="217"/>
      <c r="N275" s="218"/>
      <c r="O275" s="218"/>
      <c r="P275" s="218"/>
      <c r="Q275" s="218"/>
      <c r="R275" s="218"/>
      <c r="S275" s="218"/>
      <c r="T275" s="219"/>
      <c r="AT275" s="220" t="s">
        <v>156</v>
      </c>
      <c r="AU275" s="220" t="s">
        <v>81</v>
      </c>
      <c r="AV275" s="14" t="s">
        <v>152</v>
      </c>
      <c r="AW275" s="14" t="s">
        <v>34</v>
      </c>
      <c r="AX275" s="14" t="s">
        <v>79</v>
      </c>
      <c r="AY275" s="220" t="s">
        <v>145</v>
      </c>
    </row>
    <row r="276" spans="1:65" s="2" customFormat="1" ht="24" customHeight="1">
      <c r="A276" s="34"/>
      <c r="B276" s="35"/>
      <c r="C276" s="182" t="s">
        <v>435</v>
      </c>
      <c r="D276" s="182" t="s">
        <v>147</v>
      </c>
      <c r="E276" s="183" t="s">
        <v>436</v>
      </c>
      <c r="F276" s="184" t="s">
        <v>437</v>
      </c>
      <c r="G276" s="185" t="s">
        <v>202</v>
      </c>
      <c r="H276" s="186">
        <v>39.92</v>
      </c>
      <c r="I276" s="187"/>
      <c r="J276" s="188">
        <f>ROUND(I276*H276,2)</f>
        <v>0</v>
      </c>
      <c r="K276" s="184" t="s">
        <v>151</v>
      </c>
      <c r="L276" s="39"/>
      <c r="M276" s="189" t="s">
        <v>19</v>
      </c>
      <c r="N276" s="190" t="s">
        <v>45</v>
      </c>
      <c r="O276" s="64"/>
      <c r="P276" s="191">
        <f>O276*H276</f>
        <v>0</v>
      </c>
      <c r="Q276" s="191">
        <v>0</v>
      </c>
      <c r="R276" s="191">
        <f>Q276*H276</f>
        <v>0</v>
      </c>
      <c r="S276" s="191">
        <v>0</v>
      </c>
      <c r="T276" s="192">
        <f>S276*H276</f>
        <v>0</v>
      </c>
      <c r="U276" s="34"/>
      <c r="V276" s="34"/>
      <c r="W276" s="34"/>
      <c r="X276" s="34"/>
      <c r="Y276" s="34"/>
      <c r="Z276" s="34"/>
      <c r="AA276" s="34"/>
      <c r="AB276" s="34"/>
      <c r="AC276" s="34"/>
      <c r="AD276" s="34"/>
      <c r="AE276" s="34"/>
      <c r="AR276" s="193" t="s">
        <v>241</v>
      </c>
      <c r="AT276" s="193" t="s">
        <v>147</v>
      </c>
      <c r="AU276" s="193" t="s">
        <v>81</v>
      </c>
      <c r="AY276" s="17" t="s">
        <v>145</v>
      </c>
      <c r="BE276" s="194">
        <f>IF(N276="základní",J276,0)</f>
        <v>0</v>
      </c>
      <c r="BF276" s="194">
        <f>IF(N276="snížená",J276,0)</f>
        <v>0</v>
      </c>
      <c r="BG276" s="194">
        <f>IF(N276="zákl. přenesená",J276,0)</f>
        <v>0</v>
      </c>
      <c r="BH276" s="194">
        <f>IF(N276="sníž. přenesená",J276,0)</f>
        <v>0</v>
      </c>
      <c r="BI276" s="194">
        <f>IF(N276="nulová",J276,0)</f>
        <v>0</v>
      </c>
      <c r="BJ276" s="17" t="s">
        <v>79</v>
      </c>
      <c r="BK276" s="194">
        <f>ROUND(I276*H276,2)</f>
        <v>0</v>
      </c>
      <c r="BL276" s="17" t="s">
        <v>241</v>
      </c>
      <c r="BM276" s="193" t="s">
        <v>438</v>
      </c>
    </row>
    <row r="277" spans="1:65" s="13" customFormat="1">
      <c r="B277" s="199"/>
      <c r="C277" s="200"/>
      <c r="D277" s="195" t="s">
        <v>156</v>
      </c>
      <c r="E277" s="201" t="s">
        <v>19</v>
      </c>
      <c r="F277" s="202" t="s">
        <v>205</v>
      </c>
      <c r="G277" s="200"/>
      <c r="H277" s="203">
        <v>39.92</v>
      </c>
      <c r="I277" s="204"/>
      <c r="J277" s="200"/>
      <c r="K277" s="200"/>
      <c r="L277" s="205"/>
      <c r="M277" s="206"/>
      <c r="N277" s="207"/>
      <c r="O277" s="207"/>
      <c r="P277" s="207"/>
      <c r="Q277" s="207"/>
      <c r="R277" s="207"/>
      <c r="S277" s="207"/>
      <c r="T277" s="208"/>
      <c r="AT277" s="209" t="s">
        <v>156</v>
      </c>
      <c r="AU277" s="209" t="s">
        <v>81</v>
      </c>
      <c r="AV277" s="13" t="s">
        <v>81</v>
      </c>
      <c r="AW277" s="13" t="s">
        <v>34</v>
      </c>
      <c r="AX277" s="13" t="s">
        <v>74</v>
      </c>
      <c r="AY277" s="209" t="s">
        <v>145</v>
      </c>
    </row>
    <row r="278" spans="1:65" s="14" customFormat="1">
      <c r="B278" s="210"/>
      <c r="C278" s="211"/>
      <c r="D278" s="195" t="s">
        <v>156</v>
      </c>
      <c r="E278" s="212" t="s">
        <v>19</v>
      </c>
      <c r="F278" s="213" t="s">
        <v>158</v>
      </c>
      <c r="G278" s="211"/>
      <c r="H278" s="214">
        <v>39.92</v>
      </c>
      <c r="I278" s="215"/>
      <c r="J278" s="211"/>
      <c r="K278" s="211"/>
      <c r="L278" s="216"/>
      <c r="M278" s="217"/>
      <c r="N278" s="218"/>
      <c r="O278" s="218"/>
      <c r="P278" s="218"/>
      <c r="Q278" s="218"/>
      <c r="R278" s="218"/>
      <c r="S278" s="218"/>
      <c r="T278" s="219"/>
      <c r="AT278" s="220" t="s">
        <v>156</v>
      </c>
      <c r="AU278" s="220" t="s">
        <v>81</v>
      </c>
      <c r="AV278" s="14" t="s">
        <v>152</v>
      </c>
      <c r="AW278" s="14" t="s">
        <v>34</v>
      </c>
      <c r="AX278" s="14" t="s">
        <v>79</v>
      </c>
      <c r="AY278" s="220" t="s">
        <v>145</v>
      </c>
    </row>
    <row r="279" spans="1:65" s="2" customFormat="1" ht="16.5" customHeight="1">
      <c r="A279" s="34"/>
      <c r="B279" s="35"/>
      <c r="C279" s="221" t="s">
        <v>439</v>
      </c>
      <c r="D279" s="221" t="s">
        <v>193</v>
      </c>
      <c r="E279" s="222" t="s">
        <v>440</v>
      </c>
      <c r="F279" s="223" t="s">
        <v>441</v>
      </c>
      <c r="G279" s="224" t="s">
        <v>202</v>
      </c>
      <c r="H279" s="225">
        <v>43.911999999999999</v>
      </c>
      <c r="I279" s="226"/>
      <c r="J279" s="227">
        <f>ROUND(I279*H279,2)</f>
        <v>0</v>
      </c>
      <c r="K279" s="223" t="s">
        <v>151</v>
      </c>
      <c r="L279" s="228"/>
      <c r="M279" s="229" t="s">
        <v>19</v>
      </c>
      <c r="N279" s="230" t="s">
        <v>45</v>
      </c>
      <c r="O279" s="64"/>
      <c r="P279" s="191">
        <f>O279*H279</f>
        <v>0</v>
      </c>
      <c r="Q279" s="191">
        <v>1.1E-4</v>
      </c>
      <c r="R279" s="191">
        <f>Q279*H279</f>
        <v>4.8303199999999999E-3</v>
      </c>
      <c r="S279" s="191">
        <v>0</v>
      </c>
      <c r="T279" s="192">
        <f>S279*H279</f>
        <v>0</v>
      </c>
      <c r="U279" s="34"/>
      <c r="V279" s="34"/>
      <c r="W279" s="34"/>
      <c r="X279" s="34"/>
      <c r="Y279" s="34"/>
      <c r="Z279" s="34"/>
      <c r="AA279" s="34"/>
      <c r="AB279" s="34"/>
      <c r="AC279" s="34"/>
      <c r="AD279" s="34"/>
      <c r="AE279" s="34"/>
      <c r="AR279" s="193" t="s">
        <v>327</v>
      </c>
      <c r="AT279" s="193" t="s">
        <v>193</v>
      </c>
      <c r="AU279" s="193" t="s">
        <v>81</v>
      </c>
      <c r="AY279" s="17" t="s">
        <v>145</v>
      </c>
      <c r="BE279" s="194">
        <f>IF(N279="základní",J279,0)</f>
        <v>0</v>
      </c>
      <c r="BF279" s="194">
        <f>IF(N279="snížená",J279,0)</f>
        <v>0</v>
      </c>
      <c r="BG279" s="194">
        <f>IF(N279="zákl. přenesená",J279,0)</f>
        <v>0</v>
      </c>
      <c r="BH279" s="194">
        <f>IF(N279="sníž. přenesená",J279,0)</f>
        <v>0</v>
      </c>
      <c r="BI279" s="194">
        <f>IF(N279="nulová",J279,0)</f>
        <v>0</v>
      </c>
      <c r="BJ279" s="17" t="s">
        <v>79</v>
      </c>
      <c r="BK279" s="194">
        <f>ROUND(I279*H279,2)</f>
        <v>0</v>
      </c>
      <c r="BL279" s="17" t="s">
        <v>241</v>
      </c>
      <c r="BM279" s="193" t="s">
        <v>442</v>
      </c>
    </row>
    <row r="280" spans="1:65" s="13" customFormat="1">
      <c r="B280" s="199"/>
      <c r="C280" s="200"/>
      <c r="D280" s="195" t="s">
        <v>156</v>
      </c>
      <c r="E280" s="200"/>
      <c r="F280" s="202" t="s">
        <v>443</v>
      </c>
      <c r="G280" s="200"/>
      <c r="H280" s="203">
        <v>43.911999999999999</v>
      </c>
      <c r="I280" s="204"/>
      <c r="J280" s="200"/>
      <c r="K280" s="200"/>
      <c r="L280" s="205"/>
      <c r="M280" s="206"/>
      <c r="N280" s="207"/>
      <c r="O280" s="207"/>
      <c r="P280" s="207"/>
      <c r="Q280" s="207"/>
      <c r="R280" s="207"/>
      <c r="S280" s="207"/>
      <c r="T280" s="208"/>
      <c r="AT280" s="209" t="s">
        <v>156</v>
      </c>
      <c r="AU280" s="209" t="s">
        <v>81</v>
      </c>
      <c r="AV280" s="13" t="s">
        <v>81</v>
      </c>
      <c r="AW280" s="13" t="s">
        <v>4</v>
      </c>
      <c r="AX280" s="13" t="s">
        <v>79</v>
      </c>
      <c r="AY280" s="209" t="s">
        <v>145</v>
      </c>
    </row>
    <row r="281" spans="1:65" s="2" customFormat="1" ht="24" customHeight="1">
      <c r="A281" s="34"/>
      <c r="B281" s="35"/>
      <c r="C281" s="182" t="s">
        <v>444</v>
      </c>
      <c r="D281" s="182" t="s">
        <v>147</v>
      </c>
      <c r="E281" s="183" t="s">
        <v>445</v>
      </c>
      <c r="F281" s="184" t="s">
        <v>446</v>
      </c>
      <c r="G281" s="185" t="s">
        <v>174</v>
      </c>
      <c r="H281" s="186">
        <v>0.126</v>
      </c>
      <c r="I281" s="187"/>
      <c r="J281" s="188">
        <f>ROUND(I281*H281,2)</f>
        <v>0</v>
      </c>
      <c r="K281" s="184" t="s">
        <v>151</v>
      </c>
      <c r="L281" s="39"/>
      <c r="M281" s="189" t="s">
        <v>19</v>
      </c>
      <c r="N281" s="190" t="s">
        <v>45</v>
      </c>
      <c r="O281" s="64"/>
      <c r="P281" s="191">
        <f>O281*H281</f>
        <v>0</v>
      </c>
      <c r="Q281" s="191">
        <v>0</v>
      </c>
      <c r="R281" s="191">
        <f>Q281*H281</f>
        <v>0</v>
      </c>
      <c r="S281" s="191">
        <v>0</v>
      </c>
      <c r="T281" s="192">
        <f>S281*H281</f>
        <v>0</v>
      </c>
      <c r="U281" s="34"/>
      <c r="V281" s="34"/>
      <c r="W281" s="34"/>
      <c r="X281" s="34"/>
      <c r="Y281" s="34"/>
      <c r="Z281" s="34"/>
      <c r="AA281" s="34"/>
      <c r="AB281" s="34"/>
      <c r="AC281" s="34"/>
      <c r="AD281" s="34"/>
      <c r="AE281" s="34"/>
      <c r="AR281" s="193" t="s">
        <v>241</v>
      </c>
      <c r="AT281" s="193" t="s">
        <v>147</v>
      </c>
      <c r="AU281" s="193" t="s">
        <v>81</v>
      </c>
      <c r="AY281" s="17" t="s">
        <v>145</v>
      </c>
      <c r="BE281" s="194">
        <f>IF(N281="základní",J281,0)</f>
        <v>0</v>
      </c>
      <c r="BF281" s="194">
        <f>IF(N281="snížená",J281,0)</f>
        <v>0</v>
      </c>
      <c r="BG281" s="194">
        <f>IF(N281="zákl. přenesená",J281,0)</f>
        <v>0</v>
      </c>
      <c r="BH281" s="194">
        <f>IF(N281="sníž. přenesená",J281,0)</f>
        <v>0</v>
      </c>
      <c r="BI281" s="194">
        <f>IF(N281="nulová",J281,0)</f>
        <v>0</v>
      </c>
      <c r="BJ281" s="17" t="s">
        <v>79</v>
      </c>
      <c r="BK281" s="194">
        <f>ROUND(I281*H281,2)</f>
        <v>0</v>
      </c>
      <c r="BL281" s="17" t="s">
        <v>241</v>
      </c>
      <c r="BM281" s="193" t="s">
        <v>447</v>
      </c>
    </row>
    <row r="282" spans="1:65" s="2" customFormat="1" ht="78">
      <c r="A282" s="34"/>
      <c r="B282" s="35"/>
      <c r="C282" s="36"/>
      <c r="D282" s="195" t="s">
        <v>154</v>
      </c>
      <c r="E282" s="36"/>
      <c r="F282" s="196" t="s">
        <v>448</v>
      </c>
      <c r="G282" s="36"/>
      <c r="H282" s="36"/>
      <c r="I282" s="103"/>
      <c r="J282" s="36"/>
      <c r="K282" s="36"/>
      <c r="L282" s="39"/>
      <c r="M282" s="197"/>
      <c r="N282" s="198"/>
      <c r="O282" s="64"/>
      <c r="P282" s="64"/>
      <c r="Q282" s="64"/>
      <c r="R282" s="64"/>
      <c r="S282" s="64"/>
      <c r="T282" s="65"/>
      <c r="U282" s="34"/>
      <c r="V282" s="34"/>
      <c r="W282" s="34"/>
      <c r="X282" s="34"/>
      <c r="Y282" s="34"/>
      <c r="Z282" s="34"/>
      <c r="AA282" s="34"/>
      <c r="AB282" s="34"/>
      <c r="AC282" s="34"/>
      <c r="AD282" s="34"/>
      <c r="AE282" s="34"/>
      <c r="AT282" s="17" t="s">
        <v>154</v>
      </c>
      <c r="AU282" s="17" t="s">
        <v>81</v>
      </c>
    </row>
    <row r="283" spans="1:65" s="2" customFormat="1" ht="24" customHeight="1">
      <c r="A283" s="34"/>
      <c r="B283" s="35"/>
      <c r="C283" s="182" t="s">
        <v>449</v>
      </c>
      <c r="D283" s="182" t="s">
        <v>147</v>
      </c>
      <c r="E283" s="183" t="s">
        <v>450</v>
      </c>
      <c r="F283" s="184" t="s">
        <v>451</v>
      </c>
      <c r="G283" s="185" t="s">
        <v>174</v>
      </c>
      <c r="H283" s="186">
        <v>0.126</v>
      </c>
      <c r="I283" s="187"/>
      <c r="J283" s="188">
        <f>ROUND(I283*H283,2)</f>
        <v>0</v>
      </c>
      <c r="K283" s="184" t="s">
        <v>151</v>
      </c>
      <c r="L283" s="39"/>
      <c r="M283" s="189" t="s">
        <v>19</v>
      </c>
      <c r="N283" s="190" t="s">
        <v>45</v>
      </c>
      <c r="O283" s="64"/>
      <c r="P283" s="191">
        <f>O283*H283</f>
        <v>0</v>
      </c>
      <c r="Q283" s="191">
        <v>0</v>
      </c>
      <c r="R283" s="191">
        <f>Q283*H283</f>
        <v>0</v>
      </c>
      <c r="S283" s="191">
        <v>0</v>
      </c>
      <c r="T283" s="192">
        <f>S283*H283</f>
        <v>0</v>
      </c>
      <c r="U283" s="34"/>
      <c r="V283" s="34"/>
      <c r="W283" s="34"/>
      <c r="X283" s="34"/>
      <c r="Y283" s="34"/>
      <c r="Z283" s="34"/>
      <c r="AA283" s="34"/>
      <c r="AB283" s="34"/>
      <c r="AC283" s="34"/>
      <c r="AD283" s="34"/>
      <c r="AE283" s="34"/>
      <c r="AR283" s="193" t="s">
        <v>241</v>
      </c>
      <c r="AT283" s="193" t="s">
        <v>147</v>
      </c>
      <c r="AU283" s="193" t="s">
        <v>81</v>
      </c>
      <c r="AY283" s="17" t="s">
        <v>145</v>
      </c>
      <c r="BE283" s="194">
        <f>IF(N283="základní",J283,0)</f>
        <v>0</v>
      </c>
      <c r="BF283" s="194">
        <f>IF(N283="snížená",J283,0)</f>
        <v>0</v>
      </c>
      <c r="BG283" s="194">
        <f>IF(N283="zákl. přenesená",J283,0)</f>
        <v>0</v>
      </c>
      <c r="BH283" s="194">
        <f>IF(N283="sníž. přenesená",J283,0)</f>
        <v>0</v>
      </c>
      <c r="BI283" s="194">
        <f>IF(N283="nulová",J283,0)</f>
        <v>0</v>
      </c>
      <c r="BJ283" s="17" t="s">
        <v>79</v>
      </c>
      <c r="BK283" s="194">
        <f>ROUND(I283*H283,2)</f>
        <v>0</v>
      </c>
      <c r="BL283" s="17" t="s">
        <v>241</v>
      </c>
      <c r="BM283" s="193" t="s">
        <v>452</v>
      </c>
    </row>
    <row r="284" spans="1:65" s="2" customFormat="1" ht="78">
      <c r="A284" s="34"/>
      <c r="B284" s="35"/>
      <c r="C284" s="36"/>
      <c r="D284" s="195" t="s">
        <v>154</v>
      </c>
      <c r="E284" s="36"/>
      <c r="F284" s="196" t="s">
        <v>448</v>
      </c>
      <c r="G284" s="36"/>
      <c r="H284" s="36"/>
      <c r="I284" s="103"/>
      <c r="J284" s="36"/>
      <c r="K284" s="36"/>
      <c r="L284" s="39"/>
      <c r="M284" s="197"/>
      <c r="N284" s="198"/>
      <c r="O284" s="64"/>
      <c r="P284" s="64"/>
      <c r="Q284" s="64"/>
      <c r="R284" s="64"/>
      <c r="S284" s="64"/>
      <c r="T284" s="65"/>
      <c r="U284" s="34"/>
      <c r="V284" s="34"/>
      <c r="W284" s="34"/>
      <c r="X284" s="34"/>
      <c r="Y284" s="34"/>
      <c r="Z284" s="34"/>
      <c r="AA284" s="34"/>
      <c r="AB284" s="34"/>
      <c r="AC284" s="34"/>
      <c r="AD284" s="34"/>
      <c r="AE284" s="34"/>
      <c r="AT284" s="17" t="s">
        <v>154</v>
      </c>
      <c r="AU284" s="17" t="s">
        <v>81</v>
      </c>
    </row>
    <row r="285" spans="1:65" s="12" customFormat="1" ht="22.7" customHeight="1">
      <c r="B285" s="166"/>
      <c r="C285" s="167"/>
      <c r="D285" s="168" t="s">
        <v>73</v>
      </c>
      <c r="E285" s="180" t="s">
        <v>453</v>
      </c>
      <c r="F285" s="180" t="s">
        <v>454</v>
      </c>
      <c r="G285" s="167"/>
      <c r="H285" s="167"/>
      <c r="I285" s="170"/>
      <c r="J285" s="181">
        <f>BK285</f>
        <v>0</v>
      </c>
      <c r="K285" s="167"/>
      <c r="L285" s="172"/>
      <c r="M285" s="173"/>
      <c r="N285" s="174"/>
      <c r="O285" s="174"/>
      <c r="P285" s="175">
        <f>SUM(P286:P303)</f>
        <v>0</v>
      </c>
      <c r="Q285" s="174"/>
      <c r="R285" s="175">
        <f>SUM(R286:R303)</f>
        <v>2.9598800000000001E-2</v>
      </c>
      <c r="S285" s="174"/>
      <c r="T285" s="176">
        <f>SUM(T286:T303)</f>
        <v>0</v>
      </c>
      <c r="AR285" s="177" t="s">
        <v>81</v>
      </c>
      <c r="AT285" s="178" t="s">
        <v>73</v>
      </c>
      <c r="AU285" s="178" t="s">
        <v>79</v>
      </c>
      <c r="AY285" s="177" t="s">
        <v>145</v>
      </c>
      <c r="BK285" s="179">
        <f>SUM(BK286:BK303)</f>
        <v>0</v>
      </c>
    </row>
    <row r="286" spans="1:65" s="2" customFormat="1" ht="16.5" customHeight="1">
      <c r="A286" s="34"/>
      <c r="B286" s="35"/>
      <c r="C286" s="182" t="s">
        <v>455</v>
      </c>
      <c r="D286" s="182" t="s">
        <v>147</v>
      </c>
      <c r="E286" s="183" t="s">
        <v>456</v>
      </c>
      <c r="F286" s="184" t="s">
        <v>457</v>
      </c>
      <c r="G286" s="185" t="s">
        <v>350</v>
      </c>
      <c r="H286" s="186">
        <v>10.88</v>
      </c>
      <c r="I286" s="187"/>
      <c r="J286" s="188">
        <f>ROUND(I286*H286,2)</f>
        <v>0</v>
      </c>
      <c r="K286" s="184" t="s">
        <v>151</v>
      </c>
      <c r="L286" s="39"/>
      <c r="M286" s="189" t="s">
        <v>19</v>
      </c>
      <c r="N286" s="190" t="s">
        <v>45</v>
      </c>
      <c r="O286" s="64"/>
      <c r="P286" s="191">
        <f>O286*H286</f>
        <v>0</v>
      </c>
      <c r="Q286" s="191">
        <v>1.2600000000000001E-3</v>
      </c>
      <c r="R286" s="191">
        <f>Q286*H286</f>
        <v>1.3708800000000002E-2</v>
      </c>
      <c r="S286" s="191">
        <v>0</v>
      </c>
      <c r="T286" s="192">
        <f>S286*H286</f>
        <v>0</v>
      </c>
      <c r="U286" s="34"/>
      <c r="V286" s="34"/>
      <c r="W286" s="34"/>
      <c r="X286" s="34"/>
      <c r="Y286" s="34"/>
      <c r="Z286" s="34"/>
      <c r="AA286" s="34"/>
      <c r="AB286" s="34"/>
      <c r="AC286" s="34"/>
      <c r="AD286" s="34"/>
      <c r="AE286" s="34"/>
      <c r="AR286" s="193" t="s">
        <v>241</v>
      </c>
      <c r="AT286" s="193" t="s">
        <v>147</v>
      </c>
      <c r="AU286" s="193" t="s">
        <v>81</v>
      </c>
      <c r="AY286" s="17" t="s">
        <v>145</v>
      </c>
      <c r="BE286" s="194">
        <f>IF(N286="základní",J286,0)</f>
        <v>0</v>
      </c>
      <c r="BF286" s="194">
        <f>IF(N286="snížená",J286,0)</f>
        <v>0</v>
      </c>
      <c r="BG286" s="194">
        <f>IF(N286="zákl. přenesená",J286,0)</f>
        <v>0</v>
      </c>
      <c r="BH286" s="194">
        <f>IF(N286="sníž. přenesená",J286,0)</f>
        <v>0</v>
      </c>
      <c r="BI286" s="194">
        <f>IF(N286="nulová",J286,0)</f>
        <v>0</v>
      </c>
      <c r="BJ286" s="17" t="s">
        <v>79</v>
      </c>
      <c r="BK286" s="194">
        <f>ROUND(I286*H286,2)</f>
        <v>0</v>
      </c>
      <c r="BL286" s="17" t="s">
        <v>241</v>
      </c>
      <c r="BM286" s="193" t="s">
        <v>458</v>
      </c>
    </row>
    <row r="287" spans="1:65" s="2" customFormat="1" ht="39">
      <c r="A287" s="34"/>
      <c r="B287" s="35"/>
      <c r="C287" s="36"/>
      <c r="D287" s="195" t="s">
        <v>154</v>
      </c>
      <c r="E287" s="36"/>
      <c r="F287" s="196" t="s">
        <v>459</v>
      </c>
      <c r="G287" s="36"/>
      <c r="H287" s="36"/>
      <c r="I287" s="103"/>
      <c r="J287" s="36"/>
      <c r="K287" s="36"/>
      <c r="L287" s="39"/>
      <c r="M287" s="197"/>
      <c r="N287" s="198"/>
      <c r="O287" s="64"/>
      <c r="P287" s="64"/>
      <c r="Q287" s="64"/>
      <c r="R287" s="64"/>
      <c r="S287" s="64"/>
      <c r="T287" s="65"/>
      <c r="U287" s="34"/>
      <c r="V287" s="34"/>
      <c r="W287" s="34"/>
      <c r="X287" s="34"/>
      <c r="Y287" s="34"/>
      <c r="Z287" s="34"/>
      <c r="AA287" s="34"/>
      <c r="AB287" s="34"/>
      <c r="AC287" s="34"/>
      <c r="AD287" s="34"/>
      <c r="AE287" s="34"/>
      <c r="AT287" s="17" t="s">
        <v>154</v>
      </c>
      <c r="AU287" s="17" t="s">
        <v>81</v>
      </c>
    </row>
    <row r="288" spans="1:65" s="2" customFormat="1" ht="16.5" customHeight="1">
      <c r="A288" s="34"/>
      <c r="B288" s="35"/>
      <c r="C288" s="182" t="s">
        <v>460</v>
      </c>
      <c r="D288" s="182" t="s">
        <v>147</v>
      </c>
      <c r="E288" s="183" t="s">
        <v>461</v>
      </c>
      <c r="F288" s="184" t="s">
        <v>462</v>
      </c>
      <c r="G288" s="185" t="s">
        <v>350</v>
      </c>
      <c r="H288" s="186">
        <v>4.24</v>
      </c>
      <c r="I288" s="187"/>
      <c r="J288" s="188">
        <f>ROUND(I288*H288,2)</f>
        <v>0</v>
      </c>
      <c r="K288" s="184" t="s">
        <v>151</v>
      </c>
      <c r="L288" s="39"/>
      <c r="M288" s="189" t="s">
        <v>19</v>
      </c>
      <c r="N288" s="190" t="s">
        <v>45</v>
      </c>
      <c r="O288" s="64"/>
      <c r="P288" s="191">
        <f>O288*H288</f>
        <v>0</v>
      </c>
      <c r="Q288" s="191">
        <v>1.75E-3</v>
      </c>
      <c r="R288" s="191">
        <f>Q288*H288</f>
        <v>7.4200000000000004E-3</v>
      </c>
      <c r="S288" s="191">
        <v>0</v>
      </c>
      <c r="T288" s="192">
        <f>S288*H288</f>
        <v>0</v>
      </c>
      <c r="U288" s="34"/>
      <c r="V288" s="34"/>
      <c r="W288" s="34"/>
      <c r="X288" s="34"/>
      <c r="Y288" s="34"/>
      <c r="Z288" s="34"/>
      <c r="AA288" s="34"/>
      <c r="AB288" s="34"/>
      <c r="AC288" s="34"/>
      <c r="AD288" s="34"/>
      <c r="AE288" s="34"/>
      <c r="AR288" s="193" t="s">
        <v>241</v>
      </c>
      <c r="AT288" s="193" t="s">
        <v>147</v>
      </c>
      <c r="AU288" s="193" t="s">
        <v>81</v>
      </c>
      <c r="AY288" s="17" t="s">
        <v>145</v>
      </c>
      <c r="BE288" s="194">
        <f>IF(N288="základní",J288,0)</f>
        <v>0</v>
      </c>
      <c r="BF288" s="194">
        <f>IF(N288="snížená",J288,0)</f>
        <v>0</v>
      </c>
      <c r="BG288" s="194">
        <f>IF(N288="zákl. přenesená",J288,0)</f>
        <v>0</v>
      </c>
      <c r="BH288" s="194">
        <f>IF(N288="sníž. přenesená",J288,0)</f>
        <v>0</v>
      </c>
      <c r="BI288" s="194">
        <f>IF(N288="nulová",J288,0)</f>
        <v>0</v>
      </c>
      <c r="BJ288" s="17" t="s">
        <v>79</v>
      </c>
      <c r="BK288" s="194">
        <f>ROUND(I288*H288,2)</f>
        <v>0</v>
      </c>
      <c r="BL288" s="17" t="s">
        <v>241</v>
      </c>
      <c r="BM288" s="193" t="s">
        <v>463</v>
      </c>
    </row>
    <row r="289" spans="1:65" s="2" customFormat="1" ht="39">
      <c r="A289" s="34"/>
      <c r="B289" s="35"/>
      <c r="C289" s="36"/>
      <c r="D289" s="195" t="s">
        <v>154</v>
      </c>
      <c r="E289" s="36"/>
      <c r="F289" s="196" t="s">
        <v>459</v>
      </c>
      <c r="G289" s="36"/>
      <c r="H289" s="36"/>
      <c r="I289" s="103"/>
      <c r="J289" s="36"/>
      <c r="K289" s="36"/>
      <c r="L289" s="39"/>
      <c r="M289" s="197"/>
      <c r="N289" s="198"/>
      <c r="O289" s="64"/>
      <c r="P289" s="64"/>
      <c r="Q289" s="64"/>
      <c r="R289" s="64"/>
      <c r="S289" s="64"/>
      <c r="T289" s="65"/>
      <c r="U289" s="34"/>
      <c r="V289" s="34"/>
      <c r="W289" s="34"/>
      <c r="X289" s="34"/>
      <c r="Y289" s="34"/>
      <c r="Z289" s="34"/>
      <c r="AA289" s="34"/>
      <c r="AB289" s="34"/>
      <c r="AC289" s="34"/>
      <c r="AD289" s="34"/>
      <c r="AE289" s="34"/>
      <c r="AT289" s="17" t="s">
        <v>154</v>
      </c>
      <c r="AU289" s="17" t="s">
        <v>81</v>
      </c>
    </row>
    <row r="290" spans="1:65" s="2" customFormat="1" ht="16.5" customHeight="1">
      <c r="A290" s="34"/>
      <c r="B290" s="35"/>
      <c r="C290" s="182" t="s">
        <v>464</v>
      </c>
      <c r="D290" s="182" t="s">
        <v>147</v>
      </c>
      <c r="E290" s="183" t="s">
        <v>465</v>
      </c>
      <c r="F290" s="184" t="s">
        <v>466</v>
      </c>
      <c r="G290" s="185" t="s">
        <v>350</v>
      </c>
      <c r="H290" s="186">
        <v>7</v>
      </c>
      <c r="I290" s="187"/>
      <c r="J290" s="188">
        <f>ROUND(I290*H290,2)</f>
        <v>0</v>
      </c>
      <c r="K290" s="184" t="s">
        <v>151</v>
      </c>
      <c r="L290" s="39"/>
      <c r="M290" s="189" t="s">
        <v>19</v>
      </c>
      <c r="N290" s="190" t="s">
        <v>45</v>
      </c>
      <c r="O290" s="64"/>
      <c r="P290" s="191">
        <f>O290*H290</f>
        <v>0</v>
      </c>
      <c r="Q290" s="191">
        <v>1.2099999999999999E-3</v>
      </c>
      <c r="R290" s="191">
        <f>Q290*H290</f>
        <v>8.4700000000000001E-3</v>
      </c>
      <c r="S290" s="191">
        <v>0</v>
      </c>
      <c r="T290" s="192">
        <f>S290*H290</f>
        <v>0</v>
      </c>
      <c r="U290" s="34"/>
      <c r="V290" s="34"/>
      <c r="W290" s="34"/>
      <c r="X290" s="34"/>
      <c r="Y290" s="34"/>
      <c r="Z290" s="34"/>
      <c r="AA290" s="34"/>
      <c r="AB290" s="34"/>
      <c r="AC290" s="34"/>
      <c r="AD290" s="34"/>
      <c r="AE290" s="34"/>
      <c r="AR290" s="193" t="s">
        <v>241</v>
      </c>
      <c r="AT290" s="193" t="s">
        <v>147</v>
      </c>
      <c r="AU290" s="193" t="s">
        <v>81</v>
      </c>
      <c r="AY290" s="17" t="s">
        <v>145</v>
      </c>
      <c r="BE290" s="194">
        <f>IF(N290="základní",J290,0)</f>
        <v>0</v>
      </c>
      <c r="BF290" s="194">
        <f>IF(N290="snížená",J290,0)</f>
        <v>0</v>
      </c>
      <c r="BG290" s="194">
        <f>IF(N290="zákl. přenesená",J290,0)</f>
        <v>0</v>
      </c>
      <c r="BH290" s="194">
        <f>IF(N290="sníž. přenesená",J290,0)</f>
        <v>0</v>
      </c>
      <c r="BI290" s="194">
        <f>IF(N290="nulová",J290,0)</f>
        <v>0</v>
      </c>
      <c r="BJ290" s="17" t="s">
        <v>79</v>
      </c>
      <c r="BK290" s="194">
        <f>ROUND(I290*H290,2)</f>
        <v>0</v>
      </c>
      <c r="BL290" s="17" t="s">
        <v>241</v>
      </c>
      <c r="BM290" s="193" t="s">
        <v>467</v>
      </c>
    </row>
    <row r="291" spans="1:65" s="2" customFormat="1" ht="39">
      <c r="A291" s="34"/>
      <c r="B291" s="35"/>
      <c r="C291" s="36"/>
      <c r="D291" s="195" t="s">
        <v>154</v>
      </c>
      <c r="E291" s="36"/>
      <c r="F291" s="196" t="s">
        <v>459</v>
      </c>
      <c r="G291" s="36"/>
      <c r="H291" s="36"/>
      <c r="I291" s="103"/>
      <c r="J291" s="36"/>
      <c r="K291" s="36"/>
      <c r="L291" s="39"/>
      <c r="M291" s="197"/>
      <c r="N291" s="198"/>
      <c r="O291" s="64"/>
      <c r="P291" s="64"/>
      <c r="Q291" s="64"/>
      <c r="R291" s="64"/>
      <c r="S291" s="64"/>
      <c r="T291" s="65"/>
      <c r="U291" s="34"/>
      <c r="V291" s="34"/>
      <c r="W291" s="34"/>
      <c r="X291" s="34"/>
      <c r="Y291" s="34"/>
      <c r="Z291" s="34"/>
      <c r="AA291" s="34"/>
      <c r="AB291" s="34"/>
      <c r="AC291" s="34"/>
      <c r="AD291" s="34"/>
      <c r="AE291" s="34"/>
      <c r="AT291" s="17" t="s">
        <v>154</v>
      </c>
      <c r="AU291" s="17" t="s">
        <v>81</v>
      </c>
    </row>
    <row r="292" spans="1:65" s="2" customFormat="1" ht="16.5" customHeight="1">
      <c r="A292" s="34"/>
      <c r="B292" s="35"/>
      <c r="C292" s="182" t="s">
        <v>468</v>
      </c>
      <c r="D292" s="182" t="s">
        <v>147</v>
      </c>
      <c r="E292" s="183" t="s">
        <v>469</v>
      </c>
      <c r="F292" s="184" t="s">
        <v>470</v>
      </c>
      <c r="G292" s="185" t="s">
        <v>233</v>
      </c>
      <c r="H292" s="186">
        <v>6</v>
      </c>
      <c r="I292" s="187"/>
      <c r="J292" s="188">
        <f>ROUND(I292*H292,2)</f>
        <v>0</v>
      </c>
      <c r="K292" s="184" t="s">
        <v>151</v>
      </c>
      <c r="L292" s="39"/>
      <c r="M292" s="189" t="s">
        <v>19</v>
      </c>
      <c r="N292" s="190" t="s">
        <v>45</v>
      </c>
      <c r="O292" s="64"/>
      <c r="P292" s="191">
        <f>O292*H292</f>
        <v>0</v>
      </c>
      <c r="Q292" s="191">
        <v>0</v>
      </c>
      <c r="R292" s="191">
        <f>Q292*H292</f>
        <v>0</v>
      </c>
      <c r="S292" s="191">
        <v>0</v>
      </c>
      <c r="T292" s="192">
        <f>S292*H292</f>
        <v>0</v>
      </c>
      <c r="U292" s="34"/>
      <c r="V292" s="34"/>
      <c r="W292" s="34"/>
      <c r="X292" s="34"/>
      <c r="Y292" s="34"/>
      <c r="Z292" s="34"/>
      <c r="AA292" s="34"/>
      <c r="AB292" s="34"/>
      <c r="AC292" s="34"/>
      <c r="AD292" s="34"/>
      <c r="AE292" s="34"/>
      <c r="AR292" s="193" t="s">
        <v>241</v>
      </c>
      <c r="AT292" s="193" t="s">
        <v>147</v>
      </c>
      <c r="AU292" s="193" t="s">
        <v>81</v>
      </c>
      <c r="AY292" s="17" t="s">
        <v>145</v>
      </c>
      <c r="BE292" s="194">
        <f>IF(N292="základní",J292,0)</f>
        <v>0</v>
      </c>
      <c r="BF292" s="194">
        <f>IF(N292="snížená",J292,0)</f>
        <v>0</v>
      </c>
      <c r="BG292" s="194">
        <f>IF(N292="zákl. přenesená",J292,0)</f>
        <v>0</v>
      </c>
      <c r="BH292" s="194">
        <f>IF(N292="sníž. přenesená",J292,0)</f>
        <v>0</v>
      </c>
      <c r="BI292" s="194">
        <f>IF(N292="nulová",J292,0)</f>
        <v>0</v>
      </c>
      <c r="BJ292" s="17" t="s">
        <v>79</v>
      </c>
      <c r="BK292" s="194">
        <f>ROUND(I292*H292,2)</f>
        <v>0</v>
      </c>
      <c r="BL292" s="17" t="s">
        <v>241</v>
      </c>
      <c r="BM292" s="193" t="s">
        <v>471</v>
      </c>
    </row>
    <row r="293" spans="1:65" s="2" customFormat="1" ht="39">
      <c r="A293" s="34"/>
      <c r="B293" s="35"/>
      <c r="C293" s="36"/>
      <c r="D293" s="195" t="s">
        <v>154</v>
      </c>
      <c r="E293" s="36"/>
      <c r="F293" s="196" t="s">
        <v>472</v>
      </c>
      <c r="G293" s="36"/>
      <c r="H293" s="36"/>
      <c r="I293" s="103"/>
      <c r="J293" s="36"/>
      <c r="K293" s="36"/>
      <c r="L293" s="39"/>
      <c r="M293" s="197"/>
      <c r="N293" s="198"/>
      <c r="O293" s="64"/>
      <c r="P293" s="64"/>
      <c r="Q293" s="64"/>
      <c r="R293" s="64"/>
      <c r="S293" s="64"/>
      <c r="T293" s="65"/>
      <c r="U293" s="34"/>
      <c r="V293" s="34"/>
      <c r="W293" s="34"/>
      <c r="X293" s="34"/>
      <c r="Y293" s="34"/>
      <c r="Z293" s="34"/>
      <c r="AA293" s="34"/>
      <c r="AB293" s="34"/>
      <c r="AC293" s="34"/>
      <c r="AD293" s="34"/>
      <c r="AE293" s="34"/>
      <c r="AT293" s="17" t="s">
        <v>154</v>
      </c>
      <c r="AU293" s="17" t="s">
        <v>81</v>
      </c>
    </row>
    <row r="294" spans="1:65" s="2" customFormat="1" ht="16.5" customHeight="1">
      <c r="A294" s="34"/>
      <c r="B294" s="35"/>
      <c r="C294" s="182" t="s">
        <v>473</v>
      </c>
      <c r="D294" s="182" t="s">
        <v>147</v>
      </c>
      <c r="E294" s="183" t="s">
        <v>474</v>
      </c>
      <c r="F294" s="184" t="s">
        <v>475</v>
      </c>
      <c r="G294" s="185" t="s">
        <v>233</v>
      </c>
      <c r="H294" s="186">
        <v>1</v>
      </c>
      <c r="I294" s="187"/>
      <c r="J294" s="188">
        <f>ROUND(I294*H294,2)</f>
        <v>0</v>
      </c>
      <c r="K294" s="184" t="s">
        <v>151</v>
      </c>
      <c r="L294" s="39"/>
      <c r="M294" s="189" t="s">
        <v>19</v>
      </c>
      <c r="N294" s="190" t="s">
        <v>45</v>
      </c>
      <c r="O294" s="64"/>
      <c r="P294" s="191">
        <f>O294*H294</f>
        <v>0</v>
      </c>
      <c r="Q294" s="191">
        <v>0</v>
      </c>
      <c r="R294" s="191">
        <f>Q294*H294</f>
        <v>0</v>
      </c>
      <c r="S294" s="191">
        <v>0</v>
      </c>
      <c r="T294" s="192">
        <f>S294*H294</f>
        <v>0</v>
      </c>
      <c r="U294" s="34"/>
      <c r="V294" s="34"/>
      <c r="W294" s="34"/>
      <c r="X294" s="34"/>
      <c r="Y294" s="34"/>
      <c r="Z294" s="34"/>
      <c r="AA294" s="34"/>
      <c r="AB294" s="34"/>
      <c r="AC294" s="34"/>
      <c r="AD294" s="34"/>
      <c r="AE294" s="34"/>
      <c r="AR294" s="193" t="s">
        <v>241</v>
      </c>
      <c r="AT294" s="193" t="s">
        <v>147</v>
      </c>
      <c r="AU294" s="193" t="s">
        <v>81</v>
      </c>
      <c r="AY294" s="17" t="s">
        <v>145</v>
      </c>
      <c r="BE294" s="194">
        <f>IF(N294="základní",J294,0)</f>
        <v>0</v>
      </c>
      <c r="BF294" s="194">
        <f>IF(N294="snížená",J294,0)</f>
        <v>0</v>
      </c>
      <c r="BG294" s="194">
        <f>IF(N294="zákl. přenesená",J294,0)</f>
        <v>0</v>
      </c>
      <c r="BH294" s="194">
        <f>IF(N294="sníž. přenesená",J294,0)</f>
        <v>0</v>
      </c>
      <c r="BI294" s="194">
        <f>IF(N294="nulová",J294,0)</f>
        <v>0</v>
      </c>
      <c r="BJ294" s="17" t="s">
        <v>79</v>
      </c>
      <c r="BK294" s="194">
        <f>ROUND(I294*H294,2)</f>
        <v>0</v>
      </c>
      <c r="BL294" s="17" t="s">
        <v>241</v>
      </c>
      <c r="BM294" s="193" t="s">
        <v>476</v>
      </c>
    </row>
    <row r="295" spans="1:65" s="2" customFormat="1" ht="39">
      <c r="A295" s="34"/>
      <c r="B295" s="35"/>
      <c r="C295" s="36"/>
      <c r="D295" s="195" t="s">
        <v>154</v>
      </c>
      <c r="E295" s="36"/>
      <c r="F295" s="196" t="s">
        <v>472</v>
      </c>
      <c r="G295" s="36"/>
      <c r="H295" s="36"/>
      <c r="I295" s="103"/>
      <c r="J295" s="36"/>
      <c r="K295" s="36"/>
      <c r="L295" s="39"/>
      <c r="M295" s="197"/>
      <c r="N295" s="198"/>
      <c r="O295" s="64"/>
      <c r="P295" s="64"/>
      <c r="Q295" s="64"/>
      <c r="R295" s="64"/>
      <c r="S295" s="64"/>
      <c r="T295" s="65"/>
      <c r="U295" s="34"/>
      <c r="V295" s="34"/>
      <c r="W295" s="34"/>
      <c r="X295" s="34"/>
      <c r="Y295" s="34"/>
      <c r="Z295" s="34"/>
      <c r="AA295" s="34"/>
      <c r="AB295" s="34"/>
      <c r="AC295" s="34"/>
      <c r="AD295" s="34"/>
      <c r="AE295" s="34"/>
      <c r="AT295" s="17" t="s">
        <v>154</v>
      </c>
      <c r="AU295" s="17" t="s">
        <v>81</v>
      </c>
    </row>
    <row r="296" spans="1:65" s="2" customFormat="1" ht="16.5" customHeight="1">
      <c r="A296" s="34"/>
      <c r="B296" s="35"/>
      <c r="C296" s="182" t="s">
        <v>477</v>
      </c>
      <c r="D296" s="182" t="s">
        <v>147</v>
      </c>
      <c r="E296" s="183" t="s">
        <v>478</v>
      </c>
      <c r="F296" s="184" t="s">
        <v>479</v>
      </c>
      <c r="G296" s="185" t="s">
        <v>350</v>
      </c>
      <c r="H296" s="186">
        <v>15.12</v>
      </c>
      <c r="I296" s="187"/>
      <c r="J296" s="188">
        <f>ROUND(I296*H296,2)</f>
        <v>0</v>
      </c>
      <c r="K296" s="184" t="s">
        <v>151</v>
      </c>
      <c r="L296" s="39"/>
      <c r="M296" s="189" t="s">
        <v>19</v>
      </c>
      <c r="N296" s="190" t="s">
        <v>45</v>
      </c>
      <c r="O296" s="64"/>
      <c r="P296" s="191">
        <f>O296*H296</f>
        <v>0</v>
      </c>
      <c r="Q296" s="191">
        <v>0</v>
      </c>
      <c r="R296" s="191">
        <f>Q296*H296</f>
        <v>0</v>
      </c>
      <c r="S296" s="191">
        <v>0</v>
      </c>
      <c r="T296" s="192">
        <f>S296*H296</f>
        <v>0</v>
      </c>
      <c r="U296" s="34"/>
      <c r="V296" s="34"/>
      <c r="W296" s="34"/>
      <c r="X296" s="34"/>
      <c r="Y296" s="34"/>
      <c r="Z296" s="34"/>
      <c r="AA296" s="34"/>
      <c r="AB296" s="34"/>
      <c r="AC296" s="34"/>
      <c r="AD296" s="34"/>
      <c r="AE296" s="34"/>
      <c r="AR296" s="193" t="s">
        <v>241</v>
      </c>
      <c r="AT296" s="193" t="s">
        <v>147</v>
      </c>
      <c r="AU296" s="193" t="s">
        <v>81</v>
      </c>
      <c r="AY296" s="17" t="s">
        <v>145</v>
      </c>
      <c r="BE296" s="194">
        <f>IF(N296="základní",J296,0)</f>
        <v>0</v>
      </c>
      <c r="BF296" s="194">
        <f>IF(N296="snížená",J296,0)</f>
        <v>0</v>
      </c>
      <c r="BG296" s="194">
        <f>IF(N296="zákl. přenesená",J296,0)</f>
        <v>0</v>
      </c>
      <c r="BH296" s="194">
        <f>IF(N296="sníž. přenesená",J296,0)</f>
        <v>0</v>
      </c>
      <c r="BI296" s="194">
        <f>IF(N296="nulová",J296,0)</f>
        <v>0</v>
      </c>
      <c r="BJ296" s="17" t="s">
        <v>79</v>
      </c>
      <c r="BK296" s="194">
        <f>ROUND(I296*H296,2)</f>
        <v>0</v>
      </c>
      <c r="BL296" s="17" t="s">
        <v>241</v>
      </c>
      <c r="BM296" s="193" t="s">
        <v>480</v>
      </c>
    </row>
    <row r="297" spans="1:65" s="2" customFormat="1" ht="29.25">
      <c r="A297" s="34"/>
      <c r="B297" s="35"/>
      <c r="C297" s="36"/>
      <c r="D297" s="195" t="s">
        <v>154</v>
      </c>
      <c r="E297" s="36"/>
      <c r="F297" s="196" t="s">
        <v>481</v>
      </c>
      <c r="G297" s="36"/>
      <c r="H297" s="36"/>
      <c r="I297" s="103"/>
      <c r="J297" s="36"/>
      <c r="K297" s="36"/>
      <c r="L297" s="39"/>
      <c r="M297" s="197"/>
      <c r="N297" s="198"/>
      <c r="O297" s="64"/>
      <c r="P297" s="64"/>
      <c r="Q297" s="64"/>
      <c r="R297" s="64"/>
      <c r="S297" s="64"/>
      <c r="T297" s="65"/>
      <c r="U297" s="34"/>
      <c r="V297" s="34"/>
      <c r="W297" s="34"/>
      <c r="X297" s="34"/>
      <c r="Y297" s="34"/>
      <c r="Z297" s="34"/>
      <c r="AA297" s="34"/>
      <c r="AB297" s="34"/>
      <c r="AC297" s="34"/>
      <c r="AD297" s="34"/>
      <c r="AE297" s="34"/>
      <c r="AT297" s="17" t="s">
        <v>154</v>
      </c>
      <c r="AU297" s="17" t="s">
        <v>81</v>
      </c>
    </row>
    <row r="298" spans="1:65" s="13" customFormat="1">
      <c r="B298" s="199"/>
      <c r="C298" s="200"/>
      <c r="D298" s="195" t="s">
        <v>156</v>
      </c>
      <c r="E298" s="201" t="s">
        <v>19</v>
      </c>
      <c r="F298" s="202" t="s">
        <v>482</v>
      </c>
      <c r="G298" s="200"/>
      <c r="H298" s="203">
        <v>15.12</v>
      </c>
      <c r="I298" s="204"/>
      <c r="J298" s="200"/>
      <c r="K298" s="200"/>
      <c r="L298" s="205"/>
      <c r="M298" s="206"/>
      <c r="N298" s="207"/>
      <c r="O298" s="207"/>
      <c r="P298" s="207"/>
      <c r="Q298" s="207"/>
      <c r="R298" s="207"/>
      <c r="S298" s="207"/>
      <c r="T298" s="208"/>
      <c r="AT298" s="209" t="s">
        <v>156</v>
      </c>
      <c r="AU298" s="209" t="s">
        <v>81</v>
      </c>
      <c r="AV298" s="13" t="s">
        <v>81</v>
      </c>
      <c r="AW298" s="13" t="s">
        <v>34</v>
      </c>
      <c r="AX298" s="13" t="s">
        <v>74</v>
      </c>
      <c r="AY298" s="209" t="s">
        <v>145</v>
      </c>
    </row>
    <row r="299" spans="1:65" s="14" customFormat="1">
      <c r="B299" s="210"/>
      <c r="C299" s="211"/>
      <c r="D299" s="195" t="s">
        <v>156</v>
      </c>
      <c r="E299" s="212" t="s">
        <v>19</v>
      </c>
      <c r="F299" s="213" t="s">
        <v>158</v>
      </c>
      <c r="G299" s="211"/>
      <c r="H299" s="214">
        <v>15.12</v>
      </c>
      <c r="I299" s="215"/>
      <c r="J299" s="211"/>
      <c r="K299" s="211"/>
      <c r="L299" s="216"/>
      <c r="M299" s="217"/>
      <c r="N299" s="218"/>
      <c r="O299" s="218"/>
      <c r="P299" s="218"/>
      <c r="Q299" s="218"/>
      <c r="R299" s="218"/>
      <c r="S299" s="218"/>
      <c r="T299" s="219"/>
      <c r="AT299" s="220" t="s">
        <v>156</v>
      </c>
      <c r="AU299" s="220" t="s">
        <v>81</v>
      </c>
      <c r="AV299" s="14" t="s">
        <v>152</v>
      </c>
      <c r="AW299" s="14" t="s">
        <v>34</v>
      </c>
      <c r="AX299" s="14" t="s">
        <v>79</v>
      </c>
      <c r="AY299" s="220" t="s">
        <v>145</v>
      </c>
    </row>
    <row r="300" spans="1:65" s="2" customFormat="1" ht="24" customHeight="1">
      <c r="A300" s="34"/>
      <c r="B300" s="35"/>
      <c r="C300" s="182" t="s">
        <v>483</v>
      </c>
      <c r="D300" s="182" t="s">
        <v>147</v>
      </c>
      <c r="E300" s="183" t="s">
        <v>484</v>
      </c>
      <c r="F300" s="184" t="s">
        <v>485</v>
      </c>
      <c r="G300" s="185" t="s">
        <v>174</v>
      </c>
      <c r="H300" s="186">
        <v>0.03</v>
      </c>
      <c r="I300" s="187"/>
      <c r="J300" s="188">
        <f>ROUND(I300*H300,2)</f>
        <v>0</v>
      </c>
      <c r="K300" s="184" t="s">
        <v>151</v>
      </c>
      <c r="L300" s="39"/>
      <c r="M300" s="189" t="s">
        <v>19</v>
      </c>
      <c r="N300" s="190" t="s">
        <v>45</v>
      </c>
      <c r="O300" s="64"/>
      <c r="P300" s="191">
        <f>O300*H300</f>
        <v>0</v>
      </c>
      <c r="Q300" s="191">
        <v>0</v>
      </c>
      <c r="R300" s="191">
        <f>Q300*H300</f>
        <v>0</v>
      </c>
      <c r="S300" s="191">
        <v>0</v>
      </c>
      <c r="T300" s="192">
        <f>S300*H300</f>
        <v>0</v>
      </c>
      <c r="U300" s="34"/>
      <c r="V300" s="34"/>
      <c r="W300" s="34"/>
      <c r="X300" s="34"/>
      <c r="Y300" s="34"/>
      <c r="Z300" s="34"/>
      <c r="AA300" s="34"/>
      <c r="AB300" s="34"/>
      <c r="AC300" s="34"/>
      <c r="AD300" s="34"/>
      <c r="AE300" s="34"/>
      <c r="AR300" s="193" t="s">
        <v>241</v>
      </c>
      <c r="AT300" s="193" t="s">
        <v>147</v>
      </c>
      <c r="AU300" s="193" t="s">
        <v>81</v>
      </c>
      <c r="AY300" s="17" t="s">
        <v>145</v>
      </c>
      <c r="BE300" s="194">
        <f>IF(N300="základní",J300,0)</f>
        <v>0</v>
      </c>
      <c r="BF300" s="194">
        <f>IF(N300="snížená",J300,0)</f>
        <v>0</v>
      </c>
      <c r="BG300" s="194">
        <f>IF(N300="zákl. přenesená",J300,0)</f>
        <v>0</v>
      </c>
      <c r="BH300" s="194">
        <f>IF(N300="sníž. přenesená",J300,0)</f>
        <v>0</v>
      </c>
      <c r="BI300" s="194">
        <f>IF(N300="nulová",J300,0)</f>
        <v>0</v>
      </c>
      <c r="BJ300" s="17" t="s">
        <v>79</v>
      </c>
      <c r="BK300" s="194">
        <f>ROUND(I300*H300,2)</f>
        <v>0</v>
      </c>
      <c r="BL300" s="17" t="s">
        <v>241</v>
      </c>
      <c r="BM300" s="193" t="s">
        <v>486</v>
      </c>
    </row>
    <row r="301" spans="1:65" s="2" customFormat="1" ht="78">
      <c r="A301" s="34"/>
      <c r="B301" s="35"/>
      <c r="C301" s="36"/>
      <c r="D301" s="195" t="s">
        <v>154</v>
      </c>
      <c r="E301" s="36"/>
      <c r="F301" s="196" t="s">
        <v>413</v>
      </c>
      <c r="G301" s="36"/>
      <c r="H301" s="36"/>
      <c r="I301" s="103"/>
      <c r="J301" s="36"/>
      <c r="K301" s="36"/>
      <c r="L301" s="39"/>
      <c r="M301" s="197"/>
      <c r="N301" s="198"/>
      <c r="O301" s="64"/>
      <c r="P301" s="64"/>
      <c r="Q301" s="64"/>
      <c r="R301" s="64"/>
      <c r="S301" s="64"/>
      <c r="T301" s="65"/>
      <c r="U301" s="34"/>
      <c r="V301" s="34"/>
      <c r="W301" s="34"/>
      <c r="X301" s="34"/>
      <c r="Y301" s="34"/>
      <c r="Z301" s="34"/>
      <c r="AA301" s="34"/>
      <c r="AB301" s="34"/>
      <c r="AC301" s="34"/>
      <c r="AD301" s="34"/>
      <c r="AE301" s="34"/>
      <c r="AT301" s="17" t="s">
        <v>154</v>
      </c>
      <c r="AU301" s="17" t="s">
        <v>81</v>
      </c>
    </row>
    <row r="302" spans="1:65" s="2" customFormat="1" ht="24" customHeight="1">
      <c r="A302" s="34"/>
      <c r="B302" s="35"/>
      <c r="C302" s="182" t="s">
        <v>487</v>
      </c>
      <c r="D302" s="182" t="s">
        <v>147</v>
      </c>
      <c r="E302" s="183" t="s">
        <v>488</v>
      </c>
      <c r="F302" s="184" t="s">
        <v>489</v>
      </c>
      <c r="G302" s="185" t="s">
        <v>174</v>
      </c>
      <c r="H302" s="186">
        <v>0.03</v>
      </c>
      <c r="I302" s="187"/>
      <c r="J302" s="188">
        <f>ROUND(I302*H302,2)</f>
        <v>0</v>
      </c>
      <c r="K302" s="184" t="s">
        <v>151</v>
      </c>
      <c r="L302" s="39"/>
      <c r="M302" s="189" t="s">
        <v>19</v>
      </c>
      <c r="N302" s="190" t="s">
        <v>45</v>
      </c>
      <c r="O302" s="64"/>
      <c r="P302" s="191">
        <f>O302*H302</f>
        <v>0</v>
      </c>
      <c r="Q302" s="191">
        <v>0</v>
      </c>
      <c r="R302" s="191">
        <f>Q302*H302</f>
        <v>0</v>
      </c>
      <c r="S302" s="191">
        <v>0</v>
      </c>
      <c r="T302" s="192">
        <f>S302*H302</f>
        <v>0</v>
      </c>
      <c r="U302" s="34"/>
      <c r="V302" s="34"/>
      <c r="W302" s="34"/>
      <c r="X302" s="34"/>
      <c r="Y302" s="34"/>
      <c r="Z302" s="34"/>
      <c r="AA302" s="34"/>
      <c r="AB302" s="34"/>
      <c r="AC302" s="34"/>
      <c r="AD302" s="34"/>
      <c r="AE302" s="34"/>
      <c r="AR302" s="193" t="s">
        <v>241</v>
      </c>
      <c r="AT302" s="193" t="s">
        <v>147</v>
      </c>
      <c r="AU302" s="193" t="s">
        <v>81</v>
      </c>
      <c r="AY302" s="17" t="s">
        <v>145</v>
      </c>
      <c r="BE302" s="194">
        <f>IF(N302="základní",J302,0)</f>
        <v>0</v>
      </c>
      <c r="BF302" s="194">
        <f>IF(N302="snížená",J302,0)</f>
        <v>0</v>
      </c>
      <c r="BG302" s="194">
        <f>IF(N302="zákl. přenesená",J302,0)</f>
        <v>0</v>
      </c>
      <c r="BH302" s="194">
        <f>IF(N302="sníž. přenesená",J302,0)</f>
        <v>0</v>
      </c>
      <c r="BI302" s="194">
        <f>IF(N302="nulová",J302,0)</f>
        <v>0</v>
      </c>
      <c r="BJ302" s="17" t="s">
        <v>79</v>
      </c>
      <c r="BK302" s="194">
        <f>ROUND(I302*H302,2)</f>
        <v>0</v>
      </c>
      <c r="BL302" s="17" t="s">
        <v>241</v>
      </c>
      <c r="BM302" s="193" t="s">
        <v>490</v>
      </c>
    </row>
    <row r="303" spans="1:65" s="2" customFormat="1" ht="78">
      <c r="A303" s="34"/>
      <c r="B303" s="35"/>
      <c r="C303" s="36"/>
      <c r="D303" s="195" t="s">
        <v>154</v>
      </c>
      <c r="E303" s="36"/>
      <c r="F303" s="196" t="s">
        <v>413</v>
      </c>
      <c r="G303" s="36"/>
      <c r="H303" s="36"/>
      <c r="I303" s="103"/>
      <c r="J303" s="36"/>
      <c r="K303" s="36"/>
      <c r="L303" s="39"/>
      <c r="M303" s="197"/>
      <c r="N303" s="198"/>
      <c r="O303" s="64"/>
      <c r="P303" s="64"/>
      <c r="Q303" s="64"/>
      <c r="R303" s="64"/>
      <c r="S303" s="64"/>
      <c r="T303" s="65"/>
      <c r="U303" s="34"/>
      <c r="V303" s="34"/>
      <c r="W303" s="34"/>
      <c r="X303" s="34"/>
      <c r="Y303" s="34"/>
      <c r="Z303" s="34"/>
      <c r="AA303" s="34"/>
      <c r="AB303" s="34"/>
      <c r="AC303" s="34"/>
      <c r="AD303" s="34"/>
      <c r="AE303" s="34"/>
      <c r="AT303" s="17" t="s">
        <v>154</v>
      </c>
      <c r="AU303" s="17" t="s">
        <v>81</v>
      </c>
    </row>
    <row r="304" spans="1:65" s="12" customFormat="1" ht="22.7" customHeight="1">
      <c r="B304" s="166"/>
      <c r="C304" s="167"/>
      <c r="D304" s="168" t="s">
        <v>73</v>
      </c>
      <c r="E304" s="180" t="s">
        <v>491</v>
      </c>
      <c r="F304" s="180" t="s">
        <v>492</v>
      </c>
      <c r="G304" s="167"/>
      <c r="H304" s="167"/>
      <c r="I304" s="170"/>
      <c r="J304" s="181">
        <f>BK304</f>
        <v>0</v>
      </c>
      <c r="K304" s="167"/>
      <c r="L304" s="172"/>
      <c r="M304" s="173"/>
      <c r="N304" s="174"/>
      <c r="O304" s="174"/>
      <c r="P304" s="175">
        <f>SUM(P305:P332)</f>
        <v>0</v>
      </c>
      <c r="Q304" s="174"/>
      <c r="R304" s="175">
        <f>SUM(R305:R332)</f>
        <v>4.5595000000000004E-2</v>
      </c>
      <c r="S304" s="174"/>
      <c r="T304" s="176">
        <f>SUM(T305:T332)</f>
        <v>0</v>
      </c>
      <c r="AR304" s="177" t="s">
        <v>81</v>
      </c>
      <c r="AT304" s="178" t="s">
        <v>73</v>
      </c>
      <c r="AU304" s="178" t="s">
        <v>79</v>
      </c>
      <c r="AY304" s="177" t="s">
        <v>145</v>
      </c>
      <c r="BK304" s="179">
        <f>SUM(BK305:BK332)</f>
        <v>0</v>
      </c>
    </row>
    <row r="305" spans="1:65" s="2" customFormat="1" ht="24" customHeight="1">
      <c r="A305" s="34"/>
      <c r="B305" s="35"/>
      <c r="C305" s="182" t="s">
        <v>493</v>
      </c>
      <c r="D305" s="182" t="s">
        <v>147</v>
      </c>
      <c r="E305" s="183" t="s">
        <v>494</v>
      </c>
      <c r="F305" s="184" t="s">
        <v>495</v>
      </c>
      <c r="G305" s="185" t="s">
        <v>350</v>
      </c>
      <c r="H305" s="186">
        <v>34.54</v>
      </c>
      <c r="I305" s="187"/>
      <c r="J305" s="188">
        <f>ROUND(I305*H305,2)</f>
        <v>0</v>
      </c>
      <c r="K305" s="184" t="s">
        <v>151</v>
      </c>
      <c r="L305" s="39"/>
      <c r="M305" s="189" t="s">
        <v>19</v>
      </c>
      <c r="N305" s="190" t="s">
        <v>45</v>
      </c>
      <c r="O305" s="64"/>
      <c r="P305" s="191">
        <f>O305*H305</f>
        <v>0</v>
      </c>
      <c r="Q305" s="191">
        <v>5.0000000000000002E-5</v>
      </c>
      <c r="R305" s="191">
        <f>Q305*H305</f>
        <v>1.727E-3</v>
      </c>
      <c r="S305" s="191">
        <v>0</v>
      </c>
      <c r="T305" s="192">
        <f>S305*H305</f>
        <v>0</v>
      </c>
      <c r="U305" s="34"/>
      <c r="V305" s="34"/>
      <c r="W305" s="34"/>
      <c r="X305" s="34"/>
      <c r="Y305" s="34"/>
      <c r="Z305" s="34"/>
      <c r="AA305" s="34"/>
      <c r="AB305" s="34"/>
      <c r="AC305" s="34"/>
      <c r="AD305" s="34"/>
      <c r="AE305" s="34"/>
      <c r="AR305" s="193" t="s">
        <v>241</v>
      </c>
      <c r="AT305" s="193" t="s">
        <v>147</v>
      </c>
      <c r="AU305" s="193" t="s">
        <v>81</v>
      </c>
      <c r="AY305" s="17" t="s">
        <v>145</v>
      </c>
      <c r="BE305" s="194">
        <f>IF(N305="základní",J305,0)</f>
        <v>0</v>
      </c>
      <c r="BF305" s="194">
        <f>IF(N305="snížená",J305,0)</f>
        <v>0</v>
      </c>
      <c r="BG305" s="194">
        <f>IF(N305="zákl. přenesená",J305,0)</f>
        <v>0</v>
      </c>
      <c r="BH305" s="194">
        <f>IF(N305="sníž. přenesená",J305,0)</f>
        <v>0</v>
      </c>
      <c r="BI305" s="194">
        <f>IF(N305="nulová",J305,0)</f>
        <v>0</v>
      </c>
      <c r="BJ305" s="17" t="s">
        <v>79</v>
      </c>
      <c r="BK305" s="194">
        <f>ROUND(I305*H305,2)</f>
        <v>0</v>
      </c>
      <c r="BL305" s="17" t="s">
        <v>241</v>
      </c>
      <c r="BM305" s="193" t="s">
        <v>496</v>
      </c>
    </row>
    <row r="306" spans="1:65" s="2" customFormat="1" ht="29.25">
      <c r="A306" s="34"/>
      <c r="B306" s="35"/>
      <c r="C306" s="36"/>
      <c r="D306" s="195" t="s">
        <v>154</v>
      </c>
      <c r="E306" s="36"/>
      <c r="F306" s="196" t="s">
        <v>497</v>
      </c>
      <c r="G306" s="36"/>
      <c r="H306" s="36"/>
      <c r="I306" s="103"/>
      <c r="J306" s="36"/>
      <c r="K306" s="36"/>
      <c r="L306" s="39"/>
      <c r="M306" s="197"/>
      <c r="N306" s="198"/>
      <c r="O306" s="64"/>
      <c r="P306" s="64"/>
      <c r="Q306" s="64"/>
      <c r="R306" s="64"/>
      <c r="S306" s="64"/>
      <c r="T306" s="65"/>
      <c r="U306" s="34"/>
      <c r="V306" s="34"/>
      <c r="W306" s="34"/>
      <c r="X306" s="34"/>
      <c r="Y306" s="34"/>
      <c r="Z306" s="34"/>
      <c r="AA306" s="34"/>
      <c r="AB306" s="34"/>
      <c r="AC306" s="34"/>
      <c r="AD306" s="34"/>
      <c r="AE306" s="34"/>
      <c r="AT306" s="17" t="s">
        <v>154</v>
      </c>
      <c r="AU306" s="17" t="s">
        <v>81</v>
      </c>
    </row>
    <row r="307" spans="1:65" s="2" customFormat="1" ht="16.5" customHeight="1">
      <c r="A307" s="34"/>
      <c r="B307" s="35"/>
      <c r="C307" s="182" t="s">
        <v>351</v>
      </c>
      <c r="D307" s="182" t="s">
        <v>147</v>
      </c>
      <c r="E307" s="183" t="s">
        <v>498</v>
      </c>
      <c r="F307" s="184" t="s">
        <v>499</v>
      </c>
      <c r="G307" s="185" t="s">
        <v>350</v>
      </c>
      <c r="H307" s="186">
        <v>34.54</v>
      </c>
      <c r="I307" s="187"/>
      <c r="J307" s="188">
        <f>ROUND(I307*H307,2)</f>
        <v>0</v>
      </c>
      <c r="K307" s="184" t="s">
        <v>151</v>
      </c>
      <c r="L307" s="39"/>
      <c r="M307" s="189" t="s">
        <v>19</v>
      </c>
      <c r="N307" s="190" t="s">
        <v>45</v>
      </c>
      <c r="O307" s="64"/>
      <c r="P307" s="191">
        <f>O307*H307</f>
        <v>0</v>
      </c>
      <c r="Q307" s="191">
        <v>6.6E-4</v>
      </c>
      <c r="R307" s="191">
        <f>Q307*H307</f>
        <v>2.2796399999999998E-2</v>
      </c>
      <c r="S307" s="191">
        <v>0</v>
      </c>
      <c r="T307" s="192">
        <f>S307*H307</f>
        <v>0</v>
      </c>
      <c r="U307" s="34"/>
      <c r="V307" s="34"/>
      <c r="W307" s="34"/>
      <c r="X307" s="34"/>
      <c r="Y307" s="34"/>
      <c r="Z307" s="34"/>
      <c r="AA307" s="34"/>
      <c r="AB307" s="34"/>
      <c r="AC307" s="34"/>
      <c r="AD307" s="34"/>
      <c r="AE307" s="34"/>
      <c r="AR307" s="193" t="s">
        <v>241</v>
      </c>
      <c r="AT307" s="193" t="s">
        <v>147</v>
      </c>
      <c r="AU307" s="193" t="s">
        <v>81</v>
      </c>
      <c r="AY307" s="17" t="s">
        <v>145</v>
      </c>
      <c r="BE307" s="194">
        <f>IF(N307="základní",J307,0)</f>
        <v>0</v>
      </c>
      <c r="BF307" s="194">
        <f>IF(N307="snížená",J307,0)</f>
        <v>0</v>
      </c>
      <c r="BG307" s="194">
        <f>IF(N307="zákl. přenesená",J307,0)</f>
        <v>0</v>
      </c>
      <c r="BH307" s="194">
        <f>IF(N307="sníž. přenesená",J307,0)</f>
        <v>0</v>
      </c>
      <c r="BI307" s="194">
        <f>IF(N307="nulová",J307,0)</f>
        <v>0</v>
      </c>
      <c r="BJ307" s="17" t="s">
        <v>79</v>
      </c>
      <c r="BK307" s="194">
        <f>ROUND(I307*H307,2)</f>
        <v>0</v>
      </c>
      <c r="BL307" s="17" t="s">
        <v>241</v>
      </c>
      <c r="BM307" s="193" t="s">
        <v>500</v>
      </c>
    </row>
    <row r="308" spans="1:65" s="2" customFormat="1" ht="29.25">
      <c r="A308" s="34"/>
      <c r="B308" s="35"/>
      <c r="C308" s="36"/>
      <c r="D308" s="195" t="s">
        <v>154</v>
      </c>
      <c r="E308" s="36"/>
      <c r="F308" s="196" t="s">
        <v>497</v>
      </c>
      <c r="G308" s="36"/>
      <c r="H308" s="36"/>
      <c r="I308" s="103"/>
      <c r="J308" s="36"/>
      <c r="K308" s="36"/>
      <c r="L308" s="39"/>
      <c r="M308" s="197"/>
      <c r="N308" s="198"/>
      <c r="O308" s="64"/>
      <c r="P308" s="64"/>
      <c r="Q308" s="64"/>
      <c r="R308" s="64"/>
      <c r="S308" s="64"/>
      <c r="T308" s="65"/>
      <c r="U308" s="34"/>
      <c r="V308" s="34"/>
      <c r="W308" s="34"/>
      <c r="X308" s="34"/>
      <c r="Y308" s="34"/>
      <c r="Z308" s="34"/>
      <c r="AA308" s="34"/>
      <c r="AB308" s="34"/>
      <c r="AC308" s="34"/>
      <c r="AD308" s="34"/>
      <c r="AE308" s="34"/>
      <c r="AT308" s="17" t="s">
        <v>154</v>
      </c>
      <c r="AU308" s="17" t="s">
        <v>81</v>
      </c>
    </row>
    <row r="309" spans="1:65" s="13" customFormat="1">
      <c r="B309" s="199"/>
      <c r="C309" s="200"/>
      <c r="D309" s="195" t="s">
        <v>156</v>
      </c>
      <c r="E309" s="201" t="s">
        <v>19</v>
      </c>
      <c r="F309" s="202" t="s">
        <v>501</v>
      </c>
      <c r="G309" s="200"/>
      <c r="H309" s="203">
        <v>18.035</v>
      </c>
      <c r="I309" s="204"/>
      <c r="J309" s="200"/>
      <c r="K309" s="200"/>
      <c r="L309" s="205"/>
      <c r="M309" s="206"/>
      <c r="N309" s="207"/>
      <c r="O309" s="207"/>
      <c r="P309" s="207"/>
      <c r="Q309" s="207"/>
      <c r="R309" s="207"/>
      <c r="S309" s="207"/>
      <c r="T309" s="208"/>
      <c r="AT309" s="209" t="s">
        <v>156</v>
      </c>
      <c r="AU309" s="209" t="s">
        <v>81</v>
      </c>
      <c r="AV309" s="13" t="s">
        <v>81</v>
      </c>
      <c r="AW309" s="13" t="s">
        <v>34</v>
      </c>
      <c r="AX309" s="13" t="s">
        <v>74</v>
      </c>
      <c r="AY309" s="209" t="s">
        <v>145</v>
      </c>
    </row>
    <row r="310" spans="1:65" s="13" customFormat="1">
      <c r="B310" s="199"/>
      <c r="C310" s="200"/>
      <c r="D310" s="195" t="s">
        <v>156</v>
      </c>
      <c r="E310" s="201" t="s">
        <v>19</v>
      </c>
      <c r="F310" s="202" t="s">
        <v>502</v>
      </c>
      <c r="G310" s="200"/>
      <c r="H310" s="203">
        <v>16.504999999999999</v>
      </c>
      <c r="I310" s="204"/>
      <c r="J310" s="200"/>
      <c r="K310" s="200"/>
      <c r="L310" s="205"/>
      <c r="M310" s="206"/>
      <c r="N310" s="207"/>
      <c r="O310" s="207"/>
      <c r="P310" s="207"/>
      <c r="Q310" s="207"/>
      <c r="R310" s="207"/>
      <c r="S310" s="207"/>
      <c r="T310" s="208"/>
      <c r="AT310" s="209" t="s">
        <v>156</v>
      </c>
      <c r="AU310" s="209" t="s">
        <v>81</v>
      </c>
      <c r="AV310" s="13" t="s">
        <v>81</v>
      </c>
      <c r="AW310" s="13" t="s">
        <v>34</v>
      </c>
      <c r="AX310" s="13" t="s">
        <v>74</v>
      </c>
      <c r="AY310" s="209" t="s">
        <v>145</v>
      </c>
    </row>
    <row r="311" spans="1:65" s="14" customFormat="1">
      <c r="B311" s="210"/>
      <c r="C311" s="211"/>
      <c r="D311" s="195" t="s">
        <v>156</v>
      </c>
      <c r="E311" s="212" t="s">
        <v>19</v>
      </c>
      <c r="F311" s="213" t="s">
        <v>158</v>
      </c>
      <c r="G311" s="211"/>
      <c r="H311" s="214">
        <v>34.54</v>
      </c>
      <c r="I311" s="215"/>
      <c r="J311" s="211"/>
      <c r="K311" s="211"/>
      <c r="L311" s="216"/>
      <c r="M311" s="217"/>
      <c r="N311" s="218"/>
      <c r="O311" s="218"/>
      <c r="P311" s="218"/>
      <c r="Q311" s="218"/>
      <c r="R311" s="218"/>
      <c r="S311" s="218"/>
      <c r="T311" s="219"/>
      <c r="AT311" s="220" t="s">
        <v>156</v>
      </c>
      <c r="AU311" s="220" t="s">
        <v>81</v>
      </c>
      <c r="AV311" s="14" t="s">
        <v>152</v>
      </c>
      <c r="AW311" s="14" t="s">
        <v>34</v>
      </c>
      <c r="AX311" s="14" t="s">
        <v>79</v>
      </c>
      <c r="AY311" s="220" t="s">
        <v>145</v>
      </c>
    </row>
    <row r="312" spans="1:65" s="2" customFormat="1" ht="16.5" customHeight="1">
      <c r="A312" s="34"/>
      <c r="B312" s="35"/>
      <c r="C312" s="182" t="s">
        <v>503</v>
      </c>
      <c r="D312" s="182" t="s">
        <v>147</v>
      </c>
      <c r="E312" s="183" t="s">
        <v>504</v>
      </c>
      <c r="F312" s="184" t="s">
        <v>505</v>
      </c>
      <c r="G312" s="185" t="s">
        <v>350</v>
      </c>
      <c r="H312" s="186">
        <v>34.54</v>
      </c>
      <c r="I312" s="187"/>
      <c r="J312" s="188">
        <f>ROUND(I312*H312,2)</f>
        <v>0</v>
      </c>
      <c r="K312" s="184" t="s">
        <v>151</v>
      </c>
      <c r="L312" s="39"/>
      <c r="M312" s="189" t="s">
        <v>19</v>
      </c>
      <c r="N312" s="190" t="s">
        <v>45</v>
      </c>
      <c r="O312" s="64"/>
      <c r="P312" s="191">
        <f>O312*H312</f>
        <v>0</v>
      </c>
      <c r="Q312" s="191">
        <v>1.2999999999999999E-4</v>
      </c>
      <c r="R312" s="191">
        <f>Q312*H312</f>
        <v>4.4901999999999997E-3</v>
      </c>
      <c r="S312" s="191">
        <v>0</v>
      </c>
      <c r="T312" s="192">
        <f>S312*H312</f>
        <v>0</v>
      </c>
      <c r="U312" s="34"/>
      <c r="V312" s="34"/>
      <c r="W312" s="34"/>
      <c r="X312" s="34"/>
      <c r="Y312" s="34"/>
      <c r="Z312" s="34"/>
      <c r="AA312" s="34"/>
      <c r="AB312" s="34"/>
      <c r="AC312" s="34"/>
      <c r="AD312" s="34"/>
      <c r="AE312" s="34"/>
      <c r="AR312" s="193" t="s">
        <v>241</v>
      </c>
      <c r="AT312" s="193" t="s">
        <v>147</v>
      </c>
      <c r="AU312" s="193" t="s">
        <v>81</v>
      </c>
      <c r="AY312" s="17" t="s">
        <v>145</v>
      </c>
      <c r="BE312" s="194">
        <f>IF(N312="základní",J312,0)</f>
        <v>0</v>
      </c>
      <c r="BF312" s="194">
        <f>IF(N312="snížená",J312,0)</f>
        <v>0</v>
      </c>
      <c r="BG312" s="194">
        <f>IF(N312="zákl. přenesená",J312,0)</f>
        <v>0</v>
      </c>
      <c r="BH312" s="194">
        <f>IF(N312="sníž. přenesená",J312,0)</f>
        <v>0</v>
      </c>
      <c r="BI312" s="194">
        <f>IF(N312="nulová",J312,0)</f>
        <v>0</v>
      </c>
      <c r="BJ312" s="17" t="s">
        <v>79</v>
      </c>
      <c r="BK312" s="194">
        <f>ROUND(I312*H312,2)</f>
        <v>0</v>
      </c>
      <c r="BL312" s="17" t="s">
        <v>241</v>
      </c>
      <c r="BM312" s="193" t="s">
        <v>506</v>
      </c>
    </row>
    <row r="313" spans="1:65" s="2" customFormat="1" ht="29.25">
      <c r="A313" s="34"/>
      <c r="B313" s="35"/>
      <c r="C313" s="36"/>
      <c r="D313" s="195" t="s">
        <v>154</v>
      </c>
      <c r="E313" s="36"/>
      <c r="F313" s="196" t="s">
        <v>507</v>
      </c>
      <c r="G313" s="36"/>
      <c r="H313" s="36"/>
      <c r="I313" s="103"/>
      <c r="J313" s="36"/>
      <c r="K313" s="36"/>
      <c r="L313" s="39"/>
      <c r="M313" s="197"/>
      <c r="N313" s="198"/>
      <c r="O313" s="64"/>
      <c r="P313" s="64"/>
      <c r="Q313" s="64"/>
      <c r="R313" s="64"/>
      <c r="S313" s="64"/>
      <c r="T313" s="65"/>
      <c r="U313" s="34"/>
      <c r="V313" s="34"/>
      <c r="W313" s="34"/>
      <c r="X313" s="34"/>
      <c r="Y313" s="34"/>
      <c r="Z313" s="34"/>
      <c r="AA313" s="34"/>
      <c r="AB313" s="34"/>
      <c r="AC313" s="34"/>
      <c r="AD313" s="34"/>
      <c r="AE313" s="34"/>
      <c r="AT313" s="17" t="s">
        <v>154</v>
      </c>
      <c r="AU313" s="17" t="s">
        <v>81</v>
      </c>
    </row>
    <row r="314" spans="1:65" s="2" customFormat="1" ht="16.5" customHeight="1">
      <c r="A314" s="34"/>
      <c r="B314" s="35"/>
      <c r="C314" s="182" t="s">
        <v>508</v>
      </c>
      <c r="D314" s="182" t="s">
        <v>147</v>
      </c>
      <c r="E314" s="183" t="s">
        <v>509</v>
      </c>
      <c r="F314" s="184" t="s">
        <v>510</v>
      </c>
      <c r="G314" s="185" t="s">
        <v>233</v>
      </c>
      <c r="H314" s="186">
        <v>22</v>
      </c>
      <c r="I314" s="187"/>
      <c r="J314" s="188">
        <f>ROUND(I314*H314,2)</f>
        <v>0</v>
      </c>
      <c r="K314" s="184" t="s">
        <v>151</v>
      </c>
      <c r="L314" s="39"/>
      <c r="M314" s="189" t="s">
        <v>19</v>
      </c>
      <c r="N314" s="190" t="s">
        <v>45</v>
      </c>
      <c r="O314" s="64"/>
      <c r="P314" s="191">
        <f>O314*H314</f>
        <v>0</v>
      </c>
      <c r="Q314" s="191">
        <v>0</v>
      </c>
      <c r="R314" s="191">
        <f>Q314*H314</f>
        <v>0</v>
      </c>
      <c r="S314" s="191">
        <v>0</v>
      </c>
      <c r="T314" s="192">
        <f>S314*H314</f>
        <v>0</v>
      </c>
      <c r="U314" s="34"/>
      <c r="V314" s="34"/>
      <c r="W314" s="34"/>
      <c r="X314" s="34"/>
      <c r="Y314" s="34"/>
      <c r="Z314" s="34"/>
      <c r="AA314" s="34"/>
      <c r="AB314" s="34"/>
      <c r="AC314" s="34"/>
      <c r="AD314" s="34"/>
      <c r="AE314" s="34"/>
      <c r="AR314" s="193" t="s">
        <v>241</v>
      </c>
      <c r="AT314" s="193" t="s">
        <v>147</v>
      </c>
      <c r="AU314" s="193" t="s">
        <v>81</v>
      </c>
      <c r="AY314" s="17" t="s">
        <v>145</v>
      </c>
      <c r="BE314" s="194">
        <f>IF(N314="základní",J314,0)</f>
        <v>0</v>
      </c>
      <c r="BF314" s="194">
        <f>IF(N314="snížená",J314,0)</f>
        <v>0</v>
      </c>
      <c r="BG314" s="194">
        <f>IF(N314="zákl. přenesená",J314,0)</f>
        <v>0</v>
      </c>
      <c r="BH314" s="194">
        <f>IF(N314="sníž. přenesená",J314,0)</f>
        <v>0</v>
      </c>
      <c r="BI314" s="194">
        <f>IF(N314="nulová",J314,0)</f>
        <v>0</v>
      </c>
      <c r="BJ314" s="17" t="s">
        <v>79</v>
      </c>
      <c r="BK314" s="194">
        <f>ROUND(I314*H314,2)</f>
        <v>0</v>
      </c>
      <c r="BL314" s="17" t="s">
        <v>241</v>
      </c>
      <c r="BM314" s="193" t="s">
        <v>511</v>
      </c>
    </row>
    <row r="315" spans="1:65" s="2" customFormat="1" ht="48.75">
      <c r="A315" s="34"/>
      <c r="B315" s="35"/>
      <c r="C315" s="36"/>
      <c r="D315" s="195" t="s">
        <v>154</v>
      </c>
      <c r="E315" s="36"/>
      <c r="F315" s="196" t="s">
        <v>512</v>
      </c>
      <c r="G315" s="36"/>
      <c r="H315" s="36"/>
      <c r="I315" s="103"/>
      <c r="J315" s="36"/>
      <c r="K315" s="36"/>
      <c r="L315" s="39"/>
      <c r="M315" s="197"/>
      <c r="N315" s="198"/>
      <c r="O315" s="64"/>
      <c r="P315" s="64"/>
      <c r="Q315" s="64"/>
      <c r="R315" s="64"/>
      <c r="S315" s="64"/>
      <c r="T315" s="65"/>
      <c r="U315" s="34"/>
      <c r="V315" s="34"/>
      <c r="W315" s="34"/>
      <c r="X315" s="34"/>
      <c r="Y315" s="34"/>
      <c r="Z315" s="34"/>
      <c r="AA315" s="34"/>
      <c r="AB315" s="34"/>
      <c r="AC315" s="34"/>
      <c r="AD315" s="34"/>
      <c r="AE315" s="34"/>
      <c r="AT315" s="17" t="s">
        <v>154</v>
      </c>
      <c r="AU315" s="17" t="s">
        <v>81</v>
      </c>
    </row>
    <row r="316" spans="1:65" s="2" customFormat="1" ht="16.5" customHeight="1">
      <c r="A316" s="34"/>
      <c r="B316" s="35"/>
      <c r="C316" s="182" t="s">
        <v>513</v>
      </c>
      <c r="D316" s="182" t="s">
        <v>147</v>
      </c>
      <c r="E316" s="183" t="s">
        <v>514</v>
      </c>
      <c r="F316" s="184" t="s">
        <v>515</v>
      </c>
      <c r="G316" s="185" t="s">
        <v>233</v>
      </c>
      <c r="H316" s="186">
        <v>2</v>
      </c>
      <c r="I316" s="187"/>
      <c r="J316" s="188">
        <f>ROUND(I316*H316,2)</f>
        <v>0</v>
      </c>
      <c r="K316" s="184" t="s">
        <v>151</v>
      </c>
      <c r="L316" s="39"/>
      <c r="M316" s="189" t="s">
        <v>19</v>
      </c>
      <c r="N316" s="190" t="s">
        <v>45</v>
      </c>
      <c r="O316" s="64"/>
      <c r="P316" s="191">
        <f>O316*H316</f>
        <v>0</v>
      </c>
      <c r="Q316" s="191">
        <v>2.2000000000000001E-4</v>
      </c>
      <c r="R316" s="191">
        <f>Q316*H316</f>
        <v>4.4000000000000002E-4</v>
      </c>
      <c r="S316" s="191">
        <v>0</v>
      </c>
      <c r="T316" s="192">
        <f>S316*H316</f>
        <v>0</v>
      </c>
      <c r="U316" s="34"/>
      <c r="V316" s="34"/>
      <c r="W316" s="34"/>
      <c r="X316" s="34"/>
      <c r="Y316" s="34"/>
      <c r="Z316" s="34"/>
      <c r="AA316" s="34"/>
      <c r="AB316" s="34"/>
      <c r="AC316" s="34"/>
      <c r="AD316" s="34"/>
      <c r="AE316" s="34"/>
      <c r="AR316" s="193" t="s">
        <v>241</v>
      </c>
      <c r="AT316" s="193" t="s">
        <v>147</v>
      </c>
      <c r="AU316" s="193" t="s">
        <v>81</v>
      </c>
      <c r="AY316" s="17" t="s">
        <v>145</v>
      </c>
      <c r="BE316" s="194">
        <f>IF(N316="základní",J316,0)</f>
        <v>0</v>
      </c>
      <c r="BF316" s="194">
        <f>IF(N316="snížená",J316,0)</f>
        <v>0</v>
      </c>
      <c r="BG316" s="194">
        <f>IF(N316="zákl. přenesená",J316,0)</f>
        <v>0</v>
      </c>
      <c r="BH316" s="194">
        <f>IF(N316="sníž. přenesená",J316,0)</f>
        <v>0</v>
      </c>
      <c r="BI316" s="194">
        <f>IF(N316="nulová",J316,0)</f>
        <v>0</v>
      </c>
      <c r="BJ316" s="17" t="s">
        <v>79</v>
      </c>
      <c r="BK316" s="194">
        <f>ROUND(I316*H316,2)</f>
        <v>0</v>
      </c>
      <c r="BL316" s="17" t="s">
        <v>241</v>
      </c>
      <c r="BM316" s="193" t="s">
        <v>516</v>
      </c>
    </row>
    <row r="317" spans="1:65" s="2" customFormat="1" ht="39">
      <c r="A317" s="34"/>
      <c r="B317" s="35"/>
      <c r="C317" s="36"/>
      <c r="D317" s="195" t="s">
        <v>154</v>
      </c>
      <c r="E317" s="36"/>
      <c r="F317" s="196" t="s">
        <v>517</v>
      </c>
      <c r="G317" s="36"/>
      <c r="H317" s="36"/>
      <c r="I317" s="103"/>
      <c r="J317" s="36"/>
      <c r="K317" s="36"/>
      <c r="L317" s="39"/>
      <c r="M317" s="197"/>
      <c r="N317" s="198"/>
      <c r="O317" s="64"/>
      <c r="P317" s="64"/>
      <c r="Q317" s="64"/>
      <c r="R317" s="64"/>
      <c r="S317" s="64"/>
      <c r="T317" s="65"/>
      <c r="U317" s="34"/>
      <c r="V317" s="34"/>
      <c r="W317" s="34"/>
      <c r="X317" s="34"/>
      <c r="Y317" s="34"/>
      <c r="Z317" s="34"/>
      <c r="AA317" s="34"/>
      <c r="AB317" s="34"/>
      <c r="AC317" s="34"/>
      <c r="AD317" s="34"/>
      <c r="AE317" s="34"/>
      <c r="AT317" s="17" t="s">
        <v>154</v>
      </c>
      <c r="AU317" s="17" t="s">
        <v>81</v>
      </c>
    </row>
    <row r="318" spans="1:65" s="2" customFormat="1" ht="16.5" customHeight="1">
      <c r="A318" s="34"/>
      <c r="B318" s="35"/>
      <c r="C318" s="182" t="s">
        <v>518</v>
      </c>
      <c r="D318" s="182" t="s">
        <v>147</v>
      </c>
      <c r="E318" s="183" t="s">
        <v>519</v>
      </c>
      <c r="F318" s="184" t="s">
        <v>520</v>
      </c>
      <c r="G318" s="185" t="s">
        <v>233</v>
      </c>
      <c r="H318" s="186">
        <v>0</v>
      </c>
      <c r="I318" s="187"/>
      <c r="J318" s="188">
        <f>ROUND(I318*H318,2)</f>
        <v>0</v>
      </c>
      <c r="K318" s="184" t="s">
        <v>151</v>
      </c>
      <c r="L318" s="39"/>
      <c r="M318" s="189" t="s">
        <v>19</v>
      </c>
      <c r="N318" s="190" t="s">
        <v>45</v>
      </c>
      <c r="O318" s="64"/>
      <c r="P318" s="191">
        <f>O318*H318</f>
        <v>0</v>
      </c>
      <c r="Q318" s="191">
        <v>1.2E-4</v>
      </c>
      <c r="R318" s="191">
        <f>Q318*H318</f>
        <v>0</v>
      </c>
      <c r="S318" s="191">
        <v>0</v>
      </c>
      <c r="T318" s="192">
        <f>S318*H318</f>
        <v>0</v>
      </c>
      <c r="U318" s="34"/>
      <c r="V318" s="34"/>
      <c r="W318" s="34"/>
      <c r="X318" s="34"/>
      <c r="Y318" s="34"/>
      <c r="Z318" s="34"/>
      <c r="AA318" s="34"/>
      <c r="AB318" s="34"/>
      <c r="AC318" s="34"/>
      <c r="AD318" s="34"/>
      <c r="AE318" s="34"/>
      <c r="AR318" s="193" t="s">
        <v>241</v>
      </c>
      <c r="AT318" s="193" t="s">
        <v>147</v>
      </c>
      <c r="AU318" s="193" t="s">
        <v>81</v>
      </c>
      <c r="AY318" s="17" t="s">
        <v>145</v>
      </c>
      <c r="BE318" s="194">
        <f>IF(N318="základní",J318,0)</f>
        <v>0</v>
      </c>
      <c r="BF318" s="194">
        <f>IF(N318="snížená",J318,0)</f>
        <v>0</v>
      </c>
      <c r="BG318" s="194">
        <f>IF(N318="zákl. přenesená",J318,0)</f>
        <v>0</v>
      </c>
      <c r="BH318" s="194">
        <f>IF(N318="sníž. přenesená",J318,0)</f>
        <v>0</v>
      </c>
      <c r="BI318" s="194">
        <f>IF(N318="nulová",J318,0)</f>
        <v>0</v>
      </c>
      <c r="BJ318" s="17" t="s">
        <v>79</v>
      </c>
      <c r="BK318" s="194">
        <f>ROUND(I318*H318,2)</f>
        <v>0</v>
      </c>
      <c r="BL318" s="17" t="s">
        <v>241</v>
      </c>
      <c r="BM318" s="193" t="s">
        <v>521</v>
      </c>
    </row>
    <row r="319" spans="1:65" s="2" customFormat="1" ht="16.5" customHeight="1">
      <c r="A319" s="34"/>
      <c r="B319" s="35"/>
      <c r="C319" s="182" t="s">
        <v>522</v>
      </c>
      <c r="D319" s="182" t="s">
        <v>147</v>
      </c>
      <c r="E319" s="183" t="s">
        <v>523</v>
      </c>
      <c r="F319" s="184" t="s">
        <v>524</v>
      </c>
      <c r="G319" s="185" t="s">
        <v>233</v>
      </c>
      <c r="H319" s="186">
        <v>4</v>
      </c>
      <c r="I319" s="187"/>
      <c r="J319" s="188">
        <f>ROUND(I319*H319,2)</f>
        <v>0</v>
      </c>
      <c r="K319" s="184" t="s">
        <v>151</v>
      </c>
      <c r="L319" s="39"/>
      <c r="M319" s="189" t="s">
        <v>19</v>
      </c>
      <c r="N319" s="190" t="s">
        <v>45</v>
      </c>
      <c r="O319" s="64"/>
      <c r="P319" s="191">
        <f>O319*H319</f>
        <v>0</v>
      </c>
      <c r="Q319" s="191">
        <v>2.9E-4</v>
      </c>
      <c r="R319" s="191">
        <f>Q319*H319</f>
        <v>1.16E-3</v>
      </c>
      <c r="S319" s="191">
        <v>0</v>
      </c>
      <c r="T319" s="192">
        <f>S319*H319</f>
        <v>0</v>
      </c>
      <c r="U319" s="34"/>
      <c r="V319" s="34"/>
      <c r="W319" s="34"/>
      <c r="X319" s="34"/>
      <c r="Y319" s="34"/>
      <c r="Z319" s="34"/>
      <c r="AA319" s="34"/>
      <c r="AB319" s="34"/>
      <c r="AC319" s="34"/>
      <c r="AD319" s="34"/>
      <c r="AE319" s="34"/>
      <c r="AR319" s="193" t="s">
        <v>241</v>
      </c>
      <c r="AT319" s="193" t="s">
        <v>147</v>
      </c>
      <c r="AU319" s="193" t="s">
        <v>81</v>
      </c>
      <c r="AY319" s="17" t="s">
        <v>145</v>
      </c>
      <c r="BE319" s="194">
        <f>IF(N319="základní",J319,0)</f>
        <v>0</v>
      </c>
      <c r="BF319" s="194">
        <f>IF(N319="snížená",J319,0)</f>
        <v>0</v>
      </c>
      <c r="BG319" s="194">
        <f>IF(N319="zákl. přenesená",J319,0)</f>
        <v>0</v>
      </c>
      <c r="BH319" s="194">
        <f>IF(N319="sníž. přenesená",J319,0)</f>
        <v>0</v>
      </c>
      <c r="BI319" s="194">
        <f>IF(N319="nulová",J319,0)</f>
        <v>0</v>
      </c>
      <c r="BJ319" s="17" t="s">
        <v>79</v>
      </c>
      <c r="BK319" s="194">
        <f>ROUND(I319*H319,2)</f>
        <v>0</v>
      </c>
      <c r="BL319" s="17" t="s">
        <v>241</v>
      </c>
      <c r="BM319" s="193" t="s">
        <v>525</v>
      </c>
    </row>
    <row r="320" spans="1:65" s="2" customFormat="1" ht="24" customHeight="1">
      <c r="A320" s="34"/>
      <c r="B320" s="35"/>
      <c r="C320" s="182" t="s">
        <v>526</v>
      </c>
      <c r="D320" s="182" t="s">
        <v>147</v>
      </c>
      <c r="E320" s="183" t="s">
        <v>527</v>
      </c>
      <c r="F320" s="184" t="s">
        <v>528</v>
      </c>
      <c r="G320" s="185" t="s">
        <v>350</v>
      </c>
      <c r="H320" s="186">
        <v>34.54</v>
      </c>
      <c r="I320" s="187"/>
      <c r="J320" s="188">
        <f>ROUND(I320*H320,2)</f>
        <v>0</v>
      </c>
      <c r="K320" s="184" t="s">
        <v>151</v>
      </c>
      <c r="L320" s="39"/>
      <c r="M320" s="189" t="s">
        <v>19</v>
      </c>
      <c r="N320" s="190" t="s">
        <v>45</v>
      </c>
      <c r="O320" s="64"/>
      <c r="P320" s="191">
        <f>O320*H320</f>
        <v>0</v>
      </c>
      <c r="Q320" s="191">
        <v>4.0000000000000002E-4</v>
      </c>
      <c r="R320" s="191">
        <f>Q320*H320</f>
        <v>1.3816E-2</v>
      </c>
      <c r="S320" s="191">
        <v>0</v>
      </c>
      <c r="T320" s="192">
        <f>S320*H320</f>
        <v>0</v>
      </c>
      <c r="U320" s="34"/>
      <c r="V320" s="34"/>
      <c r="W320" s="34"/>
      <c r="X320" s="34"/>
      <c r="Y320" s="34"/>
      <c r="Z320" s="34"/>
      <c r="AA320" s="34"/>
      <c r="AB320" s="34"/>
      <c r="AC320" s="34"/>
      <c r="AD320" s="34"/>
      <c r="AE320" s="34"/>
      <c r="AR320" s="193" t="s">
        <v>241</v>
      </c>
      <c r="AT320" s="193" t="s">
        <v>147</v>
      </c>
      <c r="AU320" s="193" t="s">
        <v>81</v>
      </c>
      <c r="AY320" s="17" t="s">
        <v>145</v>
      </c>
      <c r="BE320" s="194">
        <f>IF(N320="základní",J320,0)</f>
        <v>0</v>
      </c>
      <c r="BF320" s="194">
        <f>IF(N320="snížená",J320,0)</f>
        <v>0</v>
      </c>
      <c r="BG320" s="194">
        <f>IF(N320="zákl. přenesená",J320,0)</f>
        <v>0</v>
      </c>
      <c r="BH320" s="194">
        <f>IF(N320="sníž. přenesená",J320,0)</f>
        <v>0</v>
      </c>
      <c r="BI320" s="194">
        <f>IF(N320="nulová",J320,0)</f>
        <v>0</v>
      </c>
      <c r="BJ320" s="17" t="s">
        <v>79</v>
      </c>
      <c r="BK320" s="194">
        <f>ROUND(I320*H320,2)</f>
        <v>0</v>
      </c>
      <c r="BL320" s="17" t="s">
        <v>241</v>
      </c>
      <c r="BM320" s="193" t="s">
        <v>529</v>
      </c>
    </row>
    <row r="321" spans="1:65" s="2" customFormat="1" ht="68.25">
      <c r="A321" s="34"/>
      <c r="B321" s="35"/>
      <c r="C321" s="36"/>
      <c r="D321" s="195" t="s">
        <v>154</v>
      </c>
      <c r="E321" s="36"/>
      <c r="F321" s="196" t="s">
        <v>530</v>
      </c>
      <c r="G321" s="36"/>
      <c r="H321" s="36"/>
      <c r="I321" s="103"/>
      <c r="J321" s="36"/>
      <c r="K321" s="36"/>
      <c r="L321" s="39"/>
      <c r="M321" s="197"/>
      <c r="N321" s="198"/>
      <c r="O321" s="64"/>
      <c r="P321" s="64"/>
      <c r="Q321" s="64"/>
      <c r="R321" s="64"/>
      <c r="S321" s="64"/>
      <c r="T321" s="65"/>
      <c r="U321" s="34"/>
      <c r="V321" s="34"/>
      <c r="W321" s="34"/>
      <c r="X321" s="34"/>
      <c r="Y321" s="34"/>
      <c r="Z321" s="34"/>
      <c r="AA321" s="34"/>
      <c r="AB321" s="34"/>
      <c r="AC321" s="34"/>
      <c r="AD321" s="34"/>
      <c r="AE321" s="34"/>
      <c r="AT321" s="17" t="s">
        <v>154</v>
      </c>
      <c r="AU321" s="17" t="s">
        <v>81</v>
      </c>
    </row>
    <row r="322" spans="1:65" s="2" customFormat="1" ht="16.5" customHeight="1">
      <c r="A322" s="34"/>
      <c r="B322" s="35"/>
      <c r="C322" s="182" t="s">
        <v>531</v>
      </c>
      <c r="D322" s="182" t="s">
        <v>147</v>
      </c>
      <c r="E322" s="183" t="s">
        <v>532</v>
      </c>
      <c r="F322" s="184" t="s">
        <v>533</v>
      </c>
      <c r="G322" s="185" t="s">
        <v>350</v>
      </c>
      <c r="H322" s="186">
        <v>34.54</v>
      </c>
      <c r="I322" s="187"/>
      <c r="J322" s="188">
        <f>ROUND(I322*H322,2)</f>
        <v>0</v>
      </c>
      <c r="K322" s="184" t="s">
        <v>151</v>
      </c>
      <c r="L322" s="39"/>
      <c r="M322" s="189" t="s">
        <v>19</v>
      </c>
      <c r="N322" s="190" t="s">
        <v>45</v>
      </c>
      <c r="O322" s="64"/>
      <c r="P322" s="191">
        <f>O322*H322</f>
        <v>0</v>
      </c>
      <c r="Q322" s="191">
        <v>1.0000000000000001E-5</v>
      </c>
      <c r="R322" s="191">
        <f>Q322*H322</f>
        <v>3.4539999999999999E-4</v>
      </c>
      <c r="S322" s="191">
        <v>0</v>
      </c>
      <c r="T322" s="192">
        <f>S322*H322</f>
        <v>0</v>
      </c>
      <c r="U322" s="34"/>
      <c r="V322" s="34"/>
      <c r="W322" s="34"/>
      <c r="X322" s="34"/>
      <c r="Y322" s="34"/>
      <c r="Z322" s="34"/>
      <c r="AA322" s="34"/>
      <c r="AB322" s="34"/>
      <c r="AC322" s="34"/>
      <c r="AD322" s="34"/>
      <c r="AE322" s="34"/>
      <c r="AR322" s="193" t="s">
        <v>241</v>
      </c>
      <c r="AT322" s="193" t="s">
        <v>147</v>
      </c>
      <c r="AU322" s="193" t="s">
        <v>81</v>
      </c>
      <c r="AY322" s="17" t="s">
        <v>145</v>
      </c>
      <c r="BE322" s="194">
        <f>IF(N322="základní",J322,0)</f>
        <v>0</v>
      </c>
      <c r="BF322" s="194">
        <f>IF(N322="snížená",J322,0)</f>
        <v>0</v>
      </c>
      <c r="BG322" s="194">
        <f>IF(N322="zákl. přenesená",J322,0)</f>
        <v>0</v>
      </c>
      <c r="BH322" s="194">
        <f>IF(N322="sníž. přenesená",J322,0)</f>
        <v>0</v>
      </c>
      <c r="BI322" s="194">
        <f>IF(N322="nulová",J322,0)</f>
        <v>0</v>
      </c>
      <c r="BJ322" s="17" t="s">
        <v>79</v>
      </c>
      <c r="BK322" s="194">
        <f>ROUND(I322*H322,2)</f>
        <v>0</v>
      </c>
      <c r="BL322" s="17" t="s">
        <v>241</v>
      </c>
      <c r="BM322" s="193" t="s">
        <v>534</v>
      </c>
    </row>
    <row r="323" spans="1:65" s="2" customFormat="1" ht="68.25">
      <c r="A323" s="34"/>
      <c r="B323" s="35"/>
      <c r="C323" s="36"/>
      <c r="D323" s="195" t="s">
        <v>154</v>
      </c>
      <c r="E323" s="36"/>
      <c r="F323" s="196" t="s">
        <v>530</v>
      </c>
      <c r="G323" s="36"/>
      <c r="H323" s="36"/>
      <c r="I323" s="103"/>
      <c r="J323" s="36"/>
      <c r="K323" s="36"/>
      <c r="L323" s="39"/>
      <c r="M323" s="197"/>
      <c r="N323" s="198"/>
      <c r="O323" s="64"/>
      <c r="P323" s="64"/>
      <c r="Q323" s="64"/>
      <c r="R323" s="64"/>
      <c r="S323" s="64"/>
      <c r="T323" s="65"/>
      <c r="U323" s="34"/>
      <c r="V323" s="34"/>
      <c r="W323" s="34"/>
      <c r="X323" s="34"/>
      <c r="Y323" s="34"/>
      <c r="Z323" s="34"/>
      <c r="AA323" s="34"/>
      <c r="AB323" s="34"/>
      <c r="AC323" s="34"/>
      <c r="AD323" s="34"/>
      <c r="AE323" s="34"/>
      <c r="AT323" s="17" t="s">
        <v>154</v>
      </c>
      <c r="AU323" s="17" t="s">
        <v>81</v>
      </c>
    </row>
    <row r="324" spans="1:65" s="13" customFormat="1">
      <c r="B324" s="199"/>
      <c r="C324" s="200"/>
      <c r="D324" s="195" t="s">
        <v>156</v>
      </c>
      <c r="E324" s="201" t="s">
        <v>19</v>
      </c>
      <c r="F324" s="202" t="s">
        <v>535</v>
      </c>
      <c r="G324" s="200"/>
      <c r="H324" s="203">
        <v>34.54</v>
      </c>
      <c r="I324" s="204"/>
      <c r="J324" s="200"/>
      <c r="K324" s="200"/>
      <c r="L324" s="205"/>
      <c r="M324" s="206"/>
      <c r="N324" s="207"/>
      <c r="O324" s="207"/>
      <c r="P324" s="207"/>
      <c r="Q324" s="207"/>
      <c r="R324" s="207"/>
      <c r="S324" s="207"/>
      <c r="T324" s="208"/>
      <c r="AT324" s="209" t="s">
        <v>156</v>
      </c>
      <c r="AU324" s="209" t="s">
        <v>81</v>
      </c>
      <c r="AV324" s="13" t="s">
        <v>81</v>
      </c>
      <c r="AW324" s="13" t="s">
        <v>34</v>
      </c>
      <c r="AX324" s="13" t="s">
        <v>74</v>
      </c>
      <c r="AY324" s="209" t="s">
        <v>145</v>
      </c>
    </row>
    <row r="325" spans="1:65" s="14" customFormat="1">
      <c r="B325" s="210"/>
      <c r="C325" s="211"/>
      <c r="D325" s="195" t="s">
        <v>156</v>
      </c>
      <c r="E325" s="212" t="s">
        <v>19</v>
      </c>
      <c r="F325" s="213" t="s">
        <v>158</v>
      </c>
      <c r="G325" s="211"/>
      <c r="H325" s="214">
        <v>34.54</v>
      </c>
      <c r="I325" s="215"/>
      <c r="J325" s="211"/>
      <c r="K325" s="211"/>
      <c r="L325" s="216"/>
      <c r="M325" s="217"/>
      <c r="N325" s="218"/>
      <c r="O325" s="218"/>
      <c r="P325" s="218"/>
      <c r="Q325" s="218"/>
      <c r="R325" s="218"/>
      <c r="S325" s="218"/>
      <c r="T325" s="219"/>
      <c r="AT325" s="220" t="s">
        <v>156</v>
      </c>
      <c r="AU325" s="220" t="s">
        <v>81</v>
      </c>
      <c r="AV325" s="14" t="s">
        <v>152</v>
      </c>
      <c r="AW325" s="14" t="s">
        <v>34</v>
      </c>
      <c r="AX325" s="14" t="s">
        <v>79</v>
      </c>
      <c r="AY325" s="220" t="s">
        <v>145</v>
      </c>
    </row>
    <row r="326" spans="1:65" s="2" customFormat="1" ht="24" customHeight="1">
      <c r="A326" s="34"/>
      <c r="B326" s="35"/>
      <c r="C326" s="182" t="s">
        <v>536</v>
      </c>
      <c r="D326" s="182" t="s">
        <v>147</v>
      </c>
      <c r="E326" s="183" t="s">
        <v>537</v>
      </c>
      <c r="F326" s="184" t="s">
        <v>538</v>
      </c>
      <c r="G326" s="185" t="s">
        <v>539</v>
      </c>
      <c r="H326" s="186">
        <v>1</v>
      </c>
      <c r="I326" s="187"/>
      <c r="J326" s="188">
        <f>ROUND(I326*H326,2)</f>
        <v>0</v>
      </c>
      <c r="K326" s="184" t="s">
        <v>151</v>
      </c>
      <c r="L326" s="39"/>
      <c r="M326" s="189" t="s">
        <v>19</v>
      </c>
      <c r="N326" s="190" t="s">
        <v>45</v>
      </c>
      <c r="O326" s="64"/>
      <c r="P326" s="191">
        <f>O326*H326</f>
        <v>0</v>
      </c>
      <c r="Q326" s="191">
        <v>8.1999999999999998E-4</v>
      </c>
      <c r="R326" s="191">
        <f>Q326*H326</f>
        <v>8.1999999999999998E-4</v>
      </c>
      <c r="S326" s="191">
        <v>0</v>
      </c>
      <c r="T326" s="192">
        <f>S326*H326</f>
        <v>0</v>
      </c>
      <c r="U326" s="34"/>
      <c r="V326" s="34"/>
      <c r="W326" s="34"/>
      <c r="X326" s="34"/>
      <c r="Y326" s="34"/>
      <c r="Z326" s="34"/>
      <c r="AA326" s="34"/>
      <c r="AB326" s="34"/>
      <c r="AC326" s="34"/>
      <c r="AD326" s="34"/>
      <c r="AE326" s="34"/>
      <c r="AR326" s="193" t="s">
        <v>241</v>
      </c>
      <c r="AT326" s="193" t="s">
        <v>147</v>
      </c>
      <c r="AU326" s="193" t="s">
        <v>81</v>
      </c>
      <c r="AY326" s="17" t="s">
        <v>145</v>
      </c>
      <c r="BE326" s="194">
        <f>IF(N326="základní",J326,0)</f>
        <v>0</v>
      </c>
      <c r="BF326" s="194">
        <f>IF(N326="snížená",J326,0)</f>
        <v>0</v>
      </c>
      <c r="BG326" s="194">
        <f>IF(N326="zákl. přenesená",J326,0)</f>
        <v>0</v>
      </c>
      <c r="BH326" s="194">
        <f>IF(N326="sníž. přenesená",J326,0)</f>
        <v>0</v>
      </c>
      <c r="BI326" s="194">
        <f>IF(N326="nulová",J326,0)</f>
        <v>0</v>
      </c>
      <c r="BJ326" s="17" t="s">
        <v>79</v>
      </c>
      <c r="BK326" s="194">
        <f>ROUND(I326*H326,2)</f>
        <v>0</v>
      </c>
      <c r="BL326" s="17" t="s">
        <v>241</v>
      </c>
      <c r="BM326" s="193" t="s">
        <v>540</v>
      </c>
    </row>
    <row r="327" spans="1:65" s="2" customFormat="1" ht="39">
      <c r="A327" s="34"/>
      <c r="B327" s="35"/>
      <c r="C327" s="36"/>
      <c r="D327" s="195" t="s">
        <v>154</v>
      </c>
      <c r="E327" s="36"/>
      <c r="F327" s="196" t="s">
        <v>541</v>
      </c>
      <c r="G327" s="36"/>
      <c r="H327" s="36"/>
      <c r="I327" s="103"/>
      <c r="J327" s="36"/>
      <c r="K327" s="36"/>
      <c r="L327" s="39"/>
      <c r="M327" s="197"/>
      <c r="N327" s="198"/>
      <c r="O327" s="64"/>
      <c r="P327" s="64"/>
      <c r="Q327" s="64"/>
      <c r="R327" s="64"/>
      <c r="S327" s="64"/>
      <c r="T327" s="65"/>
      <c r="U327" s="34"/>
      <c r="V327" s="34"/>
      <c r="W327" s="34"/>
      <c r="X327" s="34"/>
      <c r="Y327" s="34"/>
      <c r="Z327" s="34"/>
      <c r="AA327" s="34"/>
      <c r="AB327" s="34"/>
      <c r="AC327" s="34"/>
      <c r="AD327" s="34"/>
      <c r="AE327" s="34"/>
      <c r="AT327" s="17" t="s">
        <v>154</v>
      </c>
      <c r="AU327" s="17" t="s">
        <v>81</v>
      </c>
    </row>
    <row r="328" spans="1:65" s="2" customFormat="1" ht="16.5" customHeight="1">
      <c r="A328" s="34"/>
      <c r="B328" s="35"/>
      <c r="C328" s="182" t="s">
        <v>542</v>
      </c>
      <c r="D328" s="182" t="s">
        <v>147</v>
      </c>
      <c r="E328" s="183" t="s">
        <v>543</v>
      </c>
      <c r="F328" s="184" t="s">
        <v>544</v>
      </c>
      <c r="G328" s="185" t="s">
        <v>545</v>
      </c>
      <c r="H328" s="186">
        <v>1</v>
      </c>
      <c r="I328" s="187"/>
      <c r="J328" s="188">
        <f>ROUND(I328*H328,2)</f>
        <v>0</v>
      </c>
      <c r="K328" s="184" t="s">
        <v>19</v>
      </c>
      <c r="L328" s="39"/>
      <c r="M328" s="189" t="s">
        <v>19</v>
      </c>
      <c r="N328" s="190" t="s">
        <v>45</v>
      </c>
      <c r="O328" s="64"/>
      <c r="P328" s="191">
        <f>O328*H328</f>
        <v>0</v>
      </c>
      <c r="Q328" s="191">
        <v>0</v>
      </c>
      <c r="R328" s="191">
        <f>Q328*H328</f>
        <v>0</v>
      </c>
      <c r="S328" s="191">
        <v>0</v>
      </c>
      <c r="T328" s="192">
        <f>S328*H328</f>
        <v>0</v>
      </c>
      <c r="U328" s="34"/>
      <c r="V328" s="34"/>
      <c r="W328" s="34"/>
      <c r="X328" s="34"/>
      <c r="Y328" s="34"/>
      <c r="Z328" s="34"/>
      <c r="AA328" s="34"/>
      <c r="AB328" s="34"/>
      <c r="AC328" s="34"/>
      <c r="AD328" s="34"/>
      <c r="AE328" s="34"/>
      <c r="AR328" s="193" t="s">
        <v>241</v>
      </c>
      <c r="AT328" s="193" t="s">
        <v>147</v>
      </c>
      <c r="AU328" s="193" t="s">
        <v>81</v>
      </c>
      <c r="AY328" s="17" t="s">
        <v>145</v>
      </c>
      <c r="BE328" s="194">
        <f>IF(N328="základní",J328,0)</f>
        <v>0</v>
      </c>
      <c r="BF328" s="194">
        <f>IF(N328="snížená",J328,0)</f>
        <v>0</v>
      </c>
      <c r="BG328" s="194">
        <f>IF(N328="zákl. přenesená",J328,0)</f>
        <v>0</v>
      </c>
      <c r="BH328" s="194">
        <f>IF(N328="sníž. přenesená",J328,0)</f>
        <v>0</v>
      </c>
      <c r="BI328" s="194">
        <f>IF(N328="nulová",J328,0)</f>
        <v>0</v>
      </c>
      <c r="BJ328" s="17" t="s">
        <v>79</v>
      </c>
      <c r="BK328" s="194">
        <f>ROUND(I328*H328,2)</f>
        <v>0</v>
      </c>
      <c r="BL328" s="17" t="s">
        <v>241</v>
      </c>
      <c r="BM328" s="193" t="s">
        <v>546</v>
      </c>
    </row>
    <row r="329" spans="1:65" s="2" customFormat="1" ht="24" customHeight="1">
      <c r="A329" s="34"/>
      <c r="B329" s="35"/>
      <c r="C329" s="182" t="s">
        <v>547</v>
      </c>
      <c r="D329" s="182" t="s">
        <v>147</v>
      </c>
      <c r="E329" s="183" t="s">
        <v>548</v>
      </c>
      <c r="F329" s="184" t="s">
        <v>549</v>
      </c>
      <c r="G329" s="185" t="s">
        <v>174</v>
      </c>
      <c r="H329" s="186">
        <v>4.5999999999999999E-2</v>
      </c>
      <c r="I329" s="187"/>
      <c r="J329" s="188">
        <f>ROUND(I329*H329,2)</f>
        <v>0</v>
      </c>
      <c r="K329" s="184" t="s">
        <v>151</v>
      </c>
      <c r="L329" s="39"/>
      <c r="M329" s="189" t="s">
        <v>19</v>
      </c>
      <c r="N329" s="190" t="s">
        <v>45</v>
      </c>
      <c r="O329" s="64"/>
      <c r="P329" s="191">
        <f>O329*H329</f>
        <v>0</v>
      </c>
      <c r="Q329" s="191">
        <v>0</v>
      </c>
      <c r="R329" s="191">
        <f>Q329*H329</f>
        <v>0</v>
      </c>
      <c r="S329" s="191">
        <v>0</v>
      </c>
      <c r="T329" s="192">
        <f>S329*H329</f>
        <v>0</v>
      </c>
      <c r="U329" s="34"/>
      <c r="V329" s="34"/>
      <c r="W329" s="34"/>
      <c r="X329" s="34"/>
      <c r="Y329" s="34"/>
      <c r="Z329" s="34"/>
      <c r="AA329" s="34"/>
      <c r="AB329" s="34"/>
      <c r="AC329" s="34"/>
      <c r="AD329" s="34"/>
      <c r="AE329" s="34"/>
      <c r="AR329" s="193" t="s">
        <v>241</v>
      </c>
      <c r="AT329" s="193" t="s">
        <v>147</v>
      </c>
      <c r="AU329" s="193" t="s">
        <v>81</v>
      </c>
      <c r="AY329" s="17" t="s">
        <v>145</v>
      </c>
      <c r="BE329" s="194">
        <f>IF(N329="základní",J329,0)</f>
        <v>0</v>
      </c>
      <c r="BF329" s="194">
        <f>IF(N329="snížená",J329,0)</f>
        <v>0</v>
      </c>
      <c r="BG329" s="194">
        <f>IF(N329="zákl. přenesená",J329,0)</f>
        <v>0</v>
      </c>
      <c r="BH329" s="194">
        <f>IF(N329="sníž. přenesená",J329,0)</f>
        <v>0</v>
      </c>
      <c r="BI329" s="194">
        <f>IF(N329="nulová",J329,0)</f>
        <v>0</v>
      </c>
      <c r="BJ329" s="17" t="s">
        <v>79</v>
      </c>
      <c r="BK329" s="194">
        <f>ROUND(I329*H329,2)</f>
        <v>0</v>
      </c>
      <c r="BL329" s="17" t="s">
        <v>241</v>
      </c>
      <c r="BM329" s="193" t="s">
        <v>550</v>
      </c>
    </row>
    <row r="330" spans="1:65" s="2" customFormat="1" ht="78">
      <c r="A330" s="34"/>
      <c r="B330" s="35"/>
      <c r="C330" s="36"/>
      <c r="D330" s="195" t="s">
        <v>154</v>
      </c>
      <c r="E330" s="36"/>
      <c r="F330" s="196" t="s">
        <v>551</v>
      </c>
      <c r="G330" s="36"/>
      <c r="H330" s="36"/>
      <c r="I330" s="103"/>
      <c r="J330" s="36"/>
      <c r="K330" s="36"/>
      <c r="L330" s="39"/>
      <c r="M330" s="197"/>
      <c r="N330" s="198"/>
      <c r="O330" s="64"/>
      <c r="P330" s="64"/>
      <c r="Q330" s="64"/>
      <c r="R330" s="64"/>
      <c r="S330" s="64"/>
      <c r="T330" s="65"/>
      <c r="U330" s="34"/>
      <c r="V330" s="34"/>
      <c r="W330" s="34"/>
      <c r="X330" s="34"/>
      <c r="Y330" s="34"/>
      <c r="Z330" s="34"/>
      <c r="AA330" s="34"/>
      <c r="AB330" s="34"/>
      <c r="AC330" s="34"/>
      <c r="AD330" s="34"/>
      <c r="AE330" s="34"/>
      <c r="AT330" s="17" t="s">
        <v>154</v>
      </c>
      <c r="AU330" s="17" t="s">
        <v>81</v>
      </c>
    </row>
    <row r="331" spans="1:65" s="2" customFormat="1" ht="24" customHeight="1">
      <c r="A331" s="34"/>
      <c r="B331" s="35"/>
      <c r="C331" s="182" t="s">
        <v>552</v>
      </c>
      <c r="D331" s="182" t="s">
        <v>147</v>
      </c>
      <c r="E331" s="183" t="s">
        <v>553</v>
      </c>
      <c r="F331" s="184" t="s">
        <v>554</v>
      </c>
      <c r="G331" s="185" t="s">
        <v>174</v>
      </c>
      <c r="H331" s="186">
        <v>4.5999999999999999E-2</v>
      </c>
      <c r="I331" s="187"/>
      <c r="J331" s="188">
        <f>ROUND(I331*H331,2)</f>
        <v>0</v>
      </c>
      <c r="K331" s="184" t="s">
        <v>151</v>
      </c>
      <c r="L331" s="39"/>
      <c r="M331" s="189" t="s">
        <v>19</v>
      </c>
      <c r="N331" s="190" t="s">
        <v>45</v>
      </c>
      <c r="O331" s="64"/>
      <c r="P331" s="191">
        <f>O331*H331</f>
        <v>0</v>
      </c>
      <c r="Q331" s="191">
        <v>0</v>
      </c>
      <c r="R331" s="191">
        <f>Q331*H331</f>
        <v>0</v>
      </c>
      <c r="S331" s="191">
        <v>0</v>
      </c>
      <c r="T331" s="192">
        <f>S331*H331</f>
        <v>0</v>
      </c>
      <c r="U331" s="34"/>
      <c r="V331" s="34"/>
      <c r="W331" s="34"/>
      <c r="X331" s="34"/>
      <c r="Y331" s="34"/>
      <c r="Z331" s="34"/>
      <c r="AA331" s="34"/>
      <c r="AB331" s="34"/>
      <c r="AC331" s="34"/>
      <c r="AD331" s="34"/>
      <c r="AE331" s="34"/>
      <c r="AR331" s="193" t="s">
        <v>241</v>
      </c>
      <c r="AT331" s="193" t="s">
        <v>147</v>
      </c>
      <c r="AU331" s="193" t="s">
        <v>81</v>
      </c>
      <c r="AY331" s="17" t="s">
        <v>145</v>
      </c>
      <c r="BE331" s="194">
        <f>IF(N331="základní",J331,0)</f>
        <v>0</v>
      </c>
      <c r="BF331" s="194">
        <f>IF(N331="snížená",J331,0)</f>
        <v>0</v>
      </c>
      <c r="BG331" s="194">
        <f>IF(N331="zákl. přenesená",J331,0)</f>
        <v>0</v>
      </c>
      <c r="BH331" s="194">
        <f>IF(N331="sníž. přenesená",J331,0)</f>
        <v>0</v>
      </c>
      <c r="BI331" s="194">
        <f>IF(N331="nulová",J331,0)</f>
        <v>0</v>
      </c>
      <c r="BJ331" s="17" t="s">
        <v>79</v>
      </c>
      <c r="BK331" s="194">
        <f>ROUND(I331*H331,2)</f>
        <v>0</v>
      </c>
      <c r="BL331" s="17" t="s">
        <v>241</v>
      </c>
      <c r="BM331" s="193" t="s">
        <v>555</v>
      </c>
    </row>
    <row r="332" spans="1:65" s="2" customFormat="1" ht="78">
      <c r="A332" s="34"/>
      <c r="B332" s="35"/>
      <c r="C332" s="36"/>
      <c r="D332" s="195" t="s">
        <v>154</v>
      </c>
      <c r="E332" s="36"/>
      <c r="F332" s="196" t="s">
        <v>551</v>
      </c>
      <c r="G332" s="36"/>
      <c r="H332" s="36"/>
      <c r="I332" s="103"/>
      <c r="J332" s="36"/>
      <c r="K332" s="36"/>
      <c r="L332" s="39"/>
      <c r="M332" s="197"/>
      <c r="N332" s="198"/>
      <c r="O332" s="64"/>
      <c r="P332" s="64"/>
      <c r="Q332" s="64"/>
      <c r="R332" s="64"/>
      <c r="S332" s="64"/>
      <c r="T332" s="65"/>
      <c r="U332" s="34"/>
      <c r="V332" s="34"/>
      <c r="W332" s="34"/>
      <c r="X332" s="34"/>
      <c r="Y332" s="34"/>
      <c r="Z332" s="34"/>
      <c r="AA332" s="34"/>
      <c r="AB332" s="34"/>
      <c r="AC332" s="34"/>
      <c r="AD332" s="34"/>
      <c r="AE332" s="34"/>
      <c r="AT332" s="17" t="s">
        <v>154</v>
      </c>
      <c r="AU332" s="17" t="s">
        <v>81</v>
      </c>
    </row>
    <row r="333" spans="1:65" s="12" customFormat="1" ht="22.7" customHeight="1">
      <c r="B333" s="166"/>
      <c r="C333" s="167"/>
      <c r="D333" s="168" t="s">
        <v>73</v>
      </c>
      <c r="E333" s="180" t="s">
        <v>556</v>
      </c>
      <c r="F333" s="180" t="s">
        <v>557</v>
      </c>
      <c r="G333" s="167"/>
      <c r="H333" s="167"/>
      <c r="I333" s="170"/>
      <c r="J333" s="181">
        <f>BK333</f>
        <v>0</v>
      </c>
      <c r="K333" s="167"/>
      <c r="L333" s="172"/>
      <c r="M333" s="173"/>
      <c r="N333" s="174"/>
      <c r="O333" s="174"/>
      <c r="P333" s="175">
        <f>SUM(P334:P358)</f>
        <v>0</v>
      </c>
      <c r="Q333" s="174"/>
      <c r="R333" s="175">
        <f>SUM(R334:R358)</f>
        <v>8.9599999999999985E-2</v>
      </c>
      <c r="S333" s="174"/>
      <c r="T333" s="176">
        <f>SUM(T334:T358)</f>
        <v>0.26589000000000002</v>
      </c>
      <c r="AR333" s="177" t="s">
        <v>81</v>
      </c>
      <c r="AT333" s="178" t="s">
        <v>73</v>
      </c>
      <c r="AU333" s="178" t="s">
        <v>79</v>
      </c>
      <c r="AY333" s="177" t="s">
        <v>145</v>
      </c>
      <c r="BK333" s="179">
        <f>SUM(BK334:BK358)</f>
        <v>0</v>
      </c>
    </row>
    <row r="334" spans="1:65" s="2" customFormat="1" ht="16.5" customHeight="1">
      <c r="A334" s="34"/>
      <c r="B334" s="35"/>
      <c r="C334" s="182" t="s">
        <v>558</v>
      </c>
      <c r="D334" s="182" t="s">
        <v>147</v>
      </c>
      <c r="E334" s="183" t="s">
        <v>559</v>
      </c>
      <c r="F334" s="184" t="s">
        <v>560</v>
      </c>
      <c r="G334" s="185" t="s">
        <v>539</v>
      </c>
      <c r="H334" s="186">
        <v>1</v>
      </c>
      <c r="I334" s="187"/>
      <c r="J334" s="188">
        <f>ROUND(I334*H334,2)</f>
        <v>0</v>
      </c>
      <c r="K334" s="184" t="s">
        <v>151</v>
      </c>
      <c r="L334" s="39"/>
      <c r="M334" s="189" t="s">
        <v>19</v>
      </c>
      <c r="N334" s="190" t="s">
        <v>45</v>
      </c>
      <c r="O334" s="64"/>
      <c r="P334" s="191">
        <f>O334*H334</f>
        <v>0</v>
      </c>
      <c r="Q334" s="191">
        <v>0</v>
      </c>
      <c r="R334" s="191">
        <f>Q334*H334</f>
        <v>0</v>
      </c>
      <c r="S334" s="191">
        <v>1.933E-2</v>
      </c>
      <c r="T334" s="192">
        <f>S334*H334</f>
        <v>1.933E-2</v>
      </c>
      <c r="U334" s="34"/>
      <c r="V334" s="34"/>
      <c r="W334" s="34"/>
      <c r="X334" s="34"/>
      <c r="Y334" s="34"/>
      <c r="Z334" s="34"/>
      <c r="AA334" s="34"/>
      <c r="AB334" s="34"/>
      <c r="AC334" s="34"/>
      <c r="AD334" s="34"/>
      <c r="AE334" s="34"/>
      <c r="AR334" s="193" t="s">
        <v>241</v>
      </c>
      <c r="AT334" s="193" t="s">
        <v>147</v>
      </c>
      <c r="AU334" s="193" t="s">
        <v>81</v>
      </c>
      <c r="AY334" s="17" t="s">
        <v>145</v>
      </c>
      <c r="BE334" s="194">
        <f>IF(N334="základní",J334,0)</f>
        <v>0</v>
      </c>
      <c r="BF334" s="194">
        <f>IF(N334="snížená",J334,0)</f>
        <v>0</v>
      </c>
      <c r="BG334" s="194">
        <f>IF(N334="zákl. přenesená",J334,0)</f>
        <v>0</v>
      </c>
      <c r="BH334" s="194">
        <f>IF(N334="sníž. přenesená",J334,0)</f>
        <v>0</v>
      </c>
      <c r="BI334" s="194">
        <f>IF(N334="nulová",J334,0)</f>
        <v>0</v>
      </c>
      <c r="BJ334" s="17" t="s">
        <v>79</v>
      </c>
      <c r="BK334" s="194">
        <f>ROUND(I334*H334,2)</f>
        <v>0</v>
      </c>
      <c r="BL334" s="17" t="s">
        <v>241</v>
      </c>
      <c r="BM334" s="193" t="s">
        <v>561</v>
      </c>
    </row>
    <row r="335" spans="1:65" s="2" customFormat="1" ht="16.5" customHeight="1">
      <c r="A335" s="34"/>
      <c r="B335" s="35"/>
      <c r="C335" s="182" t="s">
        <v>562</v>
      </c>
      <c r="D335" s="182" t="s">
        <v>147</v>
      </c>
      <c r="E335" s="183" t="s">
        <v>563</v>
      </c>
      <c r="F335" s="184" t="s">
        <v>564</v>
      </c>
      <c r="G335" s="185" t="s">
        <v>539</v>
      </c>
      <c r="H335" s="186">
        <v>2</v>
      </c>
      <c r="I335" s="187"/>
      <c r="J335" s="188">
        <f>ROUND(I335*H335,2)</f>
        <v>0</v>
      </c>
      <c r="K335" s="184" t="s">
        <v>151</v>
      </c>
      <c r="L335" s="39"/>
      <c r="M335" s="189" t="s">
        <v>19</v>
      </c>
      <c r="N335" s="190" t="s">
        <v>45</v>
      </c>
      <c r="O335" s="64"/>
      <c r="P335" s="191">
        <f>O335*H335</f>
        <v>0</v>
      </c>
      <c r="Q335" s="191">
        <v>1.6920000000000001E-2</v>
      </c>
      <c r="R335" s="191">
        <f>Q335*H335</f>
        <v>3.3840000000000002E-2</v>
      </c>
      <c r="S335" s="191">
        <v>0</v>
      </c>
      <c r="T335" s="192">
        <f>S335*H335</f>
        <v>0</v>
      </c>
      <c r="U335" s="34"/>
      <c r="V335" s="34"/>
      <c r="W335" s="34"/>
      <c r="X335" s="34"/>
      <c r="Y335" s="34"/>
      <c r="Z335" s="34"/>
      <c r="AA335" s="34"/>
      <c r="AB335" s="34"/>
      <c r="AC335" s="34"/>
      <c r="AD335" s="34"/>
      <c r="AE335" s="34"/>
      <c r="AR335" s="193" t="s">
        <v>241</v>
      </c>
      <c r="AT335" s="193" t="s">
        <v>147</v>
      </c>
      <c r="AU335" s="193" t="s">
        <v>81</v>
      </c>
      <c r="AY335" s="17" t="s">
        <v>145</v>
      </c>
      <c r="BE335" s="194">
        <f>IF(N335="základní",J335,0)</f>
        <v>0</v>
      </c>
      <c r="BF335" s="194">
        <f>IF(N335="snížená",J335,0)</f>
        <v>0</v>
      </c>
      <c r="BG335" s="194">
        <f>IF(N335="zákl. přenesená",J335,0)</f>
        <v>0</v>
      </c>
      <c r="BH335" s="194">
        <f>IF(N335="sníž. přenesená",J335,0)</f>
        <v>0</v>
      </c>
      <c r="BI335" s="194">
        <f>IF(N335="nulová",J335,0)</f>
        <v>0</v>
      </c>
      <c r="BJ335" s="17" t="s">
        <v>79</v>
      </c>
      <c r="BK335" s="194">
        <f>ROUND(I335*H335,2)</f>
        <v>0</v>
      </c>
      <c r="BL335" s="17" t="s">
        <v>241</v>
      </c>
      <c r="BM335" s="193" t="s">
        <v>565</v>
      </c>
    </row>
    <row r="336" spans="1:65" s="2" customFormat="1" ht="39">
      <c r="A336" s="34"/>
      <c r="B336" s="35"/>
      <c r="C336" s="36"/>
      <c r="D336" s="195" t="s">
        <v>154</v>
      </c>
      <c r="E336" s="36"/>
      <c r="F336" s="196" t="s">
        <v>566</v>
      </c>
      <c r="G336" s="36"/>
      <c r="H336" s="36"/>
      <c r="I336" s="103"/>
      <c r="J336" s="36"/>
      <c r="K336" s="36"/>
      <c r="L336" s="39"/>
      <c r="M336" s="197"/>
      <c r="N336" s="198"/>
      <c r="O336" s="64"/>
      <c r="P336" s="64"/>
      <c r="Q336" s="64"/>
      <c r="R336" s="64"/>
      <c r="S336" s="64"/>
      <c r="T336" s="65"/>
      <c r="U336" s="34"/>
      <c r="V336" s="34"/>
      <c r="W336" s="34"/>
      <c r="X336" s="34"/>
      <c r="Y336" s="34"/>
      <c r="Z336" s="34"/>
      <c r="AA336" s="34"/>
      <c r="AB336" s="34"/>
      <c r="AC336" s="34"/>
      <c r="AD336" s="34"/>
      <c r="AE336" s="34"/>
      <c r="AT336" s="17" t="s">
        <v>154</v>
      </c>
      <c r="AU336" s="17" t="s">
        <v>81</v>
      </c>
    </row>
    <row r="337" spans="1:65" s="2" customFormat="1" ht="16.5" customHeight="1">
      <c r="A337" s="34"/>
      <c r="B337" s="35"/>
      <c r="C337" s="182" t="s">
        <v>567</v>
      </c>
      <c r="D337" s="182" t="s">
        <v>147</v>
      </c>
      <c r="E337" s="183" t="s">
        <v>568</v>
      </c>
      <c r="F337" s="184" t="s">
        <v>569</v>
      </c>
      <c r="G337" s="185" t="s">
        <v>539</v>
      </c>
      <c r="H337" s="186">
        <v>1</v>
      </c>
      <c r="I337" s="187"/>
      <c r="J337" s="188">
        <f>ROUND(I337*H337,2)</f>
        <v>0</v>
      </c>
      <c r="K337" s="184" t="s">
        <v>151</v>
      </c>
      <c r="L337" s="39"/>
      <c r="M337" s="189" t="s">
        <v>19</v>
      </c>
      <c r="N337" s="190" t="s">
        <v>45</v>
      </c>
      <c r="O337" s="64"/>
      <c r="P337" s="191">
        <f>O337*H337</f>
        <v>0</v>
      </c>
      <c r="Q337" s="191">
        <v>0</v>
      </c>
      <c r="R337" s="191">
        <f>Q337*H337</f>
        <v>0</v>
      </c>
      <c r="S337" s="191">
        <v>1.9460000000000002E-2</v>
      </c>
      <c r="T337" s="192">
        <f>S337*H337</f>
        <v>1.9460000000000002E-2</v>
      </c>
      <c r="U337" s="34"/>
      <c r="V337" s="34"/>
      <c r="W337" s="34"/>
      <c r="X337" s="34"/>
      <c r="Y337" s="34"/>
      <c r="Z337" s="34"/>
      <c r="AA337" s="34"/>
      <c r="AB337" s="34"/>
      <c r="AC337" s="34"/>
      <c r="AD337" s="34"/>
      <c r="AE337" s="34"/>
      <c r="AR337" s="193" t="s">
        <v>241</v>
      </c>
      <c r="AT337" s="193" t="s">
        <v>147</v>
      </c>
      <c r="AU337" s="193" t="s">
        <v>81</v>
      </c>
      <c r="AY337" s="17" t="s">
        <v>145</v>
      </c>
      <c r="BE337" s="194">
        <f>IF(N337="základní",J337,0)</f>
        <v>0</v>
      </c>
      <c r="BF337" s="194">
        <f>IF(N337="snížená",J337,0)</f>
        <v>0</v>
      </c>
      <c r="BG337" s="194">
        <f>IF(N337="zákl. přenesená",J337,0)</f>
        <v>0</v>
      </c>
      <c r="BH337" s="194">
        <f>IF(N337="sníž. přenesená",J337,0)</f>
        <v>0</v>
      </c>
      <c r="BI337" s="194">
        <f>IF(N337="nulová",J337,0)</f>
        <v>0</v>
      </c>
      <c r="BJ337" s="17" t="s">
        <v>79</v>
      </c>
      <c r="BK337" s="194">
        <f>ROUND(I337*H337,2)</f>
        <v>0</v>
      </c>
      <c r="BL337" s="17" t="s">
        <v>241</v>
      </c>
      <c r="BM337" s="193" t="s">
        <v>570</v>
      </c>
    </row>
    <row r="338" spans="1:65" s="2" customFormat="1" ht="16.5" customHeight="1">
      <c r="A338" s="34"/>
      <c r="B338" s="35"/>
      <c r="C338" s="182" t="s">
        <v>571</v>
      </c>
      <c r="D338" s="182" t="s">
        <v>147</v>
      </c>
      <c r="E338" s="183" t="s">
        <v>572</v>
      </c>
      <c r="F338" s="184" t="s">
        <v>573</v>
      </c>
      <c r="G338" s="185" t="s">
        <v>539</v>
      </c>
      <c r="H338" s="186">
        <v>1</v>
      </c>
      <c r="I338" s="187"/>
      <c r="J338" s="188">
        <f>ROUND(I338*H338,2)</f>
        <v>0</v>
      </c>
      <c r="K338" s="184" t="s">
        <v>151</v>
      </c>
      <c r="L338" s="39"/>
      <c r="M338" s="189" t="s">
        <v>19</v>
      </c>
      <c r="N338" s="190" t="s">
        <v>45</v>
      </c>
      <c r="O338" s="64"/>
      <c r="P338" s="191">
        <f>O338*H338</f>
        <v>0</v>
      </c>
      <c r="Q338" s="191">
        <v>0</v>
      </c>
      <c r="R338" s="191">
        <f>Q338*H338</f>
        <v>0</v>
      </c>
      <c r="S338" s="191">
        <v>6.6E-3</v>
      </c>
      <c r="T338" s="192">
        <f>S338*H338</f>
        <v>6.6E-3</v>
      </c>
      <c r="U338" s="34"/>
      <c r="V338" s="34"/>
      <c r="W338" s="34"/>
      <c r="X338" s="34"/>
      <c r="Y338" s="34"/>
      <c r="Z338" s="34"/>
      <c r="AA338" s="34"/>
      <c r="AB338" s="34"/>
      <c r="AC338" s="34"/>
      <c r="AD338" s="34"/>
      <c r="AE338" s="34"/>
      <c r="AR338" s="193" t="s">
        <v>241</v>
      </c>
      <c r="AT338" s="193" t="s">
        <v>147</v>
      </c>
      <c r="AU338" s="193" t="s">
        <v>81</v>
      </c>
      <c r="AY338" s="17" t="s">
        <v>145</v>
      </c>
      <c r="BE338" s="194">
        <f>IF(N338="základní",J338,0)</f>
        <v>0</v>
      </c>
      <c r="BF338" s="194">
        <f>IF(N338="snížená",J338,0)</f>
        <v>0</v>
      </c>
      <c r="BG338" s="194">
        <f>IF(N338="zákl. přenesená",J338,0)</f>
        <v>0</v>
      </c>
      <c r="BH338" s="194">
        <f>IF(N338="sníž. přenesená",J338,0)</f>
        <v>0</v>
      </c>
      <c r="BI338" s="194">
        <f>IF(N338="nulová",J338,0)</f>
        <v>0</v>
      </c>
      <c r="BJ338" s="17" t="s">
        <v>79</v>
      </c>
      <c r="BK338" s="194">
        <f>ROUND(I338*H338,2)</f>
        <v>0</v>
      </c>
      <c r="BL338" s="17" t="s">
        <v>241</v>
      </c>
      <c r="BM338" s="193" t="s">
        <v>574</v>
      </c>
    </row>
    <row r="339" spans="1:65" s="2" customFormat="1" ht="24" customHeight="1">
      <c r="A339" s="34"/>
      <c r="B339" s="35"/>
      <c r="C339" s="182" t="s">
        <v>575</v>
      </c>
      <c r="D339" s="182" t="s">
        <v>147</v>
      </c>
      <c r="E339" s="183" t="s">
        <v>576</v>
      </c>
      <c r="F339" s="184" t="s">
        <v>577</v>
      </c>
      <c r="G339" s="185" t="s">
        <v>539</v>
      </c>
      <c r="H339" s="186">
        <v>2</v>
      </c>
      <c r="I339" s="187"/>
      <c r="J339" s="188">
        <f>ROUND(I339*H339,2)</f>
        <v>0</v>
      </c>
      <c r="K339" s="184" t="s">
        <v>151</v>
      </c>
      <c r="L339" s="39"/>
      <c r="M339" s="189" t="s">
        <v>19</v>
      </c>
      <c r="N339" s="190" t="s">
        <v>45</v>
      </c>
      <c r="O339" s="64"/>
      <c r="P339" s="191">
        <f>O339*H339</f>
        <v>0</v>
      </c>
      <c r="Q339" s="191">
        <v>1.197E-2</v>
      </c>
      <c r="R339" s="191">
        <f>Q339*H339</f>
        <v>2.3939999999999999E-2</v>
      </c>
      <c r="S339" s="191">
        <v>0</v>
      </c>
      <c r="T339" s="192">
        <f>S339*H339</f>
        <v>0</v>
      </c>
      <c r="U339" s="34"/>
      <c r="V339" s="34"/>
      <c r="W339" s="34"/>
      <c r="X339" s="34"/>
      <c r="Y339" s="34"/>
      <c r="Z339" s="34"/>
      <c r="AA339" s="34"/>
      <c r="AB339" s="34"/>
      <c r="AC339" s="34"/>
      <c r="AD339" s="34"/>
      <c r="AE339" s="34"/>
      <c r="AR339" s="193" t="s">
        <v>241</v>
      </c>
      <c r="AT339" s="193" t="s">
        <v>147</v>
      </c>
      <c r="AU339" s="193" t="s">
        <v>81</v>
      </c>
      <c r="AY339" s="17" t="s">
        <v>145</v>
      </c>
      <c r="BE339" s="194">
        <f>IF(N339="základní",J339,0)</f>
        <v>0</v>
      </c>
      <c r="BF339" s="194">
        <f>IF(N339="snížená",J339,0)</f>
        <v>0</v>
      </c>
      <c r="BG339" s="194">
        <f>IF(N339="zákl. přenesená",J339,0)</f>
        <v>0</v>
      </c>
      <c r="BH339" s="194">
        <f>IF(N339="sníž. přenesená",J339,0)</f>
        <v>0</v>
      </c>
      <c r="BI339" s="194">
        <f>IF(N339="nulová",J339,0)</f>
        <v>0</v>
      </c>
      <c r="BJ339" s="17" t="s">
        <v>79</v>
      </c>
      <c r="BK339" s="194">
        <f>ROUND(I339*H339,2)</f>
        <v>0</v>
      </c>
      <c r="BL339" s="17" t="s">
        <v>241</v>
      </c>
      <c r="BM339" s="193" t="s">
        <v>578</v>
      </c>
    </row>
    <row r="340" spans="1:65" s="2" customFormat="1" ht="58.5">
      <c r="A340" s="34"/>
      <c r="B340" s="35"/>
      <c r="C340" s="36"/>
      <c r="D340" s="195" t="s">
        <v>154</v>
      </c>
      <c r="E340" s="36"/>
      <c r="F340" s="196" t="s">
        <v>579</v>
      </c>
      <c r="G340" s="36"/>
      <c r="H340" s="36"/>
      <c r="I340" s="103"/>
      <c r="J340" s="36"/>
      <c r="K340" s="36"/>
      <c r="L340" s="39"/>
      <c r="M340" s="197"/>
      <c r="N340" s="198"/>
      <c r="O340" s="64"/>
      <c r="P340" s="64"/>
      <c r="Q340" s="64"/>
      <c r="R340" s="64"/>
      <c r="S340" s="64"/>
      <c r="T340" s="65"/>
      <c r="U340" s="34"/>
      <c r="V340" s="34"/>
      <c r="W340" s="34"/>
      <c r="X340" s="34"/>
      <c r="Y340" s="34"/>
      <c r="Z340" s="34"/>
      <c r="AA340" s="34"/>
      <c r="AB340" s="34"/>
      <c r="AC340" s="34"/>
      <c r="AD340" s="34"/>
      <c r="AE340" s="34"/>
      <c r="AT340" s="17" t="s">
        <v>154</v>
      </c>
      <c r="AU340" s="17" t="s">
        <v>81</v>
      </c>
    </row>
    <row r="341" spans="1:65" s="2" customFormat="1" ht="16.5" customHeight="1">
      <c r="A341" s="34"/>
      <c r="B341" s="35"/>
      <c r="C341" s="182" t="s">
        <v>580</v>
      </c>
      <c r="D341" s="182" t="s">
        <v>147</v>
      </c>
      <c r="E341" s="183" t="s">
        <v>581</v>
      </c>
      <c r="F341" s="184" t="s">
        <v>582</v>
      </c>
      <c r="G341" s="185" t="s">
        <v>539</v>
      </c>
      <c r="H341" s="186">
        <v>9</v>
      </c>
      <c r="I341" s="187"/>
      <c r="J341" s="188">
        <f>ROUND(I341*H341,2)</f>
        <v>0</v>
      </c>
      <c r="K341" s="184" t="s">
        <v>151</v>
      </c>
      <c r="L341" s="39"/>
      <c r="M341" s="189" t="s">
        <v>19</v>
      </c>
      <c r="N341" s="190" t="s">
        <v>45</v>
      </c>
      <c r="O341" s="64"/>
      <c r="P341" s="191">
        <f>O341*H341</f>
        <v>0</v>
      </c>
      <c r="Q341" s="191">
        <v>0</v>
      </c>
      <c r="R341" s="191">
        <f>Q341*H341</f>
        <v>0</v>
      </c>
      <c r="S341" s="191">
        <v>2.4500000000000001E-2</v>
      </c>
      <c r="T341" s="192">
        <f>S341*H341</f>
        <v>0.2205</v>
      </c>
      <c r="U341" s="34"/>
      <c r="V341" s="34"/>
      <c r="W341" s="34"/>
      <c r="X341" s="34"/>
      <c r="Y341" s="34"/>
      <c r="Z341" s="34"/>
      <c r="AA341" s="34"/>
      <c r="AB341" s="34"/>
      <c r="AC341" s="34"/>
      <c r="AD341" s="34"/>
      <c r="AE341" s="34"/>
      <c r="AR341" s="193" t="s">
        <v>241</v>
      </c>
      <c r="AT341" s="193" t="s">
        <v>147</v>
      </c>
      <c r="AU341" s="193" t="s">
        <v>81</v>
      </c>
      <c r="AY341" s="17" t="s">
        <v>145</v>
      </c>
      <c r="BE341" s="194">
        <f>IF(N341="základní",J341,0)</f>
        <v>0</v>
      </c>
      <c r="BF341" s="194">
        <f>IF(N341="snížená",J341,0)</f>
        <v>0</v>
      </c>
      <c r="BG341" s="194">
        <f>IF(N341="zákl. přenesená",J341,0)</f>
        <v>0</v>
      </c>
      <c r="BH341" s="194">
        <f>IF(N341="sníž. přenesená",J341,0)</f>
        <v>0</v>
      </c>
      <c r="BI341" s="194">
        <f>IF(N341="nulová",J341,0)</f>
        <v>0</v>
      </c>
      <c r="BJ341" s="17" t="s">
        <v>79</v>
      </c>
      <c r="BK341" s="194">
        <f>ROUND(I341*H341,2)</f>
        <v>0</v>
      </c>
      <c r="BL341" s="17" t="s">
        <v>241</v>
      </c>
      <c r="BM341" s="193" t="s">
        <v>583</v>
      </c>
    </row>
    <row r="342" spans="1:65" s="2" customFormat="1" ht="16.5" customHeight="1">
      <c r="A342" s="34"/>
      <c r="B342" s="35"/>
      <c r="C342" s="182" t="s">
        <v>584</v>
      </c>
      <c r="D342" s="182" t="s">
        <v>147</v>
      </c>
      <c r="E342" s="183" t="s">
        <v>585</v>
      </c>
      <c r="F342" s="184" t="s">
        <v>586</v>
      </c>
      <c r="G342" s="185" t="s">
        <v>539</v>
      </c>
      <c r="H342" s="186">
        <v>3</v>
      </c>
      <c r="I342" s="187"/>
      <c r="J342" s="188">
        <f>ROUND(I342*H342,2)</f>
        <v>0</v>
      </c>
      <c r="K342" s="184" t="s">
        <v>151</v>
      </c>
      <c r="L342" s="39"/>
      <c r="M342" s="189" t="s">
        <v>19</v>
      </c>
      <c r="N342" s="190" t="s">
        <v>45</v>
      </c>
      <c r="O342" s="64"/>
      <c r="P342" s="191">
        <f>O342*H342</f>
        <v>0</v>
      </c>
      <c r="Q342" s="191">
        <v>2.9999999999999997E-4</v>
      </c>
      <c r="R342" s="191">
        <f>Q342*H342</f>
        <v>8.9999999999999998E-4</v>
      </c>
      <c r="S342" s="191">
        <v>0</v>
      </c>
      <c r="T342" s="192">
        <f>S342*H342</f>
        <v>0</v>
      </c>
      <c r="U342" s="34"/>
      <c r="V342" s="34"/>
      <c r="W342" s="34"/>
      <c r="X342" s="34"/>
      <c r="Y342" s="34"/>
      <c r="Z342" s="34"/>
      <c r="AA342" s="34"/>
      <c r="AB342" s="34"/>
      <c r="AC342" s="34"/>
      <c r="AD342" s="34"/>
      <c r="AE342" s="34"/>
      <c r="AR342" s="193" t="s">
        <v>241</v>
      </c>
      <c r="AT342" s="193" t="s">
        <v>147</v>
      </c>
      <c r="AU342" s="193" t="s">
        <v>81</v>
      </c>
      <c r="AY342" s="17" t="s">
        <v>145</v>
      </c>
      <c r="BE342" s="194">
        <f>IF(N342="základní",J342,0)</f>
        <v>0</v>
      </c>
      <c r="BF342" s="194">
        <f>IF(N342="snížená",J342,0)</f>
        <v>0</v>
      </c>
      <c r="BG342" s="194">
        <f>IF(N342="zákl. přenesená",J342,0)</f>
        <v>0</v>
      </c>
      <c r="BH342" s="194">
        <f>IF(N342="sníž. přenesená",J342,0)</f>
        <v>0</v>
      </c>
      <c r="BI342" s="194">
        <f>IF(N342="nulová",J342,0)</f>
        <v>0</v>
      </c>
      <c r="BJ342" s="17" t="s">
        <v>79</v>
      </c>
      <c r="BK342" s="194">
        <f>ROUND(I342*H342,2)</f>
        <v>0</v>
      </c>
      <c r="BL342" s="17" t="s">
        <v>241</v>
      </c>
      <c r="BM342" s="193" t="s">
        <v>587</v>
      </c>
    </row>
    <row r="343" spans="1:65" s="2" customFormat="1" ht="16.5" customHeight="1">
      <c r="A343" s="34"/>
      <c r="B343" s="35"/>
      <c r="C343" s="182" t="s">
        <v>588</v>
      </c>
      <c r="D343" s="182" t="s">
        <v>147</v>
      </c>
      <c r="E343" s="183" t="s">
        <v>589</v>
      </c>
      <c r="F343" s="184" t="s">
        <v>590</v>
      </c>
      <c r="G343" s="185" t="s">
        <v>539</v>
      </c>
      <c r="H343" s="186">
        <v>2</v>
      </c>
      <c r="I343" s="187"/>
      <c r="J343" s="188">
        <f>ROUND(I343*H343,2)</f>
        <v>0</v>
      </c>
      <c r="K343" s="184" t="s">
        <v>151</v>
      </c>
      <c r="L343" s="39"/>
      <c r="M343" s="189" t="s">
        <v>19</v>
      </c>
      <c r="N343" s="190" t="s">
        <v>45</v>
      </c>
      <c r="O343" s="64"/>
      <c r="P343" s="191">
        <f>O343*H343</f>
        <v>0</v>
      </c>
      <c r="Q343" s="191">
        <v>1.8E-3</v>
      </c>
      <c r="R343" s="191">
        <f>Q343*H343</f>
        <v>3.5999999999999999E-3</v>
      </c>
      <c r="S343" s="191">
        <v>0</v>
      </c>
      <c r="T343" s="192">
        <f>S343*H343</f>
        <v>0</v>
      </c>
      <c r="U343" s="34"/>
      <c r="V343" s="34"/>
      <c r="W343" s="34"/>
      <c r="X343" s="34"/>
      <c r="Y343" s="34"/>
      <c r="Z343" s="34"/>
      <c r="AA343" s="34"/>
      <c r="AB343" s="34"/>
      <c r="AC343" s="34"/>
      <c r="AD343" s="34"/>
      <c r="AE343" s="34"/>
      <c r="AR343" s="193" t="s">
        <v>241</v>
      </c>
      <c r="AT343" s="193" t="s">
        <v>147</v>
      </c>
      <c r="AU343" s="193" t="s">
        <v>81</v>
      </c>
      <c r="AY343" s="17" t="s">
        <v>145</v>
      </c>
      <c r="BE343" s="194">
        <f>IF(N343="základní",J343,0)</f>
        <v>0</v>
      </c>
      <c r="BF343" s="194">
        <f>IF(N343="snížená",J343,0)</f>
        <v>0</v>
      </c>
      <c r="BG343" s="194">
        <f>IF(N343="zákl. přenesená",J343,0)</f>
        <v>0</v>
      </c>
      <c r="BH343" s="194">
        <f>IF(N343="sníž. přenesená",J343,0)</f>
        <v>0</v>
      </c>
      <c r="BI343" s="194">
        <f>IF(N343="nulová",J343,0)</f>
        <v>0</v>
      </c>
      <c r="BJ343" s="17" t="s">
        <v>79</v>
      </c>
      <c r="BK343" s="194">
        <f>ROUND(I343*H343,2)</f>
        <v>0</v>
      </c>
      <c r="BL343" s="17" t="s">
        <v>241</v>
      </c>
      <c r="BM343" s="193" t="s">
        <v>591</v>
      </c>
    </row>
    <row r="344" spans="1:65" s="2" customFormat="1" ht="29.25">
      <c r="A344" s="34"/>
      <c r="B344" s="35"/>
      <c r="C344" s="36"/>
      <c r="D344" s="195" t="s">
        <v>154</v>
      </c>
      <c r="E344" s="36"/>
      <c r="F344" s="196" t="s">
        <v>592</v>
      </c>
      <c r="G344" s="36"/>
      <c r="H344" s="36"/>
      <c r="I344" s="103"/>
      <c r="J344" s="36"/>
      <c r="K344" s="36"/>
      <c r="L344" s="39"/>
      <c r="M344" s="197"/>
      <c r="N344" s="198"/>
      <c r="O344" s="64"/>
      <c r="P344" s="64"/>
      <c r="Q344" s="64"/>
      <c r="R344" s="64"/>
      <c r="S344" s="64"/>
      <c r="T344" s="65"/>
      <c r="U344" s="34"/>
      <c r="V344" s="34"/>
      <c r="W344" s="34"/>
      <c r="X344" s="34"/>
      <c r="Y344" s="34"/>
      <c r="Z344" s="34"/>
      <c r="AA344" s="34"/>
      <c r="AB344" s="34"/>
      <c r="AC344" s="34"/>
      <c r="AD344" s="34"/>
      <c r="AE344" s="34"/>
      <c r="AT344" s="17" t="s">
        <v>154</v>
      </c>
      <c r="AU344" s="17" t="s">
        <v>81</v>
      </c>
    </row>
    <row r="345" spans="1:65" s="2" customFormat="1" ht="16.5" customHeight="1">
      <c r="A345" s="34"/>
      <c r="B345" s="35"/>
      <c r="C345" s="182" t="s">
        <v>593</v>
      </c>
      <c r="D345" s="182" t="s">
        <v>147</v>
      </c>
      <c r="E345" s="183" t="s">
        <v>594</v>
      </c>
      <c r="F345" s="184" t="s">
        <v>595</v>
      </c>
      <c r="G345" s="185" t="s">
        <v>539</v>
      </c>
      <c r="H345" s="186">
        <v>5</v>
      </c>
      <c r="I345" s="187"/>
      <c r="J345" s="188">
        <f>ROUND(I345*H345,2)</f>
        <v>0</v>
      </c>
      <c r="K345" s="184" t="s">
        <v>151</v>
      </c>
      <c r="L345" s="39"/>
      <c r="M345" s="189" t="s">
        <v>19</v>
      </c>
      <c r="N345" s="190" t="s">
        <v>45</v>
      </c>
      <c r="O345" s="64"/>
      <c r="P345" s="191">
        <f>O345*H345</f>
        <v>0</v>
      </c>
      <c r="Q345" s="191">
        <v>2.0400000000000001E-3</v>
      </c>
      <c r="R345" s="191">
        <f>Q345*H345</f>
        <v>1.0200000000000001E-2</v>
      </c>
      <c r="S345" s="191">
        <v>0</v>
      </c>
      <c r="T345" s="192">
        <f>S345*H345</f>
        <v>0</v>
      </c>
      <c r="U345" s="34"/>
      <c r="V345" s="34"/>
      <c r="W345" s="34"/>
      <c r="X345" s="34"/>
      <c r="Y345" s="34"/>
      <c r="Z345" s="34"/>
      <c r="AA345" s="34"/>
      <c r="AB345" s="34"/>
      <c r="AC345" s="34"/>
      <c r="AD345" s="34"/>
      <c r="AE345" s="34"/>
      <c r="AR345" s="193" t="s">
        <v>241</v>
      </c>
      <c r="AT345" s="193" t="s">
        <v>147</v>
      </c>
      <c r="AU345" s="193" t="s">
        <v>81</v>
      </c>
      <c r="AY345" s="17" t="s">
        <v>145</v>
      </c>
      <c r="BE345" s="194">
        <f>IF(N345="základní",J345,0)</f>
        <v>0</v>
      </c>
      <c r="BF345" s="194">
        <f>IF(N345="snížená",J345,0)</f>
        <v>0</v>
      </c>
      <c r="BG345" s="194">
        <f>IF(N345="zákl. přenesená",J345,0)</f>
        <v>0</v>
      </c>
      <c r="BH345" s="194">
        <f>IF(N345="sníž. přenesená",J345,0)</f>
        <v>0</v>
      </c>
      <c r="BI345" s="194">
        <f>IF(N345="nulová",J345,0)</f>
        <v>0</v>
      </c>
      <c r="BJ345" s="17" t="s">
        <v>79</v>
      </c>
      <c r="BK345" s="194">
        <f>ROUND(I345*H345,2)</f>
        <v>0</v>
      </c>
      <c r="BL345" s="17" t="s">
        <v>241</v>
      </c>
      <c r="BM345" s="193" t="s">
        <v>596</v>
      </c>
    </row>
    <row r="346" spans="1:65" s="2" customFormat="1" ht="29.25">
      <c r="A346" s="34"/>
      <c r="B346" s="35"/>
      <c r="C346" s="36"/>
      <c r="D346" s="195" t="s">
        <v>154</v>
      </c>
      <c r="E346" s="36"/>
      <c r="F346" s="196" t="s">
        <v>597</v>
      </c>
      <c r="G346" s="36"/>
      <c r="H346" s="36"/>
      <c r="I346" s="103"/>
      <c r="J346" s="36"/>
      <c r="K346" s="36"/>
      <c r="L346" s="39"/>
      <c r="M346" s="197"/>
      <c r="N346" s="198"/>
      <c r="O346" s="64"/>
      <c r="P346" s="64"/>
      <c r="Q346" s="64"/>
      <c r="R346" s="64"/>
      <c r="S346" s="64"/>
      <c r="T346" s="65"/>
      <c r="U346" s="34"/>
      <c r="V346" s="34"/>
      <c r="W346" s="34"/>
      <c r="X346" s="34"/>
      <c r="Y346" s="34"/>
      <c r="Z346" s="34"/>
      <c r="AA346" s="34"/>
      <c r="AB346" s="34"/>
      <c r="AC346" s="34"/>
      <c r="AD346" s="34"/>
      <c r="AE346" s="34"/>
      <c r="AT346" s="17" t="s">
        <v>154</v>
      </c>
      <c r="AU346" s="17" t="s">
        <v>81</v>
      </c>
    </row>
    <row r="347" spans="1:65" s="2" customFormat="1" ht="16.5" customHeight="1">
      <c r="A347" s="34"/>
      <c r="B347" s="35"/>
      <c r="C347" s="182" t="s">
        <v>598</v>
      </c>
      <c r="D347" s="182" t="s">
        <v>147</v>
      </c>
      <c r="E347" s="183" t="s">
        <v>599</v>
      </c>
      <c r="F347" s="184" t="s">
        <v>600</v>
      </c>
      <c r="G347" s="185" t="s">
        <v>539</v>
      </c>
      <c r="H347" s="186">
        <v>4</v>
      </c>
      <c r="I347" s="187"/>
      <c r="J347" s="188">
        <f>ROUND(I347*H347,2)</f>
        <v>0</v>
      </c>
      <c r="K347" s="184" t="s">
        <v>151</v>
      </c>
      <c r="L347" s="39"/>
      <c r="M347" s="189" t="s">
        <v>19</v>
      </c>
      <c r="N347" s="190" t="s">
        <v>45</v>
      </c>
      <c r="O347" s="64"/>
      <c r="P347" s="191">
        <f>O347*H347</f>
        <v>0</v>
      </c>
      <c r="Q347" s="191">
        <v>2.9399999999999999E-3</v>
      </c>
      <c r="R347" s="191">
        <f>Q347*H347</f>
        <v>1.176E-2</v>
      </c>
      <c r="S347" s="191">
        <v>0</v>
      </c>
      <c r="T347" s="192">
        <f>S347*H347</f>
        <v>0</v>
      </c>
      <c r="U347" s="34"/>
      <c r="V347" s="34"/>
      <c r="W347" s="34"/>
      <c r="X347" s="34"/>
      <c r="Y347" s="34"/>
      <c r="Z347" s="34"/>
      <c r="AA347" s="34"/>
      <c r="AB347" s="34"/>
      <c r="AC347" s="34"/>
      <c r="AD347" s="34"/>
      <c r="AE347" s="34"/>
      <c r="AR347" s="193" t="s">
        <v>241</v>
      </c>
      <c r="AT347" s="193" t="s">
        <v>147</v>
      </c>
      <c r="AU347" s="193" t="s">
        <v>81</v>
      </c>
      <c r="AY347" s="17" t="s">
        <v>145</v>
      </c>
      <c r="BE347" s="194">
        <f>IF(N347="základní",J347,0)</f>
        <v>0</v>
      </c>
      <c r="BF347" s="194">
        <f>IF(N347="snížená",J347,0)</f>
        <v>0</v>
      </c>
      <c r="BG347" s="194">
        <f>IF(N347="zákl. přenesená",J347,0)</f>
        <v>0</v>
      </c>
      <c r="BH347" s="194">
        <f>IF(N347="sníž. přenesená",J347,0)</f>
        <v>0</v>
      </c>
      <c r="BI347" s="194">
        <f>IF(N347="nulová",J347,0)</f>
        <v>0</v>
      </c>
      <c r="BJ347" s="17" t="s">
        <v>79</v>
      </c>
      <c r="BK347" s="194">
        <f>ROUND(I347*H347,2)</f>
        <v>0</v>
      </c>
      <c r="BL347" s="17" t="s">
        <v>241</v>
      </c>
      <c r="BM347" s="193" t="s">
        <v>601</v>
      </c>
    </row>
    <row r="348" spans="1:65" s="2" customFormat="1" ht="29.25">
      <c r="A348" s="34"/>
      <c r="B348" s="35"/>
      <c r="C348" s="36"/>
      <c r="D348" s="195" t="s">
        <v>154</v>
      </c>
      <c r="E348" s="36"/>
      <c r="F348" s="196" t="s">
        <v>597</v>
      </c>
      <c r="G348" s="36"/>
      <c r="H348" s="36"/>
      <c r="I348" s="103"/>
      <c r="J348" s="36"/>
      <c r="K348" s="36"/>
      <c r="L348" s="39"/>
      <c r="M348" s="197"/>
      <c r="N348" s="198"/>
      <c r="O348" s="64"/>
      <c r="P348" s="64"/>
      <c r="Q348" s="64"/>
      <c r="R348" s="64"/>
      <c r="S348" s="64"/>
      <c r="T348" s="65"/>
      <c r="U348" s="34"/>
      <c r="V348" s="34"/>
      <c r="W348" s="34"/>
      <c r="X348" s="34"/>
      <c r="Y348" s="34"/>
      <c r="Z348" s="34"/>
      <c r="AA348" s="34"/>
      <c r="AB348" s="34"/>
      <c r="AC348" s="34"/>
      <c r="AD348" s="34"/>
      <c r="AE348" s="34"/>
      <c r="AT348" s="17" t="s">
        <v>154</v>
      </c>
      <c r="AU348" s="17" t="s">
        <v>81</v>
      </c>
    </row>
    <row r="349" spans="1:65" s="2" customFormat="1" ht="16.5" customHeight="1">
      <c r="A349" s="34"/>
      <c r="B349" s="35"/>
      <c r="C349" s="182" t="s">
        <v>602</v>
      </c>
      <c r="D349" s="182" t="s">
        <v>147</v>
      </c>
      <c r="E349" s="183" t="s">
        <v>603</v>
      </c>
      <c r="F349" s="184" t="s">
        <v>604</v>
      </c>
      <c r="G349" s="185" t="s">
        <v>233</v>
      </c>
      <c r="H349" s="186">
        <v>3</v>
      </c>
      <c r="I349" s="187"/>
      <c r="J349" s="188">
        <f>ROUND(I349*H349,2)</f>
        <v>0</v>
      </c>
      <c r="K349" s="184" t="s">
        <v>151</v>
      </c>
      <c r="L349" s="39"/>
      <c r="M349" s="189" t="s">
        <v>19</v>
      </c>
      <c r="N349" s="190" t="s">
        <v>45</v>
      </c>
      <c r="O349" s="64"/>
      <c r="P349" s="191">
        <f>O349*H349</f>
        <v>0</v>
      </c>
      <c r="Q349" s="191">
        <v>1.3999999999999999E-4</v>
      </c>
      <c r="R349" s="191">
        <f>Q349*H349</f>
        <v>4.1999999999999996E-4</v>
      </c>
      <c r="S349" s="191">
        <v>0</v>
      </c>
      <c r="T349" s="192">
        <f>S349*H349</f>
        <v>0</v>
      </c>
      <c r="U349" s="34"/>
      <c r="V349" s="34"/>
      <c r="W349" s="34"/>
      <c r="X349" s="34"/>
      <c r="Y349" s="34"/>
      <c r="Z349" s="34"/>
      <c r="AA349" s="34"/>
      <c r="AB349" s="34"/>
      <c r="AC349" s="34"/>
      <c r="AD349" s="34"/>
      <c r="AE349" s="34"/>
      <c r="AR349" s="193" t="s">
        <v>241</v>
      </c>
      <c r="AT349" s="193" t="s">
        <v>147</v>
      </c>
      <c r="AU349" s="193" t="s">
        <v>81</v>
      </c>
      <c r="AY349" s="17" t="s">
        <v>145</v>
      </c>
      <c r="BE349" s="194">
        <f>IF(N349="základní",J349,0)</f>
        <v>0</v>
      </c>
      <c r="BF349" s="194">
        <f>IF(N349="snížená",J349,0)</f>
        <v>0</v>
      </c>
      <c r="BG349" s="194">
        <f>IF(N349="zákl. přenesená",J349,0)</f>
        <v>0</v>
      </c>
      <c r="BH349" s="194">
        <f>IF(N349="sníž. přenesená",J349,0)</f>
        <v>0</v>
      </c>
      <c r="BI349" s="194">
        <f>IF(N349="nulová",J349,0)</f>
        <v>0</v>
      </c>
      <c r="BJ349" s="17" t="s">
        <v>79</v>
      </c>
      <c r="BK349" s="194">
        <f>ROUND(I349*H349,2)</f>
        <v>0</v>
      </c>
      <c r="BL349" s="17" t="s">
        <v>241</v>
      </c>
      <c r="BM349" s="193" t="s">
        <v>605</v>
      </c>
    </row>
    <row r="350" spans="1:65" s="2" customFormat="1" ht="16.5" customHeight="1">
      <c r="A350" s="34"/>
      <c r="B350" s="35"/>
      <c r="C350" s="182" t="s">
        <v>606</v>
      </c>
      <c r="D350" s="182" t="s">
        <v>147</v>
      </c>
      <c r="E350" s="183" t="s">
        <v>607</v>
      </c>
      <c r="F350" s="184" t="s">
        <v>608</v>
      </c>
      <c r="G350" s="185" t="s">
        <v>233</v>
      </c>
      <c r="H350" s="186">
        <v>3</v>
      </c>
      <c r="I350" s="187"/>
      <c r="J350" s="188">
        <f>ROUND(I350*H350,2)</f>
        <v>0</v>
      </c>
      <c r="K350" s="184" t="s">
        <v>151</v>
      </c>
      <c r="L350" s="39"/>
      <c r="M350" s="189" t="s">
        <v>19</v>
      </c>
      <c r="N350" s="190" t="s">
        <v>45</v>
      </c>
      <c r="O350" s="64"/>
      <c r="P350" s="191">
        <f>O350*H350</f>
        <v>0</v>
      </c>
      <c r="Q350" s="191">
        <v>2.3000000000000001E-4</v>
      </c>
      <c r="R350" s="191">
        <f>Q350*H350</f>
        <v>6.9000000000000008E-4</v>
      </c>
      <c r="S350" s="191">
        <v>0</v>
      </c>
      <c r="T350" s="192">
        <f>S350*H350</f>
        <v>0</v>
      </c>
      <c r="U350" s="34"/>
      <c r="V350" s="34"/>
      <c r="W350" s="34"/>
      <c r="X350" s="34"/>
      <c r="Y350" s="34"/>
      <c r="Z350" s="34"/>
      <c r="AA350" s="34"/>
      <c r="AB350" s="34"/>
      <c r="AC350" s="34"/>
      <c r="AD350" s="34"/>
      <c r="AE350" s="34"/>
      <c r="AR350" s="193" t="s">
        <v>241</v>
      </c>
      <c r="AT350" s="193" t="s">
        <v>147</v>
      </c>
      <c r="AU350" s="193" t="s">
        <v>81</v>
      </c>
      <c r="AY350" s="17" t="s">
        <v>145</v>
      </c>
      <c r="BE350" s="194">
        <f>IF(N350="základní",J350,0)</f>
        <v>0</v>
      </c>
      <c r="BF350" s="194">
        <f>IF(N350="snížená",J350,0)</f>
        <v>0</v>
      </c>
      <c r="BG350" s="194">
        <f>IF(N350="zákl. přenesená",J350,0)</f>
        <v>0</v>
      </c>
      <c r="BH350" s="194">
        <f>IF(N350="sníž. přenesená",J350,0)</f>
        <v>0</v>
      </c>
      <c r="BI350" s="194">
        <f>IF(N350="nulová",J350,0)</f>
        <v>0</v>
      </c>
      <c r="BJ350" s="17" t="s">
        <v>79</v>
      </c>
      <c r="BK350" s="194">
        <f>ROUND(I350*H350,2)</f>
        <v>0</v>
      </c>
      <c r="BL350" s="17" t="s">
        <v>241</v>
      </c>
      <c r="BM350" s="193" t="s">
        <v>609</v>
      </c>
    </row>
    <row r="351" spans="1:65" s="2" customFormat="1" ht="58.5">
      <c r="A351" s="34"/>
      <c r="B351" s="35"/>
      <c r="C351" s="36"/>
      <c r="D351" s="195" t="s">
        <v>154</v>
      </c>
      <c r="E351" s="36"/>
      <c r="F351" s="196" t="s">
        <v>610</v>
      </c>
      <c r="G351" s="36"/>
      <c r="H351" s="36"/>
      <c r="I351" s="103"/>
      <c r="J351" s="36"/>
      <c r="K351" s="36"/>
      <c r="L351" s="39"/>
      <c r="M351" s="197"/>
      <c r="N351" s="198"/>
      <c r="O351" s="64"/>
      <c r="P351" s="64"/>
      <c r="Q351" s="64"/>
      <c r="R351" s="64"/>
      <c r="S351" s="64"/>
      <c r="T351" s="65"/>
      <c r="U351" s="34"/>
      <c r="V351" s="34"/>
      <c r="W351" s="34"/>
      <c r="X351" s="34"/>
      <c r="Y351" s="34"/>
      <c r="Z351" s="34"/>
      <c r="AA351" s="34"/>
      <c r="AB351" s="34"/>
      <c r="AC351" s="34"/>
      <c r="AD351" s="34"/>
      <c r="AE351" s="34"/>
      <c r="AT351" s="17" t="s">
        <v>154</v>
      </c>
      <c r="AU351" s="17" t="s">
        <v>81</v>
      </c>
    </row>
    <row r="352" spans="1:65" s="2" customFormat="1" ht="16.5" customHeight="1">
      <c r="A352" s="34"/>
      <c r="B352" s="35"/>
      <c r="C352" s="182" t="s">
        <v>611</v>
      </c>
      <c r="D352" s="182" t="s">
        <v>147</v>
      </c>
      <c r="E352" s="183" t="s">
        <v>612</v>
      </c>
      <c r="F352" s="184" t="s">
        <v>613</v>
      </c>
      <c r="G352" s="185" t="s">
        <v>539</v>
      </c>
      <c r="H352" s="186">
        <v>1</v>
      </c>
      <c r="I352" s="187"/>
      <c r="J352" s="188">
        <f>ROUND(I352*H352,2)</f>
        <v>0</v>
      </c>
      <c r="K352" s="184" t="s">
        <v>151</v>
      </c>
      <c r="L352" s="39"/>
      <c r="M352" s="189" t="s">
        <v>19</v>
      </c>
      <c r="N352" s="190" t="s">
        <v>45</v>
      </c>
      <c r="O352" s="64"/>
      <c r="P352" s="191">
        <f>O352*H352</f>
        <v>0</v>
      </c>
      <c r="Q352" s="191">
        <v>4.2500000000000003E-3</v>
      </c>
      <c r="R352" s="191">
        <f>Q352*H352</f>
        <v>4.2500000000000003E-3</v>
      </c>
      <c r="S352" s="191">
        <v>0</v>
      </c>
      <c r="T352" s="192">
        <f>S352*H352</f>
        <v>0</v>
      </c>
      <c r="U352" s="34"/>
      <c r="V352" s="34"/>
      <c r="W352" s="34"/>
      <c r="X352" s="34"/>
      <c r="Y352" s="34"/>
      <c r="Z352" s="34"/>
      <c r="AA352" s="34"/>
      <c r="AB352" s="34"/>
      <c r="AC352" s="34"/>
      <c r="AD352" s="34"/>
      <c r="AE352" s="34"/>
      <c r="AR352" s="193" t="s">
        <v>241</v>
      </c>
      <c r="AT352" s="193" t="s">
        <v>147</v>
      </c>
      <c r="AU352" s="193" t="s">
        <v>81</v>
      </c>
      <c r="AY352" s="17" t="s">
        <v>145</v>
      </c>
      <c r="BE352" s="194">
        <f>IF(N352="základní",J352,0)</f>
        <v>0</v>
      </c>
      <c r="BF352" s="194">
        <f>IF(N352="snížená",J352,0)</f>
        <v>0</v>
      </c>
      <c r="BG352" s="194">
        <f>IF(N352="zákl. přenesená",J352,0)</f>
        <v>0</v>
      </c>
      <c r="BH352" s="194">
        <f>IF(N352="sníž. přenesená",J352,0)</f>
        <v>0</v>
      </c>
      <c r="BI352" s="194">
        <f>IF(N352="nulová",J352,0)</f>
        <v>0</v>
      </c>
      <c r="BJ352" s="17" t="s">
        <v>79</v>
      </c>
      <c r="BK352" s="194">
        <f>ROUND(I352*H352,2)</f>
        <v>0</v>
      </c>
      <c r="BL352" s="17" t="s">
        <v>241</v>
      </c>
      <c r="BM352" s="193" t="s">
        <v>614</v>
      </c>
    </row>
    <row r="353" spans="1:65" s="2" customFormat="1" ht="16.5" customHeight="1">
      <c r="A353" s="34"/>
      <c r="B353" s="35"/>
      <c r="C353" s="182" t="s">
        <v>615</v>
      </c>
      <c r="D353" s="182" t="s">
        <v>147</v>
      </c>
      <c r="E353" s="183" t="s">
        <v>616</v>
      </c>
      <c r="F353" s="184" t="s">
        <v>617</v>
      </c>
      <c r="G353" s="185" t="s">
        <v>233</v>
      </c>
      <c r="H353" s="186">
        <v>1</v>
      </c>
      <c r="I353" s="187"/>
      <c r="J353" s="188">
        <f>ROUND(I353*H353,2)</f>
        <v>0</v>
      </c>
      <c r="K353" s="184" t="s">
        <v>19</v>
      </c>
      <c r="L353" s="39"/>
      <c r="M353" s="189" t="s">
        <v>19</v>
      </c>
      <c r="N353" s="190" t="s">
        <v>45</v>
      </c>
      <c r="O353" s="64"/>
      <c r="P353" s="191">
        <f>O353*H353</f>
        <v>0</v>
      </c>
      <c r="Q353" s="191">
        <v>0</v>
      </c>
      <c r="R353" s="191">
        <f>Q353*H353</f>
        <v>0</v>
      </c>
      <c r="S353" s="191">
        <v>0</v>
      </c>
      <c r="T353" s="192">
        <f>S353*H353</f>
        <v>0</v>
      </c>
      <c r="U353" s="34"/>
      <c r="V353" s="34"/>
      <c r="W353" s="34"/>
      <c r="X353" s="34"/>
      <c r="Y353" s="34"/>
      <c r="Z353" s="34"/>
      <c r="AA353" s="34"/>
      <c r="AB353" s="34"/>
      <c r="AC353" s="34"/>
      <c r="AD353" s="34"/>
      <c r="AE353" s="34"/>
      <c r="AR353" s="193" t="s">
        <v>241</v>
      </c>
      <c r="AT353" s="193" t="s">
        <v>147</v>
      </c>
      <c r="AU353" s="193" t="s">
        <v>81</v>
      </c>
      <c r="AY353" s="17" t="s">
        <v>145</v>
      </c>
      <c r="BE353" s="194">
        <f>IF(N353="základní",J353,0)</f>
        <v>0</v>
      </c>
      <c r="BF353" s="194">
        <f>IF(N353="snížená",J353,0)</f>
        <v>0</v>
      </c>
      <c r="BG353" s="194">
        <f>IF(N353="zákl. přenesená",J353,0)</f>
        <v>0</v>
      </c>
      <c r="BH353" s="194">
        <f>IF(N353="sníž. přenesená",J353,0)</f>
        <v>0</v>
      </c>
      <c r="BI353" s="194">
        <f>IF(N353="nulová",J353,0)</f>
        <v>0</v>
      </c>
      <c r="BJ353" s="17" t="s">
        <v>79</v>
      </c>
      <c r="BK353" s="194">
        <f>ROUND(I353*H353,2)</f>
        <v>0</v>
      </c>
      <c r="BL353" s="17" t="s">
        <v>241</v>
      </c>
      <c r="BM353" s="193" t="s">
        <v>618</v>
      </c>
    </row>
    <row r="354" spans="1:65" s="2" customFormat="1" ht="16.5" customHeight="1">
      <c r="A354" s="34"/>
      <c r="B354" s="35"/>
      <c r="C354" s="182" t="s">
        <v>619</v>
      </c>
      <c r="D354" s="182" t="s">
        <v>147</v>
      </c>
      <c r="E354" s="183" t="s">
        <v>620</v>
      </c>
      <c r="F354" s="184" t="s">
        <v>621</v>
      </c>
      <c r="G354" s="185" t="s">
        <v>545</v>
      </c>
      <c r="H354" s="186">
        <v>1</v>
      </c>
      <c r="I354" s="187"/>
      <c r="J354" s="188">
        <f>ROUND(I354*H354,2)</f>
        <v>0</v>
      </c>
      <c r="K354" s="184" t="s">
        <v>19</v>
      </c>
      <c r="L354" s="39"/>
      <c r="M354" s="189" t="s">
        <v>19</v>
      </c>
      <c r="N354" s="190" t="s">
        <v>45</v>
      </c>
      <c r="O354" s="64"/>
      <c r="P354" s="191">
        <f>O354*H354</f>
        <v>0</v>
      </c>
      <c r="Q354" s="191">
        <v>0</v>
      </c>
      <c r="R354" s="191">
        <f>Q354*H354</f>
        <v>0</v>
      </c>
      <c r="S354" s="191">
        <v>0</v>
      </c>
      <c r="T354" s="192">
        <f>S354*H354</f>
        <v>0</v>
      </c>
      <c r="U354" s="34"/>
      <c r="V354" s="34"/>
      <c r="W354" s="34"/>
      <c r="X354" s="34"/>
      <c r="Y354" s="34"/>
      <c r="Z354" s="34"/>
      <c r="AA354" s="34"/>
      <c r="AB354" s="34"/>
      <c r="AC354" s="34"/>
      <c r="AD354" s="34"/>
      <c r="AE354" s="34"/>
      <c r="AR354" s="193" t="s">
        <v>241</v>
      </c>
      <c r="AT354" s="193" t="s">
        <v>147</v>
      </c>
      <c r="AU354" s="193" t="s">
        <v>81</v>
      </c>
      <c r="AY354" s="17" t="s">
        <v>145</v>
      </c>
      <c r="BE354" s="194">
        <f>IF(N354="základní",J354,0)</f>
        <v>0</v>
      </c>
      <c r="BF354" s="194">
        <f>IF(N354="snížená",J354,0)</f>
        <v>0</v>
      </c>
      <c r="BG354" s="194">
        <f>IF(N354="zákl. přenesená",J354,0)</f>
        <v>0</v>
      </c>
      <c r="BH354" s="194">
        <f>IF(N354="sníž. přenesená",J354,0)</f>
        <v>0</v>
      </c>
      <c r="BI354" s="194">
        <f>IF(N354="nulová",J354,0)</f>
        <v>0</v>
      </c>
      <c r="BJ354" s="17" t="s">
        <v>79</v>
      </c>
      <c r="BK354" s="194">
        <f>ROUND(I354*H354,2)</f>
        <v>0</v>
      </c>
      <c r="BL354" s="17" t="s">
        <v>241</v>
      </c>
      <c r="BM354" s="193" t="s">
        <v>622</v>
      </c>
    </row>
    <row r="355" spans="1:65" s="2" customFormat="1" ht="24" customHeight="1">
      <c r="A355" s="34"/>
      <c r="B355" s="35"/>
      <c r="C355" s="182" t="s">
        <v>623</v>
      </c>
      <c r="D355" s="182" t="s">
        <v>147</v>
      </c>
      <c r="E355" s="183" t="s">
        <v>624</v>
      </c>
      <c r="F355" s="184" t="s">
        <v>625</v>
      </c>
      <c r="G355" s="185" t="s">
        <v>174</v>
      </c>
      <c r="H355" s="186">
        <v>0.09</v>
      </c>
      <c r="I355" s="187"/>
      <c r="J355" s="188">
        <f>ROUND(I355*H355,2)</f>
        <v>0</v>
      </c>
      <c r="K355" s="184" t="s">
        <v>151</v>
      </c>
      <c r="L355" s="39"/>
      <c r="M355" s="189" t="s">
        <v>19</v>
      </c>
      <c r="N355" s="190" t="s">
        <v>45</v>
      </c>
      <c r="O355" s="64"/>
      <c r="P355" s="191">
        <f>O355*H355</f>
        <v>0</v>
      </c>
      <c r="Q355" s="191">
        <v>0</v>
      </c>
      <c r="R355" s="191">
        <f>Q355*H355</f>
        <v>0</v>
      </c>
      <c r="S355" s="191">
        <v>0</v>
      </c>
      <c r="T355" s="192">
        <f>S355*H355</f>
        <v>0</v>
      </c>
      <c r="U355" s="34"/>
      <c r="V355" s="34"/>
      <c r="W355" s="34"/>
      <c r="X355" s="34"/>
      <c r="Y355" s="34"/>
      <c r="Z355" s="34"/>
      <c r="AA355" s="34"/>
      <c r="AB355" s="34"/>
      <c r="AC355" s="34"/>
      <c r="AD355" s="34"/>
      <c r="AE355" s="34"/>
      <c r="AR355" s="193" t="s">
        <v>241</v>
      </c>
      <c r="AT355" s="193" t="s">
        <v>147</v>
      </c>
      <c r="AU355" s="193" t="s">
        <v>81</v>
      </c>
      <c r="AY355" s="17" t="s">
        <v>145</v>
      </c>
      <c r="BE355" s="194">
        <f>IF(N355="základní",J355,0)</f>
        <v>0</v>
      </c>
      <c r="BF355" s="194">
        <f>IF(N355="snížená",J355,0)</f>
        <v>0</v>
      </c>
      <c r="BG355" s="194">
        <f>IF(N355="zákl. přenesená",J355,0)</f>
        <v>0</v>
      </c>
      <c r="BH355" s="194">
        <f>IF(N355="sníž. přenesená",J355,0)</f>
        <v>0</v>
      </c>
      <c r="BI355" s="194">
        <f>IF(N355="nulová",J355,0)</f>
        <v>0</v>
      </c>
      <c r="BJ355" s="17" t="s">
        <v>79</v>
      </c>
      <c r="BK355" s="194">
        <f>ROUND(I355*H355,2)</f>
        <v>0</v>
      </c>
      <c r="BL355" s="17" t="s">
        <v>241</v>
      </c>
      <c r="BM355" s="193" t="s">
        <v>626</v>
      </c>
    </row>
    <row r="356" spans="1:65" s="2" customFormat="1" ht="78">
      <c r="A356" s="34"/>
      <c r="B356" s="35"/>
      <c r="C356" s="36"/>
      <c r="D356" s="195" t="s">
        <v>154</v>
      </c>
      <c r="E356" s="36"/>
      <c r="F356" s="196" t="s">
        <v>627</v>
      </c>
      <c r="G356" s="36"/>
      <c r="H356" s="36"/>
      <c r="I356" s="103"/>
      <c r="J356" s="36"/>
      <c r="K356" s="36"/>
      <c r="L356" s="39"/>
      <c r="M356" s="197"/>
      <c r="N356" s="198"/>
      <c r="O356" s="64"/>
      <c r="P356" s="64"/>
      <c r="Q356" s="64"/>
      <c r="R356" s="64"/>
      <c r="S356" s="64"/>
      <c r="T356" s="65"/>
      <c r="U356" s="34"/>
      <c r="V356" s="34"/>
      <c r="W356" s="34"/>
      <c r="X356" s="34"/>
      <c r="Y356" s="34"/>
      <c r="Z356" s="34"/>
      <c r="AA356" s="34"/>
      <c r="AB356" s="34"/>
      <c r="AC356" s="34"/>
      <c r="AD356" s="34"/>
      <c r="AE356" s="34"/>
      <c r="AT356" s="17" t="s">
        <v>154</v>
      </c>
      <c r="AU356" s="17" t="s">
        <v>81</v>
      </c>
    </row>
    <row r="357" spans="1:65" s="2" customFormat="1" ht="24" customHeight="1">
      <c r="A357" s="34"/>
      <c r="B357" s="35"/>
      <c r="C357" s="182" t="s">
        <v>628</v>
      </c>
      <c r="D357" s="182" t="s">
        <v>147</v>
      </c>
      <c r="E357" s="183" t="s">
        <v>629</v>
      </c>
      <c r="F357" s="184" t="s">
        <v>630</v>
      </c>
      <c r="G357" s="185" t="s">
        <v>174</v>
      </c>
      <c r="H357" s="186">
        <v>0.09</v>
      </c>
      <c r="I357" s="187"/>
      <c r="J357" s="188">
        <f>ROUND(I357*H357,2)</f>
        <v>0</v>
      </c>
      <c r="K357" s="184" t="s">
        <v>151</v>
      </c>
      <c r="L357" s="39"/>
      <c r="M357" s="189" t="s">
        <v>19</v>
      </c>
      <c r="N357" s="190" t="s">
        <v>45</v>
      </c>
      <c r="O357" s="64"/>
      <c r="P357" s="191">
        <f>O357*H357</f>
        <v>0</v>
      </c>
      <c r="Q357" s="191">
        <v>0</v>
      </c>
      <c r="R357" s="191">
        <f>Q357*H357</f>
        <v>0</v>
      </c>
      <c r="S357" s="191">
        <v>0</v>
      </c>
      <c r="T357" s="192">
        <f>S357*H357</f>
        <v>0</v>
      </c>
      <c r="U357" s="34"/>
      <c r="V357" s="34"/>
      <c r="W357" s="34"/>
      <c r="X357" s="34"/>
      <c r="Y357" s="34"/>
      <c r="Z357" s="34"/>
      <c r="AA357" s="34"/>
      <c r="AB357" s="34"/>
      <c r="AC357" s="34"/>
      <c r="AD357" s="34"/>
      <c r="AE357" s="34"/>
      <c r="AR357" s="193" t="s">
        <v>241</v>
      </c>
      <c r="AT357" s="193" t="s">
        <v>147</v>
      </c>
      <c r="AU357" s="193" t="s">
        <v>81</v>
      </c>
      <c r="AY357" s="17" t="s">
        <v>145</v>
      </c>
      <c r="BE357" s="194">
        <f>IF(N357="základní",J357,0)</f>
        <v>0</v>
      </c>
      <c r="BF357" s="194">
        <f>IF(N357="snížená",J357,0)</f>
        <v>0</v>
      </c>
      <c r="BG357" s="194">
        <f>IF(N357="zákl. přenesená",J357,0)</f>
        <v>0</v>
      </c>
      <c r="BH357" s="194">
        <f>IF(N357="sníž. přenesená",J357,0)</f>
        <v>0</v>
      </c>
      <c r="BI357" s="194">
        <f>IF(N357="nulová",J357,0)</f>
        <v>0</v>
      </c>
      <c r="BJ357" s="17" t="s">
        <v>79</v>
      </c>
      <c r="BK357" s="194">
        <f>ROUND(I357*H357,2)</f>
        <v>0</v>
      </c>
      <c r="BL357" s="17" t="s">
        <v>241</v>
      </c>
      <c r="BM357" s="193" t="s">
        <v>631</v>
      </c>
    </row>
    <row r="358" spans="1:65" s="2" customFormat="1" ht="78">
      <c r="A358" s="34"/>
      <c r="B358" s="35"/>
      <c r="C358" s="36"/>
      <c r="D358" s="195" t="s">
        <v>154</v>
      </c>
      <c r="E358" s="36"/>
      <c r="F358" s="196" t="s">
        <v>627</v>
      </c>
      <c r="G358" s="36"/>
      <c r="H358" s="36"/>
      <c r="I358" s="103"/>
      <c r="J358" s="36"/>
      <c r="K358" s="36"/>
      <c r="L358" s="39"/>
      <c r="M358" s="197"/>
      <c r="N358" s="198"/>
      <c r="O358" s="64"/>
      <c r="P358" s="64"/>
      <c r="Q358" s="64"/>
      <c r="R358" s="64"/>
      <c r="S358" s="64"/>
      <c r="T358" s="65"/>
      <c r="U358" s="34"/>
      <c r="V358" s="34"/>
      <c r="W358" s="34"/>
      <c r="X358" s="34"/>
      <c r="Y358" s="34"/>
      <c r="Z358" s="34"/>
      <c r="AA358" s="34"/>
      <c r="AB358" s="34"/>
      <c r="AC358" s="34"/>
      <c r="AD358" s="34"/>
      <c r="AE358" s="34"/>
      <c r="AT358" s="17" t="s">
        <v>154</v>
      </c>
      <c r="AU358" s="17" t="s">
        <v>81</v>
      </c>
    </row>
    <row r="359" spans="1:65" s="12" customFormat="1" ht="22.7" customHeight="1">
      <c r="B359" s="166"/>
      <c r="C359" s="167"/>
      <c r="D359" s="168" t="s">
        <v>73</v>
      </c>
      <c r="E359" s="180" t="s">
        <v>632</v>
      </c>
      <c r="F359" s="180" t="s">
        <v>633</v>
      </c>
      <c r="G359" s="167"/>
      <c r="H359" s="167"/>
      <c r="I359" s="170"/>
      <c r="J359" s="181">
        <f>BK359</f>
        <v>0</v>
      </c>
      <c r="K359" s="167"/>
      <c r="L359" s="172"/>
      <c r="M359" s="173"/>
      <c r="N359" s="174"/>
      <c r="O359" s="174"/>
      <c r="P359" s="175">
        <f>SUM(P360:P367)</f>
        <v>0</v>
      </c>
      <c r="Q359" s="174"/>
      <c r="R359" s="175">
        <f>SUM(R360:R367)</f>
        <v>2.5899999999999999E-2</v>
      </c>
      <c r="S359" s="174"/>
      <c r="T359" s="176">
        <f>SUM(T360:T367)</f>
        <v>0</v>
      </c>
      <c r="AR359" s="177" t="s">
        <v>81</v>
      </c>
      <c r="AT359" s="178" t="s">
        <v>73</v>
      </c>
      <c r="AU359" s="178" t="s">
        <v>79</v>
      </c>
      <c r="AY359" s="177" t="s">
        <v>145</v>
      </c>
      <c r="BK359" s="179">
        <f>SUM(BK360:BK367)</f>
        <v>0</v>
      </c>
    </row>
    <row r="360" spans="1:65" s="2" customFormat="1" ht="24" customHeight="1">
      <c r="A360" s="34"/>
      <c r="B360" s="35"/>
      <c r="C360" s="182" t="s">
        <v>634</v>
      </c>
      <c r="D360" s="182" t="s">
        <v>147</v>
      </c>
      <c r="E360" s="183" t="s">
        <v>635</v>
      </c>
      <c r="F360" s="184" t="s">
        <v>636</v>
      </c>
      <c r="G360" s="185" t="s">
        <v>539</v>
      </c>
      <c r="H360" s="186">
        <v>3</v>
      </c>
      <c r="I360" s="187"/>
      <c r="J360" s="188">
        <f>ROUND(I360*H360,2)</f>
        <v>0</v>
      </c>
      <c r="K360" s="184" t="s">
        <v>151</v>
      </c>
      <c r="L360" s="39"/>
      <c r="M360" s="189" t="s">
        <v>19</v>
      </c>
      <c r="N360" s="190" t="s">
        <v>45</v>
      </c>
      <c r="O360" s="64"/>
      <c r="P360" s="191">
        <f>O360*H360</f>
        <v>0</v>
      </c>
      <c r="Q360" s="191">
        <v>2.5000000000000001E-3</v>
      </c>
      <c r="R360" s="191">
        <f>Q360*H360</f>
        <v>7.4999999999999997E-3</v>
      </c>
      <c r="S360" s="191">
        <v>0</v>
      </c>
      <c r="T360" s="192">
        <f>S360*H360</f>
        <v>0</v>
      </c>
      <c r="U360" s="34"/>
      <c r="V360" s="34"/>
      <c r="W360" s="34"/>
      <c r="X360" s="34"/>
      <c r="Y360" s="34"/>
      <c r="Z360" s="34"/>
      <c r="AA360" s="34"/>
      <c r="AB360" s="34"/>
      <c r="AC360" s="34"/>
      <c r="AD360" s="34"/>
      <c r="AE360" s="34"/>
      <c r="AR360" s="193" t="s">
        <v>241</v>
      </c>
      <c r="AT360" s="193" t="s">
        <v>147</v>
      </c>
      <c r="AU360" s="193" t="s">
        <v>81</v>
      </c>
      <c r="AY360" s="17" t="s">
        <v>145</v>
      </c>
      <c r="BE360" s="194">
        <f>IF(N360="základní",J360,0)</f>
        <v>0</v>
      </c>
      <c r="BF360" s="194">
        <f>IF(N360="snížená",J360,0)</f>
        <v>0</v>
      </c>
      <c r="BG360" s="194">
        <f>IF(N360="zákl. přenesená",J360,0)</f>
        <v>0</v>
      </c>
      <c r="BH360" s="194">
        <f>IF(N360="sníž. přenesená",J360,0)</f>
        <v>0</v>
      </c>
      <c r="BI360" s="194">
        <f>IF(N360="nulová",J360,0)</f>
        <v>0</v>
      </c>
      <c r="BJ360" s="17" t="s">
        <v>79</v>
      </c>
      <c r="BK360" s="194">
        <f>ROUND(I360*H360,2)</f>
        <v>0</v>
      </c>
      <c r="BL360" s="17" t="s">
        <v>241</v>
      </c>
      <c r="BM360" s="193" t="s">
        <v>637</v>
      </c>
    </row>
    <row r="361" spans="1:65" s="2" customFormat="1" ht="48.75">
      <c r="A361" s="34"/>
      <c r="B361" s="35"/>
      <c r="C361" s="36"/>
      <c r="D361" s="195" t="s">
        <v>154</v>
      </c>
      <c r="E361" s="36"/>
      <c r="F361" s="196" t="s">
        <v>638</v>
      </c>
      <c r="G361" s="36"/>
      <c r="H361" s="36"/>
      <c r="I361" s="103"/>
      <c r="J361" s="36"/>
      <c r="K361" s="36"/>
      <c r="L361" s="39"/>
      <c r="M361" s="197"/>
      <c r="N361" s="198"/>
      <c r="O361" s="64"/>
      <c r="P361" s="64"/>
      <c r="Q361" s="64"/>
      <c r="R361" s="64"/>
      <c r="S361" s="64"/>
      <c r="T361" s="65"/>
      <c r="U361" s="34"/>
      <c r="V361" s="34"/>
      <c r="W361" s="34"/>
      <c r="X361" s="34"/>
      <c r="Y361" s="34"/>
      <c r="Z361" s="34"/>
      <c r="AA361" s="34"/>
      <c r="AB361" s="34"/>
      <c r="AC361" s="34"/>
      <c r="AD361" s="34"/>
      <c r="AE361" s="34"/>
      <c r="AT361" s="17" t="s">
        <v>154</v>
      </c>
      <c r="AU361" s="17" t="s">
        <v>81</v>
      </c>
    </row>
    <row r="362" spans="1:65" s="2" customFormat="1" ht="24" customHeight="1">
      <c r="A362" s="34"/>
      <c r="B362" s="35"/>
      <c r="C362" s="182" t="s">
        <v>639</v>
      </c>
      <c r="D362" s="182" t="s">
        <v>147</v>
      </c>
      <c r="E362" s="183" t="s">
        <v>640</v>
      </c>
      <c r="F362" s="184" t="s">
        <v>641</v>
      </c>
      <c r="G362" s="185" t="s">
        <v>539</v>
      </c>
      <c r="H362" s="186">
        <v>2</v>
      </c>
      <c r="I362" s="187"/>
      <c r="J362" s="188">
        <f>ROUND(I362*H362,2)</f>
        <v>0</v>
      </c>
      <c r="K362" s="184" t="s">
        <v>151</v>
      </c>
      <c r="L362" s="39"/>
      <c r="M362" s="189" t="s">
        <v>19</v>
      </c>
      <c r="N362" s="190" t="s">
        <v>45</v>
      </c>
      <c r="O362" s="64"/>
      <c r="P362" s="191">
        <f>O362*H362</f>
        <v>0</v>
      </c>
      <c r="Q362" s="191">
        <v>9.1999999999999998E-3</v>
      </c>
      <c r="R362" s="191">
        <f>Q362*H362</f>
        <v>1.84E-2</v>
      </c>
      <c r="S362" s="191">
        <v>0</v>
      </c>
      <c r="T362" s="192">
        <f>S362*H362</f>
        <v>0</v>
      </c>
      <c r="U362" s="34"/>
      <c r="V362" s="34"/>
      <c r="W362" s="34"/>
      <c r="X362" s="34"/>
      <c r="Y362" s="34"/>
      <c r="Z362" s="34"/>
      <c r="AA362" s="34"/>
      <c r="AB362" s="34"/>
      <c r="AC362" s="34"/>
      <c r="AD362" s="34"/>
      <c r="AE362" s="34"/>
      <c r="AR362" s="193" t="s">
        <v>241</v>
      </c>
      <c r="AT362" s="193" t="s">
        <v>147</v>
      </c>
      <c r="AU362" s="193" t="s">
        <v>81</v>
      </c>
      <c r="AY362" s="17" t="s">
        <v>145</v>
      </c>
      <c r="BE362" s="194">
        <f>IF(N362="základní",J362,0)</f>
        <v>0</v>
      </c>
      <c r="BF362" s="194">
        <f>IF(N362="snížená",J362,0)</f>
        <v>0</v>
      </c>
      <c r="BG362" s="194">
        <f>IF(N362="zákl. přenesená",J362,0)</f>
        <v>0</v>
      </c>
      <c r="BH362" s="194">
        <f>IF(N362="sníž. přenesená",J362,0)</f>
        <v>0</v>
      </c>
      <c r="BI362" s="194">
        <f>IF(N362="nulová",J362,0)</f>
        <v>0</v>
      </c>
      <c r="BJ362" s="17" t="s">
        <v>79</v>
      </c>
      <c r="BK362" s="194">
        <f>ROUND(I362*H362,2)</f>
        <v>0</v>
      </c>
      <c r="BL362" s="17" t="s">
        <v>241</v>
      </c>
      <c r="BM362" s="193" t="s">
        <v>642</v>
      </c>
    </row>
    <row r="363" spans="1:65" s="2" customFormat="1" ht="48.75">
      <c r="A363" s="34"/>
      <c r="B363" s="35"/>
      <c r="C363" s="36"/>
      <c r="D363" s="195" t="s">
        <v>154</v>
      </c>
      <c r="E363" s="36"/>
      <c r="F363" s="196" t="s">
        <v>638</v>
      </c>
      <c r="G363" s="36"/>
      <c r="H363" s="36"/>
      <c r="I363" s="103"/>
      <c r="J363" s="36"/>
      <c r="K363" s="36"/>
      <c r="L363" s="39"/>
      <c r="M363" s="197"/>
      <c r="N363" s="198"/>
      <c r="O363" s="64"/>
      <c r="P363" s="64"/>
      <c r="Q363" s="64"/>
      <c r="R363" s="64"/>
      <c r="S363" s="64"/>
      <c r="T363" s="65"/>
      <c r="U363" s="34"/>
      <c r="V363" s="34"/>
      <c r="W363" s="34"/>
      <c r="X363" s="34"/>
      <c r="Y363" s="34"/>
      <c r="Z363" s="34"/>
      <c r="AA363" s="34"/>
      <c r="AB363" s="34"/>
      <c r="AC363" s="34"/>
      <c r="AD363" s="34"/>
      <c r="AE363" s="34"/>
      <c r="AT363" s="17" t="s">
        <v>154</v>
      </c>
      <c r="AU363" s="17" t="s">
        <v>81</v>
      </c>
    </row>
    <row r="364" spans="1:65" s="2" customFormat="1" ht="24" customHeight="1">
      <c r="A364" s="34"/>
      <c r="B364" s="35"/>
      <c r="C364" s="182" t="s">
        <v>643</v>
      </c>
      <c r="D364" s="182" t="s">
        <v>147</v>
      </c>
      <c r="E364" s="183" t="s">
        <v>644</v>
      </c>
      <c r="F364" s="184" t="s">
        <v>645</v>
      </c>
      <c r="G364" s="185" t="s">
        <v>174</v>
      </c>
      <c r="H364" s="186">
        <v>2.5999999999999999E-2</v>
      </c>
      <c r="I364" s="187"/>
      <c r="J364" s="188">
        <f>ROUND(I364*H364,2)</f>
        <v>0</v>
      </c>
      <c r="K364" s="184" t="s">
        <v>151</v>
      </c>
      <c r="L364" s="39"/>
      <c r="M364" s="189" t="s">
        <v>19</v>
      </c>
      <c r="N364" s="190" t="s">
        <v>45</v>
      </c>
      <c r="O364" s="64"/>
      <c r="P364" s="191">
        <f>O364*H364</f>
        <v>0</v>
      </c>
      <c r="Q364" s="191">
        <v>0</v>
      </c>
      <c r="R364" s="191">
        <f>Q364*H364</f>
        <v>0</v>
      </c>
      <c r="S364" s="191">
        <v>0</v>
      </c>
      <c r="T364" s="192">
        <f>S364*H364</f>
        <v>0</v>
      </c>
      <c r="U364" s="34"/>
      <c r="V364" s="34"/>
      <c r="W364" s="34"/>
      <c r="X364" s="34"/>
      <c r="Y364" s="34"/>
      <c r="Z364" s="34"/>
      <c r="AA364" s="34"/>
      <c r="AB364" s="34"/>
      <c r="AC364" s="34"/>
      <c r="AD364" s="34"/>
      <c r="AE364" s="34"/>
      <c r="AR364" s="193" t="s">
        <v>241</v>
      </c>
      <c r="AT364" s="193" t="s">
        <v>147</v>
      </c>
      <c r="AU364" s="193" t="s">
        <v>81</v>
      </c>
      <c r="AY364" s="17" t="s">
        <v>145</v>
      </c>
      <c r="BE364" s="194">
        <f>IF(N364="základní",J364,0)</f>
        <v>0</v>
      </c>
      <c r="BF364" s="194">
        <f>IF(N364="snížená",J364,0)</f>
        <v>0</v>
      </c>
      <c r="BG364" s="194">
        <f>IF(N364="zákl. přenesená",J364,0)</f>
        <v>0</v>
      </c>
      <c r="BH364" s="194">
        <f>IF(N364="sníž. přenesená",J364,0)</f>
        <v>0</v>
      </c>
      <c r="BI364" s="194">
        <f>IF(N364="nulová",J364,0)</f>
        <v>0</v>
      </c>
      <c r="BJ364" s="17" t="s">
        <v>79</v>
      </c>
      <c r="BK364" s="194">
        <f>ROUND(I364*H364,2)</f>
        <v>0</v>
      </c>
      <c r="BL364" s="17" t="s">
        <v>241</v>
      </c>
      <c r="BM364" s="193" t="s">
        <v>646</v>
      </c>
    </row>
    <row r="365" spans="1:65" s="2" customFormat="1" ht="78">
      <c r="A365" s="34"/>
      <c r="B365" s="35"/>
      <c r="C365" s="36"/>
      <c r="D365" s="195" t="s">
        <v>154</v>
      </c>
      <c r="E365" s="36"/>
      <c r="F365" s="196" t="s">
        <v>647</v>
      </c>
      <c r="G365" s="36"/>
      <c r="H365" s="36"/>
      <c r="I365" s="103"/>
      <c r="J365" s="36"/>
      <c r="K365" s="36"/>
      <c r="L365" s="39"/>
      <c r="M365" s="197"/>
      <c r="N365" s="198"/>
      <c r="O365" s="64"/>
      <c r="P365" s="64"/>
      <c r="Q365" s="64"/>
      <c r="R365" s="64"/>
      <c r="S365" s="64"/>
      <c r="T365" s="65"/>
      <c r="U365" s="34"/>
      <c r="V365" s="34"/>
      <c r="W365" s="34"/>
      <c r="X365" s="34"/>
      <c r="Y365" s="34"/>
      <c r="Z365" s="34"/>
      <c r="AA365" s="34"/>
      <c r="AB365" s="34"/>
      <c r="AC365" s="34"/>
      <c r="AD365" s="34"/>
      <c r="AE365" s="34"/>
      <c r="AT365" s="17" t="s">
        <v>154</v>
      </c>
      <c r="AU365" s="17" t="s">
        <v>81</v>
      </c>
    </row>
    <row r="366" spans="1:65" s="2" customFormat="1" ht="24" customHeight="1">
      <c r="A366" s="34"/>
      <c r="B366" s="35"/>
      <c r="C366" s="182" t="s">
        <v>648</v>
      </c>
      <c r="D366" s="182" t="s">
        <v>147</v>
      </c>
      <c r="E366" s="183" t="s">
        <v>649</v>
      </c>
      <c r="F366" s="184" t="s">
        <v>650</v>
      </c>
      <c r="G366" s="185" t="s">
        <v>174</v>
      </c>
      <c r="H366" s="186">
        <v>2.5999999999999999E-2</v>
      </c>
      <c r="I366" s="187"/>
      <c r="J366" s="188">
        <f>ROUND(I366*H366,2)</f>
        <v>0</v>
      </c>
      <c r="K366" s="184" t="s">
        <v>151</v>
      </c>
      <c r="L366" s="39"/>
      <c r="M366" s="189" t="s">
        <v>19</v>
      </c>
      <c r="N366" s="190" t="s">
        <v>45</v>
      </c>
      <c r="O366" s="64"/>
      <c r="P366" s="191">
        <f>O366*H366</f>
        <v>0</v>
      </c>
      <c r="Q366" s="191">
        <v>0</v>
      </c>
      <c r="R366" s="191">
        <f>Q366*H366</f>
        <v>0</v>
      </c>
      <c r="S366" s="191">
        <v>0</v>
      </c>
      <c r="T366" s="192">
        <f>S366*H366</f>
        <v>0</v>
      </c>
      <c r="U366" s="34"/>
      <c r="V366" s="34"/>
      <c r="W366" s="34"/>
      <c r="X366" s="34"/>
      <c r="Y366" s="34"/>
      <c r="Z366" s="34"/>
      <c r="AA366" s="34"/>
      <c r="AB366" s="34"/>
      <c r="AC366" s="34"/>
      <c r="AD366" s="34"/>
      <c r="AE366" s="34"/>
      <c r="AR366" s="193" t="s">
        <v>241</v>
      </c>
      <c r="AT366" s="193" t="s">
        <v>147</v>
      </c>
      <c r="AU366" s="193" t="s">
        <v>81</v>
      </c>
      <c r="AY366" s="17" t="s">
        <v>145</v>
      </c>
      <c r="BE366" s="194">
        <f>IF(N366="základní",J366,0)</f>
        <v>0</v>
      </c>
      <c r="BF366" s="194">
        <f>IF(N366="snížená",J366,0)</f>
        <v>0</v>
      </c>
      <c r="BG366" s="194">
        <f>IF(N366="zákl. přenesená",J366,0)</f>
        <v>0</v>
      </c>
      <c r="BH366" s="194">
        <f>IF(N366="sníž. přenesená",J366,0)</f>
        <v>0</v>
      </c>
      <c r="BI366" s="194">
        <f>IF(N366="nulová",J366,0)</f>
        <v>0</v>
      </c>
      <c r="BJ366" s="17" t="s">
        <v>79</v>
      </c>
      <c r="BK366" s="194">
        <f>ROUND(I366*H366,2)</f>
        <v>0</v>
      </c>
      <c r="BL366" s="17" t="s">
        <v>241</v>
      </c>
      <c r="BM366" s="193" t="s">
        <v>651</v>
      </c>
    </row>
    <row r="367" spans="1:65" s="2" customFormat="1" ht="78">
      <c r="A367" s="34"/>
      <c r="B367" s="35"/>
      <c r="C367" s="36"/>
      <c r="D367" s="195" t="s">
        <v>154</v>
      </c>
      <c r="E367" s="36"/>
      <c r="F367" s="196" t="s">
        <v>647</v>
      </c>
      <c r="G367" s="36"/>
      <c r="H367" s="36"/>
      <c r="I367" s="103"/>
      <c r="J367" s="36"/>
      <c r="K367" s="36"/>
      <c r="L367" s="39"/>
      <c r="M367" s="197"/>
      <c r="N367" s="198"/>
      <c r="O367" s="64"/>
      <c r="P367" s="64"/>
      <c r="Q367" s="64"/>
      <c r="R367" s="64"/>
      <c r="S367" s="64"/>
      <c r="T367" s="65"/>
      <c r="U367" s="34"/>
      <c r="V367" s="34"/>
      <c r="W367" s="34"/>
      <c r="X367" s="34"/>
      <c r="Y367" s="34"/>
      <c r="Z367" s="34"/>
      <c r="AA367" s="34"/>
      <c r="AB367" s="34"/>
      <c r="AC367" s="34"/>
      <c r="AD367" s="34"/>
      <c r="AE367" s="34"/>
      <c r="AT367" s="17" t="s">
        <v>154</v>
      </c>
      <c r="AU367" s="17" t="s">
        <v>81</v>
      </c>
    </row>
    <row r="368" spans="1:65" s="12" customFormat="1" ht="22.7" customHeight="1">
      <c r="B368" s="166"/>
      <c r="C368" s="167"/>
      <c r="D368" s="168" t="s">
        <v>73</v>
      </c>
      <c r="E368" s="180" t="s">
        <v>652</v>
      </c>
      <c r="F368" s="180" t="s">
        <v>653</v>
      </c>
      <c r="G368" s="167"/>
      <c r="H368" s="167"/>
      <c r="I368" s="170"/>
      <c r="J368" s="181">
        <f>BK368</f>
        <v>0</v>
      </c>
      <c r="K368" s="167"/>
      <c r="L368" s="172"/>
      <c r="M368" s="173"/>
      <c r="N368" s="174"/>
      <c r="O368" s="174"/>
      <c r="P368" s="175">
        <f>SUM(P369:P372)</f>
        <v>0</v>
      </c>
      <c r="Q368" s="174"/>
      <c r="R368" s="175">
        <f>SUM(R369:R372)</f>
        <v>4.1340000000000003</v>
      </c>
      <c r="S368" s="174"/>
      <c r="T368" s="176">
        <f>SUM(T369:T372)</f>
        <v>0</v>
      </c>
      <c r="AR368" s="177" t="s">
        <v>81</v>
      </c>
      <c r="AT368" s="178" t="s">
        <v>73</v>
      </c>
      <c r="AU368" s="178" t="s">
        <v>79</v>
      </c>
      <c r="AY368" s="177" t="s">
        <v>145</v>
      </c>
      <c r="BK368" s="179">
        <f>SUM(BK369:BK372)</f>
        <v>0</v>
      </c>
    </row>
    <row r="369" spans="1:65" s="2" customFormat="1" ht="16.5" customHeight="1">
      <c r="A369" s="34"/>
      <c r="B369" s="35"/>
      <c r="C369" s="182" t="s">
        <v>654</v>
      </c>
      <c r="D369" s="182" t="s">
        <v>147</v>
      </c>
      <c r="E369" s="183" t="s">
        <v>655</v>
      </c>
      <c r="F369" s="184" t="s">
        <v>656</v>
      </c>
      <c r="G369" s="185" t="s">
        <v>545</v>
      </c>
      <c r="H369" s="186">
        <v>1</v>
      </c>
      <c r="I369" s="187"/>
      <c r="J369" s="188">
        <f>ROUND(I369*H369,2)</f>
        <v>0</v>
      </c>
      <c r="K369" s="184" t="s">
        <v>19</v>
      </c>
      <c r="L369" s="39"/>
      <c r="M369" s="189" t="s">
        <v>19</v>
      </c>
      <c r="N369" s="190" t="s">
        <v>45</v>
      </c>
      <c r="O369" s="64"/>
      <c r="P369" s="191">
        <f>O369*H369</f>
        <v>0</v>
      </c>
      <c r="Q369" s="191">
        <v>0</v>
      </c>
      <c r="R369" s="191">
        <f>Q369*H369</f>
        <v>0</v>
      </c>
      <c r="S369" s="191">
        <v>0</v>
      </c>
      <c r="T369" s="192">
        <f>S369*H369</f>
        <v>0</v>
      </c>
      <c r="U369" s="34"/>
      <c r="V369" s="34"/>
      <c r="W369" s="34"/>
      <c r="X369" s="34"/>
      <c r="Y369" s="34"/>
      <c r="Z369" s="34"/>
      <c r="AA369" s="34"/>
      <c r="AB369" s="34"/>
      <c r="AC369" s="34"/>
      <c r="AD369" s="34"/>
      <c r="AE369" s="34"/>
      <c r="AR369" s="193" t="s">
        <v>241</v>
      </c>
      <c r="AT369" s="193" t="s">
        <v>147</v>
      </c>
      <c r="AU369" s="193" t="s">
        <v>81</v>
      </c>
      <c r="AY369" s="17" t="s">
        <v>145</v>
      </c>
      <c r="BE369" s="194">
        <f>IF(N369="základní",J369,0)</f>
        <v>0</v>
      </c>
      <c r="BF369" s="194">
        <f>IF(N369="snížená",J369,0)</f>
        <v>0</v>
      </c>
      <c r="BG369" s="194">
        <f>IF(N369="zákl. přenesená",J369,0)</f>
        <v>0</v>
      </c>
      <c r="BH369" s="194">
        <f>IF(N369="sníž. přenesená",J369,0)</f>
        <v>0</v>
      </c>
      <c r="BI369" s="194">
        <f>IF(N369="nulová",J369,0)</f>
        <v>0</v>
      </c>
      <c r="BJ369" s="17" t="s">
        <v>79</v>
      </c>
      <c r="BK369" s="194">
        <f>ROUND(I369*H369,2)</f>
        <v>0</v>
      </c>
      <c r="BL369" s="17" t="s">
        <v>241</v>
      </c>
      <c r="BM369" s="193" t="s">
        <v>657</v>
      </c>
    </row>
    <row r="370" spans="1:65" s="2" customFormat="1" ht="16.5" customHeight="1">
      <c r="A370" s="34"/>
      <c r="B370" s="35"/>
      <c r="C370" s="182" t="s">
        <v>658</v>
      </c>
      <c r="D370" s="182" t="s">
        <v>147</v>
      </c>
      <c r="E370" s="183" t="s">
        <v>659</v>
      </c>
      <c r="F370" s="184" t="s">
        <v>660</v>
      </c>
      <c r="G370" s="185" t="s">
        <v>202</v>
      </c>
      <c r="H370" s="186">
        <v>26.5</v>
      </c>
      <c r="I370" s="187"/>
      <c r="J370" s="188">
        <f>ROUND(I370*H370,2)</f>
        <v>0</v>
      </c>
      <c r="K370" s="184" t="s">
        <v>19</v>
      </c>
      <c r="L370" s="39"/>
      <c r="M370" s="189" t="s">
        <v>19</v>
      </c>
      <c r="N370" s="190" t="s">
        <v>45</v>
      </c>
      <c r="O370" s="64"/>
      <c r="P370" s="191">
        <f>O370*H370</f>
        <v>0</v>
      </c>
      <c r="Q370" s="191">
        <v>0.156</v>
      </c>
      <c r="R370" s="191">
        <f>Q370*H370</f>
        <v>4.1340000000000003</v>
      </c>
      <c r="S370" s="191">
        <v>0</v>
      </c>
      <c r="T370" s="192">
        <f>S370*H370</f>
        <v>0</v>
      </c>
      <c r="U370" s="34"/>
      <c r="V370" s="34"/>
      <c r="W370" s="34"/>
      <c r="X370" s="34"/>
      <c r="Y370" s="34"/>
      <c r="Z370" s="34"/>
      <c r="AA370" s="34"/>
      <c r="AB370" s="34"/>
      <c r="AC370" s="34"/>
      <c r="AD370" s="34"/>
      <c r="AE370" s="34"/>
      <c r="AR370" s="193" t="s">
        <v>152</v>
      </c>
      <c r="AT370" s="193" t="s">
        <v>147</v>
      </c>
      <c r="AU370" s="193" t="s">
        <v>81</v>
      </c>
      <c r="AY370" s="17" t="s">
        <v>145</v>
      </c>
      <c r="BE370" s="194">
        <f>IF(N370="základní",J370,0)</f>
        <v>0</v>
      </c>
      <c r="BF370" s="194">
        <f>IF(N370="snížená",J370,0)</f>
        <v>0</v>
      </c>
      <c r="BG370" s="194">
        <f>IF(N370="zákl. přenesená",J370,0)</f>
        <v>0</v>
      </c>
      <c r="BH370" s="194">
        <f>IF(N370="sníž. přenesená",J370,0)</f>
        <v>0</v>
      </c>
      <c r="BI370" s="194">
        <f>IF(N370="nulová",J370,0)</f>
        <v>0</v>
      </c>
      <c r="BJ370" s="17" t="s">
        <v>79</v>
      </c>
      <c r="BK370" s="194">
        <f>ROUND(I370*H370,2)</f>
        <v>0</v>
      </c>
      <c r="BL370" s="17" t="s">
        <v>152</v>
      </c>
      <c r="BM370" s="193" t="s">
        <v>661</v>
      </c>
    </row>
    <row r="371" spans="1:65" s="13" customFormat="1">
      <c r="B371" s="199"/>
      <c r="C371" s="200"/>
      <c r="D371" s="195" t="s">
        <v>156</v>
      </c>
      <c r="E371" s="201" t="s">
        <v>19</v>
      </c>
      <c r="F371" s="202" t="s">
        <v>662</v>
      </c>
      <c r="G371" s="200"/>
      <c r="H371" s="203">
        <v>26.5</v>
      </c>
      <c r="I371" s="204"/>
      <c r="J371" s="200"/>
      <c r="K371" s="200"/>
      <c r="L371" s="205"/>
      <c r="M371" s="206"/>
      <c r="N371" s="207"/>
      <c r="O371" s="207"/>
      <c r="P371" s="207"/>
      <c r="Q371" s="207"/>
      <c r="R371" s="207"/>
      <c r="S371" s="207"/>
      <c r="T371" s="208"/>
      <c r="AT371" s="209" t="s">
        <v>156</v>
      </c>
      <c r="AU371" s="209" t="s">
        <v>81</v>
      </c>
      <c r="AV371" s="13" t="s">
        <v>81</v>
      </c>
      <c r="AW371" s="13" t="s">
        <v>34</v>
      </c>
      <c r="AX371" s="13" t="s">
        <v>79</v>
      </c>
      <c r="AY371" s="209" t="s">
        <v>145</v>
      </c>
    </row>
    <row r="372" spans="1:65" s="2" customFormat="1" ht="16.5" customHeight="1">
      <c r="A372" s="34"/>
      <c r="B372" s="35"/>
      <c r="C372" s="182" t="s">
        <v>663</v>
      </c>
      <c r="D372" s="182" t="s">
        <v>147</v>
      </c>
      <c r="E372" s="183" t="s">
        <v>664</v>
      </c>
      <c r="F372" s="184" t="s">
        <v>665</v>
      </c>
      <c r="G372" s="185" t="s">
        <v>545</v>
      </c>
      <c r="H372" s="186">
        <v>1</v>
      </c>
      <c r="I372" s="187"/>
      <c r="J372" s="188">
        <f>ROUND(I372*H372,2)</f>
        <v>0</v>
      </c>
      <c r="K372" s="184" t="s">
        <v>19</v>
      </c>
      <c r="L372" s="39"/>
      <c r="M372" s="189" t="s">
        <v>19</v>
      </c>
      <c r="N372" s="190" t="s">
        <v>45</v>
      </c>
      <c r="O372" s="64"/>
      <c r="P372" s="191">
        <f>O372*H372</f>
        <v>0</v>
      </c>
      <c r="Q372" s="191">
        <v>0</v>
      </c>
      <c r="R372" s="191">
        <f>Q372*H372</f>
        <v>0</v>
      </c>
      <c r="S372" s="191">
        <v>0</v>
      </c>
      <c r="T372" s="192">
        <f>S372*H372</f>
        <v>0</v>
      </c>
      <c r="U372" s="34"/>
      <c r="V372" s="34"/>
      <c r="W372" s="34"/>
      <c r="X372" s="34"/>
      <c r="Y372" s="34"/>
      <c r="Z372" s="34"/>
      <c r="AA372" s="34"/>
      <c r="AB372" s="34"/>
      <c r="AC372" s="34"/>
      <c r="AD372" s="34"/>
      <c r="AE372" s="34"/>
      <c r="AR372" s="193" t="s">
        <v>241</v>
      </c>
      <c r="AT372" s="193" t="s">
        <v>147</v>
      </c>
      <c r="AU372" s="193" t="s">
        <v>81</v>
      </c>
      <c r="AY372" s="17" t="s">
        <v>145</v>
      </c>
      <c r="BE372" s="194">
        <f>IF(N372="základní",J372,0)</f>
        <v>0</v>
      </c>
      <c r="BF372" s="194">
        <f>IF(N372="snížená",J372,0)</f>
        <v>0</v>
      </c>
      <c r="BG372" s="194">
        <f>IF(N372="zákl. přenesená",J372,0)</f>
        <v>0</v>
      </c>
      <c r="BH372" s="194">
        <f>IF(N372="sníž. přenesená",J372,0)</f>
        <v>0</v>
      </c>
      <c r="BI372" s="194">
        <f>IF(N372="nulová",J372,0)</f>
        <v>0</v>
      </c>
      <c r="BJ372" s="17" t="s">
        <v>79</v>
      </c>
      <c r="BK372" s="194">
        <f>ROUND(I372*H372,2)</f>
        <v>0</v>
      </c>
      <c r="BL372" s="17" t="s">
        <v>241</v>
      </c>
      <c r="BM372" s="193" t="s">
        <v>666</v>
      </c>
    </row>
    <row r="373" spans="1:65" s="12" customFormat="1" ht="22.7" customHeight="1">
      <c r="B373" s="166"/>
      <c r="C373" s="167"/>
      <c r="D373" s="168" t="s">
        <v>73</v>
      </c>
      <c r="E373" s="180" t="s">
        <v>667</v>
      </c>
      <c r="F373" s="180" t="s">
        <v>668</v>
      </c>
      <c r="G373" s="167"/>
      <c r="H373" s="167"/>
      <c r="I373" s="170"/>
      <c r="J373" s="181">
        <f>BK373</f>
        <v>0</v>
      </c>
      <c r="K373" s="167"/>
      <c r="L373" s="172"/>
      <c r="M373" s="173"/>
      <c r="N373" s="174"/>
      <c r="O373" s="174"/>
      <c r="P373" s="175">
        <f>SUM(P374:P376)</f>
        <v>0</v>
      </c>
      <c r="Q373" s="174"/>
      <c r="R373" s="175">
        <f>SUM(R374:R376)</f>
        <v>0</v>
      </c>
      <c r="S373" s="174"/>
      <c r="T373" s="176">
        <f>SUM(T374:T376)</f>
        <v>0</v>
      </c>
      <c r="AR373" s="177" t="s">
        <v>81</v>
      </c>
      <c r="AT373" s="178" t="s">
        <v>73</v>
      </c>
      <c r="AU373" s="178" t="s">
        <v>79</v>
      </c>
      <c r="AY373" s="177" t="s">
        <v>145</v>
      </c>
      <c r="BK373" s="179">
        <f>SUM(BK374:BK376)</f>
        <v>0</v>
      </c>
    </row>
    <row r="374" spans="1:65" s="2" customFormat="1" ht="24" customHeight="1">
      <c r="A374" s="34"/>
      <c r="B374" s="35"/>
      <c r="C374" s="182" t="s">
        <v>669</v>
      </c>
      <c r="D374" s="182" t="s">
        <v>147</v>
      </c>
      <c r="E374" s="183" t="s">
        <v>670</v>
      </c>
      <c r="F374" s="184" t="s">
        <v>671</v>
      </c>
      <c r="G374" s="185" t="s">
        <v>233</v>
      </c>
      <c r="H374" s="186">
        <v>1</v>
      </c>
      <c r="I374" s="187"/>
      <c r="J374" s="188">
        <f>ROUND(I374*H374,2)</f>
        <v>0</v>
      </c>
      <c r="K374" s="184" t="s">
        <v>19</v>
      </c>
      <c r="L374" s="39"/>
      <c r="M374" s="189" t="s">
        <v>19</v>
      </c>
      <c r="N374" s="190" t="s">
        <v>45</v>
      </c>
      <c r="O374" s="64"/>
      <c r="P374" s="191">
        <f>O374*H374</f>
        <v>0</v>
      </c>
      <c r="Q374" s="191">
        <v>0</v>
      </c>
      <c r="R374" s="191">
        <f>Q374*H374</f>
        <v>0</v>
      </c>
      <c r="S374" s="191">
        <v>0</v>
      </c>
      <c r="T374" s="192">
        <f>S374*H374</f>
        <v>0</v>
      </c>
      <c r="U374" s="34"/>
      <c r="V374" s="34"/>
      <c r="W374" s="34"/>
      <c r="X374" s="34"/>
      <c r="Y374" s="34"/>
      <c r="Z374" s="34"/>
      <c r="AA374" s="34"/>
      <c r="AB374" s="34"/>
      <c r="AC374" s="34"/>
      <c r="AD374" s="34"/>
      <c r="AE374" s="34"/>
      <c r="AR374" s="193" t="s">
        <v>241</v>
      </c>
      <c r="AT374" s="193" t="s">
        <v>147</v>
      </c>
      <c r="AU374" s="193" t="s">
        <v>81</v>
      </c>
      <c r="AY374" s="17" t="s">
        <v>145</v>
      </c>
      <c r="BE374" s="194">
        <f>IF(N374="základní",J374,0)</f>
        <v>0</v>
      </c>
      <c r="BF374" s="194">
        <f>IF(N374="snížená",J374,0)</f>
        <v>0</v>
      </c>
      <c r="BG374" s="194">
        <f>IF(N374="zákl. přenesená",J374,0)</f>
        <v>0</v>
      </c>
      <c r="BH374" s="194">
        <f>IF(N374="sníž. přenesená",J374,0)</f>
        <v>0</v>
      </c>
      <c r="BI374" s="194">
        <f>IF(N374="nulová",J374,0)</f>
        <v>0</v>
      </c>
      <c r="BJ374" s="17" t="s">
        <v>79</v>
      </c>
      <c r="BK374" s="194">
        <f>ROUND(I374*H374,2)</f>
        <v>0</v>
      </c>
      <c r="BL374" s="17" t="s">
        <v>241</v>
      </c>
      <c r="BM374" s="193" t="s">
        <v>672</v>
      </c>
    </row>
    <row r="375" spans="1:65" s="2" customFormat="1" ht="24" customHeight="1">
      <c r="A375" s="34"/>
      <c r="B375" s="35"/>
      <c r="C375" s="182" t="s">
        <v>673</v>
      </c>
      <c r="D375" s="182" t="s">
        <v>147</v>
      </c>
      <c r="E375" s="183" t="s">
        <v>674</v>
      </c>
      <c r="F375" s="184" t="s">
        <v>675</v>
      </c>
      <c r="G375" s="185" t="s">
        <v>676</v>
      </c>
      <c r="H375" s="231">
        <v>250</v>
      </c>
      <c r="I375" s="187"/>
      <c r="J375" s="188">
        <f>ROUND(I375*H375,2)</f>
        <v>0</v>
      </c>
      <c r="K375" s="184" t="s">
        <v>151</v>
      </c>
      <c r="L375" s="39"/>
      <c r="M375" s="189" t="s">
        <v>19</v>
      </c>
      <c r="N375" s="190" t="s">
        <v>45</v>
      </c>
      <c r="O375" s="64"/>
      <c r="P375" s="191">
        <f>O375*H375</f>
        <v>0</v>
      </c>
      <c r="Q375" s="191">
        <v>0</v>
      </c>
      <c r="R375" s="191">
        <f>Q375*H375</f>
        <v>0</v>
      </c>
      <c r="S375" s="191">
        <v>0</v>
      </c>
      <c r="T375" s="192">
        <f>S375*H375</f>
        <v>0</v>
      </c>
      <c r="U375" s="34"/>
      <c r="V375" s="34"/>
      <c r="W375" s="34"/>
      <c r="X375" s="34"/>
      <c r="Y375" s="34"/>
      <c r="Z375" s="34"/>
      <c r="AA375" s="34"/>
      <c r="AB375" s="34"/>
      <c r="AC375" s="34"/>
      <c r="AD375" s="34"/>
      <c r="AE375" s="34"/>
      <c r="AR375" s="193" t="s">
        <v>241</v>
      </c>
      <c r="AT375" s="193" t="s">
        <v>147</v>
      </c>
      <c r="AU375" s="193" t="s">
        <v>81</v>
      </c>
      <c r="AY375" s="17" t="s">
        <v>145</v>
      </c>
      <c r="BE375" s="194">
        <f>IF(N375="základní",J375,0)</f>
        <v>0</v>
      </c>
      <c r="BF375" s="194">
        <f>IF(N375="snížená",J375,0)</f>
        <v>0</v>
      </c>
      <c r="BG375" s="194">
        <f>IF(N375="zákl. přenesená",J375,0)</f>
        <v>0</v>
      </c>
      <c r="BH375" s="194">
        <f>IF(N375="sníž. přenesená",J375,0)</f>
        <v>0</v>
      </c>
      <c r="BI375" s="194">
        <f>IF(N375="nulová",J375,0)</f>
        <v>0</v>
      </c>
      <c r="BJ375" s="17" t="s">
        <v>79</v>
      </c>
      <c r="BK375" s="194">
        <f>ROUND(I375*H375,2)</f>
        <v>0</v>
      </c>
      <c r="BL375" s="17" t="s">
        <v>241</v>
      </c>
      <c r="BM375" s="193" t="s">
        <v>677</v>
      </c>
    </row>
    <row r="376" spans="1:65" s="2" customFormat="1" ht="78">
      <c r="A376" s="34"/>
      <c r="B376" s="35"/>
      <c r="C376" s="36"/>
      <c r="D376" s="195" t="s">
        <v>154</v>
      </c>
      <c r="E376" s="36"/>
      <c r="F376" s="196" t="s">
        <v>678</v>
      </c>
      <c r="G376" s="36"/>
      <c r="H376" s="36"/>
      <c r="I376" s="103"/>
      <c r="J376" s="36"/>
      <c r="K376" s="36"/>
      <c r="L376" s="39"/>
      <c r="M376" s="197"/>
      <c r="N376" s="198"/>
      <c r="O376" s="64"/>
      <c r="P376" s="64"/>
      <c r="Q376" s="64"/>
      <c r="R376" s="64"/>
      <c r="S376" s="64"/>
      <c r="T376" s="65"/>
      <c r="U376" s="34"/>
      <c r="V376" s="34"/>
      <c r="W376" s="34"/>
      <c r="X376" s="34"/>
      <c r="Y376" s="34"/>
      <c r="Z376" s="34"/>
      <c r="AA376" s="34"/>
      <c r="AB376" s="34"/>
      <c r="AC376" s="34"/>
      <c r="AD376" s="34"/>
      <c r="AE376" s="34"/>
      <c r="AT376" s="17" t="s">
        <v>154</v>
      </c>
      <c r="AU376" s="17" t="s">
        <v>81</v>
      </c>
    </row>
    <row r="377" spans="1:65" s="12" customFormat="1" ht="22.7" customHeight="1">
      <c r="B377" s="166"/>
      <c r="C377" s="167"/>
      <c r="D377" s="168" t="s">
        <v>73</v>
      </c>
      <c r="E377" s="180" t="s">
        <v>679</v>
      </c>
      <c r="F377" s="180" t="s">
        <v>680</v>
      </c>
      <c r="G377" s="167"/>
      <c r="H377" s="167"/>
      <c r="I377" s="170"/>
      <c r="J377" s="181">
        <f>BK377</f>
        <v>0</v>
      </c>
      <c r="K377" s="167"/>
      <c r="L377" s="172"/>
      <c r="M377" s="173"/>
      <c r="N377" s="174"/>
      <c r="O377" s="174"/>
      <c r="P377" s="175">
        <f>P378</f>
        <v>0</v>
      </c>
      <c r="Q377" s="174"/>
      <c r="R377" s="175">
        <f>R378</f>
        <v>0</v>
      </c>
      <c r="S377" s="174"/>
      <c r="T377" s="176">
        <f>T378</f>
        <v>0</v>
      </c>
      <c r="AR377" s="177" t="s">
        <v>81</v>
      </c>
      <c r="AT377" s="178" t="s">
        <v>73</v>
      </c>
      <c r="AU377" s="178" t="s">
        <v>79</v>
      </c>
      <c r="AY377" s="177" t="s">
        <v>145</v>
      </c>
      <c r="BK377" s="179">
        <f>BK378</f>
        <v>0</v>
      </c>
    </row>
    <row r="378" spans="1:65" s="2" customFormat="1" ht="16.5" customHeight="1">
      <c r="A378" s="34"/>
      <c r="B378" s="35"/>
      <c r="C378" s="182" t="s">
        <v>681</v>
      </c>
      <c r="D378" s="182" t="s">
        <v>147</v>
      </c>
      <c r="E378" s="183" t="s">
        <v>682</v>
      </c>
      <c r="F378" s="184" t="s">
        <v>683</v>
      </c>
      <c r="G378" s="185" t="s">
        <v>545</v>
      </c>
      <c r="H378" s="186">
        <v>1</v>
      </c>
      <c r="I378" s="187"/>
      <c r="J378" s="188">
        <f>ROUND(I378*H378,2)</f>
        <v>0</v>
      </c>
      <c r="K378" s="184" t="s">
        <v>19</v>
      </c>
      <c r="L378" s="39"/>
      <c r="M378" s="189" t="s">
        <v>19</v>
      </c>
      <c r="N378" s="190" t="s">
        <v>45</v>
      </c>
      <c r="O378" s="64"/>
      <c r="P378" s="191">
        <f>O378*H378</f>
        <v>0</v>
      </c>
      <c r="Q378" s="191">
        <v>0</v>
      </c>
      <c r="R378" s="191">
        <f>Q378*H378</f>
        <v>0</v>
      </c>
      <c r="S378" s="191">
        <v>0</v>
      </c>
      <c r="T378" s="192">
        <f>S378*H378</f>
        <v>0</v>
      </c>
      <c r="U378" s="34"/>
      <c r="V378" s="34"/>
      <c r="W378" s="34"/>
      <c r="X378" s="34"/>
      <c r="Y378" s="34"/>
      <c r="Z378" s="34"/>
      <c r="AA378" s="34"/>
      <c r="AB378" s="34"/>
      <c r="AC378" s="34"/>
      <c r="AD378" s="34"/>
      <c r="AE378" s="34"/>
      <c r="AR378" s="193" t="s">
        <v>241</v>
      </c>
      <c r="AT378" s="193" t="s">
        <v>147</v>
      </c>
      <c r="AU378" s="193" t="s">
        <v>81</v>
      </c>
      <c r="AY378" s="17" t="s">
        <v>145</v>
      </c>
      <c r="BE378" s="194">
        <f>IF(N378="základní",J378,0)</f>
        <v>0</v>
      </c>
      <c r="BF378" s="194">
        <f>IF(N378="snížená",J378,0)</f>
        <v>0</v>
      </c>
      <c r="BG378" s="194">
        <f>IF(N378="zákl. přenesená",J378,0)</f>
        <v>0</v>
      </c>
      <c r="BH378" s="194">
        <f>IF(N378="sníž. přenesená",J378,0)</f>
        <v>0</v>
      </c>
      <c r="BI378" s="194">
        <f>IF(N378="nulová",J378,0)</f>
        <v>0</v>
      </c>
      <c r="BJ378" s="17" t="s">
        <v>79</v>
      </c>
      <c r="BK378" s="194">
        <f>ROUND(I378*H378,2)</f>
        <v>0</v>
      </c>
      <c r="BL378" s="17" t="s">
        <v>241</v>
      </c>
      <c r="BM378" s="193" t="s">
        <v>684</v>
      </c>
    </row>
    <row r="379" spans="1:65" s="12" customFormat="1" ht="22.7" customHeight="1">
      <c r="B379" s="166"/>
      <c r="C379" s="167"/>
      <c r="D379" s="168" t="s">
        <v>73</v>
      </c>
      <c r="E379" s="180" t="s">
        <v>685</v>
      </c>
      <c r="F379" s="180" t="s">
        <v>686</v>
      </c>
      <c r="G379" s="167"/>
      <c r="H379" s="167"/>
      <c r="I379" s="170"/>
      <c r="J379" s="181">
        <f>BK379</f>
        <v>0</v>
      </c>
      <c r="K379" s="167"/>
      <c r="L379" s="172"/>
      <c r="M379" s="173"/>
      <c r="N379" s="174"/>
      <c r="O379" s="174"/>
      <c r="P379" s="175">
        <f>SUM(P380:P381)</f>
        <v>0</v>
      </c>
      <c r="Q379" s="174"/>
      <c r="R379" s="175">
        <f>SUM(R380:R381)</f>
        <v>0</v>
      </c>
      <c r="S379" s="174"/>
      <c r="T379" s="176">
        <f>SUM(T380:T381)</f>
        <v>8.0783999999999995E-3</v>
      </c>
      <c r="AR379" s="177" t="s">
        <v>81</v>
      </c>
      <c r="AT379" s="178" t="s">
        <v>73</v>
      </c>
      <c r="AU379" s="178" t="s">
        <v>79</v>
      </c>
      <c r="AY379" s="177" t="s">
        <v>145</v>
      </c>
      <c r="BK379" s="179">
        <f>SUM(BK380:BK381)</f>
        <v>0</v>
      </c>
    </row>
    <row r="380" spans="1:65" s="2" customFormat="1" ht="16.5" customHeight="1">
      <c r="A380" s="34"/>
      <c r="B380" s="35"/>
      <c r="C380" s="182" t="s">
        <v>687</v>
      </c>
      <c r="D380" s="182" t="s">
        <v>147</v>
      </c>
      <c r="E380" s="183" t="s">
        <v>688</v>
      </c>
      <c r="F380" s="184" t="s">
        <v>689</v>
      </c>
      <c r="G380" s="185" t="s">
        <v>202</v>
      </c>
      <c r="H380" s="186">
        <v>6.12</v>
      </c>
      <c r="I380" s="187"/>
      <c r="J380" s="188">
        <f>ROUND(I380*H380,2)</f>
        <v>0</v>
      </c>
      <c r="K380" s="184" t="s">
        <v>151</v>
      </c>
      <c r="L380" s="39"/>
      <c r="M380" s="189" t="s">
        <v>19</v>
      </c>
      <c r="N380" s="190" t="s">
        <v>45</v>
      </c>
      <c r="O380" s="64"/>
      <c r="P380" s="191">
        <f>O380*H380</f>
        <v>0</v>
      </c>
      <c r="Q380" s="191">
        <v>0</v>
      </c>
      <c r="R380" s="191">
        <f>Q380*H380</f>
        <v>0</v>
      </c>
      <c r="S380" s="191">
        <v>1.32E-3</v>
      </c>
      <c r="T380" s="192">
        <f>S380*H380</f>
        <v>8.0783999999999995E-3</v>
      </c>
      <c r="U380" s="34"/>
      <c r="V380" s="34"/>
      <c r="W380" s="34"/>
      <c r="X380" s="34"/>
      <c r="Y380" s="34"/>
      <c r="Z380" s="34"/>
      <c r="AA380" s="34"/>
      <c r="AB380" s="34"/>
      <c r="AC380" s="34"/>
      <c r="AD380" s="34"/>
      <c r="AE380" s="34"/>
      <c r="AR380" s="193" t="s">
        <v>241</v>
      </c>
      <c r="AT380" s="193" t="s">
        <v>147</v>
      </c>
      <c r="AU380" s="193" t="s">
        <v>81</v>
      </c>
      <c r="AY380" s="17" t="s">
        <v>145</v>
      </c>
      <c r="BE380" s="194">
        <f>IF(N380="základní",J380,0)</f>
        <v>0</v>
      </c>
      <c r="BF380" s="194">
        <f>IF(N380="snížená",J380,0)</f>
        <v>0</v>
      </c>
      <c r="BG380" s="194">
        <f>IF(N380="zákl. přenesená",J380,0)</f>
        <v>0</v>
      </c>
      <c r="BH380" s="194">
        <f>IF(N380="sníž. přenesená",J380,0)</f>
        <v>0</v>
      </c>
      <c r="BI380" s="194">
        <f>IF(N380="nulová",J380,0)</f>
        <v>0</v>
      </c>
      <c r="BJ380" s="17" t="s">
        <v>79</v>
      </c>
      <c r="BK380" s="194">
        <f>ROUND(I380*H380,2)</f>
        <v>0</v>
      </c>
      <c r="BL380" s="17" t="s">
        <v>241</v>
      </c>
      <c r="BM380" s="193" t="s">
        <v>690</v>
      </c>
    </row>
    <row r="381" spans="1:65" s="2" customFormat="1" ht="39">
      <c r="A381" s="34"/>
      <c r="B381" s="35"/>
      <c r="C381" s="36"/>
      <c r="D381" s="195" t="s">
        <v>154</v>
      </c>
      <c r="E381" s="36"/>
      <c r="F381" s="196" t="s">
        <v>691</v>
      </c>
      <c r="G381" s="36"/>
      <c r="H381" s="36"/>
      <c r="I381" s="103"/>
      <c r="J381" s="36"/>
      <c r="K381" s="36"/>
      <c r="L381" s="39"/>
      <c r="M381" s="197"/>
      <c r="N381" s="198"/>
      <c r="O381" s="64"/>
      <c r="P381" s="64"/>
      <c r="Q381" s="64"/>
      <c r="R381" s="64"/>
      <c r="S381" s="64"/>
      <c r="T381" s="65"/>
      <c r="U381" s="34"/>
      <c r="V381" s="34"/>
      <c r="W381" s="34"/>
      <c r="X381" s="34"/>
      <c r="Y381" s="34"/>
      <c r="Z381" s="34"/>
      <c r="AA381" s="34"/>
      <c r="AB381" s="34"/>
      <c r="AC381" s="34"/>
      <c r="AD381" s="34"/>
      <c r="AE381" s="34"/>
      <c r="AT381" s="17" t="s">
        <v>154</v>
      </c>
      <c r="AU381" s="17" t="s">
        <v>81</v>
      </c>
    </row>
    <row r="382" spans="1:65" s="12" customFormat="1" ht="22.7" customHeight="1">
      <c r="B382" s="166"/>
      <c r="C382" s="167"/>
      <c r="D382" s="168" t="s">
        <v>73</v>
      </c>
      <c r="E382" s="180" t="s">
        <v>692</v>
      </c>
      <c r="F382" s="180" t="s">
        <v>693</v>
      </c>
      <c r="G382" s="167"/>
      <c r="H382" s="167"/>
      <c r="I382" s="170"/>
      <c r="J382" s="181">
        <f>BK382</f>
        <v>0</v>
      </c>
      <c r="K382" s="167"/>
      <c r="L382" s="172"/>
      <c r="M382" s="173"/>
      <c r="N382" s="174"/>
      <c r="O382" s="174"/>
      <c r="P382" s="175">
        <f>SUM(P383:P399)</f>
        <v>0</v>
      </c>
      <c r="Q382" s="174"/>
      <c r="R382" s="175">
        <f>SUM(R383:R399)</f>
        <v>0.13701840000000001</v>
      </c>
      <c r="S382" s="174"/>
      <c r="T382" s="176">
        <f>SUM(T383:T399)</f>
        <v>0</v>
      </c>
      <c r="AR382" s="177" t="s">
        <v>81</v>
      </c>
      <c r="AT382" s="178" t="s">
        <v>73</v>
      </c>
      <c r="AU382" s="178" t="s">
        <v>79</v>
      </c>
      <c r="AY382" s="177" t="s">
        <v>145</v>
      </c>
      <c r="BK382" s="179">
        <f>SUM(BK383:BK399)</f>
        <v>0</v>
      </c>
    </row>
    <row r="383" spans="1:65" s="2" customFormat="1" ht="24" customHeight="1">
      <c r="A383" s="34"/>
      <c r="B383" s="35"/>
      <c r="C383" s="182" t="s">
        <v>694</v>
      </c>
      <c r="D383" s="182" t="s">
        <v>147</v>
      </c>
      <c r="E383" s="183" t="s">
        <v>695</v>
      </c>
      <c r="F383" s="184" t="s">
        <v>696</v>
      </c>
      <c r="G383" s="185" t="s">
        <v>202</v>
      </c>
      <c r="H383" s="186">
        <v>6</v>
      </c>
      <c r="I383" s="187"/>
      <c r="J383" s="188">
        <f>ROUND(I383*H383,2)</f>
        <v>0</v>
      </c>
      <c r="K383" s="184" t="s">
        <v>151</v>
      </c>
      <c r="L383" s="39"/>
      <c r="M383" s="189" t="s">
        <v>19</v>
      </c>
      <c r="N383" s="190" t="s">
        <v>45</v>
      </c>
      <c r="O383" s="64"/>
      <c r="P383" s="191">
        <f>O383*H383</f>
        <v>0</v>
      </c>
      <c r="Q383" s="191">
        <v>1.5740000000000001E-2</v>
      </c>
      <c r="R383" s="191">
        <f>Q383*H383</f>
        <v>9.4439999999999996E-2</v>
      </c>
      <c r="S383" s="191">
        <v>0</v>
      </c>
      <c r="T383" s="192">
        <f>S383*H383</f>
        <v>0</v>
      </c>
      <c r="U383" s="34"/>
      <c r="V383" s="34"/>
      <c r="W383" s="34"/>
      <c r="X383" s="34"/>
      <c r="Y383" s="34"/>
      <c r="Z383" s="34"/>
      <c r="AA383" s="34"/>
      <c r="AB383" s="34"/>
      <c r="AC383" s="34"/>
      <c r="AD383" s="34"/>
      <c r="AE383" s="34"/>
      <c r="AR383" s="193" t="s">
        <v>241</v>
      </c>
      <c r="AT383" s="193" t="s">
        <v>147</v>
      </c>
      <c r="AU383" s="193" t="s">
        <v>81</v>
      </c>
      <c r="AY383" s="17" t="s">
        <v>145</v>
      </c>
      <c r="BE383" s="194">
        <f>IF(N383="základní",J383,0)</f>
        <v>0</v>
      </c>
      <c r="BF383" s="194">
        <f>IF(N383="snížená",J383,0)</f>
        <v>0</v>
      </c>
      <c r="BG383" s="194">
        <f>IF(N383="zákl. přenesená",J383,0)</f>
        <v>0</v>
      </c>
      <c r="BH383" s="194">
        <f>IF(N383="sníž. přenesená",J383,0)</f>
        <v>0</v>
      </c>
      <c r="BI383" s="194">
        <f>IF(N383="nulová",J383,0)</f>
        <v>0</v>
      </c>
      <c r="BJ383" s="17" t="s">
        <v>79</v>
      </c>
      <c r="BK383" s="194">
        <f>ROUND(I383*H383,2)</f>
        <v>0</v>
      </c>
      <c r="BL383" s="17" t="s">
        <v>241</v>
      </c>
      <c r="BM383" s="193" t="s">
        <v>697</v>
      </c>
    </row>
    <row r="384" spans="1:65" s="2" customFormat="1" ht="126.75">
      <c r="A384" s="34"/>
      <c r="B384" s="35"/>
      <c r="C384" s="36"/>
      <c r="D384" s="195" t="s">
        <v>154</v>
      </c>
      <c r="E384" s="36"/>
      <c r="F384" s="196" t="s">
        <v>698</v>
      </c>
      <c r="G384" s="36"/>
      <c r="H384" s="36"/>
      <c r="I384" s="103"/>
      <c r="J384" s="36"/>
      <c r="K384" s="36"/>
      <c r="L384" s="39"/>
      <c r="M384" s="197"/>
      <c r="N384" s="198"/>
      <c r="O384" s="64"/>
      <c r="P384" s="64"/>
      <c r="Q384" s="64"/>
      <c r="R384" s="64"/>
      <c r="S384" s="64"/>
      <c r="T384" s="65"/>
      <c r="U384" s="34"/>
      <c r="V384" s="34"/>
      <c r="W384" s="34"/>
      <c r="X384" s="34"/>
      <c r="Y384" s="34"/>
      <c r="Z384" s="34"/>
      <c r="AA384" s="34"/>
      <c r="AB384" s="34"/>
      <c r="AC384" s="34"/>
      <c r="AD384" s="34"/>
      <c r="AE384" s="34"/>
      <c r="AT384" s="17" t="s">
        <v>154</v>
      </c>
      <c r="AU384" s="17" t="s">
        <v>81</v>
      </c>
    </row>
    <row r="385" spans="1:65" s="2" customFormat="1" ht="24" customHeight="1">
      <c r="A385" s="34"/>
      <c r="B385" s="35"/>
      <c r="C385" s="182" t="s">
        <v>699</v>
      </c>
      <c r="D385" s="182" t="s">
        <v>147</v>
      </c>
      <c r="E385" s="183" t="s">
        <v>700</v>
      </c>
      <c r="F385" s="184" t="s">
        <v>701</v>
      </c>
      <c r="G385" s="185" t="s">
        <v>202</v>
      </c>
      <c r="H385" s="186">
        <v>6</v>
      </c>
      <c r="I385" s="187"/>
      <c r="J385" s="188">
        <f>ROUND(I385*H385,2)</f>
        <v>0</v>
      </c>
      <c r="K385" s="184" t="s">
        <v>151</v>
      </c>
      <c r="L385" s="39"/>
      <c r="M385" s="189" t="s">
        <v>19</v>
      </c>
      <c r="N385" s="190" t="s">
        <v>45</v>
      </c>
      <c r="O385" s="64"/>
      <c r="P385" s="191">
        <f>O385*H385</f>
        <v>0</v>
      </c>
      <c r="Q385" s="191">
        <v>1E-4</v>
      </c>
      <c r="R385" s="191">
        <f>Q385*H385</f>
        <v>6.0000000000000006E-4</v>
      </c>
      <c r="S385" s="191">
        <v>0</v>
      </c>
      <c r="T385" s="192">
        <f>S385*H385</f>
        <v>0</v>
      </c>
      <c r="U385" s="34"/>
      <c r="V385" s="34"/>
      <c r="W385" s="34"/>
      <c r="X385" s="34"/>
      <c r="Y385" s="34"/>
      <c r="Z385" s="34"/>
      <c r="AA385" s="34"/>
      <c r="AB385" s="34"/>
      <c r="AC385" s="34"/>
      <c r="AD385" s="34"/>
      <c r="AE385" s="34"/>
      <c r="AR385" s="193" t="s">
        <v>241</v>
      </c>
      <c r="AT385" s="193" t="s">
        <v>147</v>
      </c>
      <c r="AU385" s="193" t="s">
        <v>81</v>
      </c>
      <c r="AY385" s="17" t="s">
        <v>145</v>
      </c>
      <c r="BE385" s="194">
        <f>IF(N385="základní",J385,0)</f>
        <v>0</v>
      </c>
      <c r="BF385" s="194">
        <f>IF(N385="snížená",J385,0)</f>
        <v>0</v>
      </c>
      <c r="BG385" s="194">
        <f>IF(N385="zákl. přenesená",J385,0)</f>
        <v>0</v>
      </c>
      <c r="BH385" s="194">
        <f>IF(N385="sníž. přenesená",J385,0)</f>
        <v>0</v>
      </c>
      <c r="BI385" s="194">
        <f>IF(N385="nulová",J385,0)</f>
        <v>0</v>
      </c>
      <c r="BJ385" s="17" t="s">
        <v>79</v>
      </c>
      <c r="BK385" s="194">
        <f>ROUND(I385*H385,2)</f>
        <v>0</v>
      </c>
      <c r="BL385" s="17" t="s">
        <v>241</v>
      </c>
      <c r="BM385" s="193" t="s">
        <v>702</v>
      </c>
    </row>
    <row r="386" spans="1:65" s="2" customFormat="1" ht="126.75">
      <c r="A386" s="34"/>
      <c r="B386" s="35"/>
      <c r="C386" s="36"/>
      <c r="D386" s="195" t="s">
        <v>154</v>
      </c>
      <c r="E386" s="36"/>
      <c r="F386" s="196" t="s">
        <v>698</v>
      </c>
      <c r="G386" s="36"/>
      <c r="H386" s="36"/>
      <c r="I386" s="103"/>
      <c r="J386" s="36"/>
      <c r="K386" s="36"/>
      <c r="L386" s="39"/>
      <c r="M386" s="197"/>
      <c r="N386" s="198"/>
      <c r="O386" s="64"/>
      <c r="P386" s="64"/>
      <c r="Q386" s="64"/>
      <c r="R386" s="64"/>
      <c r="S386" s="64"/>
      <c r="T386" s="65"/>
      <c r="U386" s="34"/>
      <c r="V386" s="34"/>
      <c r="W386" s="34"/>
      <c r="X386" s="34"/>
      <c r="Y386" s="34"/>
      <c r="Z386" s="34"/>
      <c r="AA386" s="34"/>
      <c r="AB386" s="34"/>
      <c r="AC386" s="34"/>
      <c r="AD386" s="34"/>
      <c r="AE386" s="34"/>
      <c r="AT386" s="17" t="s">
        <v>154</v>
      </c>
      <c r="AU386" s="17" t="s">
        <v>81</v>
      </c>
    </row>
    <row r="387" spans="1:65" s="2" customFormat="1" ht="16.5" customHeight="1">
      <c r="A387" s="34"/>
      <c r="B387" s="35"/>
      <c r="C387" s="182" t="s">
        <v>703</v>
      </c>
      <c r="D387" s="182" t="s">
        <v>147</v>
      </c>
      <c r="E387" s="183" t="s">
        <v>704</v>
      </c>
      <c r="F387" s="184" t="s">
        <v>705</v>
      </c>
      <c r="G387" s="185" t="s">
        <v>202</v>
      </c>
      <c r="H387" s="186">
        <v>6</v>
      </c>
      <c r="I387" s="187"/>
      <c r="J387" s="188">
        <f>ROUND(I387*H387,2)</f>
        <v>0</v>
      </c>
      <c r="K387" s="184" t="s">
        <v>151</v>
      </c>
      <c r="L387" s="39"/>
      <c r="M387" s="189" t="s">
        <v>19</v>
      </c>
      <c r="N387" s="190" t="s">
        <v>45</v>
      </c>
      <c r="O387" s="64"/>
      <c r="P387" s="191">
        <f>O387*H387</f>
        <v>0</v>
      </c>
      <c r="Q387" s="191">
        <v>0</v>
      </c>
      <c r="R387" s="191">
        <f>Q387*H387</f>
        <v>0</v>
      </c>
      <c r="S387" s="191">
        <v>0</v>
      </c>
      <c r="T387" s="192">
        <f>S387*H387</f>
        <v>0</v>
      </c>
      <c r="U387" s="34"/>
      <c r="V387" s="34"/>
      <c r="W387" s="34"/>
      <c r="X387" s="34"/>
      <c r="Y387" s="34"/>
      <c r="Z387" s="34"/>
      <c r="AA387" s="34"/>
      <c r="AB387" s="34"/>
      <c r="AC387" s="34"/>
      <c r="AD387" s="34"/>
      <c r="AE387" s="34"/>
      <c r="AR387" s="193" t="s">
        <v>241</v>
      </c>
      <c r="AT387" s="193" t="s">
        <v>147</v>
      </c>
      <c r="AU387" s="193" t="s">
        <v>81</v>
      </c>
      <c r="AY387" s="17" t="s">
        <v>145</v>
      </c>
      <c r="BE387" s="194">
        <f>IF(N387="základní",J387,0)</f>
        <v>0</v>
      </c>
      <c r="BF387" s="194">
        <f>IF(N387="snížená",J387,0)</f>
        <v>0</v>
      </c>
      <c r="BG387" s="194">
        <f>IF(N387="zákl. přenesená",J387,0)</f>
        <v>0</v>
      </c>
      <c r="BH387" s="194">
        <f>IF(N387="sníž. přenesená",J387,0)</f>
        <v>0</v>
      </c>
      <c r="BI387" s="194">
        <f>IF(N387="nulová",J387,0)</f>
        <v>0</v>
      </c>
      <c r="BJ387" s="17" t="s">
        <v>79</v>
      </c>
      <c r="BK387" s="194">
        <f>ROUND(I387*H387,2)</f>
        <v>0</v>
      </c>
      <c r="BL387" s="17" t="s">
        <v>241</v>
      </c>
      <c r="BM387" s="193" t="s">
        <v>706</v>
      </c>
    </row>
    <row r="388" spans="1:65" s="2" customFormat="1" ht="126.75">
      <c r="A388" s="34"/>
      <c r="B388" s="35"/>
      <c r="C388" s="36"/>
      <c r="D388" s="195" t="s">
        <v>154</v>
      </c>
      <c r="E388" s="36"/>
      <c r="F388" s="196" t="s">
        <v>698</v>
      </c>
      <c r="G388" s="36"/>
      <c r="H388" s="36"/>
      <c r="I388" s="103"/>
      <c r="J388" s="36"/>
      <c r="K388" s="36"/>
      <c r="L388" s="39"/>
      <c r="M388" s="197"/>
      <c r="N388" s="198"/>
      <c r="O388" s="64"/>
      <c r="P388" s="64"/>
      <c r="Q388" s="64"/>
      <c r="R388" s="64"/>
      <c r="S388" s="64"/>
      <c r="T388" s="65"/>
      <c r="U388" s="34"/>
      <c r="V388" s="34"/>
      <c r="W388" s="34"/>
      <c r="X388" s="34"/>
      <c r="Y388" s="34"/>
      <c r="Z388" s="34"/>
      <c r="AA388" s="34"/>
      <c r="AB388" s="34"/>
      <c r="AC388" s="34"/>
      <c r="AD388" s="34"/>
      <c r="AE388" s="34"/>
      <c r="AT388" s="17" t="s">
        <v>154</v>
      </c>
      <c r="AU388" s="17" t="s">
        <v>81</v>
      </c>
    </row>
    <row r="389" spans="1:65" s="2" customFormat="1" ht="24" customHeight="1">
      <c r="A389" s="34"/>
      <c r="B389" s="35"/>
      <c r="C389" s="182" t="s">
        <v>707</v>
      </c>
      <c r="D389" s="182" t="s">
        <v>147</v>
      </c>
      <c r="E389" s="183" t="s">
        <v>708</v>
      </c>
      <c r="F389" s="184" t="s">
        <v>709</v>
      </c>
      <c r="G389" s="185" t="s">
        <v>202</v>
      </c>
      <c r="H389" s="186">
        <v>6</v>
      </c>
      <c r="I389" s="187"/>
      <c r="J389" s="188">
        <f>ROUND(I389*H389,2)</f>
        <v>0</v>
      </c>
      <c r="K389" s="184" t="s">
        <v>151</v>
      </c>
      <c r="L389" s="39"/>
      <c r="M389" s="189" t="s">
        <v>19</v>
      </c>
      <c r="N389" s="190" t="s">
        <v>45</v>
      </c>
      <c r="O389" s="64"/>
      <c r="P389" s="191">
        <f>O389*H389</f>
        <v>0</v>
      </c>
      <c r="Q389" s="191">
        <v>2.5000000000000001E-4</v>
      </c>
      <c r="R389" s="191">
        <f>Q389*H389</f>
        <v>1.5E-3</v>
      </c>
      <c r="S389" s="191">
        <v>0</v>
      </c>
      <c r="T389" s="192">
        <f>S389*H389</f>
        <v>0</v>
      </c>
      <c r="U389" s="34"/>
      <c r="V389" s="34"/>
      <c r="W389" s="34"/>
      <c r="X389" s="34"/>
      <c r="Y389" s="34"/>
      <c r="Z389" s="34"/>
      <c r="AA389" s="34"/>
      <c r="AB389" s="34"/>
      <c r="AC389" s="34"/>
      <c r="AD389" s="34"/>
      <c r="AE389" s="34"/>
      <c r="AR389" s="193" t="s">
        <v>241</v>
      </c>
      <c r="AT389" s="193" t="s">
        <v>147</v>
      </c>
      <c r="AU389" s="193" t="s">
        <v>81</v>
      </c>
      <c r="AY389" s="17" t="s">
        <v>145</v>
      </c>
      <c r="BE389" s="194">
        <f>IF(N389="základní",J389,0)</f>
        <v>0</v>
      </c>
      <c r="BF389" s="194">
        <f>IF(N389="snížená",J389,0)</f>
        <v>0</v>
      </c>
      <c r="BG389" s="194">
        <f>IF(N389="zákl. přenesená",J389,0)</f>
        <v>0</v>
      </c>
      <c r="BH389" s="194">
        <f>IF(N389="sníž. přenesená",J389,0)</f>
        <v>0</v>
      </c>
      <c r="BI389" s="194">
        <f>IF(N389="nulová",J389,0)</f>
        <v>0</v>
      </c>
      <c r="BJ389" s="17" t="s">
        <v>79</v>
      </c>
      <c r="BK389" s="194">
        <f>ROUND(I389*H389,2)</f>
        <v>0</v>
      </c>
      <c r="BL389" s="17" t="s">
        <v>241</v>
      </c>
      <c r="BM389" s="193" t="s">
        <v>710</v>
      </c>
    </row>
    <row r="390" spans="1:65" s="2" customFormat="1" ht="126.75">
      <c r="A390" s="34"/>
      <c r="B390" s="35"/>
      <c r="C390" s="36"/>
      <c r="D390" s="195" t="s">
        <v>154</v>
      </c>
      <c r="E390" s="36"/>
      <c r="F390" s="196" t="s">
        <v>698</v>
      </c>
      <c r="G390" s="36"/>
      <c r="H390" s="36"/>
      <c r="I390" s="103"/>
      <c r="J390" s="36"/>
      <c r="K390" s="36"/>
      <c r="L390" s="39"/>
      <c r="M390" s="197"/>
      <c r="N390" s="198"/>
      <c r="O390" s="64"/>
      <c r="P390" s="64"/>
      <c r="Q390" s="64"/>
      <c r="R390" s="64"/>
      <c r="S390" s="64"/>
      <c r="T390" s="65"/>
      <c r="U390" s="34"/>
      <c r="V390" s="34"/>
      <c r="W390" s="34"/>
      <c r="X390" s="34"/>
      <c r="Y390" s="34"/>
      <c r="Z390" s="34"/>
      <c r="AA390" s="34"/>
      <c r="AB390" s="34"/>
      <c r="AC390" s="34"/>
      <c r="AD390" s="34"/>
      <c r="AE390" s="34"/>
      <c r="AT390" s="17" t="s">
        <v>154</v>
      </c>
      <c r="AU390" s="17" t="s">
        <v>81</v>
      </c>
    </row>
    <row r="391" spans="1:65" s="2" customFormat="1" ht="16.5" customHeight="1">
      <c r="A391" s="34"/>
      <c r="B391" s="35"/>
      <c r="C391" s="182" t="s">
        <v>711</v>
      </c>
      <c r="D391" s="182" t="s">
        <v>147</v>
      </c>
      <c r="E391" s="183" t="s">
        <v>712</v>
      </c>
      <c r="F391" s="184" t="s">
        <v>713</v>
      </c>
      <c r="G391" s="185" t="s">
        <v>202</v>
      </c>
      <c r="H391" s="186">
        <v>2.16</v>
      </c>
      <c r="I391" s="187"/>
      <c r="J391" s="188">
        <f>ROUND(I391*H391,2)</f>
        <v>0</v>
      </c>
      <c r="K391" s="184" t="s">
        <v>151</v>
      </c>
      <c r="L391" s="39"/>
      <c r="M391" s="189" t="s">
        <v>19</v>
      </c>
      <c r="N391" s="190" t="s">
        <v>45</v>
      </c>
      <c r="O391" s="64"/>
      <c r="P391" s="191">
        <f>O391*H391</f>
        <v>0</v>
      </c>
      <c r="Q391" s="191">
        <v>1.874E-2</v>
      </c>
      <c r="R391" s="191">
        <f>Q391*H391</f>
        <v>4.0478400000000005E-2</v>
      </c>
      <c r="S391" s="191">
        <v>0</v>
      </c>
      <c r="T391" s="192">
        <f>S391*H391</f>
        <v>0</v>
      </c>
      <c r="U391" s="34"/>
      <c r="V391" s="34"/>
      <c r="W391" s="34"/>
      <c r="X391" s="34"/>
      <c r="Y391" s="34"/>
      <c r="Z391" s="34"/>
      <c r="AA391" s="34"/>
      <c r="AB391" s="34"/>
      <c r="AC391" s="34"/>
      <c r="AD391" s="34"/>
      <c r="AE391" s="34"/>
      <c r="AR391" s="193" t="s">
        <v>241</v>
      </c>
      <c r="AT391" s="193" t="s">
        <v>147</v>
      </c>
      <c r="AU391" s="193" t="s">
        <v>81</v>
      </c>
      <c r="AY391" s="17" t="s">
        <v>145</v>
      </c>
      <c r="BE391" s="194">
        <f>IF(N391="základní",J391,0)</f>
        <v>0</v>
      </c>
      <c r="BF391" s="194">
        <f>IF(N391="snížená",J391,0)</f>
        <v>0</v>
      </c>
      <c r="BG391" s="194">
        <f>IF(N391="zákl. přenesená",J391,0)</f>
        <v>0</v>
      </c>
      <c r="BH391" s="194">
        <f>IF(N391="sníž. přenesená",J391,0)</f>
        <v>0</v>
      </c>
      <c r="BI391" s="194">
        <f>IF(N391="nulová",J391,0)</f>
        <v>0</v>
      </c>
      <c r="BJ391" s="17" t="s">
        <v>79</v>
      </c>
      <c r="BK391" s="194">
        <f>ROUND(I391*H391,2)</f>
        <v>0</v>
      </c>
      <c r="BL391" s="17" t="s">
        <v>241</v>
      </c>
      <c r="BM391" s="193" t="s">
        <v>714</v>
      </c>
    </row>
    <row r="392" spans="1:65" s="2" customFormat="1" ht="48.75">
      <c r="A392" s="34"/>
      <c r="B392" s="35"/>
      <c r="C392" s="36"/>
      <c r="D392" s="195" t="s">
        <v>154</v>
      </c>
      <c r="E392" s="36"/>
      <c r="F392" s="196" t="s">
        <v>715</v>
      </c>
      <c r="G392" s="36"/>
      <c r="H392" s="36"/>
      <c r="I392" s="103"/>
      <c r="J392" s="36"/>
      <c r="K392" s="36"/>
      <c r="L392" s="39"/>
      <c r="M392" s="197"/>
      <c r="N392" s="198"/>
      <c r="O392" s="64"/>
      <c r="P392" s="64"/>
      <c r="Q392" s="64"/>
      <c r="R392" s="64"/>
      <c r="S392" s="64"/>
      <c r="T392" s="65"/>
      <c r="U392" s="34"/>
      <c r="V392" s="34"/>
      <c r="W392" s="34"/>
      <c r="X392" s="34"/>
      <c r="Y392" s="34"/>
      <c r="Z392" s="34"/>
      <c r="AA392" s="34"/>
      <c r="AB392" s="34"/>
      <c r="AC392" s="34"/>
      <c r="AD392" s="34"/>
      <c r="AE392" s="34"/>
      <c r="AT392" s="17" t="s">
        <v>154</v>
      </c>
      <c r="AU392" s="17" t="s">
        <v>81</v>
      </c>
    </row>
    <row r="393" spans="1:65" s="13" customFormat="1">
      <c r="B393" s="199"/>
      <c r="C393" s="200"/>
      <c r="D393" s="195" t="s">
        <v>156</v>
      </c>
      <c r="E393" s="201" t="s">
        <v>19</v>
      </c>
      <c r="F393" s="202" t="s">
        <v>716</v>
      </c>
      <c r="G393" s="200"/>
      <c r="H393" s="203">
        <v>1.08</v>
      </c>
      <c r="I393" s="204"/>
      <c r="J393" s="200"/>
      <c r="K393" s="200"/>
      <c r="L393" s="205"/>
      <c r="M393" s="206"/>
      <c r="N393" s="207"/>
      <c r="O393" s="207"/>
      <c r="P393" s="207"/>
      <c r="Q393" s="207"/>
      <c r="R393" s="207"/>
      <c r="S393" s="207"/>
      <c r="T393" s="208"/>
      <c r="AT393" s="209" t="s">
        <v>156</v>
      </c>
      <c r="AU393" s="209" t="s">
        <v>81</v>
      </c>
      <c r="AV393" s="13" t="s">
        <v>81</v>
      </c>
      <c r="AW393" s="13" t="s">
        <v>34</v>
      </c>
      <c r="AX393" s="13" t="s">
        <v>74</v>
      </c>
      <c r="AY393" s="209" t="s">
        <v>145</v>
      </c>
    </row>
    <row r="394" spans="1:65" s="13" customFormat="1">
      <c r="B394" s="199"/>
      <c r="C394" s="200"/>
      <c r="D394" s="195" t="s">
        <v>156</v>
      </c>
      <c r="E394" s="201" t="s">
        <v>19</v>
      </c>
      <c r="F394" s="202" t="s">
        <v>717</v>
      </c>
      <c r="G394" s="200"/>
      <c r="H394" s="203">
        <v>1.08</v>
      </c>
      <c r="I394" s="204"/>
      <c r="J394" s="200"/>
      <c r="K394" s="200"/>
      <c r="L394" s="205"/>
      <c r="M394" s="206"/>
      <c r="N394" s="207"/>
      <c r="O394" s="207"/>
      <c r="P394" s="207"/>
      <c r="Q394" s="207"/>
      <c r="R394" s="207"/>
      <c r="S394" s="207"/>
      <c r="T394" s="208"/>
      <c r="AT394" s="209" t="s">
        <v>156</v>
      </c>
      <c r="AU394" s="209" t="s">
        <v>81</v>
      </c>
      <c r="AV394" s="13" t="s">
        <v>81</v>
      </c>
      <c r="AW394" s="13" t="s">
        <v>34</v>
      </c>
      <c r="AX394" s="13" t="s">
        <v>74</v>
      </c>
      <c r="AY394" s="209" t="s">
        <v>145</v>
      </c>
    </row>
    <row r="395" spans="1:65" s="14" customFormat="1">
      <c r="B395" s="210"/>
      <c r="C395" s="211"/>
      <c r="D395" s="195" t="s">
        <v>156</v>
      </c>
      <c r="E395" s="212" t="s">
        <v>19</v>
      </c>
      <c r="F395" s="213" t="s">
        <v>158</v>
      </c>
      <c r="G395" s="211"/>
      <c r="H395" s="214">
        <v>2.16</v>
      </c>
      <c r="I395" s="215"/>
      <c r="J395" s="211"/>
      <c r="K395" s="211"/>
      <c r="L395" s="216"/>
      <c r="M395" s="217"/>
      <c r="N395" s="218"/>
      <c r="O395" s="218"/>
      <c r="P395" s="218"/>
      <c r="Q395" s="218"/>
      <c r="R395" s="218"/>
      <c r="S395" s="218"/>
      <c r="T395" s="219"/>
      <c r="AT395" s="220" t="s">
        <v>156</v>
      </c>
      <c r="AU395" s="220" t="s">
        <v>81</v>
      </c>
      <c r="AV395" s="14" t="s">
        <v>152</v>
      </c>
      <c r="AW395" s="14" t="s">
        <v>34</v>
      </c>
      <c r="AX395" s="14" t="s">
        <v>79</v>
      </c>
      <c r="AY395" s="220" t="s">
        <v>145</v>
      </c>
    </row>
    <row r="396" spans="1:65" s="2" customFormat="1" ht="24" customHeight="1">
      <c r="A396" s="34"/>
      <c r="B396" s="35"/>
      <c r="C396" s="182" t="s">
        <v>718</v>
      </c>
      <c r="D396" s="182" t="s">
        <v>147</v>
      </c>
      <c r="E396" s="183" t="s">
        <v>719</v>
      </c>
      <c r="F396" s="184" t="s">
        <v>720</v>
      </c>
      <c r="G396" s="185" t="s">
        <v>174</v>
      </c>
      <c r="H396" s="186">
        <v>0.13700000000000001</v>
      </c>
      <c r="I396" s="187"/>
      <c r="J396" s="188">
        <f>ROUND(I396*H396,2)</f>
        <v>0</v>
      </c>
      <c r="K396" s="184" t="s">
        <v>151</v>
      </c>
      <c r="L396" s="39"/>
      <c r="M396" s="189" t="s">
        <v>19</v>
      </c>
      <c r="N396" s="190" t="s">
        <v>45</v>
      </c>
      <c r="O396" s="64"/>
      <c r="P396" s="191">
        <f>O396*H396</f>
        <v>0</v>
      </c>
      <c r="Q396" s="191">
        <v>0</v>
      </c>
      <c r="R396" s="191">
        <f>Q396*H396</f>
        <v>0</v>
      </c>
      <c r="S396" s="191">
        <v>0</v>
      </c>
      <c r="T396" s="192">
        <f>S396*H396</f>
        <v>0</v>
      </c>
      <c r="U396" s="34"/>
      <c r="V396" s="34"/>
      <c r="W396" s="34"/>
      <c r="X396" s="34"/>
      <c r="Y396" s="34"/>
      <c r="Z396" s="34"/>
      <c r="AA396" s="34"/>
      <c r="AB396" s="34"/>
      <c r="AC396" s="34"/>
      <c r="AD396" s="34"/>
      <c r="AE396" s="34"/>
      <c r="AR396" s="193" t="s">
        <v>241</v>
      </c>
      <c r="AT396" s="193" t="s">
        <v>147</v>
      </c>
      <c r="AU396" s="193" t="s">
        <v>81</v>
      </c>
      <c r="AY396" s="17" t="s">
        <v>145</v>
      </c>
      <c r="BE396" s="194">
        <f>IF(N396="základní",J396,0)</f>
        <v>0</v>
      </c>
      <c r="BF396" s="194">
        <f>IF(N396="snížená",J396,0)</f>
        <v>0</v>
      </c>
      <c r="BG396" s="194">
        <f>IF(N396="zákl. přenesená",J396,0)</f>
        <v>0</v>
      </c>
      <c r="BH396" s="194">
        <f>IF(N396="sníž. přenesená",J396,0)</f>
        <v>0</v>
      </c>
      <c r="BI396" s="194">
        <f>IF(N396="nulová",J396,0)</f>
        <v>0</v>
      </c>
      <c r="BJ396" s="17" t="s">
        <v>79</v>
      </c>
      <c r="BK396" s="194">
        <f>ROUND(I396*H396,2)</f>
        <v>0</v>
      </c>
      <c r="BL396" s="17" t="s">
        <v>241</v>
      </c>
      <c r="BM396" s="193" t="s">
        <v>721</v>
      </c>
    </row>
    <row r="397" spans="1:65" s="2" customFormat="1" ht="78">
      <c r="A397" s="34"/>
      <c r="B397" s="35"/>
      <c r="C397" s="36"/>
      <c r="D397" s="195" t="s">
        <v>154</v>
      </c>
      <c r="E397" s="36"/>
      <c r="F397" s="196" t="s">
        <v>722</v>
      </c>
      <c r="G397" s="36"/>
      <c r="H397" s="36"/>
      <c r="I397" s="103"/>
      <c r="J397" s="36"/>
      <c r="K397" s="36"/>
      <c r="L397" s="39"/>
      <c r="M397" s="197"/>
      <c r="N397" s="198"/>
      <c r="O397" s="64"/>
      <c r="P397" s="64"/>
      <c r="Q397" s="64"/>
      <c r="R397" s="64"/>
      <c r="S397" s="64"/>
      <c r="T397" s="65"/>
      <c r="U397" s="34"/>
      <c r="V397" s="34"/>
      <c r="W397" s="34"/>
      <c r="X397" s="34"/>
      <c r="Y397" s="34"/>
      <c r="Z397" s="34"/>
      <c r="AA397" s="34"/>
      <c r="AB397" s="34"/>
      <c r="AC397" s="34"/>
      <c r="AD397" s="34"/>
      <c r="AE397" s="34"/>
      <c r="AT397" s="17" t="s">
        <v>154</v>
      </c>
      <c r="AU397" s="17" t="s">
        <v>81</v>
      </c>
    </row>
    <row r="398" spans="1:65" s="2" customFormat="1" ht="24" customHeight="1">
      <c r="A398" s="34"/>
      <c r="B398" s="35"/>
      <c r="C398" s="182" t="s">
        <v>723</v>
      </c>
      <c r="D398" s="182" t="s">
        <v>147</v>
      </c>
      <c r="E398" s="183" t="s">
        <v>724</v>
      </c>
      <c r="F398" s="184" t="s">
        <v>725</v>
      </c>
      <c r="G398" s="185" t="s">
        <v>174</v>
      </c>
      <c r="H398" s="186">
        <v>0.13700000000000001</v>
      </c>
      <c r="I398" s="187"/>
      <c r="J398" s="188">
        <f>ROUND(I398*H398,2)</f>
        <v>0</v>
      </c>
      <c r="K398" s="184" t="s">
        <v>151</v>
      </c>
      <c r="L398" s="39"/>
      <c r="M398" s="189" t="s">
        <v>19</v>
      </c>
      <c r="N398" s="190" t="s">
        <v>45</v>
      </c>
      <c r="O398" s="64"/>
      <c r="P398" s="191">
        <f>O398*H398</f>
        <v>0</v>
      </c>
      <c r="Q398" s="191">
        <v>0</v>
      </c>
      <c r="R398" s="191">
        <f>Q398*H398</f>
        <v>0</v>
      </c>
      <c r="S398" s="191">
        <v>0</v>
      </c>
      <c r="T398" s="192">
        <f>S398*H398</f>
        <v>0</v>
      </c>
      <c r="U398" s="34"/>
      <c r="V398" s="34"/>
      <c r="W398" s="34"/>
      <c r="X398" s="34"/>
      <c r="Y398" s="34"/>
      <c r="Z398" s="34"/>
      <c r="AA398" s="34"/>
      <c r="AB398" s="34"/>
      <c r="AC398" s="34"/>
      <c r="AD398" s="34"/>
      <c r="AE398" s="34"/>
      <c r="AR398" s="193" t="s">
        <v>241</v>
      </c>
      <c r="AT398" s="193" t="s">
        <v>147</v>
      </c>
      <c r="AU398" s="193" t="s">
        <v>81</v>
      </c>
      <c r="AY398" s="17" t="s">
        <v>145</v>
      </c>
      <c r="BE398" s="194">
        <f>IF(N398="základní",J398,0)</f>
        <v>0</v>
      </c>
      <c r="BF398" s="194">
        <f>IF(N398="snížená",J398,0)</f>
        <v>0</v>
      </c>
      <c r="BG398" s="194">
        <f>IF(N398="zákl. přenesená",J398,0)</f>
        <v>0</v>
      </c>
      <c r="BH398" s="194">
        <f>IF(N398="sníž. přenesená",J398,0)</f>
        <v>0</v>
      </c>
      <c r="BI398" s="194">
        <f>IF(N398="nulová",J398,0)</f>
        <v>0</v>
      </c>
      <c r="BJ398" s="17" t="s">
        <v>79</v>
      </c>
      <c r="BK398" s="194">
        <f>ROUND(I398*H398,2)</f>
        <v>0</v>
      </c>
      <c r="BL398" s="17" t="s">
        <v>241</v>
      </c>
      <c r="BM398" s="193" t="s">
        <v>726</v>
      </c>
    </row>
    <row r="399" spans="1:65" s="2" customFormat="1" ht="78">
      <c r="A399" s="34"/>
      <c r="B399" s="35"/>
      <c r="C399" s="36"/>
      <c r="D399" s="195" t="s">
        <v>154</v>
      </c>
      <c r="E399" s="36"/>
      <c r="F399" s="196" t="s">
        <v>722</v>
      </c>
      <c r="G399" s="36"/>
      <c r="H399" s="36"/>
      <c r="I399" s="103"/>
      <c r="J399" s="36"/>
      <c r="K399" s="36"/>
      <c r="L399" s="39"/>
      <c r="M399" s="197"/>
      <c r="N399" s="198"/>
      <c r="O399" s="64"/>
      <c r="P399" s="64"/>
      <c r="Q399" s="64"/>
      <c r="R399" s="64"/>
      <c r="S399" s="64"/>
      <c r="T399" s="65"/>
      <c r="U399" s="34"/>
      <c r="V399" s="34"/>
      <c r="W399" s="34"/>
      <c r="X399" s="34"/>
      <c r="Y399" s="34"/>
      <c r="Z399" s="34"/>
      <c r="AA399" s="34"/>
      <c r="AB399" s="34"/>
      <c r="AC399" s="34"/>
      <c r="AD399" s="34"/>
      <c r="AE399" s="34"/>
      <c r="AT399" s="17" t="s">
        <v>154</v>
      </c>
      <c r="AU399" s="17" t="s">
        <v>81</v>
      </c>
    </row>
    <row r="400" spans="1:65" s="12" customFormat="1" ht="22.7" customHeight="1">
      <c r="B400" s="166"/>
      <c r="C400" s="167"/>
      <c r="D400" s="168" t="s">
        <v>73</v>
      </c>
      <c r="E400" s="180" t="s">
        <v>727</v>
      </c>
      <c r="F400" s="180" t="s">
        <v>728</v>
      </c>
      <c r="G400" s="167"/>
      <c r="H400" s="167"/>
      <c r="I400" s="170"/>
      <c r="J400" s="181">
        <f>BK400</f>
        <v>0</v>
      </c>
      <c r="K400" s="167"/>
      <c r="L400" s="172"/>
      <c r="M400" s="173"/>
      <c r="N400" s="174"/>
      <c r="O400" s="174"/>
      <c r="P400" s="175">
        <f>SUM(P401:P412)</f>
        <v>0</v>
      </c>
      <c r="Q400" s="174"/>
      <c r="R400" s="175">
        <f>SUM(R401:R412)</f>
        <v>0.1</v>
      </c>
      <c r="S400" s="174"/>
      <c r="T400" s="176">
        <f>SUM(T401:T412)</f>
        <v>0</v>
      </c>
      <c r="AR400" s="177" t="s">
        <v>81</v>
      </c>
      <c r="AT400" s="178" t="s">
        <v>73</v>
      </c>
      <c r="AU400" s="178" t="s">
        <v>79</v>
      </c>
      <c r="AY400" s="177" t="s">
        <v>145</v>
      </c>
      <c r="BK400" s="179">
        <f>SUM(BK401:BK412)</f>
        <v>0</v>
      </c>
    </row>
    <row r="401" spans="1:65" s="2" customFormat="1" ht="24" customHeight="1">
      <c r="A401" s="34"/>
      <c r="B401" s="35"/>
      <c r="C401" s="182" t="s">
        <v>729</v>
      </c>
      <c r="D401" s="182" t="s">
        <v>147</v>
      </c>
      <c r="E401" s="183" t="s">
        <v>730</v>
      </c>
      <c r="F401" s="184" t="s">
        <v>731</v>
      </c>
      <c r="G401" s="185" t="s">
        <v>233</v>
      </c>
      <c r="H401" s="186">
        <v>4</v>
      </c>
      <c r="I401" s="187"/>
      <c r="J401" s="188">
        <f>ROUND(I401*H401,2)</f>
        <v>0</v>
      </c>
      <c r="K401" s="184" t="s">
        <v>151</v>
      </c>
      <c r="L401" s="39"/>
      <c r="M401" s="189" t="s">
        <v>19</v>
      </c>
      <c r="N401" s="190" t="s">
        <v>45</v>
      </c>
      <c r="O401" s="64"/>
      <c r="P401" s="191">
        <f>O401*H401</f>
        <v>0</v>
      </c>
      <c r="Q401" s="191">
        <v>0</v>
      </c>
      <c r="R401" s="191">
        <f>Q401*H401</f>
        <v>0</v>
      </c>
      <c r="S401" s="191">
        <v>0</v>
      </c>
      <c r="T401" s="192">
        <f>S401*H401</f>
        <v>0</v>
      </c>
      <c r="U401" s="34"/>
      <c r="V401" s="34"/>
      <c r="W401" s="34"/>
      <c r="X401" s="34"/>
      <c r="Y401" s="34"/>
      <c r="Z401" s="34"/>
      <c r="AA401" s="34"/>
      <c r="AB401" s="34"/>
      <c r="AC401" s="34"/>
      <c r="AD401" s="34"/>
      <c r="AE401" s="34"/>
      <c r="AR401" s="193" t="s">
        <v>241</v>
      </c>
      <c r="AT401" s="193" t="s">
        <v>147</v>
      </c>
      <c r="AU401" s="193" t="s">
        <v>81</v>
      </c>
      <c r="AY401" s="17" t="s">
        <v>145</v>
      </c>
      <c r="BE401" s="194">
        <f>IF(N401="základní",J401,0)</f>
        <v>0</v>
      </c>
      <c r="BF401" s="194">
        <f>IF(N401="snížená",J401,0)</f>
        <v>0</v>
      </c>
      <c r="BG401" s="194">
        <f>IF(N401="zákl. přenesená",J401,0)</f>
        <v>0</v>
      </c>
      <c r="BH401" s="194">
        <f>IF(N401="sníž. přenesená",J401,0)</f>
        <v>0</v>
      </c>
      <c r="BI401" s="194">
        <f>IF(N401="nulová",J401,0)</f>
        <v>0</v>
      </c>
      <c r="BJ401" s="17" t="s">
        <v>79</v>
      </c>
      <c r="BK401" s="194">
        <f>ROUND(I401*H401,2)</f>
        <v>0</v>
      </c>
      <c r="BL401" s="17" t="s">
        <v>241</v>
      </c>
      <c r="BM401" s="193" t="s">
        <v>732</v>
      </c>
    </row>
    <row r="402" spans="1:65" s="2" customFormat="1" ht="87.75">
      <c r="A402" s="34"/>
      <c r="B402" s="35"/>
      <c r="C402" s="36"/>
      <c r="D402" s="195" t="s">
        <v>154</v>
      </c>
      <c r="E402" s="36"/>
      <c r="F402" s="196" t="s">
        <v>733</v>
      </c>
      <c r="G402" s="36"/>
      <c r="H402" s="36"/>
      <c r="I402" s="103"/>
      <c r="J402" s="36"/>
      <c r="K402" s="36"/>
      <c r="L402" s="39"/>
      <c r="M402" s="197"/>
      <c r="N402" s="198"/>
      <c r="O402" s="64"/>
      <c r="P402" s="64"/>
      <c r="Q402" s="64"/>
      <c r="R402" s="64"/>
      <c r="S402" s="64"/>
      <c r="T402" s="65"/>
      <c r="U402" s="34"/>
      <c r="V402" s="34"/>
      <c r="W402" s="34"/>
      <c r="X402" s="34"/>
      <c r="Y402" s="34"/>
      <c r="Z402" s="34"/>
      <c r="AA402" s="34"/>
      <c r="AB402" s="34"/>
      <c r="AC402" s="34"/>
      <c r="AD402" s="34"/>
      <c r="AE402" s="34"/>
      <c r="AT402" s="17" t="s">
        <v>154</v>
      </c>
      <c r="AU402" s="17" t="s">
        <v>81</v>
      </c>
    </row>
    <row r="403" spans="1:65" s="2" customFormat="1" ht="16.5" customHeight="1">
      <c r="A403" s="34"/>
      <c r="B403" s="35"/>
      <c r="C403" s="221" t="s">
        <v>734</v>
      </c>
      <c r="D403" s="221" t="s">
        <v>193</v>
      </c>
      <c r="E403" s="222" t="s">
        <v>735</v>
      </c>
      <c r="F403" s="223" t="s">
        <v>736</v>
      </c>
      <c r="G403" s="224" t="s">
        <v>233</v>
      </c>
      <c r="H403" s="225">
        <v>4</v>
      </c>
      <c r="I403" s="226"/>
      <c r="J403" s="227">
        <f t="shared" ref="J403:J409" si="0">ROUND(I403*H403,2)</f>
        <v>0</v>
      </c>
      <c r="K403" s="223" t="s">
        <v>19</v>
      </c>
      <c r="L403" s="228"/>
      <c r="M403" s="229" t="s">
        <v>19</v>
      </c>
      <c r="N403" s="230" t="s">
        <v>45</v>
      </c>
      <c r="O403" s="64"/>
      <c r="P403" s="191">
        <f t="shared" ref="P403:P409" si="1">O403*H403</f>
        <v>0</v>
      </c>
      <c r="Q403" s="191">
        <v>2.5000000000000001E-2</v>
      </c>
      <c r="R403" s="191">
        <f t="shared" ref="R403:R409" si="2">Q403*H403</f>
        <v>0.1</v>
      </c>
      <c r="S403" s="191">
        <v>0</v>
      </c>
      <c r="T403" s="192">
        <f t="shared" ref="T403:T409" si="3">S403*H403</f>
        <v>0</v>
      </c>
      <c r="U403" s="34"/>
      <c r="V403" s="34"/>
      <c r="W403" s="34"/>
      <c r="X403" s="34"/>
      <c r="Y403" s="34"/>
      <c r="Z403" s="34"/>
      <c r="AA403" s="34"/>
      <c r="AB403" s="34"/>
      <c r="AC403" s="34"/>
      <c r="AD403" s="34"/>
      <c r="AE403" s="34"/>
      <c r="AR403" s="193" t="s">
        <v>327</v>
      </c>
      <c r="AT403" s="193" t="s">
        <v>193</v>
      </c>
      <c r="AU403" s="193" t="s">
        <v>81</v>
      </c>
      <c r="AY403" s="17" t="s">
        <v>145</v>
      </c>
      <c r="BE403" s="194">
        <f t="shared" ref="BE403:BE409" si="4">IF(N403="základní",J403,0)</f>
        <v>0</v>
      </c>
      <c r="BF403" s="194">
        <f t="shared" ref="BF403:BF409" si="5">IF(N403="snížená",J403,0)</f>
        <v>0</v>
      </c>
      <c r="BG403" s="194">
        <f t="shared" ref="BG403:BG409" si="6">IF(N403="zákl. přenesená",J403,0)</f>
        <v>0</v>
      </c>
      <c r="BH403" s="194">
        <f t="shared" ref="BH403:BH409" si="7">IF(N403="sníž. přenesená",J403,0)</f>
        <v>0</v>
      </c>
      <c r="BI403" s="194">
        <f t="shared" ref="BI403:BI409" si="8">IF(N403="nulová",J403,0)</f>
        <v>0</v>
      </c>
      <c r="BJ403" s="17" t="s">
        <v>79</v>
      </c>
      <c r="BK403" s="194">
        <f t="shared" ref="BK403:BK409" si="9">ROUND(I403*H403,2)</f>
        <v>0</v>
      </c>
      <c r="BL403" s="17" t="s">
        <v>241</v>
      </c>
      <c r="BM403" s="193" t="s">
        <v>737</v>
      </c>
    </row>
    <row r="404" spans="1:65" s="2" customFormat="1" ht="16.5" customHeight="1">
      <c r="A404" s="34"/>
      <c r="B404" s="35"/>
      <c r="C404" s="182" t="s">
        <v>738</v>
      </c>
      <c r="D404" s="182" t="s">
        <v>147</v>
      </c>
      <c r="E404" s="183" t="s">
        <v>739</v>
      </c>
      <c r="F404" s="184" t="s">
        <v>740</v>
      </c>
      <c r="G404" s="185" t="s">
        <v>233</v>
      </c>
      <c r="H404" s="186">
        <v>2</v>
      </c>
      <c r="I404" s="187"/>
      <c r="J404" s="188">
        <f t="shared" si="0"/>
        <v>0</v>
      </c>
      <c r="K404" s="184" t="s">
        <v>19</v>
      </c>
      <c r="L404" s="39"/>
      <c r="M404" s="189" t="s">
        <v>19</v>
      </c>
      <c r="N404" s="190" t="s">
        <v>45</v>
      </c>
      <c r="O404" s="64"/>
      <c r="P404" s="191">
        <f t="shared" si="1"/>
        <v>0</v>
      </c>
      <c r="Q404" s="191">
        <v>0</v>
      </c>
      <c r="R404" s="191">
        <f t="shared" si="2"/>
        <v>0</v>
      </c>
      <c r="S404" s="191">
        <v>0</v>
      </c>
      <c r="T404" s="192">
        <f t="shared" si="3"/>
        <v>0</v>
      </c>
      <c r="U404" s="34"/>
      <c r="V404" s="34"/>
      <c r="W404" s="34"/>
      <c r="X404" s="34"/>
      <c r="Y404" s="34"/>
      <c r="Z404" s="34"/>
      <c r="AA404" s="34"/>
      <c r="AB404" s="34"/>
      <c r="AC404" s="34"/>
      <c r="AD404" s="34"/>
      <c r="AE404" s="34"/>
      <c r="AR404" s="193" t="s">
        <v>241</v>
      </c>
      <c r="AT404" s="193" t="s">
        <v>147</v>
      </c>
      <c r="AU404" s="193" t="s">
        <v>81</v>
      </c>
      <c r="AY404" s="17" t="s">
        <v>145</v>
      </c>
      <c r="BE404" s="194">
        <f t="shared" si="4"/>
        <v>0</v>
      </c>
      <c r="BF404" s="194">
        <f t="shared" si="5"/>
        <v>0</v>
      </c>
      <c r="BG404" s="194">
        <f t="shared" si="6"/>
        <v>0</v>
      </c>
      <c r="BH404" s="194">
        <f t="shared" si="7"/>
        <v>0</v>
      </c>
      <c r="BI404" s="194">
        <f t="shared" si="8"/>
        <v>0</v>
      </c>
      <c r="BJ404" s="17" t="s">
        <v>79</v>
      </c>
      <c r="BK404" s="194">
        <f t="shared" si="9"/>
        <v>0</v>
      </c>
      <c r="BL404" s="17" t="s">
        <v>241</v>
      </c>
      <c r="BM404" s="193" t="s">
        <v>741</v>
      </c>
    </row>
    <row r="405" spans="1:65" s="2" customFormat="1" ht="16.5" customHeight="1">
      <c r="A405" s="34"/>
      <c r="B405" s="35"/>
      <c r="C405" s="182" t="s">
        <v>742</v>
      </c>
      <c r="D405" s="182" t="s">
        <v>147</v>
      </c>
      <c r="E405" s="183" t="s">
        <v>743</v>
      </c>
      <c r="F405" s="184" t="s">
        <v>744</v>
      </c>
      <c r="G405" s="185" t="s">
        <v>233</v>
      </c>
      <c r="H405" s="186">
        <v>2</v>
      </c>
      <c r="I405" s="187"/>
      <c r="J405" s="188">
        <f t="shared" si="0"/>
        <v>0</v>
      </c>
      <c r="K405" s="184" t="s">
        <v>19</v>
      </c>
      <c r="L405" s="39"/>
      <c r="M405" s="189" t="s">
        <v>19</v>
      </c>
      <c r="N405" s="190" t="s">
        <v>45</v>
      </c>
      <c r="O405" s="64"/>
      <c r="P405" s="191">
        <f t="shared" si="1"/>
        <v>0</v>
      </c>
      <c r="Q405" s="191">
        <v>0</v>
      </c>
      <c r="R405" s="191">
        <f t="shared" si="2"/>
        <v>0</v>
      </c>
      <c r="S405" s="191">
        <v>0</v>
      </c>
      <c r="T405" s="192">
        <f t="shared" si="3"/>
        <v>0</v>
      </c>
      <c r="U405" s="34"/>
      <c r="V405" s="34"/>
      <c r="W405" s="34"/>
      <c r="X405" s="34"/>
      <c r="Y405" s="34"/>
      <c r="Z405" s="34"/>
      <c r="AA405" s="34"/>
      <c r="AB405" s="34"/>
      <c r="AC405" s="34"/>
      <c r="AD405" s="34"/>
      <c r="AE405" s="34"/>
      <c r="AR405" s="193" t="s">
        <v>241</v>
      </c>
      <c r="AT405" s="193" t="s">
        <v>147</v>
      </c>
      <c r="AU405" s="193" t="s">
        <v>81</v>
      </c>
      <c r="AY405" s="17" t="s">
        <v>145</v>
      </c>
      <c r="BE405" s="194">
        <f t="shared" si="4"/>
        <v>0</v>
      </c>
      <c r="BF405" s="194">
        <f t="shared" si="5"/>
        <v>0</v>
      </c>
      <c r="BG405" s="194">
        <f t="shared" si="6"/>
        <v>0</v>
      </c>
      <c r="BH405" s="194">
        <f t="shared" si="7"/>
        <v>0</v>
      </c>
      <c r="BI405" s="194">
        <f t="shared" si="8"/>
        <v>0</v>
      </c>
      <c r="BJ405" s="17" t="s">
        <v>79</v>
      </c>
      <c r="BK405" s="194">
        <f t="shared" si="9"/>
        <v>0</v>
      </c>
      <c r="BL405" s="17" t="s">
        <v>241</v>
      </c>
      <c r="BM405" s="193" t="s">
        <v>745</v>
      </c>
    </row>
    <row r="406" spans="1:65" s="2" customFormat="1" ht="16.5" customHeight="1">
      <c r="A406" s="34"/>
      <c r="B406" s="35"/>
      <c r="C406" s="182" t="s">
        <v>746</v>
      </c>
      <c r="D406" s="182" t="s">
        <v>147</v>
      </c>
      <c r="E406" s="183" t="s">
        <v>747</v>
      </c>
      <c r="F406" s="184" t="s">
        <v>748</v>
      </c>
      <c r="G406" s="185" t="s">
        <v>233</v>
      </c>
      <c r="H406" s="186">
        <v>1</v>
      </c>
      <c r="I406" s="187"/>
      <c r="J406" s="188">
        <f t="shared" si="0"/>
        <v>0</v>
      </c>
      <c r="K406" s="184" t="s">
        <v>19</v>
      </c>
      <c r="L406" s="39"/>
      <c r="M406" s="189" t="s">
        <v>19</v>
      </c>
      <c r="N406" s="190" t="s">
        <v>45</v>
      </c>
      <c r="O406" s="64"/>
      <c r="P406" s="191">
        <f t="shared" si="1"/>
        <v>0</v>
      </c>
      <c r="Q406" s="191">
        <v>0</v>
      </c>
      <c r="R406" s="191">
        <f t="shared" si="2"/>
        <v>0</v>
      </c>
      <c r="S406" s="191">
        <v>0</v>
      </c>
      <c r="T406" s="192">
        <f t="shared" si="3"/>
        <v>0</v>
      </c>
      <c r="U406" s="34"/>
      <c r="V406" s="34"/>
      <c r="W406" s="34"/>
      <c r="X406" s="34"/>
      <c r="Y406" s="34"/>
      <c r="Z406" s="34"/>
      <c r="AA406" s="34"/>
      <c r="AB406" s="34"/>
      <c r="AC406" s="34"/>
      <c r="AD406" s="34"/>
      <c r="AE406" s="34"/>
      <c r="AR406" s="193" t="s">
        <v>241</v>
      </c>
      <c r="AT406" s="193" t="s">
        <v>147</v>
      </c>
      <c r="AU406" s="193" t="s">
        <v>81</v>
      </c>
      <c r="AY406" s="17" t="s">
        <v>145</v>
      </c>
      <c r="BE406" s="194">
        <f t="shared" si="4"/>
        <v>0</v>
      </c>
      <c r="BF406" s="194">
        <f t="shared" si="5"/>
        <v>0</v>
      </c>
      <c r="BG406" s="194">
        <f t="shared" si="6"/>
        <v>0</v>
      </c>
      <c r="BH406" s="194">
        <f t="shared" si="7"/>
        <v>0</v>
      </c>
      <c r="BI406" s="194">
        <f t="shared" si="8"/>
        <v>0</v>
      </c>
      <c r="BJ406" s="17" t="s">
        <v>79</v>
      </c>
      <c r="BK406" s="194">
        <f t="shared" si="9"/>
        <v>0</v>
      </c>
      <c r="BL406" s="17" t="s">
        <v>241</v>
      </c>
      <c r="BM406" s="193" t="s">
        <v>749</v>
      </c>
    </row>
    <row r="407" spans="1:65" s="2" customFormat="1" ht="16.5" customHeight="1">
      <c r="A407" s="34"/>
      <c r="B407" s="35"/>
      <c r="C407" s="182" t="s">
        <v>750</v>
      </c>
      <c r="D407" s="182" t="s">
        <v>147</v>
      </c>
      <c r="E407" s="183" t="s">
        <v>751</v>
      </c>
      <c r="F407" s="184" t="s">
        <v>752</v>
      </c>
      <c r="G407" s="185" t="s">
        <v>545</v>
      </c>
      <c r="H407" s="186">
        <v>1</v>
      </c>
      <c r="I407" s="187"/>
      <c r="J407" s="188">
        <f t="shared" si="0"/>
        <v>0</v>
      </c>
      <c r="K407" s="184" t="s">
        <v>19</v>
      </c>
      <c r="L407" s="39"/>
      <c r="M407" s="189" t="s">
        <v>19</v>
      </c>
      <c r="N407" s="190" t="s">
        <v>45</v>
      </c>
      <c r="O407" s="64"/>
      <c r="P407" s="191">
        <f t="shared" si="1"/>
        <v>0</v>
      </c>
      <c r="Q407" s="191">
        <v>0</v>
      </c>
      <c r="R407" s="191">
        <f t="shared" si="2"/>
        <v>0</v>
      </c>
      <c r="S407" s="191">
        <v>0</v>
      </c>
      <c r="T407" s="192">
        <f t="shared" si="3"/>
        <v>0</v>
      </c>
      <c r="U407" s="34"/>
      <c r="V407" s="34"/>
      <c r="W407" s="34"/>
      <c r="X407" s="34"/>
      <c r="Y407" s="34"/>
      <c r="Z407" s="34"/>
      <c r="AA407" s="34"/>
      <c r="AB407" s="34"/>
      <c r="AC407" s="34"/>
      <c r="AD407" s="34"/>
      <c r="AE407" s="34"/>
      <c r="AR407" s="193" t="s">
        <v>241</v>
      </c>
      <c r="AT407" s="193" t="s">
        <v>147</v>
      </c>
      <c r="AU407" s="193" t="s">
        <v>81</v>
      </c>
      <c r="AY407" s="17" t="s">
        <v>145</v>
      </c>
      <c r="BE407" s="194">
        <f t="shared" si="4"/>
        <v>0</v>
      </c>
      <c r="BF407" s="194">
        <f t="shared" si="5"/>
        <v>0</v>
      </c>
      <c r="BG407" s="194">
        <f t="shared" si="6"/>
        <v>0</v>
      </c>
      <c r="BH407" s="194">
        <f t="shared" si="7"/>
        <v>0</v>
      </c>
      <c r="BI407" s="194">
        <f t="shared" si="8"/>
        <v>0</v>
      </c>
      <c r="BJ407" s="17" t="s">
        <v>79</v>
      </c>
      <c r="BK407" s="194">
        <f t="shared" si="9"/>
        <v>0</v>
      </c>
      <c r="BL407" s="17" t="s">
        <v>241</v>
      </c>
      <c r="BM407" s="193" t="s">
        <v>753</v>
      </c>
    </row>
    <row r="408" spans="1:65" s="2" customFormat="1" ht="16.5" customHeight="1">
      <c r="A408" s="34"/>
      <c r="B408" s="35"/>
      <c r="C408" s="182" t="s">
        <v>754</v>
      </c>
      <c r="D408" s="182" t="s">
        <v>147</v>
      </c>
      <c r="E408" s="183" t="s">
        <v>755</v>
      </c>
      <c r="F408" s="184" t="s">
        <v>756</v>
      </c>
      <c r="G408" s="185" t="s">
        <v>233</v>
      </c>
      <c r="H408" s="186">
        <v>10</v>
      </c>
      <c r="I408" s="187"/>
      <c r="J408" s="188">
        <f t="shared" si="0"/>
        <v>0</v>
      </c>
      <c r="K408" s="184" t="s">
        <v>19</v>
      </c>
      <c r="L408" s="39"/>
      <c r="M408" s="189" t="s">
        <v>19</v>
      </c>
      <c r="N408" s="190" t="s">
        <v>45</v>
      </c>
      <c r="O408" s="64"/>
      <c r="P408" s="191">
        <f t="shared" si="1"/>
        <v>0</v>
      </c>
      <c r="Q408" s="191">
        <v>0</v>
      </c>
      <c r="R408" s="191">
        <f t="shared" si="2"/>
        <v>0</v>
      </c>
      <c r="S408" s="191">
        <v>0</v>
      </c>
      <c r="T408" s="192">
        <f t="shared" si="3"/>
        <v>0</v>
      </c>
      <c r="U408" s="34"/>
      <c r="V408" s="34"/>
      <c r="W408" s="34"/>
      <c r="X408" s="34"/>
      <c r="Y408" s="34"/>
      <c r="Z408" s="34"/>
      <c r="AA408" s="34"/>
      <c r="AB408" s="34"/>
      <c r="AC408" s="34"/>
      <c r="AD408" s="34"/>
      <c r="AE408" s="34"/>
      <c r="AR408" s="193" t="s">
        <v>241</v>
      </c>
      <c r="AT408" s="193" t="s">
        <v>147</v>
      </c>
      <c r="AU408" s="193" t="s">
        <v>81</v>
      </c>
      <c r="AY408" s="17" t="s">
        <v>145</v>
      </c>
      <c r="BE408" s="194">
        <f t="shared" si="4"/>
        <v>0</v>
      </c>
      <c r="BF408" s="194">
        <f t="shared" si="5"/>
        <v>0</v>
      </c>
      <c r="BG408" s="194">
        <f t="shared" si="6"/>
        <v>0</v>
      </c>
      <c r="BH408" s="194">
        <f t="shared" si="7"/>
        <v>0</v>
      </c>
      <c r="BI408" s="194">
        <f t="shared" si="8"/>
        <v>0</v>
      </c>
      <c r="BJ408" s="17" t="s">
        <v>79</v>
      </c>
      <c r="BK408" s="194">
        <f t="shared" si="9"/>
        <v>0</v>
      </c>
      <c r="BL408" s="17" t="s">
        <v>241</v>
      </c>
      <c r="BM408" s="193" t="s">
        <v>757</v>
      </c>
    </row>
    <row r="409" spans="1:65" s="2" customFormat="1" ht="24" customHeight="1">
      <c r="A409" s="34"/>
      <c r="B409" s="35"/>
      <c r="C409" s="182" t="s">
        <v>758</v>
      </c>
      <c r="D409" s="182" t="s">
        <v>147</v>
      </c>
      <c r="E409" s="183" t="s">
        <v>759</v>
      </c>
      <c r="F409" s="184" t="s">
        <v>760</v>
      </c>
      <c r="G409" s="185" t="s">
        <v>174</v>
      </c>
      <c r="H409" s="186">
        <v>0.1</v>
      </c>
      <c r="I409" s="187"/>
      <c r="J409" s="188">
        <f t="shared" si="0"/>
        <v>0</v>
      </c>
      <c r="K409" s="184" t="s">
        <v>151</v>
      </c>
      <c r="L409" s="39"/>
      <c r="M409" s="189" t="s">
        <v>19</v>
      </c>
      <c r="N409" s="190" t="s">
        <v>45</v>
      </c>
      <c r="O409" s="64"/>
      <c r="P409" s="191">
        <f t="shared" si="1"/>
        <v>0</v>
      </c>
      <c r="Q409" s="191">
        <v>0</v>
      </c>
      <c r="R409" s="191">
        <f t="shared" si="2"/>
        <v>0</v>
      </c>
      <c r="S409" s="191">
        <v>0</v>
      </c>
      <c r="T409" s="192">
        <f t="shared" si="3"/>
        <v>0</v>
      </c>
      <c r="U409" s="34"/>
      <c r="V409" s="34"/>
      <c r="W409" s="34"/>
      <c r="X409" s="34"/>
      <c r="Y409" s="34"/>
      <c r="Z409" s="34"/>
      <c r="AA409" s="34"/>
      <c r="AB409" s="34"/>
      <c r="AC409" s="34"/>
      <c r="AD409" s="34"/>
      <c r="AE409" s="34"/>
      <c r="AR409" s="193" t="s">
        <v>241</v>
      </c>
      <c r="AT409" s="193" t="s">
        <v>147</v>
      </c>
      <c r="AU409" s="193" t="s">
        <v>81</v>
      </c>
      <c r="AY409" s="17" t="s">
        <v>145</v>
      </c>
      <c r="BE409" s="194">
        <f t="shared" si="4"/>
        <v>0</v>
      </c>
      <c r="BF409" s="194">
        <f t="shared" si="5"/>
        <v>0</v>
      </c>
      <c r="BG409" s="194">
        <f t="shared" si="6"/>
        <v>0</v>
      </c>
      <c r="BH409" s="194">
        <f t="shared" si="7"/>
        <v>0</v>
      </c>
      <c r="BI409" s="194">
        <f t="shared" si="8"/>
        <v>0</v>
      </c>
      <c r="BJ409" s="17" t="s">
        <v>79</v>
      </c>
      <c r="BK409" s="194">
        <f t="shared" si="9"/>
        <v>0</v>
      </c>
      <c r="BL409" s="17" t="s">
        <v>241</v>
      </c>
      <c r="BM409" s="193" t="s">
        <v>761</v>
      </c>
    </row>
    <row r="410" spans="1:65" s="2" customFormat="1" ht="78">
      <c r="A410" s="34"/>
      <c r="B410" s="35"/>
      <c r="C410" s="36"/>
      <c r="D410" s="195" t="s">
        <v>154</v>
      </c>
      <c r="E410" s="36"/>
      <c r="F410" s="196" t="s">
        <v>647</v>
      </c>
      <c r="G410" s="36"/>
      <c r="H410" s="36"/>
      <c r="I410" s="103"/>
      <c r="J410" s="36"/>
      <c r="K410" s="36"/>
      <c r="L410" s="39"/>
      <c r="M410" s="197"/>
      <c r="N410" s="198"/>
      <c r="O410" s="64"/>
      <c r="P410" s="64"/>
      <c r="Q410" s="64"/>
      <c r="R410" s="64"/>
      <c r="S410" s="64"/>
      <c r="T410" s="65"/>
      <c r="U410" s="34"/>
      <c r="V410" s="34"/>
      <c r="W410" s="34"/>
      <c r="X410" s="34"/>
      <c r="Y410" s="34"/>
      <c r="Z410" s="34"/>
      <c r="AA410" s="34"/>
      <c r="AB410" s="34"/>
      <c r="AC410" s="34"/>
      <c r="AD410" s="34"/>
      <c r="AE410" s="34"/>
      <c r="AT410" s="17" t="s">
        <v>154</v>
      </c>
      <c r="AU410" s="17" t="s">
        <v>81</v>
      </c>
    </row>
    <row r="411" spans="1:65" s="2" customFormat="1" ht="24" customHeight="1">
      <c r="A411" s="34"/>
      <c r="B411" s="35"/>
      <c r="C411" s="182" t="s">
        <v>762</v>
      </c>
      <c r="D411" s="182" t="s">
        <v>147</v>
      </c>
      <c r="E411" s="183" t="s">
        <v>763</v>
      </c>
      <c r="F411" s="184" t="s">
        <v>764</v>
      </c>
      <c r="G411" s="185" t="s">
        <v>174</v>
      </c>
      <c r="H411" s="186">
        <v>0.1</v>
      </c>
      <c r="I411" s="187"/>
      <c r="J411" s="188">
        <f>ROUND(I411*H411,2)</f>
        <v>0</v>
      </c>
      <c r="K411" s="184" t="s">
        <v>151</v>
      </c>
      <c r="L411" s="39"/>
      <c r="M411" s="189" t="s">
        <v>19</v>
      </c>
      <c r="N411" s="190" t="s">
        <v>45</v>
      </c>
      <c r="O411" s="64"/>
      <c r="P411" s="191">
        <f>O411*H411</f>
        <v>0</v>
      </c>
      <c r="Q411" s="191">
        <v>0</v>
      </c>
      <c r="R411" s="191">
        <f>Q411*H411</f>
        <v>0</v>
      </c>
      <c r="S411" s="191">
        <v>0</v>
      </c>
      <c r="T411" s="192">
        <f>S411*H411</f>
        <v>0</v>
      </c>
      <c r="U411" s="34"/>
      <c r="V411" s="34"/>
      <c r="W411" s="34"/>
      <c r="X411" s="34"/>
      <c r="Y411" s="34"/>
      <c r="Z411" s="34"/>
      <c r="AA411" s="34"/>
      <c r="AB411" s="34"/>
      <c r="AC411" s="34"/>
      <c r="AD411" s="34"/>
      <c r="AE411" s="34"/>
      <c r="AR411" s="193" t="s">
        <v>241</v>
      </c>
      <c r="AT411" s="193" t="s">
        <v>147</v>
      </c>
      <c r="AU411" s="193" t="s">
        <v>81</v>
      </c>
      <c r="AY411" s="17" t="s">
        <v>145</v>
      </c>
      <c r="BE411" s="194">
        <f>IF(N411="základní",J411,0)</f>
        <v>0</v>
      </c>
      <c r="BF411" s="194">
        <f>IF(N411="snížená",J411,0)</f>
        <v>0</v>
      </c>
      <c r="BG411" s="194">
        <f>IF(N411="zákl. přenesená",J411,0)</f>
        <v>0</v>
      </c>
      <c r="BH411" s="194">
        <f>IF(N411="sníž. přenesená",J411,0)</f>
        <v>0</v>
      </c>
      <c r="BI411" s="194">
        <f>IF(N411="nulová",J411,0)</f>
        <v>0</v>
      </c>
      <c r="BJ411" s="17" t="s">
        <v>79</v>
      </c>
      <c r="BK411" s="194">
        <f>ROUND(I411*H411,2)</f>
        <v>0</v>
      </c>
      <c r="BL411" s="17" t="s">
        <v>241</v>
      </c>
      <c r="BM411" s="193" t="s">
        <v>765</v>
      </c>
    </row>
    <row r="412" spans="1:65" s="2" customFormat="1" ht="78">
      <c r="A412" s="34"/>
      <c r="B412" s="35"/>
      <c r="C412" s="36"/>
      <c r="D412" s="195" t="s">
        <v>154</v>
      </c>
      <c r="E412" s="36"/>
      <c r="F412" s="196" t="s">
        <v>647</v>
      </c>
      <c r="G412" s="36"/>
      <c r="H412" s="36"/>
      <c r="I412" s="103"/>
      <c r="J412" s="36"/>
      <c r="K412" s="36"/>
      <c r="L412" s="39"/>
      <c r="M412" s="197"/>
      <c r="N412" s="198"/>
      <c r="O412" s="64"/>
      <c r="P412" s="64"/>
      <c r="Q412" s="64"/>
      <c r="R412" s="64"/>
      <c r="S412" s="64"/>
      <c r="T412" s="65"/>
      <c r="U412" s="34"/>
      <c r="V412" s="34"/>
      <c r="W412" s="34"/>
      <c r="X412" s="34"/>
      <c r="Y412" s="34"/>
      <c r="Z412" s="34"/>
      <c r="AA412" s="34"/>
      <c r="AB412" s="34"/>
      <c r="AC412" s="34"/>
      <c r="AD412" s="34"/>
      <c r="AE412" s="34"/>
      <c r="AT412" s="17" t="s">
        <v>154</v>
      </c>
      <c r="AU412" s="17" t="s">
        <v>81</v>
      </c>
    </row>
    <row r="413" spans="1:65" s="12" customFormat="1" ht="22.7" customHeight="1">
      <c r="B413" s="166"/>
      <c r="C413" s="167"/>
      <c r="D413" s="168" t="s">
        <v>73</v>
      </c>
      <c r="E413" s="180" t="s">
        <v>766</v>
      </c>
      <c r="F413" s="180" t="s">
        <v>767</v>
      </c>
      <c r="G413" s="167"/>
      <c r="H413" s="167"/>
      <c r="I413" s="170"/>
      <c r="J413" s="181">
        <f>BK413</f>
        <v>0</v>
      </c>
      <c r="K413" s="167"/>
      <c r="L413" s="172"/>
      <c r="M413" s="173"/>
      <c r="N413" s="174"/>
      <c r="O413" s="174"/>
      <c r="P413" s="175">
        <f>SUM(P414:P440)</f>
        <v>0</v>
      </c>
      <c r="Q413" s="174"/>
      <c r="R413" s="175">
        <f>SUM(R414:R440)</f>
        <v>1.8446720000000003</v>
      </c>
      <c r="S413" s="174"/>
      <c r="T413" s="176">
        <f>SUM(T414:T440)</f>
        <v>3.2910368999999999</v>
      </c>
      <c r="AR413" s="177" t="s">
        <v>81</v>
      </c>
      <c r="AT413" s="178" t="s">
        <v>73</v>
      </c>
      <c r="AU413" s="178" t="s">
        <v>79</v>
      </c>
      <c r="AY413" s="177" t="s">
        <v>145</v>
      </c>
      <c r="BK413" s="179">
        <f>SUM(BK414:BK440)</f>
        <v>0</v>
      </c>
    </row>
    <row r="414" spans="1:65" s="2" customFormat="1" ht="16.5" customHeight="1">
      <c r="A414" s="34"/>
      <c r="B414" s="35"/>
      <c r="C414" s="182" t="s">
        <v>768</v>
      </c>
      <c r="D414" s="182" t="s">
        <v>147</v>
      </c>
      <c r="E414" s="183" t="s">
        <v>769</v>
      </c>
      <c r="F414" s="184" t="s">
        <v>770</v>
      </c>
      <c r="G414" s="185" t="s">
        <v>202</v>
      </c>
      <c r="H414" s="186">
        <v>39.92</v>
      </c>
      <c r="I414" s="187"/>
      <c r="J414" s="188">
        <f>ROUND(I414*H414,2)</f>
        <v>0</v>
      </c>
      <c r="K414" s="184" t="s">
        <v>151</v>
      </c>
      <c r="L414" s="39"/>
      <c r="M414" s="189" t="s">
        <v>19</v>
      </c>
      <c r="N414" s="190" t="s">
        <v>45</v>
      </c>
      <c r="O414" s="64"/>
      <c r="P414" s="191">
        <f>O414*H414</f>
        <v>0</v>
      </c>
      <c r="Q414" s="191">
        <v>2.9999999999999997E-4</v>
      </c>
      <c r="R414" s="191">
        <f>Q414*H414</f>
        <v>1.1975999999999999E-2</v>
      </c>
      <c r="S414" s="191">
        <v>0</v>
      </c>
      <c r="T414" s="192">
        <f>S414*H414</f>
        <v>0</v>
      </c>
      <c r="U414" s="34"/>
      <c r="V414" s="34"/>
      <c r="W414" s="34"/>
      <c r="X414" s="34"/>
      <c r="Y414" s="34"/>
      <c r="Z414" s="34"/>
      <c r="AA414" s="34"/>
      <c r="AB414" s="34"/>
      <c r="AC414" s="34"/>
      <c r="AD414" s="34"/>
      <c r="AE414" s="34"/>
      <c r="AR414" s="193" t="s">
        <v>241</v>
      </c>
      <c r="AT414" s="193" t="s">
        <v>147</v>
      </c>
      <c r="AU414" s="193" t="s">
        <v>81</v>
      </c>
      <c r="AY414" s="17" t="s">
        <v>145</v>
      </c>
      <c r="BE414" s="194">
        <f>IF(N414="základní",J414,0)</f>
        <v>0</v>
      </c>
      <c r="BF414" s="194">
        <f>IF(N414="snížená",J414,0)</f>
        <v>0</v>
      </c>
      <c r="BG414" s="194">
        <f>IF(N414="zákl. přenesená",J414,0)</f>
        <v>0</v>
      </c>
      <c r="BH414" s="194">
        <f>IF(N414="sníž. přenesená",J414,0)</f>
        <v>0</v>
      </c>
      <c r="BI414" s="194">
        <f>IF(N414="nulová",J414,0)</f>
        <v>0</v>
      </c>
      <c r="BJ414" s="17" t="s">
        <v>79</v>
      </c>
      <c r="BK414" s="194">
        <f>ROUND(I414*H414,2)</f>
        <v>0</v>
      </c>
      <c r="BL414" s="17" t="s">
        <v>241</v>
      </c>
      <c r="BM414" s="193" t="s">
        <v>771</v>
      </c>
    </row>
    <row r="415" spans="1:65" s="2" customFormat="1" ht="48.75">
      <c r="A415" s="34"/>
      <c r="B415" s="35"/>
      <c r="C415" s="36"/>
      <c r="D415" s="195" t="s">
        <v>154</v>
      </c>
      <c r="E415" s="36"/>
      <c r="F415" s="196" t="s">
        <v>772</v>
      </c>
      <c r="G415" s="36"/>
      <c r="H415" s="36"/>
      <c r="I415" s="103"/>
      <c r="J415" s="36"/>
      <c r="K415" s="36"/>
      <c r="L415" s="39"/>
      <c r="M415" s="197"/>
      <c r="N415" s="198"/>
      <c r="O415" s="64"/>
      <c r="P415" s="64"/>
      <c r="Q415" s="64"/>
      <c r="R415" s="64"/>
      <c r="S415" s="64"/>
      <c r="T415" s="65"/>
      <c r="U415" s="34"/>
      <c r="V415" s="34"/>
      <c r="W415" s="34"/>
      <c r="X415" s="34"/>
      <c r="Y415" s="34"/>
      <c r="Z415" s="34"/>
      <c r="AA415" s="34"/>
      <c r="AB415" s="34"/>
      <c r="AC415" s="34"/>
      <c r="AD415" s="34"/>
      <c r="AE415" s="34"/>
      <c r="AT415" s="17" t="s">
        <v>154</v>
      </c>
      <c r="AU415" s="17" t="s">
        <v>81</v>
      </c>
    </row>
    <row r="416" spans="1:65" s="13" customFormat="1">
      <c r="B416" s="199"/>
      <c r="C416" s="200"/>
      <c r="D416" s="195" t="s">
        <v>156</v>
      </c>
      <c r="E416" s="201" t="s">
        <v>19</v>
      </c>
      <c r="F416" s="202" t="s">
        <v>205</v>
      </c>
      <c r="G416" s="200"/>
      <c r="H416" s="203">
        <v>39.92</v>
      </c>
      <c r="I416" s="204"/>
      <c r="J416" s="200"/>
      <c r="K416" s="200"/>
      <c r="L416" s="205"/>
      <c r="M416" s="206"/>
      <c r="N416" s="207"/>
      <c r="O416" s="207"/>
      <c r="P416" s="207"/>
      <c r="Q416" s="207"/>
      <c r="R416" s="207"/>
      <c r="S416" s="207"/>
      <c r="T416" s="208"/>
      <c r="AT416" s="209" t="s">
        <v>156</v>
      </c>
      <c r="AU416" s="209" t="s">
        <v>81</v>
      </c>
      <c r="AV416" s="13" t="s">
        <v>81</v>
      </c>
      <c r="AW416" s="13" t="s">
        <v>34</v>
      </c>
      <c r="AX416" s="13" t="s">
        <v>74</v>
      </c>
      <c r="AY416" s="209" t="s">
        <v>145</v>
      </c>
    </row>
    <row r="417" spans="1:65" s="14" customFormat="1">
      <c r="B417" s="210"/>
      <c r="C417" s="211"/>
      <c r="D417" s="195" t="s">
        <v>156</v>
      </c>
      <c r="E417" s="212" t="s">
        <v>19</v>
      </c>
      <c r="F417" s="213" t="s">
        <v>158</v>
      </c>
      <c r="G417" s="211"/>
      <c r="H417" s="214">
        <v>39.92</v>
      </c>
      <c r="I417" s="215"/>
      <c r="J417" s="211"/>
      <c r="K417" s="211"/>
      <c r="L417" s="216"/>
      <c r="M417" s="217"/>
      <c r="N417" s="218"/>
      <c r="O417" s="218"/>
      <c r="P417" s="218"/>
      <c r="Q417" s="218"/>
      <c r="R417" s="218"/>
      <c r="S417" s="218"/>
      <c r="T417" s="219"/>
      <c r="AT417" s="220" t="s">
        <v>156</v>
      </c>
      <c r="AU417" s="220" t="s">
        <v>81</v>
      </c>
      <c r="AV417" s="14" t="s">
        <v>152</v>
      </c>
      <c r="AW417" s="14" t="s">
        <v>34</v>
      </c>
      <c r="AX417" s="14" t="s">
        <v>79</v>
      </c>
      <c r="AY417" s="220" t="s">
        <v>145</v>
      </c>
    </row>
    <row r="418" spans="1:65" s="2" customFormat="1" ht="16.5" customHeight="1">
      <c r="A418" s="34"/>
      <c r="B418" s="35"/>
      <c r="C418" s="182" t="s">
        <v>773</v>
      </c>
      <c r="D418" s="182" t="s">
        <v>147</v>
      </c>
      <c r="E418" s="183" t="s">
        <v>774</v>
      </c>
      <c r="F418" s="184" t="s">
        <v>775</v>
      </c>
      <c r="G418" s="185" t="s">
        <v>202</v>
      </c>
      <c r="H418" s="186">
        <v>39.92</v>
      </c>
      <c r="I418" s="187"/>
      <c r="J418" s="188">
        <f>ROUND(I418*H418,2)</f>
        <v>0</v>
      </c>
      <c r="K418" s="184" t="s">
        <v>151</v>
      </c>
      <c r="L418" s="39"/>
      <c r="M418" s="189" t="s">
        <v>19</v>
      </c>
      <c r="N418" s="190" t="s">
        <v>45</v>
      </c>
      <c r="O418" s="64"/>
      <c r="P418" s="191">
        <f>O418*H418</f>
        <v>0</v>
      </c>
      <c r="Q418" s="191">
        <v>4.4999999999999997E-3</v>
      </c>
      <c r="R418" s="191">
        <f>Q418*H418</f>
        <v>0.17963999999999999</v>
      </c>
      <c r="S418" s="191">
        <v>0</v>
      </c>
      <c r="T418" s="192">
        <f>S418*H418</f>
        <v>0</v>
      </c>
      <c r="U418" s="34"/>
      <c r="V418" s="34"/>
      <c r="W418" s="34"/>
      <c r="X418" s="34"/>
      <c r="Y418" s="34"/>
      <c r="Z418" s="34"/>
      <c r="AA418" s="34"/>
      <c r="AB418" s="34"/>
      <c r="AC418" s="34"/>
      <c r="AD418" s="34"/>
      <c r="AE418" s="34"/>
      <c r="AR418" s="193" t="s">
        <v>241</v>
      </c>
      <c r="AT418" s="193" t="s">
        <v>147</v>
      </c>
      <c r="AU418" s="193" t="s">
        <v>81</v>
      </c>
      <c r="AY418" s="17" t="s">
        <v>145</v>
      </c>
      <c r="BE418" s="194">
        <f>IF(N418="základní",J418,0)</f>
        <v>0</v>
      </c>
      <c r="BF418" s="194">
        <f>IF(N418="snížená",J418,0)</f>
        <v>0</v>
      </c>
      <c r="BG418" s="194">
        <f>IF(N418="zákl. přenesená",J418,0)</f>
        <v>0</v>
      </c>
      <c r="BH418" s="194">
        <f>IF(N418="sníž. přenesená",J418,0)</f>
        <v>0</v>
      </c>
      <c r="BI418" s="194">
        <f>IF(N418="nulová",J418,0)</f>
        <v>0</v>
      </c>
      <c r="BJ418" s="17" t="s">
        <v>79</v>
      </c>
      <c r="BK418" s="194">
        <f>ROUND(I418*H418,2)</f>
        <v>0</v>
      </c>
      <c r="BL418" s="17" t="s">
        <v>241</v>
      </c>
      <c r="BM418" s="193" t="s">
        <v>776</v>
      </c>
    </row>
    <row r="419" spans="1:65" s="2" customFormat="1" ht="48.75">
      <c r="A419" s="34"/>
      <c r="B419" s="35"/>
      <c r="C419" s="36"/>
      <c r="D419" s="195" t="s">
        <v>154</v>
      </c>
      <c r="E419" s="36"/>
      <c r="F419" s="196" t="s">
        <v>772</v>
      </c>
      <c r="G419" s="36"/>
      <c r="H419" s="36"/>
      <c r="I419" s="103"/>
      <c r="J419" s="36"/>
      <c r="K419" s="36"/>
      <c r="L419" s="39"/>
      <c r="M419" s="197"/>
      <c r="N419" s="198"/>
      <c r="O419" s="64"/>
      <c r="P419" s="64"/>
      <c r="Q419" s="64"/>
      <c r="R419" s="64"/>
      <c r="S419" s="64"/>
      <c r="T419" s="65"/>
      <c r="U419" s="34"/>
      <c r="V419" s="34"/>
      <c r="W419" s="34"/>
      <c r="X419" s="34"/>
      <c r="Y419" s="34"/>
      <c r="Z419" s="34"/>
      <c r="AA419" s="34"/>
      <c r="AB419" s="34"/>
      <c r="AC419" s="34"/>
      <c r="AD419" s="34"/>
      <c r="AE419" s="34"/>
      <c r="AT419" s="17" t="s">
        <v>154</v>
      </c>
      <c r="AU419" s="17" t="s">
        <v>81</v>
      </c>
    </row>
    <row r="420" spans="1:65" s="2" customFormat="1" ht="16.5" customHeight="1">
      <c r="A420" s="34"/>
      <c r="B420" s="35"/>
      <c r="C420" s="182" t="s">
        <v>777</v>
      </c>
      <c r="D420" s="182" t="s">
        <v>147</v>
      </c>
      <c r="E420" s="183" t="s">
        <v>778</v>
      </c>
      <c r="F420" s="184" t="s">
        <v>779</v>
      </c>
      <c r="G420" s="185" t="s">
        <v>350</v>
      </c>
      <c r="H420" s="186">
        <v>12.4</v>
      </c>
      <c r="I420" s="187"/>
      <c r="J420" s="188">
        <f>ROUND(I420*H420,2)</f>
        <v>0</v>
      </c>
      <c r="K420" s="184" t="s">
        <v>151</v>
      </c>
      <c r="L420" s="39"/>
      <c r="M420" s="189" t="s">
        <v>19</v>
      </c>
      <c r="N420" s="190" t="s">
        <v>45</v>
      </c>
      <c r="O420" s="64"/>
      <c r="P420" s="191">
        <f>O420*H420</f>
        <v>0</v>
      </c>
      <c r="Q420" s="191">
        <v>7.3999999999999999E-4</v>
      </c>
      <c r="R420" s="191">
        <f>Q420*H420</f>
        <v>9.1760000000000001E-3</v>
      </c>
      <c r="S420" s="191">
        <v>0</v>
      </c>
      <c r="T420" s="192">
        <f>S420*H420</f>
        <v>0</v>
      </c>
      <c r="U420" s="34"/>
      <c r="V420" s="34"/>
      <c r="W420" s="34"/>
      <c r="X420" s="34"/>
      <c r="Y420" s="34"/>
      <c r="Z420" s="34"/>
      <c r="AA420" s="34"/>
      <c r="AB420" s="34"/>
      <c r="AC420" s="34"/>
      <c r="AD420" s="34"/>
      <c r="AE420" s="34"/>
      <c r="AR420" s="193" t="s">
        <v>241</v>
      </c>
      <c r="AT420" s="193" t="s">
        <v>147</v>
      </c>
      <c r="AU420" s="193" t="s">
        <v>81</v>
      </c>
      <c r="AY420" s="17" t="s">
        <v>145</v>
      </c>
      <c r="BE420" s="194">
        <f>IF(N420="základní",J420,0)</f>
        <v>0</v>
      </c>
      <c r="BF420" s="194">
        <f>IF(N420="snížená",J420,0)</f>
        <v>0</v>
      </c>
      <c r="BG420" s="194">
        <f>IF(N420="zákl. přenesená",J420,0)</f>
        <v>0</v>
      </c>
      <c r="BH420" s="194">
        <f>IF(N420="sníž. přenesená",J420,0)</f>
        <v>0</v>
      </c>
      <c r="BI420" s="194">
        <f>IF(N420="nulová",J420,0)</f>
        <v>0</v>
      </c>
      <c r="BJ420" s="17" t="s">
        <v>79</v>
      </c>
      <c r="BK420" s="194">
        <f>ROUND(I420*H420,2)</f>
        <v>0</v>
      </c>
      <c r="BL420" s="17" t="s">
        <v>241</v>
      </c>
      <c r="BM420" s="193" t="s">
        <v>780</v>
      </c>
    </row>
    <row r="421" spans="1:65" s="13" customFormat="1">
      <c r="B421" s="199"/>
      <c r="C421" s="200"/>
      <c r="D421" s="195" t="s">
        <v>156</v>
      </c>
      <c r="E421" s="201" t="s">
        <v>19</v>
      </c>
      <c r="F421" s="202" t="s">
        <v>781</v>
      </c>
      <c r="G421" s="200"/>
      <c r="H421" s="203">
        <v>12.4</v>
      </c>
      <c r="I421" s="204"/>
      <c r="J421" s="200"/>
      <c r="K421" s="200"/>
      <c r="L421" s="205"/>
      <c r="M421" s="206"/>
      <c r="N421" s="207"/>
      <c r="O421" s="207"/>
      <c r="P421" s="207"/>
      <c r="Q421" s="207"/>
      <c r="R421" s="207"/>
      <c r="S421" s="207"/>
      <c r="T421" s="208"/>
      <c r="AT421" s="209" t="s">
        <v>156</v>
      </c>
      <c r="AU421" s="209" t="s">
        <v>81</v>
      </c>
      <c r="AV421" s="13" t="s">
        <v>81</v>
      </c>
      <c r="AW421" s="13" t="s">
        <v>34</v>
      </c>
      <c r="AX421" s="13" t="s">
        <v>74</v>
      </c>
      <c r="AY421" s="209" t="s">
        <v>145</v>
      </c>
    </row>
    <row r="422" spans="1:65" s="14" customFormat="1">
      <c r="B422" s="210"/>
      <c r="C422" s="211"/>
      <c r="D422" s="195" t="s">
        <v>156</v>
      </c>
      <c r="E422" s="212" t="s">
        <v>19</v>
      </c>
      <c r="F422" s="213" t="s">
        <v>158</v>
      </c>
      <c r="G422" s="211"/>
      <c r="H422" s="214">
        <v>12.4</v>
      </c>
      <c r="I422" s="215"/>
      <c r="J422" s="211"/>
      <c r="K422" s="211"/>
      <c r="L422" s="216"/>
      <c r="M422" s="217"/>
      <c r="N422" s="218"/>
      <c r="O422" s="218"/>
      <c r="P422" s="218"/>
      <c r="Q422" s="218"/>
      <c r="R422" s="218"/>
      <c r="S422" s="218"/>
      <c r="T422" s="219"/>
      <c r="AT422" s="220" t="s">
        <v>156</v>
      </c>
      <c r="AU422" s="220" t="s">
        <v>81</v>
      </c>
      <c r="AV422" s="14" t="s">
        <v>152</v>
      </c>
      <c r="AW422" s="14" t="s">
        <v>34</v>
      </c>
      <c r="AX422" s="14" t="s">
        <v>79</v>
      </c>
      <c r="AY422" s="220" t="s">
        <v>145</v>
      </c>
    </row>
    <row r="423" spans="1:65" s="2" customFormat="1" ht="24" customHeight="1">
      <c r="A423" s="34"/>
      <c r="B423" s="35"/>
      <c r="C423" s="221" t="s">
        <v>782</v>
      </c>
      <c r="D423" s="221" t="s">
        <v>193</v>
      </c>
      <c r="E423" s="222" t="s">
        <v>783</v>
      </c>
      <c r="F423" s="223" t="s">
        <v>784</v>
      </c>
      <c r="G423" s="224" t="s">
        <v>202</v>
      </c>
      <c r="H423" s="225">
        <v>1.86</v>
      </c>
      <c r="I423" s="226"/>
      <c r="J423" s="227">
        <f>ROUND(I423*H423,2)</f>
        <v>0</v>
      </c>
      <c r="K423" s="223" t="s">
        <v>151</v>
      </c>
      <c r="L423" s="228"/>
      <c r="M423" s="229" t="s">
        <v>19</v>
      </c>
      <c r="N423" s="230" t="s">
        <v>45</v>
      </c>
      <c r="O423" s="64"/>
      <c r="P423" s="191">
        <f>O423*H423</f>
        <v>0</v>
      </c>
      <c r="Q423" s="191">
        <v>2.5000000000000001E-2</v>
      </c>
      <c r="R423" s="191">
        <f>Q423*H423</f>
        <v>4.6500000000000007E-2</v>
      </c>
      <c r="S423" s="191">
        <v>0</v>
      </c>
      <c r="T423" s="192">
        <f>S423*H423</f>
        <v>0</v>
      </c>
      <c r="U423" s="34"/>
      <c r="V423" s="34"/>
      <c r="W423" s="34"/>
      <c r="X423" s="34"/>
      <c r="Y423" s="34"/>
      <c r="Z423" s="34"/>
      <c r="AA423" s="34"/>
      <c r="AB423" s="34"/>
      <c r="AC423" s="34"/>
      <c r="AD423" s="34"/>
      <c r="AE423" s="34"/>
      <c r="AR423" s="193" t="s">
        <v>327</v>
      </c>
      <c r="AT423" s="193" t="s">
        <v>193</v>
      </c>
      <c r="AU423" s="193" t="s">
        <v>81</v>
      </c>
      <c r="AY423" s="17" t="s">
        <v>145</v>
      </c>
      <c r="BE423" s="194">
        <f>IF(N423="základní",J423,0)</f>
        <v>0</v>
      </c>
      <c r="BF423" s="194">
        <f>IF(N423="snížená",J423,0)</f>
        <v>0</v>
      </c>
      <c r="BG423" s="194">
        <f>IF(N423="zákl. přenesená",J423,0)</f>
        <v>0</v>
      </c>
      <c r="BH423" s="194">
        <f>IF(N423="sníž. přenesená",J423,0)</f>
        <v>0</v>
      </c>
      <c r="BI423" s="194">
        <f>IF(N423="nulová",J423,0)</f>
        <v>0</v>
      </c>
      <c r="BJ423" s="17" t="s">
        <v>79</v>
      </c>
      <c r="BK423" s="194">
        <f>ROUND(I423*H423,2)</f>
        <v>0</v>
      </c>
      <c r="BL423" s="17" t="s">
        <v>241</v>
      </c>
      <c r="BM423" s="193" t="s">
        <v>785</v>
      </c>
    </row>
    <row r="424" spans="1:65" s="13" customFormat="1">
      <c r="B424" s="199"/>
      <c r="C424" s="200"/>
      <c r="D424" s="195" t="s">
        <v>156</v>
      </c>
      <c r="E424" s="201" t="s">
        <v>19</v>
      </c>
      <c r="F424" s="202" t="s">
        <v>786</v>
      </c>
      <c r="G424" s="200"/>
      <c r="H424" s="203">
        <v>1.86</v>
      </c>
      <c r="I424" s="204"/>
      <c r="J424" s="200"/>
      <c r="K424" s="200"/>
      <c r="L424" s="205"/>
      <c r="M424" s="206"/>
      <c r="N424" s="207"/>
      <c r="O424" s="207"/>
      <c r="P424" s="207"/>
      <c r="Q424" s="207"/>
      <c r="R424" s="207"/>
      <c r="S424" s="207"/>
      <c r="T424" s="208"/>
      <c r="AT424" s="209" t="s">
        <v>156</v>
      </c>
      <c r="AU424" s="209" t="s">
        <v>81</v>
      </c>
      <c r="AV424" s="13" t="s">
        <v>81</v>
      </c>
      <c r="AW424" s="13" t="s">
        <v>34</v>
      </c>
      <c r="AX424" s="13" t="s">
        <v>79</v>
      </c>
      <c r="AY424" s="209" t="s">
        <v>145</v>
      </c>
    </row>
    <row r="425" spans="1:65" s="2" customFormat="1" ht="16.5" customHeight="1">
      <c r="A425" s="34"/>
      <c r="B425" s="35"/>
      <c r="C425" s="182" t="s">
        <v>787</v>
      </c>
      <c r="D425" s="182" t="s">
        <v>147</v>
      </c>
      <c r="E425" s="183" t="s">
        <v>788</v>
      </c>
      <c r="F425" s="184" t="s">
        <v>789</v>
      </c>
      <c r="G425" s="185" t="s">
        <v>202</v>
      </c>
      <c r="H425" s="186">
        <v>39.57</v>
      </c>
      <c r="I425" s="187"/>
      <c r="J425" s="188">
        <f>ROUND(I425*H425,2)</f>
        <v>0</v>
      </c>
      <c r="K425" s="184" t="s">
        <v>151</v>
      </c>
      <c r="L425" s="39"/>
      <c r="M425" s="189" t="s">
        <v>19</v>
      </c>
      <c r="N425" s="190" t="s">
        <v>45</v>
      </c>
      <c r="O425" s="64"/>
      <c r="P425" s="191">
        <f>O425*H425</f>
        <v>0</v>
      </c>
      <c r="Q425" s="191">
        <v>0</v>
      </c>
      <c r="R425" s="191">
        <f>Q425*H425</f>
        <v>0</v>
      </c>
      <c r="S425" s="191">
        <v>8.3169999999999994E-2</v>
      </c>
      <c r="T425" s="192">
        <f>S425*H425</f>
        <v>3.2910368999999999</v>
      </c>
      <c r="U425" s="34"/>
      <c r="V425" s="34"/>
      <c r="W425" s="34"/>
      <c r="X425" s="34"/>
      <c r="Y425" s="34"/>
      <c r="Z425" s="34"/>
      <c r="AA425" s="34"/>
      <c r="AB425" s="34"/>
      <c r="AC425" s="34"/>
      <c r="AD425" s="34"/>
      <c r="AE425" s="34"/>
      <c r="AR425" s="193" t="s">
        <v>241</v>
      </c>
      <c r="AT425" s="193" t="s">
        <v>147</v>
      </c>
      <c r="AU425" s="193" t="s">
        <v>81</v>
      </c>
      <c r="AY425" s="17" t="s">
        <v>145</v>
      </c>
      <c r="BE425" s="194">
        <f>IF(N425="základní",J425,0)</f>
        <v>0</v>
      </c>
      <c r="BF425" s="194">
        <f>IF(N425="snížená",J425,0)</f>
        <v>0</v>
      </c>
      <c r="BG425" s="194">
        <f>IF(N425="zákl. přenesená",J425,0)</f>
        <v>0</v>
      </c>
      <c r="BH425" s="194">
        <f>IF(N425="sníž. přenesená",J425,0)</f>
        <v>0</v>
      </c>
      <c r="BI425" s="194">
        <f>IF(N425="nulová",J425,0)</f>
        <v>0</v>
      </c>
      <c r="BJ425" s="17" t="s">
        <v>79</v>
      </c>
      <c r="BK425" s="194">
        <f>ROUND(I425*H425,2)</f>
        <v>0</v>
      </c>
      <c r="BL425" s="17" t="s">
        <v>241</v>
      </c>
      <c r="BM425" s="193" t="s">
        <v>790</v>
      </c>
    </row>
    <row r="426" spans="1:65" s="13" customFormat="1">
      <c r="B426" s="199"/>
      <c r="C426" s="200"/>
      <c r="D426" s="195" t="s">
        <v>156</v>
      </c>
      <c r="E426" s="201" t="s">
        <v>19</v>
      </c>
      <c r="F426" s="202" t="s">
        <v>791</v>
      </c>
      <c r="G426" s="200"/>
      <c r="H426" s="203">
        <v>39.57</v>
      </c>
      <c r="I426" s="204"/>
      <c r="J426" s="200"/>
      <c r="K426" s="200"/>
      <c r="L426" s="205"/>
      <c r="M426" s="206"/>
      <c r="N426" s="207"/>
      <c r="O426" s="207"/>
      <c r="P426" s="207"/>
      <c r="Q426" s="207"/>
      <c r="R426" s="207"/>
      <c r="S426" s="207"/>
      <c r="T426" s="208"/>
      <c r="AT426" s="209" t="s">
        <v>156</v>
      </c>
      <c r="AU426" s="209" t="s">
        <v>81</v>
      </c>
      <c r="AV426" s="13" t="s">
        <v>81</v>
      </c>
      <c r="AW426" s="13" t="s">
        <v>34</v>
      </c>
      <c r="AX426" s="13" t="s">
        <v>74</v>
      </c>
      <c r="AY426" s="209" t="s">
        <v>145</v>
      </c>
    </row>
    <row r="427" spans="1:65" s="14" customFormat="1">
      <c r="B427" s="210"/>
      <c r="C427" s="211"/>
      <c r="D427" s="195" t="s">
        <v>156</v>
      </c>
      <c r="E427" s="212" t="s">
        <v>19</v>
      </c>
      <c r="F427" s="213" t="s">
        <v>158</v>
      </c>
      <c r="G427" s="211"/>
      <c r="H427" s="214">
        <v>39.57</v>
      </c>
      <c r="I427" s="215"/>
      <c r="J427" s="211"/>
      <c r="K427" s="211"/>
      <c r="L427" s="216"/>
      <c r="M427" s="217"/>
      <c r="N427" s="218"/>
      <c r="O427" s="218"/>
      <c r="P427" s="218"/>
      <c r="Q427" s="218"/>
      <c r="R427" s="218"/>
      <c r="S427" s="218"/>
      <c r="T427" s="219"/>
      <c r="AT427" s="220" t="s">
        <v>156</v>
      </c>
      <c r="AU427" s="220" t="s">
        <v>81</v>
      </c>
      <c r="AV427" s="14" t="s">
        <v>152</v>
      </c>
      <c r="AW427" s="14" t="s">
        <v>34</v>
      </c>
      <c r="AX427" s="14" t="s">
        <v>79</v>
      </c>
      <c r="AY427" s="220" t="s">
        <v>145</v>
      </c>
    </row>
    <row r="428" spans="1:65" s="2" customFormat="1" ht="24" customHeight="1">
      <c r="A428" s="34"/>
      <c r="B428" s="35"/>
      <c r="C428" s="182" t="s">
        <v>792</v>
      </c>
      <c r="D428" s="182" t="s">
        <v>147</v>
      </c>
      <c r="E428" s="183" t="s">
        <v>793</v>
      </c>
      <c r="F428" s="184" t="s">
        <v>794</v>
      </c>
      <c r="G428" s="185" t="s">
        <v>202</v>
      </c>
      <c r="H428" s="186">
        <v>39.92</v>
      </c>
      <c r="I428" s="187"/>
      <c r="J428" s="188">
        <f>ROUND(I428*H428,2)</f>
        <v>0</v>
      </c>
      <c r="K428" s="184" t="s">
        <v>151</v>
      </c>
      <c r="L428" s="39"/>
      <c r="M428" s="189" t="s">
        <v>19</v>
      </c>
      <c r="N428" s="190" t="s">
        <v>45</v>
      </c>
      <c r="O428" s="64"/>
      <c r="P428" s="191">
        <f>O428*H428</f>
        <v>0</v>
      </c>
      <c r="Q428" s="191">
        <v>8.9999999999999993E-3</v>
      </c>
      <c r="R428" s="191">
        <f>Q428*H428</f>
        <v>0.35927999999999999</v>
      </c>
      <c r="S428" s="191">
        <v>0</v>
      </c>
      <c r="T428" s="192">
        <f>S428*H428</f>
        <v>0</v>
      </c>
      <c r="U428" s="34"/>
      <c r="V428" s="34"/>
      <c r="W428" s="34"/>
      <c r="X428" s="34"/>
      <c r="Y428" s="34"/>
      <c r="Z428" s="34"/>
      <c r="AA428" s="34"/>
      <c r="AB428" s="34"/>
      <c r="AC428" s="34"/>
      <c r="AD428" s="34"/>
      <c r="AE428" s="34"/>
      <c r="AR428" s="193" t="s">
        <v>241</v>
      </c>
      <c r="AT428" s="193" t="s">
        <v>147</v>
      </c>
      <c r="AU428" s="193" t="s">
        <v>81</v>
      </c>
      <c r="AY428" s="17" t="s">
        <v>145</v>
      </c>
      <c r="BE428" s="194">
        <f>IF(N428="základní",J428,0)</f>
        <v>0</v>
      </c>
      <c r="BF428" s="194">
        <f>IF(N428="snížená",J428,0)</f>
        <v>0</v>
      </c>
      <c r="BG428" s="194">
        <f>IF(N428="zákl. přenesená",J428,0)</f>
        <v>0</v>
      </c>
      <c r="BH428" s="194">
        <f>IF(N428="sníž. přenesená",J428,0)</f>
        <v>0</v>
      </c>
      <c r="BI428" s="194">
        <f>IF(N428="nulová",J428,0)</f>
        <v>0</v>
      </c>
      <c r="BJ428" s="17" t="s">
        <v>79</v>
      </c>
      <c r="BK428" s="194">
        <f>ROUND(I428*H428,2)</f>
        <v>0</v>
      </c>
      <c r="BL428" s="17" t="s">
        <v>241</v>
      </c>
      <c r="BM428" s="193" t="s">
        <v>795</v>
      </c>
    </row>
    <row r="429" spans="1:65" s="2" customFormat="1" ht="29.25">
      <c r="A429" s="34"/>
      <c r="B429" s="35"/>
      <c r="C429" s="36"/>
      <c r="D429" s="195" t="s">
        <v>154</v>
      </c>
      <c r="E429" s="36"/>
      <c r="F429" s="196" t="s">
        <v>796</v>
      </c>
      <c r="G429" s="36"/>
      <c r="H429" s="36"/>
      <c r="I429" s="103"/>
      <c r="J429" s="36"/>
      <c r="K429" s="36"/>
      <c r="L429" s="39"/>
      <c r="M429" s="197"/>
      <c r="N429" s="198"/>
      <c r="O429" s="64"/>
      <c r="P429" s="64"/>
      <c r="Q429" s="64"/>
      <c r="R429" s="64"/>
      <c r="S429" s="64"/>
      <c r="T429" s="65"/>
      <c r="U429" s="34"/>
      <c r="V429" s="34"/>
      <c r="W429" s="34"/>
      <c r="X429" s="34"/>
      <c r="Y429" s="34"/>
      <c r="Z429" s="34"/>
      <c r="AA429" s="34"/>
      <c r="AB429" s="34"/>
      <c r="AC429" s="34"/>
      <c r="AD429" s="34"/>
      <c r="AE429" s="34"/>
      <c r="AT429" s="17" t="s">
        <v>154</v>
      </c>
      <c r="AU429" s="17" t="s">
        <v>81</v>
      </c>
    </row>
    <row r="430" spans="1:65" s="2" customFormat="1" ht="24" customHeight="1">
      <c r="A430" s="34"/>
      <c r="B430" s="35"/>
      <c r="C430" s="221" t="s">
        <v>797</v>
      </c>
      <c r="D430" s="221" t="s">
        <v>193</v>
      </c>
      <c r="E430" s="222" t="s">
        <v>798</v>
      </c>
      <c r="F430" s="223" t="s">
        <v>799</v>
      </c>
      <c r="G430" s="224" t="s">
        <v>202</v>
      </c>
      <c r="H430" s="225">
        <v>45.908000000000001</v>
      </c>
      <c r="I430" s="226"/>
      <c r="J430" s="227">
        <f>ROUND(I430*H430,2)</f>
        <v>0</v>
      </c>
      <c r="K430" s="223" t="s">
        <v>151</v>
      </c>
      <c r="L430" s="228"/>
      <c r="M430" s="229" t="s">
        <v>19</v>
      </c>
      <c r="N430" s="230" t="s">
        <v>45</v>
      </c>
      <c r="O430" s="64"/>
      <c r="P430" s="191">
        <f>O430*H430</f>
        <v>0</v>
      </c>
      <c r="Q430" s="191">
        <v>2.5000000000000001E-2</v>
      </c>
      <c r="R430" s="191">
        <f>Q430*H430</f>
        <v>1.1477000000000002</v>
      </c>
      <c r="S430" s="191">
        <v>0</v>
      </c>
      <c r="T430" s="192">
        <f>S430*H430</f>
        <v>0</v>
      </c>
      <c r="U430" s="34"/>
      <c r="V430" s="34"/>
      <c r="W430" s="34"/>
      <c r="X430" s="34"/>
      <c r="Y430" s="34"/>
      <c r="Z430" s="34"/>
      <c r="AA430" s="34"/>
      <c r="AB430" s="34"/>
      <c r="AC430" s="34"/>
      <c r="AD430" s="34"/>
      <c r="AE430" s="34"/>
      <c r="AR430" s="193" t="s">
        <v>327</v>
      </c>
      <c r="AT430" s="193" t="s">
        <v>193</v>
      </c>
      <c r="AU430" s="193" t="s">
        <v>81</v>
      </c>
      <c r="AY430" s="17" t="s">
        <v>145</v>
      </c>
      <c r="BE430" s="194">
        <f>IF(N430="základní",J430,0)</f>
        <v>0</v>
      </c>
      <c r="BF430" s="194">
        <f>IF(N430="snížená",J430,0)</f>
        <v>0</v>
      </c>
      <c r="BG430" s="194">
        <f>IF(N430="zákl. přenesená",J430,0)</f>
        <v>0</v>
      </c>
      <c r="BH430" s="194">
        <f>IF(N430="sníž. přenesená",J430,0)</f>
        <v>0</v>
      </c>
      <c r="BI430" s="194">
        <f>IF(N430="nulová",J430,0)</f>
        <v>0</v>
      </c>
      <c r="BJ430" s="17" t="s">
        <v>79</v>
      </c>
      <c r="BK430" s="194">
        <f>ROUND(I430*H430,2)</f>
        <v>0</v>
      </c>
      <c r="BL430" s="17" t="s">
        <v>241</v>
      </c>
      <c r="BM430" s="193" t="s">
        <v>800</v>
      </c>
    </row>
    <row r="431" spans="1:65" s="13" customFormat="1">
      <c r="B431" s="199"/>
      <c r="C431" s="200"/>
      <c r="D431" s="195" t="s">
        <v>156</v>
      </c>
      <c r="E431" s="200"/>
      <c r="F431" s="202" t="s">
        <v>210</v>
      </c>
      <c r="G431" s="200"/>
      <c r="H431" s="203">
        <v>45.908000000000001</v>
      </c>
      <c r="I431" s="204"/>
      <c r="J431" s="200"/>
      <c r="K431" s="200"/>
      <c r="L431" s="205"/>
      <c r="M431" s="206"/>
      <c r="N431" s="207"/>
      <c r="O431" s="207"/>
      <c r="P431" s="207"/>
      <c r="Q431" s="207"/>
      <c r="R431" s="207"/>
      <c r="S431" s="207"/>
      <c r="T431" s="208"/>
      <c r="AT431" s="209" t="s">
        <v>156</v>
      </c>
      <c r="AU431" s="209" t="s">
        <v>81</v>
      </c>
      <c r="AV431" s="13" t="s">
        <v>81</v>
      </c>
      <c r="AW431" s="13" t="s">
        <v>4</v>
      </c>
      <c r="AX431" s="13" t="s">
        <v>79</v>
      </c>
      <c r="AY431" s="209" t="s">
        <v>145</v>
      </c>
    </row>
    <row r="432" spans="1:65" s="2" customFormat="1" ht="24" customHeight="1">
      <c r="A432" s="34"/>
      <c r="B432" s="35"/>
      <c r="C432" s="182" t="s">
        <v>801</v>
      </c>
      <c r="D432" s="182" t="s">
        <v>147</v>
      </c>
      <c r="E432" s="183" t="s">
        <v>802</v>
      </c>
      <c r="F432" s="184" t="s">
        <v>803</v>
      </c>
      <c r="G432" s="185" t="s">
        <v>202</v>
      </c>
      <c r="H432" s="186">
        <v>39.92</v>
      </c>
      <c r="I432" s="187"/>
      <c r="J432" s="188">
        <f>ROUND(I432*H432,2)</f>
        <v>0</v>
      </c>
      <c r="K432" s="184" t="s">
        <v>151</v>
      </c>
      <c r="L432" s="39"/>
      <c r="M432" s="189" t="s">
        <v>19</v>
      </c>
      <c r="N432" s="190" t="s">
        <v>45</v>
      </c>
      <c r="O432" s="64"/>
      <c r="P432" s="191">
        <f>O432*H432</f>
        <v>0</v>
      </c>
      <c r="Q432" s="191">
        <v>0</v>
      </c>
      <c r="R432" s="191">
        <f>Q432*H432</f>
        <v>0</v>
      </c>
      <c r="S432" s="191">
        <v>0</v>
      </c>
      <c r="T432" s="192">
        <f>S432*H432</f>
        <v>0</v>
      </c>
      <c r="U432" s="34"/>
      <c r="V432" s="34"/>
      <c r="W432" s="34"/>
      <c r="X432" s="34"/>
      <c r="Y432" s="34"/>
      <c r="Z432" s="34"/>
      <c r="AA432" s="34"/>
      <c r="AB432" s="34"/>
      <c r="AC432" s="34"/>
      <c r="AD432" s="34"/>
      <c r="AE432" s="34"/>
      <c r="AR432" s="193" t="s">
        <v>241</v>
      </c>
      <c r="AT432" s="193" t="s">
        <v>147</v>
      </c>
      <c r="AU432" s="193" t="s">
        <v>81</v>
      </c>
      <c r="AY432" s="17" t="s">
        <v>145</v>
      </c>
      <c r="BE432" s="194">
        <f>IF(N432="základní",J432,0)</f>
        <v>0</v>
      </c>
      <c r="BF432" s="194">
        <f>IF(N432="snížená",J432,0)</f>
        <v>0</v>
      </c>
      <c r="BG432" s="194">
        <f>IF(N432="zákl. přenesená",J432,0)</f>
        <v>0</v>
      </c>
      <c r="BH432" s="194">
        <f>IF(N432="sníž. přenesená",J432,0)</f>
        <v>0</v>
      </c>
      <c r="BI432" s="194">
        <f>IF(N432="nulová",J432,0)</f>
        <v>0</v>
      </c>
      <c r="BJ432" s="17" t="s">
        <v>79</v>
      </c>
      <c r="BK432" s="194">
        <f>ROUND(I432*H432,2)</f>
        <v>0</v>
      </c>
      <c r="BL432" s="17" t="s">
        <v>241</v>
      </c>
      <c r="BM432" s="193" t="s">
        <v>804</v>
      </c>
    </row>
    <row r="433" spans="1:65" s="2" customFormat="1" ht="29.25">
      <c r="A433" s="34"/>
      <c r="B433" s="35"/>
      <c r="C433" s="36"/>
      <c r="D433" s="195" t="s">
        <v>154</v>
      </c>
      <c r="E433" s="36"/>
      <c r="F433" s="196" t="s">
        <v>796</v>
      </c>
      <c r="G433" s="36"/>
      <c r="H433" s="36"/>
      <c r="I433" s="103"/>
      <c r="J433" s="36"/>
      <c r="K433" s="36"/>
      <c r="L433" s="39"/>
      <c r="M433" s="197"/>
      <c r="N433" s="198"/>
      <c r="O433" s="64"/>
      <c r="P433" s="64"/>
      <c r="Q433" s="64"/>
      <c r="R433" s="64"/>
      <c r="S433" s="64"/>
      <c r="T433" s="65"/>
      <c r="U433" s="34"/>
      <c r="V433" s="34"/>
      <c r="W433" s="34"/>
      <c r="X433" s="34"/>
      <c r="Y433" s="34"/>
      <c r="Z433" s="34"/>
      <c r="AA433" s="34"/>
      <c r="AB433" s="34"/>
      <c r="AC433" s="34"/>
      <c r="AD433" s="34"/>
      <c r="AE433" s="34"/>
      <c r="AT433" s="17" t="s">
        <v>154</v>
      </c>
      <c r="AU433" s="17" t="s">
        <v>81</v>
      </c>
    </row>
    <row r="434" spans="1:65" s="2" customFormat="1" ht="16.5" customHeight="1">
      <c r="A434" s="34"/>
      <c r="B434" s="35"/>
      <c r="C434" s="182" t="s">
        <v>805</v>
      </c>
      <c r="D434" s="182" t="s">
        <v>147</v>
      </c>
      <c r="E434" s="183" t="s">
        <v>806</v>
      </c>
      <c r="F434" s="184" t="s">
        <v>807</v>
      </c>
      <c r="G434" s="185" t="s">
        <v>202</v>
      </c>
      <c r="H434" s="186">
        <v>39.92</v>
      </c>
      <c r="I434" s="187"/>
      <c r="J434" s="188">
        <f>ROUND(I434*H434,2)</f>
        <v>0</v>
      </c>
      <c r="K434" s="184" t="s">
        <v>151</v>
      </c>
      <c r="L434" s="39"/>
      <c r="M434" s="189" t="s">
        <v>19</v>
      </c>
      <c r="N434" s="190" t="s">
        <v>45</v>
      </c>
      <c r="O434" s="64"/>
      <c r="P434" s="191">
        <f>O434*H434</f>
        <v>0</v>
      </c>
      <c r="Q434" s="191">
        <v>1.5E-3</v>
      </c>
      <c r="R434" s="191">
        <f>Q434*H434</f>
        <v>5.9880000000000003E-2</v>
      </c>
      <c r="S434" s="191">
        <v>0</v>
      </c>
      <c r="T434" s="192">
        <f>S434*H434</f>
        <v>0</v>
      </c>
      <c r="U434" s="34"/>
      <c r="V434" s="34"/>
      <c r="W434" s="34"/>
      <c r="X434" s="34"/>
      <c r="Y434" s="34"/>
      <c r="Z434" s="34"/>
      <c r="AA434" s="34"/>
      <c r="AB434" s="34"/>
      <c r="AC434" s="34"/>
      <c r="AD434" s="34"/>
      <c r="AE434" s="34"/>
      <c r="AR434" s="193" t="s">
        <v>241</v>
      </c>
      <c r="AT434" s="193" t="s">
        <v>147</v>
      </c>
      <c r="AU434" s="193" t="s">
        <v>81</v>
      </c>
      <c r="AY434" s="17" t="s">
        <v>145</v>
      </c>
      <c r="BE434" s="194">
        <f>IF(N434="základní",J434,0)</f>
        <v>0</v>
      </c>
      <c r="BF434" s="194">
        <f>IF(N434="snížená",J434,0)</f>
        <v>0</v>
      </c>
      <c r="BG434" s="194">
        <f>IF(N434="zákl. přenesená",J434,0)</f>
        <v>0</v>
      </c>
      <c r="BH434" s="194">
        <f>IF(N434="sníž. přenesená",J434,0)</f>
        <v>0</v>
      </c>
      <c r="BI434" s="194">
        <f>IF(N434="nulová",J434,0)</f>
        <v>0</v>
      </c>
      <c r="BJ434" s="17" t="s">
        <v>79</v>
      </c>
      <c r="BK434" s="194">
        <f>ROUND(I434*H434,2)</f>
        <v>0</v>
      </c>
      <c r="BL434" s="17" t="s">
        <v>241</v>
      </c>
      <c r="BM434" s="193" t="s">
        <v>808</v>
      </c>
    </row>
    <row r="435" spans="1:65" s="2" customFormat="1" ht="68.25">
      <c r="A435" s="34"/>
      <c r="B435" s="35"/>
      <c r="C435" s="36"/>
      <c r="D435" s="195" t="s">
        <v>154</v>
      </c>
      <c r="E435" s="36"/>
      <c r="F435" s="196" t="s">
        <v>809</v>
      </c>
      <c r="G435" s="36"/>
      <c r="H435" s="36"/>
      <c r="I435" s="103"/>
      <c r="J435" s="36"/>
      <c r="K435" s="36"/>
      <c r="L435" s="39"/>
      <c r="M435" s="197"/>
      <c r="N435" s="198"/>
      <c r="O435" s="64"/>
      <c r="P435" s="64"/>
      <c r="Q435" s="64"/>
      <c r="R435" s="64"/>
      <c r="S435" s="64"/>
      <c r="T435" s="65"/>
      <c r="U435" s="34"/>
      <c r="V435" s="34"/>
      <c r="W435" s="34"/>
      <c r="X435" s="34"/>
      <c r="Y435" s="34"/>
      <c r="Z435" s="34"/>
      <c r="AA435" s="34"/>
      <c r="AB435" s="34"/>
      <c r="AC435" s="34"/>
      <c r="AD435" s="34"/>
      <c r="AE435" s="34"/>
      <c r="AT435" s="17" t="s">
        <v>154</v>
      </c>
      <c r="AU435" s="17" t="s">
        <v>81</v>
      </c>
    </row>
    <row r="436" spans="1:65" s="2" customFormat="1" ht="24" customHeight="1">
      <c r="A436" s="34"/>
      <c r="B436" s="35"/>
      <c r="C436" s="182" t="s">
        <v>810</v>
      </c>
      <c r="D436" s="182" t="s">
        <v>147</v>
      </c>
      <c r="E436" s="183" t="s">
        <v>811</v>
      </c>
      <c r="F436" s="184" t="s">
        <v>812</v>
      </c>
      <c r="G436" s="185" t="s">
        <v>233</v>
      </c>
      <c r="H436" s="186">
        <v>4</v>
      </c>
      <c r="I436" s="187"/>
      <c r="J436" s="188">
        <f>ROUND(I436*H436,2)</f>
        <v>0</v>
      </c>
      <c r="K436" s="184" t="s">
        <v>19</v>
      </c>
      <c r="L436" s="39"/>
      <c r="M436" s="189" t="s">
        <v>19</v>
      </c>
      <c r="N436" s="190" t="s">
        <v>45</v>
      </c>
      <c r="O436" s="64"/>
      <c r="P436" s="191">
        <f>O436*H436</f>
        <v>0</v>
      </c>
      <c r="Q436" s="191">
        <v>7.6299999999999996E-3</v>
      </c>
      <c r="R436" s="191">
        <f>Q436*H436</f>
        <v>3.0519999999999999E-2</v>
      </c>
      <c r="S436" s="191">
        <v>0</v>
      </c>
      <c r="T436" s="192">
        <f>S436*H436</f>
        <v>0</v>
      </c>
      <c r="U436" s="34"/>
      <c r="V436" s="34"/>
      <c r="W436" s="34"/>
      <c r="X436" s="34"/>
      <c r="Y436" s="34"/>
      <c r="Z436" s="34"/>
      <c r="AA436" s="34"/>
      <c r="AB436" s="34"/>
      <c r="AC436" s="34"/>
      <c r="AD436" s="34"/>
      <c r="AE436" s="34"/>
      <c r="AR436" s="193" t="s">
        <v>241</v>
      </c>
      <c r="AT436" s="193" t="s">
        <v>147</v>
      </c>
      <c r="AU436" s="193" t="s">
        <v>81</v>
      </c>
      <c r="AY436" s="17" t="s">
        <v>145</v>
      </c>
      <c r="BE436" s="194">
        <f>IF(N436="základní",J436,0)</f>
        <v>0</v>
      </c>
      <c r="BF436" s="194">
        <f>IF(N436="snížená",J436,0)</f>
        <v>0</v>
      </c>
      <c r="BG436" s="194">
        <f>IF(N436="zákl. přenesená",J436,0)</f>
        <v>0</v>
      </c>
      <c r="BH436" s="194">
        <f>IF(N436="sníž. přenesená",J436,0)</f>
        <v>0</v>
      </c>
      <c r="BI436" s="194">
        <f>IF(N436="nulová",J436,0)</f>
        <v>0</v>
      </c>
      <c r="BJ436" s="17" t="s">
        <v>79</v>
      </c>
      <c r="BK436" s="194">
        <f>ROUND(I436*H436,2)</f>
        <v>0</v>
      </c>
      <c r="BL436" s="17" t="s">
        <v>241</v>
      </c>
      <c r="BM436" s="193" t="s">
        <v>813</v>
      </c>
    </row>
    <row r="437" spans="1:65" s="2" customFormat="1" ht="24" customHeight="1">
      <c r="A437" s="34"/>
      <c r="B437" s="35"/>
      <c r="C437" s="182" t="s">
        <v>814</v>
      </c>
      <c r="D437" s="182" t="s">
        <v>147</v>
      </c>
      <c r="E437" s="183" t="s">
        <v>815</v>
      </c>
      <c r="F437" s="184" t="s">
        <v>816</v>
      </c>
      <c r="G437" s="185" t="s">
        <v>174</v>
      </c>
      <c r="H437" s="186">
        <v>1.845</v>
      </c>
      <c r="I437" s="187"/>
      <c r="J437" s="188">
        <f>ROUND(I437*H437,2)</f>
        <v>0</v>
      </c>
      <c r="K437" s="184" t="s">
        <v>151</v>
      </c>
      <c r="L437" s="39"/>
      <c r="M437" s="189" t="s">
        <v>19</v>
      </c>
      <c r="N437" s="190" t="s">
        <v>45</v>
      </c>
      <c r="O437" s="64"/>
      <c r="P437" s="191">
        <f>O437*H437</f>
        <v>0</v>
      </c>
      <c r="Q437" s="191">
        <v>0</v>
      </c>
      <c r="R437" s="191">
        <f>Q437*H437</f>
        <v>0</v>
      </c>
      <c r="S437" s="191">
        <v>0</v>
      </c>
      <c r="T437" s="192">
        <f>S437*H437</f>
        <v>0</v>
      </c>
      <c r="U437" s="34"/>
      <c r="V437" s="34"/>
      <c r="W437" s="34"/>
      <c r="X437" s="34"/>
      <c r="Y437" s="34"/>
      <c r="Z437" s="34"/>
      <c r="AA437" s="34"/>
      <c r="AB437" s="34"/>
      <c r="AC437" s="34"/>
      <c r="AD437" s="34"/>
      <c r="AE437" s="34"/>
      <c r="AR437" s="193" t="s">
        <v>241</v>
      </c>
      <c r="AT437" s="193" t="s">
        <v>147</v>
      </c>
      <c r="AU437" s="193" t="s">
        <v>81</v>
      </c>
      <c r="AY437" s="17" t="s">
        <v>145</v>
      </c>
      <c r="BE437" s="194">
        <f>IF(N437="základní",J437,0)</f>
        <v>0</v>
      </c>
      <c r="BF437" s="194">
        <f>IF(N437="snížená",J437,0)</f>
        <v>0</v>
      </c>
      <c r="BG437" s="194">
        <f>IF(N437="zákl. přenesená",J437,0)</f>
        <v>0</v>
      </c>
      <c r="BH437" s="194">
        <f>IF(N437="sníž. přenesená",J437,0)</f>
        <v>0</v>
      </c>
      <c r="BI437" s="194">
        <f>IF(N437="nulová",J437,0)</f>
        <v>0</v>
      </c>
      <c r="BJ437" s="17" t="s">
        <v>79</v>
      </c>
      <c r="BK437" s="194">
        <f>ROUND(I437*H437,2)</f>
        <v>0</v>
      </c>
      <c r="BL437" s="17" t="s">
        <v>241</v>
      </c>
      <c r="BM437" s="193" t="s">
        <v>817</v>
      </c>
    </row>
    <row r="438" spans="1:65" s="2" customFormat="1" ht="78">
      <c r="A438" s="34"/>
      <c r="B438" s="35"/>
      <c r="C438" s="36"/>
      <c r="D438" s="195" t="s">
        <v>154</v>
      </c>
      <c r="E438" s="36"/>
      <c r="F438" s="196" t="s">
        <v>413</v>
      </c>
      <c r="G438" s="36"/>
      <c r="H438" s="36"/>
      <c r="I438" s="103"/>
      <c r="J438" s="36"/>
      <c r="K438" s="36"/>
      <c r="L438" s="39"/>
      <c r="M438" s="197"/>
      <c r="N438" s="198"/>
      <c r="O438" s="64"/>
      <c r="P438" s="64"/>
      <c r="Q438" s="64"/>
      <c r="R438" s="64"/>
      <c r="S438" s="64"/>
      <c r="T438" s="65"/>
      <c r="U438" s="34"/>
      <c r="V438" s="34"/>
      <c r="W438" s="34"/>
      <c r="X438" s="34"/>
      <c r="Y438" s="34"/>
      <c r="Z438" s="34"/>
      <c r="AA438" s="34"/>
      <c r="AB438" s="34"/>
      <c r="AC438" s="34"/>
      <c r="AD438" s="34"/>
      <c r="AE438" s="34"/>
      <c r="AT438" s="17" t="s">
        <v>154</v>
      </c>
      <c r="AU438" s="17" t="s">
        <v>81</v>
      </c>
    </row>
    <row r="439" spans="1:65" s="2" customFormat="1" ht="24" customHeight="1">
      <c r="A439" s="34"/>
      <c r="B439" s="35"/>
      <c r="C439" s="182" t="s">
        <v>818</v>
      </c>
      <c r="D439" s="182" t="s">
        <v>147</v>
      </c>
      <c r="E439" s="183" t="s">
        <v>819</v>
      </c>
      <c r="F439" s="184" t="s">
        <v>820</v>
      </c>
      <c r="G439" s="185" t="s">
        <v>174</v>
      </c>
      <c r="H439" s="186">
        <v>1.845</v>
      </c>
      <c r="I439" s="187"/>
      <c r="J439" s="188">
        <f>ROUND(I439*H439,2)</f>
        <v>0</v>
      </c>
      <c r="K439" s="184" t="s">
        <v>151</v>
      </c>
      <c r="L439" s="39"/>
      <c r="M439" s="189" t="s">
        <v>19</v>
      </c>
      <c r="N439" s="190" t="s">
        <v>45</v>
      </c>
      <c r="O439" s="64"/>
      <c r="P439" s="191">
        <f>O439*H439</f>
        <v>0</v>
      </c>
      <c r="Q439" s="191">
        <v>0</v>
      </c>
      <c r="R439" s="191">
        <f>Q439*H439</f>
        <v>0</v>
      </c>
      <c r="S439" s="191">
        <v>0</v>
      </c>
      <c r="T439" s="192">
        <f>S439*H439</f>
        <v>0</v>
      </c>
      <c r="U439" s="34"/>
      <c r="V439" s="34"/>
      <c r="W439" s="34"/>
      <c r="X439" s="34"/>
      <c r="Y439" s="34"/>
      <c r="Z439" s="34"/>
      <c r="AA439" s="34"/>
      <c r="AB439" s="34"/>
      <c r="AC439" s="34"/>
      <c r="AD439" s="34"/>
      <c r="AE439" s="34"/>
      <c r="AR439" s="193" t="s">
        <v>241</v>
      </c>
      <c r="AT439" s="193" t="s">
        <v>147</v>
      </c>
      <c r="AU439" s="193" t="s">
        <v>81</v>
      </c>
      <c r="AY439" s="17" t="s">
        <v>145</v>
      </c>
      <c r="BE439" s="194">
        <f>IF(N439="základní",J439,0)</f>
        <v>0</v>
      </c>
      <c r="BF439" s="194">
        <f>IF(N439="snížená",J439,0)</f>
        <v>0</v>
      </c>
      <c r="BG439" s="194">
        <f>IF(N439="zákl. přenesená",J439,0)</f>
        <v>0</v>
      </c>
      <c r="BH439" s="194">
        <f>IF(N439="sníž. přenesená",J439,0)</f>
        <v>0</v>
      </c>
      <c r="BI439" s="194">
        <f>IF(N439="nulová",J439,0)</f>
        <v>0</v>
      </c>
      <c r="BJ439" s="17" t="s">
        <v>79</v>
      </c>
      <c r="BK439" s="194">
        <f>ROUND(I439*H439,2)</f>
        <v>0</v>
      </c>
      <c r="BL439" s="17" t="s">
        <v>241</v>
      </c>
      <c r="BM439" s="193" t="s">
        <v>821</v>
      </c>
    </row>
    <row r="440" spans="1:65" s="2" customFormat="1" ht="78">
      <c r="A440" s="34"/>
      <c r="B440" s="35"/>
      <c r="C440" s="36"/>
      <c r="D440" s="195" t="s">
        <v>154</v>
      </c>
      <c r="E440" s="36"/>
      <c r="F440" s="196" t="s">
        <v>413</v>
      </c>
      <c r="G440" s="36"/>
      <c r="H440" s="36"/>
      <c r="I440" s="103"/>
      <c r="J440" s="36"/>
      <c r="K440" s="36"/>
      <c r="L440" s="39"/>
      <c r="M440" s="197"/>
      <c r="N440" s="198"/>
      <c r="O440" s="64"/>
      <c r="P440" s="64"/>
      <c r="Q440" s="64"/>
      <c r="R440" s="64"/>
      <c r="S440" s="64"/>
      <c r="T440" s="65"/>
      <c r="U440" s="34"/>
      <c r="V440" s="34"/>
      <c r="W440" s="34"/>
      <c r="X440" s="34"/>
      <c r="Y440" s="34"/>
      <c r="Z440" s="34"/>
      <c r="AA440" s="34"/>
      <c r="AB440" s="34"/>
      <c r="AC440" s="34"/>
      <c r="AD440" s="34"/>
      <c r="AE440" s="34"/>
      <c r="AT440" s="17" t="s">
        <v>154</v>
      </c>
      <c r="AU440" s="17" t="s">
        <v>81</v>
      </c>
    </row>
    <row r="441" spans="1:65" s="12" customFormat="1" ht="22.7" customHeight="1">
      <c r="B441" s="166"/>
      <c r="C441" s="167"/>
      <c r="D441" s="168" t="s">
        <v>73</v>
      </c>
      <c r="E441" s="180" t="s">
        <v>822</v>
      </c>
      <c r="F441" s="180" t="s">
        <v>823</v>
      </c>
      <c r="G441" s="167"/>
      <c r="H441" s="167"/>
      <c r="I441" s="170"/>
      <c r="J441" s="181">
        <f>BK441</f>
        <v>0</v>
      </c>
      <c r="K441" s="167"/>
      <c r="L441" s="172"/>
      <c r="M441" s="173"/>
      <c r="N441" s="174"/>
      <c r="O441" s="174"/>
      <c r="P441" s="175">
        <f>SUM(P442:P467)</f>
        <v>0</v>
      </c>
      <c r="Q441" s="174"/>
      <c r="R441" s="175">
        <f>SUM(R442:R467)</f>
        <v>2.6769600000000002</v>
      </c>
      <c r="S441" s="174"/>
      <c r="T441" s="176">
        <f>SUM(T442:T467)</f>
        <v>2.9245460000000003</v>
      </c>
      <c r="AR441" s="177" t="s">
        <v>81</v>
      </c>
      <c r="AT441" s="178" t="s">
        <v>73</v>
      </c>
      <c r="AU441" s="178" t="s">
        <v>79</v>
      </c>
      <c r="AY441" s="177" t="s">
        <v>145</v>
      </c>
      <c r="BK441" s="179">
        <f>SUM(BK442:BK467)</f>
        <v>0</v>
      </c>
    </row>
    <row r="442" spans="1:65" s="2" customFormat="1" ht="16.5" customHeight="1">
      <c r="A442" s="34"/>
      <c r="B442" s="35"/>
      <c r="C442" s="182" t="s">
        <v>824</v>
      </c>
      <c r="D442" s="182" t="s">
        <v>147</v>
      </c>
      <c r="E442" s="183" t="s">
        <v>825</v>
      </c>
      <c r="F442" s="184" t="s">
        <v>826</v>
      </c>
      <c r="G442" s="185" t="s">
        <v>202</v>
      </c>
      <c r="H442" s="186">
        <v>79.2</v>
      </c>
      <c r="I442" s="187"/>
      <c r="J442" s="188">
        <f>ROUND(I442*H442,2)</f>
        <v>0</v>
      </c>
      <c r="K442" s="184" t="s">
        <v>151</v>
      </c>
      <c r="L442" s="39"/>
      <c r="M442" s="189" t="s">
        <v>19</v>
      </c>
      <c r="N442" s="190" t="s">
        <v>45</v>
      </c>
      <c r="O442" s="64"/>
      <c r="P442" s="191">
        <f>O442*H442</f>
        <v>0</v>
      </c>
      <c r="Q442" s="191">
        <v>0</v>
      </c>
      <c r="R442" s="191">
        <f>Q442*H442</f>
        <v>0</v>
      </c>
      <c r="S442" s="191">
        <v>0</v>
      </c>
      <c r="T442" s="192">
        <f>S442*H442</f>
        <v>0</v>
      </c>
      <c r="U442" s="34"/>
      <c r="V442" s="34"/>
      <c r="W442" s="34"/>
      <c r="X442" s="34"/>
      <c r="Y442" s="34"/>
      <c r="Z442" s="34"/>
      <c r="AA442" s="34"/>
      <c r="AB442" s="34"/>
      <c r="AC442" s="34"/>
      <c r="AD442" s="34"/>
      <c r="AE442" s="34"/>
      <c r="AR442" s="193" t="s">
        <v>241</v>
      </c>
      <c r="AT442" s="193" t="s">
        <v>147</v>
      </c>
      <c r="AU442" s="193" t="s">
        <v>81</v>
      </c>
      <c r="AY442" s="17" t="s">
        <v>145</v>
      </c>
      <c r="BE442" s="194">
        <f>IF(N442="základní",J442,0)</f>
        <v>0</v>
      </c>
      <c r="BF442" s="194">
        <f>IF(N442="snížená",J442,0)</f>
        <v>0</v>
      </c>
      <c r="BG442" s="194">
        <f>IF(N442="zákl. přenesená",J442,0)</f>
        <v>0</v>
      </c>
      <c r="BH442" s="194">
        <f>IF(N442="sníž. přenesená",J442,0)</f>
        <v>0</v>
      </c>
      <c r="BI442" s="194">
        <f>IF(N442="nulová",J442,0)</f>
        <v>0</v>
      </c>
      <c r="BJ442" s="17" t="s">
        <v>79</v>
      </c>
      <c r="BK442" s="194">
        <f>ROUND(I442*H442,2)</f>
        <v>0</v>
      </c>
      <c r="BL442" s="17" t="s">
        <v>241</v>
      </c>
      <c r="BM442" s="193" t="s">
        <v>827</v>
      </c>
    </row>
    <row r="443" spans="1:65" s="2" customFormat="1" ht="39">
      <c r="A443" s="34"/>
      <c r="B443" s="35"/>
      <c r="C443" s="36"/>
      <c r="D443" s="195" t="s">
        <v>154</v>
      </c>
      <c r="E443" s="36"/>
      <c r="F443" s="196" t="s">
        <v>828</v>
      </c>
      <c r="G443" s="36"/>
      <c r="H443" s="36"/>
      <c r="I443" s="103"/>
      <c r="J443" s="36"/>
      <c r="K443" s="36"/>
      <c r="L443" s="39"/>
      <c r="M443" s="197"/>
      <c r="N443" s="198"/>
      <c r="O443" s="64"/>
      <c r="P443" s="64"/>
      <c r="Q443" s="64"/>
      <c r="R443" s="64"/>
      <c r="S443" s="64"/>
      <c r="T443" s="65"/>
      <c r="U443" s="34"/>
      <c r="V443" s="34"/>
      <c r="W443" s="34"/>
      <c r="X443" s="34"/>
      <c r="Y443" s="34"/>
      <c r="Z443" s="34"/>
      <c r="AA443" s="34"/>
      <c r="AB443" s="34"/>
      <c r="AC443" s="34"/>
      <c r="AD443" s="34"/>
      <c r="AE443" s="34"/>
      <c r="AT443" s="17" t="s">
        <v>154</v>
      </c>
      <c r="AU443" s="17" t="s">
        <v>81</v>
      </c>
    </row>
    <row r="444" spans="1:65" s="13" customFormat="1">
      <c r="B444" s="199"/>
      <c r="C444" s="200"/>
      <c r="D444" s="195" t="s">
        <v>156</v>
      </c>
      <c r="E444" s="201" t="s">
        <v>19</v>
      </c>
      <c r="F444" s="202" t="s">
        <v>829</v>
      </c>
      <c r="G444" s="200"/>
      <c r="H444" s="203">
        <v>34.56</v>
      </c>
      <c r="I444" s="204"/>
      <c r="J444" s="200"/>
      <c r="K444" s="200"/>
      <c r="L444" s="205"/>
      <c r="M444" s="206"/>
      <c r="N444" s="207"/>
      <c r="O444" s="207"/>
      <c r="P444" s="207"/>
      <c r="Q444" s="207"/>
      <c r="R444" s="207"/>
      <c r="S444" s="207"/>
      <c r="T444" s="208"/>
      <c r="AT444" s="209" t="s">
        <v>156</v>
      </c>
      <c r="AU444" s="209" t="s">
        <v>81</v>
      </c>
      <c r="AV444" s="13" t="s">
        <v>81</v>
      </c>
      <c r="AW444" s="13" t="s">
        <v>34</v>
      </c>
      <c r="AX444" s="13" t="s">
        <v>74</v>
      </c>
      <c r="AY444" s="209" t="s">
        <v>145</v>
      </c>
    </row>
    <row r="445" spans="1:65" s="13" customFormat="1">
      <c r="B445" s="199"/>
      <c r="C445" s="200"/>
      <c r="D445" s="195" t="s">
        <v>156</v>
      </c>
      <c r="E445" s="201" t="s">
        <v>19</v>
      </c>
      <c r="F445" s="202" t="s">
        <v>830</v>
      </c>
      <c r="G445" s="200"/>
      <c r="H445" s="203">
        <v>28.032</v>
      </c>
      <c r="I445" s="204"/>
      <c r="J445" s="200"/>
      <c r="K445" s="200"/>
      <c r="L445" s="205"/>
      <c r="M445" s="206"/>
      <c r="N445" s="207"/>
      <c r="O445" s="207"/>
      <c r="P445" s="207"/>
      <c r="Q445" s="207"/>
      <c r="R445" s="207"/>
      <c r="S445" s="207"/>
      <c r="T445" s="208"/>
      <c r="AT445" s="209" t="s">
        <v>156</v>
      </c>
      <c r="AU445" s="209" t="s">
        <v>81</v>
      </c>
      <c r="AV445" s="13" t="s">
        <v>81</v>
      </c>
      <c r="AW445" s="13" t="s">
        <v>34</v>
      </c>
      <c r="AX445" s="13" t="s">
        <v>74</v>
      </c>
      <c r="AY445" s="209" t="s">
        <v>145</v>
      </c>
    </row>
    <row r="446" spans="1:65" s="13" customFormat="1">
      <c r="B446" s="199"/>
      <c r="C446" s="200"/>
      <c r="D446" s="195" t="s">
        <v>156</v>
      </c>
      <c r="E446" s="201" t="s">
        <v>19</v>
      </c>
      <c r="F446" s="202" t="s">
        <v>831</v>
      </c>
      <c r="G446" s="200"/>
      <c r="H446" s="203">
        <v>16.608000000000001</v>
      </c>
      <c r="I446" s="204"/>
      <c r="J446" s="200"/>
      <c r="K446" s="200"/>
      <c r="L446" s="205"/>
      <c r="M446" s="206"/>
      <c r="N446" s="207"/>
      <c r="O446" s="207"/>
      <c r="P446" s="207"/>
      <c r="Q446" s="207"/>
      <c r="R446" s="207"/>
      <c r="S446" s="207"/>
      <c r="T446" s="208"/>
      <c r="AT446" s="209" t="s">
        <v>156</v>
      </c>
      <c r="AU446" s="209" t="s">
        <v>81</v>
      </c>
      <c r="AV446" s="13" t="s">
        <v>81</v>
      </c>
      <c r="AW446" s="13" t="s">
        <v>34</v>
      </c>
      <c r="AX446" s="13" t="s">
        <v>74</v>
      </c>
      <c r="AY446" s="209" t="s">
        <v>145</v>
      </c>
    </row>
    <row r="447" spans="1:65" s="14" customFormat="1">
      <c r="B447" s="210"/>
      <c r="C447" s="211"/>
      <c r="D447" s="195" t="s">
        <v>156</v>
      </c>
      <c r="E447" s="212" t="s">
        <v>19</v>
      </c>
      <c r="F447" s="213" t="s">
        <v>158</v>
      </c>
      <c r="G447" s="211"/>
      <c r="H447" s="214">
        <v>79.2</v>
      </c>
      <c r="I447" s="215"/>
      <c r="J447" s="211"/>
      <c r="K447" s="211"/>
      <c r="L447" s="216"/>
      <c r="M447" s="217"/>
      <c r="N447" s="218"/>
      <c r="O447" s="218"/>
      <c r="P447" s="218"/>
      <c r="Q447" s="218"/>
      <c r="R447" s="218"/>
      <c r="S447" s="218"/>
      <c r="T447" s="219"/>
      <c r="AT447" s="220" t="s">
        <v>156</v>
      </c>
      <c r="AU447" s="220" t="s">
        <v>81</v>
      </c>
      <c r="AV447" s="14" t="s">
        <v>152</v>
      </c>
      <c r="AW447" s="14" t="s">
        <v>34</v>
      </c>
      <c r="AX447" s="14" t="s">
        <v>79</v>
      </c>
      <c r="AY447" s="220" t="s">
        <v>145</v>
      </c>
    </row>
    <row r="448" spans="1:65" s="2" customFormat="1" ht="16.5" customHeight="1">
      <c r="A448" s="34"/>
      <c r="B448" s="35"/>
      <c r="C448" s="182" t="s">
        <v>832</v>
      </c>
      <c r="D448" s="182" t="s">
        <v>147</v>
      </c>
      <c r="E448" s="183" t="s">
        <v>833</v>
      </c>
      <c r="F448" s="184" t="s">
        <v>834</v>
      </c>
      <c r="G448" s="185" t="s">
        <v>202</v>
      </c>
      <c r="H448" s="186">
        <v>79.2</v>
      </c>
      <c r="I448" s="187"/>
      <c r="J448" s="188">
        <f>ROUND(I448*H448,2)</f>
        <v>0</v>
      </c>
      <c r="K448" s="184" t="s">
        <v>151</v>
      </c>
      <c r="L448" s="39"/>
      <c r="M448" s="189" t="s">
        <v>19</v>
      </c>
      <c r="N448" s="190" t="s">
        <v>45</v>
      </c>
      <c r="O448" s="64"/>
      <c r="P448" s="191">
        <f>O448*H448</f>
        <v>0</v>
      </c>
      <c r="Q448" s="191">
        <v>2.9999999999999997E-4</v>
      </c>
      <c r="R448" s="191">
        <f>Q448*H448</f>
        <v>2.376E-2</v>
      </c>
      <c r="S448" s="191">
        <v>0</v>
      </c>
      <c r="T448" s="192">
        <f>S448*H448</f>
        <v>0</v>
      </c>
      <c r="U448" s="34"/>
      <c r="V448" s="34"/>
      <c r="W448" s="34"/>
      <c r="X448" s="34"/>
      <c r="Y448" s="34"/>
      <c r="Z448" s="34"/>
      <c r="AA448" s="34"/>
      <c r="AB448" s="34"/>
      <c r="AC448" s="34"/>
      <c r="AD448" s="34"/>
      <c r="AE448" s="34"/>
      <c r="AR448" s="193" t="s">
        <v>241</v>
      </c>
      <c r="AT448" s="193" t="s">
        <v>147</v>
      </c>
      <c r="AU448" s="193" t="s">
        <v>81</v>
      </c>
      <c r="AY448" s="17" t="s">
        <v>145</v>
      </c>
      <c r="BE448" s="194">
        <f>IF(N448="základní",J448,0)</f>
        <v>0</v>
      </c>
      <c r="BF448" s="194">
        <f>IF(N448="snížená",J448,0)</f>
        <v>0</v>
      </c>
      <c r="BG448" s="194">
        <f>IF(N448="zákl. přenesená",J448,0)</f>
        <v>0</v>
      </c>
      <c r="BH448" s="194">
        <f>IF(N448="sníž. přenesená",J448,0)</f>
        <v>0</v>
      </c>
      <c r="BI448" s="194">
        <f>IF(N448="nulová",J448,0)</f>
        <v>0</v>
      </c>
      <c r="BJ448" s="17" t="s">
        <v>79</v>
      </c>
      <c r="BK448" s="194">
        <f>ROUND(I448*H448,2)</f>
        <v>0</v>
      </c>
      <c r="BL448" s="17" t="s">
        <v>241</v>
      </c>
      <c r="BM448" s="193" t="s">
        <v>835</v>
      </c>
    </row>
    <row r="449" spans="1:65" s="2" customFormat="1" ht="39">
      <c r="A449" s="34"/>
      <c r="B449" s="35"/>
      <c r="C449" s="36"/>
      <c r="D449" s="195" t="s">
        <v>154</v>
      </c>
      <c r="E449" s="36"/>
      <c r="F449" s="196" t="s">
        <v>828</v>
      </c>
      <c r="G449" s="36"/>
      <c r="H449" s="36"/>
      <c r="I449" s="103"/>
      <c r="J449" s="36"/>
      <c r="K449" s="36"/>
      <c r="L449" s="39"/>
      <c r="M449" s="197"/>
      <c r="N449" s="198"/>
      <c r="O449" s="64"/>
      <c r="P449" s="64"/>
      <c r="Q449" s="64"/>
      <c r="R449" s="64"/>
      <c r="S449" s="64"/>
      <c r="T449" s="65"/>
      <c r="U449" s="34"/>
      <c r="V449" s="34"/>
      <c r="W449" s="34"/>
      <c r="X449" s="34"/>
      <c r="Y449" s="34"/>
      <c r="Z449" s="34"/>
      <c r="AA449" s="34"/>
      <c r="AB449" s="34"/>
      <c r="AC449" s="34"/>
      <c r="AD449" s="34"/>
      <c r="AE449" s="34"/>
      <c r="AT449" s="17" t="s">
        <v>154</v>
      </c>
      <c r="AU449" s="17" t="s">
        <v>81</v>
      </c>
    </row>
    <row r="450" spans="1:65" s="2" customFormat="1" ht="16.5" customHeight="1">
      <c r="A450" s="34"/>
      <c r="B450" s="35"/>
      <c r="C450" s="182" t="s">
        <v>836</v>
      </c>
      <c r="D450" s="182" t="s">
        <v>147</v>
      </c>
      <c r="E450" s="183" t="s">
        <v>837</v>
      </c>
      <c r="F450" s="184" t="s">
        <v>838</v>
      </c>
      <c r="G450" s="185" t="s">
        <v>202</v>
      </c>
      <c r="H450" s="186">
        <v>79.2</v>
      </c>
      <c r="I450" s="187"/>
      <c r="J450" s="188">
        <f>ROUND(I450*H450,2)</f>
        <v>0</v>
      </c>
      <c r="K450" s="184" t="s">
        <v>151</v>
      </c>
      <c r="L450" s="39"/>
      <c r="M450" s="189" t="s">
        <v>19</v>
      </c>
      <c r="N450" s="190" t="s">
        <v>45</v>
      </c>
      <c r="O450" s="64"/>
      <c r="P450" s="191">
        <f>O450*H450</f>
        <v>0</v>
      </c>
      <c r="Q450" s="191">
        <v>1.5E-3</v>
      </c>
      <c r="R450" s="191">
        <f>Q450*H450</f>
        <v>0.1188</v>
      </c>
      <c r="S450" s="191">
        <v>0</v>
      </c>
      <c r="T450" s="192">
        <f>S450*H450</f>
        <v>0</v>
      </c>
      <c r="U450" s="34"/>
      <c r="V450" s="34"/>
      <c r="W450" s="34"/>
      <c r="X450" s="34"/>
      <c r="Y450" s="34"/>
      <c r="Z450" s="34"/>
      <c r="AA450" s="34"/>
      <c r="AB450" s="34"/>
      <c r="AC450" s="34"/>
      <c r="AD450" s="34"/>
      <c r="AE450" s="34"/>
      <c r="AR450" s="193" t="s">
        <v>241</v>
      </c>
      <c r="AT450" s="193" t="s">
        <v>147</v>
      </c>
      <c r="AU450" s="193" t="s">
        <v>81</v>
      </c>
      <c r="AY450" s="17" t="s">
        <v>145</v>
      </c>
      <c r="BE450" s="194">
        <f>IF(N450="základní",J450,0)</f>
        <v>0</v>
      </c>
      <c r="BF450" s="194">
        <f>IF(N450="snížená",J450,0)</f>
        <v>0</v>
      </c>
      <c r="BG450" s="194">
        <f>IF(N450="zákl. přenesená",J450,0)</f>
        <v>0</v>
      </c>
      <c r="BH450" s="194">
        <f>IF(N450="sníž. přenesená",J450,0)</f>
        <v>0</v>
      </c>
      <c r="BI450" s="194">
        <f>IF(N450="nulová",J450,0)</f>
        <v>0</v>
      </c>
      <c r="BJ450" s="17" t="s">
        <v>79</v>
      </c>
      <c r="BK450" s="194">
        <f>ROUND(I450*H450,2)</f>
        <v>0</v>
      </c>
      <c r="BL450" s="17" t="s">
        <v>241</v>
      </c>
      <c r="BM450" s="193" t="s">
        <v>839</v>
      </c>
    </row>
    <row r="451" spans="1:65" s="2" customFormat="1" ht="58.5">
      <c r="A451" s="34"/>
      <c r="B451" s="35"/>
      <c r="C451" s="36"/>
      <c r="D451" s="195" t="s">
        <v>154</v>
      </c>
      <c r="E451" s="36"/>
      <c r="F451" s="196" t="s">
        <v>840</v>
      </c>
      <c r="G451" s="36"/>
      <c r="H451" s="36"/>
      <c r="I451" s="103"/>
      <c r="J451" s="36"/>
      <c r="K451" s="36"/>
      <c r="L451" s="39"/>
      <c r="M451" s="197"/>
      <c r="N451" s="198"/>
      <c r="O451" s="64"/>
      <c r="P451" s="64"/>
      <c r="Q451" s="64"/>
      <c r="R451" s="64"/>
      <c r="S451" s="64"/>
      <c r="T451" s="65"/>
      <c r="U451" s="34"/>
      <c r="V451" s="34"/>
      <c r="W451" s="34"/>
      <c r="X451" s="34"/>
      <c r="Y451" s="34"/>
      <c r="Z451" s="34"/>
      <c r="AA451" s="34"/>
      <c r="AB451" s="34"/>
      <c r="AC451" s="34"/>
      <c r="AD451" s="34"/>
      <c r="AE451" s="34"/>
      <c r="AT451" s="17" t="s">
        <v>154</v>
      </c>
      <c r="AU451" s="17" t="s">
        <v>81</v>
      </c>
    </row>
    <row r="452" spans="1:65" s="2" customFormat="1" ht="16.5" customHeight="1">
      <c r="A452" s="34"/>
      <c r="B452" s="35"/>
      <c r="C452" s="182" t="s">
        <v>841</v>
      </c>
      <c r="D452" s="182" t="s">
        <v>147</v>
      </c>
      <c r="E452" s="183" t="s">
        <v>842</v>
      </c>
      <c r="F452" s="184" t="s">
        <v>843</v>
      </c>
      <c r="G452" s="185" t="s">
        <v>202</v>
      </c>
      <c r="H452" s="186">
        <v>35.884</v>
      </c>
      <c r="I452" s="187"/>
      <c r="J452" s="188">
        <f>ROUND(I452*H452,2)</f>
        <v>0</v>
      </c>
      <c r="K452" s="184" t="s">
        <v>151</v>
      </c>
      <c r="L452" s="39"/>
      <c r="M452" s="189" t="s">
        <v>19</v>
      </c>
      <c r="N452" s="190" t="s">
        <v>45</v>
      </c>
      <c r="O452" s="64"/>
      <c r="P452" s="191">
        <f>O452*H452</f>
        <v>0</v>
      </c>
      <c r="Q452" s="191">
        <v>0</v>
      </c>
      <c r="R452" s="191">
        <f>Q452*H452</f>
        <v>0</v>
      </c>
      <c r="S452" s="191">
        <v>8.1500000000000003E-2</v>
      </c>
      <c r="T452" s="192">
        <f>S452*H452</f>
        <v>2.9245460000000003</v>
      </c>
      <c r="U452" s="34"/>
      <c r="V452" s="34"/>
      <c r="W452" s="34"/>
      <c r="X452" s="34"/>
      <c r="Y452" s="34"/>
      <c r="Z452" s="34"/>
      <c r="AA452" s="34"/>
      <c r="AB452" s="34"/>
      <c r="AC452" s="34"/>
      <c r="AD452" s="34"/>
      <c r="AE452" s="34"/>
      <c r="AR452" s="193" t="s">
        <v>241</v>
      </c>
      <c r="AT452" s="193" t="s">
        <v>147</v>
      </c>
      <c r="AU452" s="193" t="s">
        <v>81</v>
      </c>
      <c r="AY452" s="17" t="s">
        <v>145</v>
      </c>
      <c r="BE452" s="194">
        <f>IF(N452="základní",J452,0)</f>
        <v>0</v>
      </c>
      <c r="BF452" s="194">
        <f>IF(N452="snížená",J452,0)</f>
        <v>0</v>
      </c>
      <c r="BG452" s="194">
        <f>IF(N452="zákl. přenesená",J452,0)</f>
        <v>0</v>
      </c>
      <c r="BH452" s="194">
        <f>IF(N452="sníž. přenesená",J452,0)</f>
        <v>0</v>
      </c>
      <c r="BI452" s="194">
        <f>IF(N452="nulová",J452,0)</f>
        <v>0</v>
      </c>
      <c r="BJ452" s="17" t="s">
        <v>79</v>
      </c>
      <c r="BK452" s="194">
        <f>ROUND(I452*H452,2)</f>
        <v>0</v>
      </c>
      <c r="BL452" s="17" t="s">
        <v>241</v>
      </c>
      <c r="BM452" s="193" t="s">
        <v>844</v>
      </c>
    </row>
    <row r="453" spans="1:65" s="13" customFormat="1">
      <c r="B453" s="199"/>
      <c r="C453" s="200"/>
      <c r="D453" s="195" t="s">
        <v>156</v>
      </c>
      <c r="E453" s="201" t="s">
        <v>19</v>
      </c>
      <c r="F453" s="202" t="s">
        <v>845</v>
      </c>
      <c r="G453" s="200"/>
      <c r="H453" s="203">
        <v>10.554</v>
      </c>
      <c r="I453" s="204"/>
      <c r="J453" s="200"/>
      <c r="K453" s="200"/>
      <c r="L453" s="205"/>
      <c r="M453" s="206"/>
      <c r="N453" s="207"/>
      <c r="O453" s="207"/>
      <c r="P453" s="207"/>
      <c r="Q453" s="207"/>
      <c r="R453" s="207"/>
      <c r="S453" s="207"/>
      <c r="T453" s="208"/>
      <c r="AT453" s="209" t="s">
        <v>156</v>
      </c>
      <c r="AU453" s="209" t="s">
        <v>81</v>
      </c>
      <c r="AV453" s="13" t="s">
        <v>81</v>
      </c>
      <c r="AW453" s="13" t="s">
        <v>34</v>
      </c>
      <c r="AX453" s="13" t="s">
        <v>74</v>
      </c>
      <c r="AY453" s="209" t="s">
        <v>145</v>
      </c>
    </row>
    <row r="454" spans="1:65" s="13" customFormat="1">
      <c r="B454" s="199"/>
      <c r="C454" s="200"/>
      <c r="D454" s="195" t="s">
        <v>156</v>
      </c>
      <c r="E454" s="201" t="s">
        <v>19</v>
      </c>
      <c r="F454" s="202" t="s">
        <v>846</v>
      </c>
      <c r="G454" s="200"/>
      <c r="H454" s="203">
        <v>25.33</v>
      </c>
      <c r="I454" s="204"/>
      <c r="J454" s="200"/>
      <c r="K454" s="200"/>
      <c r="L454" s="205"/>
      <c r="M454" s="206"/>
      <c r="N454" s="207"/>
      <c r="O454" s="207"/>
      <c r="P454" s="207"/>
      <c r="Q454" s="207"/>
      <c r="R454" s="207"/>
      <c r="S454" s="207"/>
      <c r="T454" s="208"/>
      <c r="AT454" s="209" t="s">
        <v>156</v>
      </c>
      <c r="AU454" s="209" t="s">
        <v>81</v>
      </c>
      <c r="AV454" s="13" t="s">
        <v>81</v>
      </c>
      <c r="AW454" s="13" t="s">
        <v>34</v>
      </c>
      <c r="AX454" s="13" t="s">
        <v>74</v>
      </c>
      <c r="AY454" s="209" t="s">
        <v>145</v>
      </c>
    </row>
    <row r="455" spans="1:65" s="14" customFormat="1">
      <c r="B455" s="210"/>
      <c r="C455" s="211"/>
      <c r="D455" s="195" t="s">
        <v>156</v>
      </c>
      <c r="E455" s="212" t="s">
        <v>19</v>
      </c>
      <c r="F455" s="213" t="s">
        <v>158</v>
      </c>
      <c r="G455" s="211"/>
      <c r="H455" s="214">
        <v>35.884</v>
      </c>
      <c r="I455" s="215"/>
      <c r="J455" s="211"/>
      <c r="K455" s="211"/>
      <c r="L455" s="216"/>
      <c r="M455" s="217"/>
      <c r="N455" s="218"/>
      <c r="O455" s="218"/>
      <c r="P455" s="218"/>
      <c r="Q455" s="218"/>
      <c r="R455" s="218"/>
      <c r="S455" s="218"/>
      <c r="T455" s="219"/>
      <c r="AT455" s="220" t="s">
        <v>156</v>
      </c>
      <c r="AU455" s="220" t="s">
        <v>81</v>
      </c>
      <c r="AV455" s="14" t="s">
        <v>152</v>
      </c>
      <c r="AW455" s="14" t="s">
        <v>34</v>
      </c>
      <c r="AX455" s="14" t="s">
        <v>79</v>
      </c>
      <c r="AY455" s="220" t="s">
        <v>145</v>
      </c>
    </row>
    <row r="456" spans="1:65" s="2" customFormat="1" ht="24" customHeight="1">
      <c r="A456" s="34"/>
      <c r="B456" s="35"/>
      <c r="C456" s="182" t="s">
        <v>847</v>
      </c>
      <c r="D456" s="182" t="s">
        <v>147</v>
      </c>
      <c r="E456" s="183" t="s">
        <v>848</v>
      </c>
      <c r="F456" s="184" t="s">
        <v>849</v>
      </c>
      <c r="G456" s="185" t="s">
        <v>202</v>
      </c>
      <c r="H456" s="186">
        <v>79.2</v>
      </c>
      <c r="I456" s="187"/>
      <c r="J456" s="188">
        <f>ROUND(I456*H456,2)</f>
        <v>0</v>
      </c>
      <c r="K456" s="184" t="s">
        <v>151</v>
      </c>
      <c r="L456" s="39"/>
      <c r="M456" s="189" t="s">
        <v>19</v>
      </c>
      <c r="N456" s="190" t="s">
        <v>45</v>
      </c>
      <c r="O456" s="64"/>
      <c r="P456" s="191">
        <f>O456*H456</f>
        <v>0</v>
      </c>
      <c r="Q456" s="191">
        <v>8.9999999999999993E-3</v>
      </c>
      <c r="R456" s="191">
        <f>Q456*H456</f>
        <v>0.71279999999999999</v>
      </c>
      <c r="S456" s="191">
        <v>0</v>
      </c>
      <c r="T456" s="192">
        <f>S456*H456</f>
        <v>0</v>
      </c>
      <c r="U456" s="34"/>
      <c r="V456" s="34"/>
      <c r="W456" s="34"/>
      <c r="X456" s="34"/>
      <c r="Y456" s="34"/>
      <c r="Z456" s="34"/>
      <c r="AA456" s="34"/>
      <c r="AB456" s="34"/>
      <c r="AC456" s="34"/>
      <c r="AD456" s="34"/>
      <c r="AE456" s="34"/>
      <c r="AR456" s="193" t="s">
        <v>241</v>
      </c>
      <c r="AT456" s="193" t="s">
        <v>147</v>
      </c>
      <c r="AU456" s="193" t="s">
        <v>81</v>
      </c>
      <c r="AY456" s="17" t="s">
        <v>145</v>
      </c>
      <c r="BE456" s="194">
        <f>IF(N456="základní",J456,0)</f>
        <v>0</v>
      </c>
      <c r="BF456" s="194">
        <f>IF(N456="snížená",J456,0)</f>
        <v>0</v>
      </c>
      <c r="BG456" s="194">
        <f>IF(N456="zákl. přenesená",J456,0)</f>
        <v>0</v>
      </c>
      <c r="BH456" s="194">
        <f>IF(N456="sníž. přenesená",J456,0)</f>
        <v>0</v>
      </c>
      <c r="BI456" s="194">
        <f>IF(N456="nulová",J456,0)</f>
        <v>0</v>
      </c>
      <c r="BJ456" s="17" t="s">
        <v>79</v>
      </c>
      <c r="BK456" s="194">
        <f>ROUND(I456*H456,2)</f>
        <v>0</v>
      </c>
      <c r="BL456" s="17" t="s">
        <v>241</v>
      </c>
      <c r="BM456" s="193" t="s">
        <v>850</v>
      </c>
    </row>
    <row r="457" spans="1:65" s="2" customFormat="1" ht="29.25">
      <c r="A457" s="34"/>
      <c r="B457" s="35"/>
      <c r="C457" s="36"/>
      <c r="D457" s="195" t="s">
        <v>154</v>
      </c>
      <c r="E457" s="36"/>
      <c r="F457" s="196" t="s">
        <v>851</v>
      </c>
      <c r="G457" s="36"/>
      <c r="H457" s="36"/>
      <c r="I457" s="103"/>
      <c r="J457" s="36"/>
      <c r="K457" s="36"/>
      <c r="L457" s="39"/>
      <c r="M457" s="197"/>
      <c r="N457" s="198"/>
      <c r="O457" s="64"/>
      <c r="P457" s="64"/>
      <c r="Q457" s="64"/>
      <c r="R457" s="64"/>
      <c r="S457" s="64"/>
      <c r="T457" s="65"/>
      <c r="U457" s="34"/>
      <c r="V457" s="34"/>
      <c r="W457" s="34"/>
      <c r="X457" s="34"/>
      <c r="Y457" s="34"/>
      <c r="Z457" s="34"/>
      <c r="AA457" s="34"/>
      <c r="AB457" s="34"/>
      <c r="AC457" s="34"/>
      <c r="AD457" s="34"/>
      <c r="AE457" s="34"/>
      <c r="AT457" s="17" t="s">
        <v>154</v>
      </c>
      <c r="AU457" s="17" t="s">
        <v>81</v>
      </c>
    </row>
    <row r="458" spans="1:65" s="2" customFormat="1" ht="16.5" customHeight="1">
      <c r="A458" s="34"/>
      <c r="B458" s="35"/>
      <c r="C458" s="221" t="s">
        <v>852</v>
      </c>
      <c r="D458" s="221" t="s">
        <v>193</v>
      </c>
      <c r="E458" s="222" t="s">
        <v>853</v>
      </c>
      <c r="F458" s="223" t="s">
        <v>854</v>
      </c>
      <c r="G458" s="224" t="s">
        <v>202</v>
      </c>
      <c r="H458" s="225">
        <v>91.08</v>
      </c>
      <c r="I458" s="226"/>
      <c r="J458" s="227">
        <f>ROUND(I458*H458,2)</f>
        <v>0</v>
      </c>
      <c r="K458" s="223" t="s">
        <v>151</v>
      </c>
      <c r="L458" s="228"/>
      <c r="M458" s="229" t="s">
        <v>19</v>
      </c>
      <c r="N458" s="230" t="s">
        <v>45</v>
      </c>
      <c r="O458" s="64"/>
      <c r="P458" s="191">
        <f>O458*H458</f>
        <v>0</v>
      </c>
      <c r="Q458" s="191">
        <v>0.02</v>
      </c>
      <c r="R458" s="191">
        <f>Q458*H458</f>
        <v>1.8216000000000001</v>
      </c>
      <c r="S458" s="191">
        <v>0</v>
      </c>
      <c r="T458" s="192">
        <f>S458*H458</f>
        <v>0</v>
      </c>
      <c r="U458" s="34"/>
      <c r="V458" s="34"/>
      <c r="W458" s="34"/>
      <c r="X458" s="34"/>
      <c r="Y458" s="34"/>
      <c r="Z458" s="34"/>
      <c r="AA458" s="34"/>
      <c r="AB458" s="34"/>
      <c r="AC458" s="34"/>
      <c r="AD458" s="34"/>
      <c r="AE458" s="34"/>
      <c r="AR458" s="193" t="s">
        <v>327</v>
      </c>
      <c r="AT458" s="193" t="s">
        <v>193</v>
      </c>
      <c r="AU458" s="193" t="s">
        <v>81</v>
      </c>
      <c r="AY458" s="17" t="s">
        <v>145</v>
      </c>
      <c r="BE458" s="194">
        <f>IF(N458="základní",J458,0)</f>
        <v>0</v>
      </c>
      <c r="BF458" s="194">
        <f>IF(N458="snížená",J458,0)</f>
        <v>0</v>
      </c>
      <c r="BG458" s="194">
        <f>IF(N458="zákl. přenesená",J458,0)</f>
        <v>0</v>
      </c>
      <c r="BH458" s="194">
        <f>IF(N458="sníž. přenesená",J458,0)</f>
        <v>0</v>
      </c>
      <c r="BI458" s="194">
        <f>IF(N458="nulová",J458,0)</f>
        <v>0</v>
      </c>
      <c r="BJ458" s="17" t="s">
        <v>79</v>
      </c>
      <c r="BK458" s="194">
        <f>ROUND(I458*H458,2)</f>
        <v>0</v>
      </c>
      <c r="BL458" s="17" t="s">
        <v>241</v>
      </c>
      <c r="BM458" s="193" t="s">
        <v>855</v>
      </c>
    </row>
    <row r="459" spans="1:65" s="13" customFormat="1">
      <c r="B459" s="199"/>
      <c r="C459" s="200"/>
      <c r="D459" s="195" t="s">
        <v>156</v>
      </c>
      <c r="E459" s="200"/>
      <c r="F459" s="202" t="s">
        <v>856</v>
      </c>
      <c r="G459" s="200"/>
      <c r="H459" s="203">
        <v>91.08</v>
      </c>
      <c r="I459" s="204"/>
      <c r="J459" s="200"/>
      <c r="K459" s="200"/>
      <c r="L459" s="205"/>
      <c r="M459" s="206"/>
      <c r="N459" s="207"/>
      <c r="O459" s="207"/>
      <c r="P459" s="207"/>
      <c r="Q459" s="207"/>
      <c r="R459" s="207"/>
      <c r="S459" s="207"/>
      <c r="T459" s="208"/>
      <c r="AT459" s="209" t="s">
        <v>156</v>
      </c>
      <c r="AU459" s="209" t="s">
        <v>81</v>
      </c>
      <c r="AV459" s="13" t="s">
        <v>81</v>
      </c>
      <c r="AW459" s="13" t="s">
        <v>4</v>
      </c>
      <c r="AX459" s="13" t="s">
        <v>79</v>
      </c>
      <c r="AY459" s="209" t="s">
        <v>145</v>
      </c>
    </row>
    <row r="460" spans="1:65" s="2" customFormat="1" ht="16.5" customHeight="1">
      <c r="A460" s="34"/>
      <c r="B460" s="35"/>
      <c r="C460" s="182" t="s">
        <v>857</v>
      </c>
      <c r="D460" s="182" t="s">
        <v>147</v>
      </c>
      <c r="E460" s="183" t="s">
        <v>858</v>
      </c>
      <c r="F460" s="184" t="s">
        <v>859</v>
      </c>
      <c r="G460" s="185" t="s">
        <v>202</v>
      </c>
      <c r="H460" s="186">
        <v>79.2</v>
      </c>
      <c r="I460" s="187"/>
      <c r="J460" s="188">
        <f>ROUND(I460*H460,2)</f>
        <v>0</v>
      </c>
      <c r="K460" s="184" t="s">
        <v>151</v>
      </c>
      <c r="L460" s="39"/>
      <c r="M460" s="189" t="s">
        <v>19</v>
      </c>
      <c r="N460" s="190" t="s">
        <v>45</v>
      </c>
      <c r="O460" s="64"/>
      <c r="P460" s="191">
        <f>O460*H460</f>
        <v>0</v>
      </c>
      <c r="Q460" s="191">
        <v>0</v>
      </c>
      <c r="R460" s="191">
        <f>Q460*H460</f>
        <v>0</v>
      </c>
      <c r="S460" s="191">
        <v>0</v>
      </c>
      <c r="T460" s="192">
        <f>S460*H460</f>
        <v>0</v>
      </c>
      <c r="U460" s="34"/>
      <c r="V460" s="34"/>
      <c r="W460" s="34"/>
      <c r="X460" s="34"/>
      <c r="Y460" s="34"/>
      <c r="Z460" s="34"/>
      <c r="AA460" s="34"/>
      <c r="AB460" s="34"/>
      <c r="AC460" s="34"/>
      <c r="AD460" s="34"/>
      <c r="AE460" s="34"/>
      <c r="AR460" s="193" t="s">
        <v>241</v>
      </c>
      <c r="AT460" s="193" t="s">
        <v>147</v>
      </c>
      <c r="AU460" s="193" t="s">
        <v>81</v>
      </c>
      <c r="AY460" s="17" t="s">
        <v>145</v>
      </c>
      <c r="BE460" s="194">
        <f>IF(N460="základní",J460,0)</f>
        <v>0</v>
      </c>
      <c r="BF460" s="194">
        <f>IF(N460="snížená",J460,0)</f>
        <v>0</v>
      </c>
      <c r="BG460" s="194">
        <f>IF(N460="zákl. přenesená",J460,0)</f>
        <v>0</v>
      </c>
      <c r="BH460" s="194">
        <f>IF(N460="sníž. přenesená",J460,0)</f>
        <v>0</v>
      </c>
      <c r="BI460" s="194">
        <f>IF(N460="nulová",J460,0)</f>
        <v>0</v>
      </c>
      <c r="BJ460" s="17" t="s">
        <v>79</v>
      </c>
      <c r="BK460" s="194">
        <f>ROUND(I460*H460,2)</f>
        <v>0</v>
      </c>
      <c r="BL460" s="17" t="s">
        <v>241</v>
      </c>
      <c r="BM460" s="193" t="s">
        <v>860</v>
      </c>
    </row>
    <row r="461" spans="1:65" s="2" customFormat="1" ht="29.25">
      <c r="A461" s="34"/>
      <c r="B461" s="35"/>
      <c r="C461" s="36"/>
      <c r="D461" s="195" t="s">
        <v>154</v>
      </c>
      <c r="E461" s="36"/>
      <c r="F461" s="196" t="s">
        <v>851</v>
      </c>
      <c r="G461" s="36"/>
      <c r="H461" s="36"/>
      <c r="I461" s="103"/>
      <c r="J461" s="36"/>
      <c r="K461" s="36"/>
      <c r="L461" s="39"/>
      <c r="M461" s="197"/>
      <c r="N461" s="198"/>
      <c r="O461" s="64"/>
      <c r="P461" s="64"/>
      <c r="Q461" s="64"/>
      <c r="R461" s="64"/>
      <c r="S461" s="64"/>
      <c r="T461" s="65"/>
      <c r="U461" s="34"/>
      <c r="V461" s="34"/>
      <c r="W461" s="34"/>
      <c r="X461" s="34"/>
      <c r="Y461" s="34"/>
      <c r="Z461" s="34"/>
      <c r="AA461" s="34"/>
      <c r="AB461" s="34"/>
      <c r="AC461" s="34"/>
      <c r="AD461" s="34"/>
      <c r="AE461" s="34"/>
      <c r="AT461" s="17" t="s">
        <v>154</v>
      </c>
      <c r="AU461" s="17" t="s">
        <v>81</v>
      </c>
    </row>
    <row r="462" spans="1:65" s="2" customFormat="1" ht="16.5" customHeight="1">
      <c r="A462" s="34"/>
      <c r="B462" s="35"/>
      <c r="C462" s="182" t="s">
        <v>861</v>
      </c>
      <c r="D462" s="182" t="s">
        <v>147</v>
      </c>
      <c r="E462" s="183" t="s">
        <v>862</v>
      </c>
      <c r="F462" s="184" t="s">
        <v>863</v>
      </c>
      <c r="G462" s="185" t="s">
        <v>202</v>
      </c>
      <c r="H462" s="186">
        <v>79.2</v>
      </c>
      <c r="I462" s="187"/>
      <c r="J462" s="188">
        <f>ROUND(I462*H462,2)</f>
        <v>0</v>
      </c>
      <c r="K462" s="184" t="s">
        <v>151</v>
      </c>
      <c r="L462" s="39"/>
      <c r="M462" s="189" t="s">
        <v>19</v>
      </c>
      <c r="N462" s="190" t="s">
        <v>45</v>
      </c>
      <c r="O462" s="64"/>
      <c r="P462" s="191">
        <f>O462*H462</f>
        <v>0</v>
      </c>
      <c r="Q462" s="191">
        <v>0</v>
      </c>
      <c r="R462" s="191">
        <f>Q462*H462</f>
        <v>0</v>
      </c>
      <c r="S462" s="191">
        <v>0</v>
      </c>
      <c r="T462" s="192">
        <f>S462*H462</f>
        <v>0</v>
      </c>
      <c r="U462" s="34"/>
      <c r="V462" s="34"/>
      <c r="W462" s="34"/>
      <c r="X462" s="34"/>
      <c r="Y462" s="34"/>
      <c r="Z462" s="34"/>
      <c r="AA462" s="34"/>
      <c r="AB462" s="34"/>
      <c r="AC462" s="34"/>
      <c r="AD462" s="34"/>
      <c r="AE462" s="34"/>
      <c r="AR462" s="193" t="s">
        <v>241</v>
      </c>
      <c r="AT462" s="193" t="s">
        <v>147</v>
      </c>
      <c r="AU462" s="193" t="s">
        <v>81</v>
      </c>
      <c r="AY462" s="17" t="s">
        <v>145</v>
      </c>
      <c r="BE462" s="194">
        <f>IF(N462="základní",J462,0)</f>
        <v>0</v>
      </c>
      <c r="BF462" s="194">
        <f>IF(N462="snížená",J462,0)</f>
        <v>0</v>
      </c>
      <c r="BG462" s="194">
        <f>IF(N462="zákl. přenesená",J462,0)</f>
        <v>0</v>
      </c>
      <c r="BH462" s="194">
        <f>IF(N462="sníž. přenesená",J462,0)</f>
        <v>0</v>
      </c>
      <c r="BI462" s="194">
        <f>IF(N462="nulová",J462,0)</f>
        <v>0</v>
      </c>
      <c r="BJ462" s="17" t="s">
        <v>79</v>
      </c>
      <c r="BK462" s="194">
        <f>ROUND(I462*H462,2)</f>
        <v>0</v>
      </c>
      <c r="BL462" s="17" t="s">
        <v>241</v>
      </c>
      <c r="BM462" s="193" t="s">
        <v>864</v>
      </c>
    </row>
    <row r="463" spans="1:65" s="2" customFormat="1" ht="29.25">
      <c r="A463" s="34"/>
      <c r="B463" s="35"/>
      <c r="C463" s="36"/>
      <c r="D463" s="195" t="s">
        <v>154</v>
      </c>
      <c r="E463" s="36"/>
      <c r="F463" s="196" t="s">
        <v>851</v>
      </c>
      <c r="G463" s="36"/>
      <c r="H463" s="36"/>
      <c r="I463" s="103"/>
      <c r="J463" s="36"/>
      <c r="K463" s="36"/>
      <c r="L463" s="39"/>
      <c r="M463" s="197"/>
      <c r="N463" s="198"/>
      <c r="O463" s="64"/>
      <c r="P463" s="64"/>
      <c r="Q463" s="64"/>
      <c r="R463" s="64"/>
      <c r="S463" s="64"/>
      <c r="T463" s="65"/>
      <c r="U463" s="34"/>
      <c r="V463" s="34"/>
      <c r="W463" s="34"/>
      <c r="X463" s="34"/>
      <c r="Y463" s="34"/>
      <c r="Z463" s="34"/>
      <c r="AA463" s="34"/>
      <c r="AB463" s="34"/>
      <c r="AC463" s="34"/>
      <c r="AD463" s="34"/>
      <c r="AE463" s="34"/>
      <c r="AT463" s="17" t="s">
        <v>154</v>
      </c>
      <c r="AU463" s="17" t="s">
        <v>81</v>
      </c>
    </row>
    <row r="464" spans="1:65" s="2" customFormat="1" ht="24" customHeight="1">
      <c r="A464" s="34"/>
      <c r="B464" s="35"/>
      <c r="C464" s="182" t="s">
        <v>865</v>
      </c>
      <c r="D464" s="182" t="s">
        <v>147</v>
      </c>
      <c r="E464" s="183" t="s">
        <v>866</v>
      </c>
      <c r="F464" s="184" t="s">
        <v>867</v>
      </c>
      <c r="G464" s="185" t="s">
        <v>174</v>
      </c>
      <c r="H464" s="186">
        <v>2.677</v>
      </c>
      <c r="I464" s="187"/>
      <c r="J464" s="188">
        <f>ROUND(I464*H464,2)</f>
        <v>0</v>
      </c>
      <c r="K464" s="184" t="s">
        <v>151</v>
      </c>
      <c r="L464" s="39"/>
      <c r="M464" s="189" t="s">
        <v>19</v>
      </c>
      <c r="N464" s="190" t="s">
        <v>45</v>
      </c>
      <c r="O464" s="64"/>
      <c r="P464" s="191">
        <f>O464*H464</f>
        <v>0</v>
      </c>
      <c r="Q464" s="191">
        <v>0</v>
      </c>
      <c r="R464" s="191">
        <f>Q464*H464</f>
        <v>0</v>
      </c>
      <c r="S464" s="191">
        <v>0</v>
      </c>
      <c r="T464" s="192">
        <f>S464*H464</f>
        <v>0</v>
      </c>
      <c r="U464" s="34"/>
      <c r="V464" s="34"/>
      <c r="W464" s="34"/>
      <c r="X464" s="34"/>
      <c r="Y464" s="34"/>
      <c r="Z464" s="34"/>
      <c r="AA464" s="34"/>
      <c r="AB464" s="34"/>
      <c r="AC464" s="34"/>
      <c r="AD464" s="34"/>
      <c r="AE464" s="34"/>
      <c r="AR464" s="193" t="s">
        <v>241</v>
      </c>
      <c r="AT464" s="193" t="s">
        <v>147</v>
      </c>
      <c r="AU464" s="193" t="s">
        <v>81</v>
      </c>
      <c r="AY464" s="17" t="s">
        <v>145</v>
      </c>
      <c r="BE464" s="194">
        <f>IF(N464="základní",J464,0)</f>
        <v>0</v>
      </c>
      <c r="BF464" s="194">
        <f>IF(N464="snížená",J464,0)</f>
        <v>0</v>
      </c>
      <c r="BG464" s="194">
        <f>IF(N464="zákl. přenesená",J464,0)</f>
        <v>0</v>
      </c>
      <c r="BH464" s="194">
        <f>IF(N464="sníž. přenesená",J464,0)</f>
        <v>0</v>
      </c>
      <c r="BI464" s="194">
        <f>IF(N464="nulová",J464,0)</f>
        <v>0</v>
      </c>
      <c r="BJ464" s="17" t="s">
        <v>79</v>
      </c>
      <c r="BK464" s="194">
        <f>ROUND(I464*H464,2)</f>
        <v>0</v>
      </c>
      <c r="BL464" s="17" t="s">
        <v>241</v>
      </c>
      <c r="BM464" s="193" t="s">
        <v>868</v>
      </c>
    </row>
    <row r="465" spans="1:65" s="2" customFormat="1" ht="78">
      <c r="A465" s="34"/>
      <c r="B465" s="35"/>
      <c r="C465" s="36"/>
      <c r="D465" s="195" t="s">
        <v>154</v>
      </c>
      <c r="E465" s="36"/>
      <c r="F465" s="196" t="s">
        <v>413</v>
      </c>
      <c r="G465" s="36"/>
      <c r="H465" s="36"/>
      <c r="I465" s="103"/>
      <c r="J465" s="36"/>
      <c r="K465" s="36"/>
      <c r="L465" s="39"/>
      <c r="M465" s="197"/>
      <c r="N465" s="198"/>
      <c r="O465" s="64"/>
      <c r="P465" s="64"/>
      <c r="Q465" s="64"/>
      <c r="R465" s="64"/>
      <c r="S465" s="64"/>
      <c r="T465" s="65"/>
      <c r="U465" s="34"/>
      <c r="V465" s="34"/>
      <c r="W465" s="34"/>
      <c r="X465" s="34"/>
      <c r="Y465" s="34"/>
      <c r="Z465" s="34"/>
      <c r="AA465" s="34"/>
      <c r="AB465" s="34"/>
      <c r="AC465" s="34"/>
      <c r="AD465" s="34"/>
      <c r="AE465" s="34"/>
      <c r="AT465" s="17" t="s">
        <v>154</v>
      </c>
      <c r="AU465" s="17" t="s">
        <v>81</v>
      </c>
    </row>
    <row r="466" spans="1:65" s="2" customFormat="1" ht="24" customHeight="1">
      <c r="A466" s="34"/>
      <c r="B466" s="35"/>
      <c r="C466" s="182" t="s">
        <v>869</v>
      </c>
      <c r="D466" s="182" t="s">
        <v>147</v>
      </c>
      <c r="E466" s="183" t="s">
        <v>870</v>
      </c>
      <c r="F466" s="184" t="s">
        <v>871</v>
      </c>
      <c r="G466" s="185" t="s">
        <v>174</v>
      </c>
      <c r="H466" s="186">
        <v>2.677</v>
      </c>
      <c r="I466" s="187"/>
      <c r="J466" s="188">
        <f>ROUND(I466*H466,2)</f>
        <v>0</v>
      </c>
      <c r="K466" s="184" t="s">
        <v>151</v>
      </c>
      <c r="L466" s="39"/>
      <c r="M466" s="189" t="s">
        <v>19</v>
      </c>
      <c r="N466" s="190" t="s">
        <v>45</v>
      </c>
      <c r="O466" s="64"/>
      <c r="P466" s="191">
        <f>O466*H466</f>
        <v>0</v>
      </c>
      <c r="Q466" s="191">
        <v>0</v>
      </c>
      <c r="R466" s="191">
        <f>Q466*H466</f>
        <v>0</v>
      </c>
      <c r="S466" s="191">
        <v>0</v>
      </c>
      <c r="T466" s="192">
        <f>S466*H466</f>
        <v>0</v>
      </c>
      <c r="U466" s="34"/>
      <c r="V466" s="34"/>
      <c r="W466" s="34"/>
      <c r="X466" s="34"/>
      <c r="Y466" s="34"/>
      <c r="Z466" s="34"/>
      <c r="AA466" s="34"/>
      <c r="AB466" s="34"/>
      <c r="AC466" s="34"/>
      <c r="AD466" s="34"/>
      <c r="AE466" s="34"/>
      <c r="AR466" s="193" t="s">
        <v>241</v>
      </c>
      <c r="AT466" s="193" t="s">
        <v>147</v>
      </c>
      <c r="AU466" s="193" t="s">
        <v>81</v>
      </c>
      <c r="AY466" s="17" t="s">
        <v>145</v>
      </c>
      <c r="BE466" s="194">
        <f>IF(N466="základní",J466,0)</f>
        <v>0</v>
      </c>
      <c r="BF466" s="194">
        <f>IF(N466="snížená",J466,0)</f>
        <v>0</v>
      </c>
      <c r="BG466" s="194">
        <f>IF(N466="zákl. přenesená",J466,0)</f>
        <v>0</v>
      </c>
      <c r="BH466" s="194">
        <f>IF(N466="sníž. přenesená",J466,0)</f>
        <v>0</v>
      </c>
      <c r="BI466" s="194">
        <f>IF(N466="nulová",J466,0)</f>
        <v>0</v>
      </c>
      <c r="BJ466" s="17" t="s">
        <v>79</v>
      </c>
      <c r="BK466" s="194">
        <f>ROUND(I466*H466,2)</f>
        <v>0</v>
      </c>
      <c r="BL466" s="17" t="s">
        <v>241</v>
      </c>
      <c r="BM466" s="193" t="s">
        <v>872</v>
      </c>
    </row>
    <row r="467" spans="1:65" s="2" customFormat="1" ht="78">
      <c r="A467" s="34"/>
      <c r="B467" s="35"/>
      <c r="C467" s="36"/>
      <c r="D467" s="195" t="s">
        <v>154</v>
      </c>
      <c r="E467" s="36"/>
      <c r="F467" s="196" t="s">
        <v>413</v>
      </c>
      <c r="G467" s="36"/>
      <c r="H467" s="36"/>
      <c r="I467" s="103"/>
      <c r="J467" s="36"/>
      <c r="K467" s="36"/>
      <c r="L467" s="39"/>
      <c r="M467" s="197"/>
      <c r="N467" s="198"/>
      <c r="O467" s="64"/>
      <c r="P467" s="64"/>
      <c r="Q467" s="64"/>
      <c r="R467" s="64"/>
      <c r="S467" s="64"/>
      <c r="T467" s="65"/>
      <c r="U467" s="34"/>
      <c r="V467" s="34"/>
      <c r="W467" s="34"/>
      <c r="X467" s="34"/>
      <c r="Y467" s="34"/>
      <c r="Z467" s="34"/>
      <c r="AA467" s="34"/>
      <c r="AB467" s="34"/>
      <c r="AC467" s="34"/>
      <c r="AD467" s="34"/>
      <c r="AE467" s="34"/>
      <c r="AT467" s="17" t="s">
        <v>154</v>
      </c>
      <c r="AU467" s="17" t="s">
        <v>81</v>
      </c>
    </row>
    <row r="468" spans="1:65" s="12" customFormat="1" ht="22.7" customHeight="1">
      <c r="B468" s="166"/>
      <c r="C468" s="167"/>
      <c r="D468" s="168" t="s">
        <v>73</v>
      </c>
      <c r="E468" s="180" t="s">
        <v>873</v>
      </c>
      <c r="F468" s="180" t="s">
        <v>874</v>
      </c>
      <c r="G468" s="167"/>
      <c r="H468" s="167"/>
      <c r="I468" s="170"/>
      <c r="J468" s="181">
        <f>BK468</f>
        <v>0</v>
      </c>
      <c r="K468" s="167"/>
      <c r="L468" s="172"/>
      <c r="M468" s="173"/>
      <c r="N468" s="174"/>
      <c r="O468" s="174"/>
      <c r="P468" s="175">
        <f>SUM(P469:P471)</f>
        <v>0</v>
      </c>
      <c r="Q468" s="174"/>
      <c r="R468" s="175">
        <f>SUM(R469:R471)</f>
        <v>2.0500000000000002E-3</v>
      </c>
      <c r="S468" s="174"/>
      <c r="T468" s="176">
        <f>SUM(T469:T471)</f>
        <v>0</v>
      </c>
      <c r="AR468" s="177" t="s">
        <v>81</v>
      </c>
      <c r="AT468" s="178" t="s">
        <v>73</v>
      </c>
      <c r="AU468" s="178" t="s">
        <v>79</v>
      </c>
      <c r="AY468" s="177" t="s">
        <v>145</v>
      </c>
      <c r="BK468" s="179">
        <f>SUM(BK469:BK471)</f>
        <v>0</v>
      </c>
    </row>
    <row r="469" spans="1:65" s="2" customFormat="1" ht="16.5" customHeight="1">
      <c r="A469" s="34"/>
      <c r="B469" s="35"/>
      <c r="C469" s="182" t="s">
        <v>875</v>
      </c>
      <c r="D469" s="182" t="s">
        <v>147</v>
      </c>
      <c r="E469" s="183" t="s">
        <v>876</v>
      </c>
      <c r="F469" s="184" t="s">
        <v>877</v>
      </c>
      <c r="G469" s="185" t="s">
        <v>202</v>
      </c>
      <c r="H469" s="186">
        <v>5</v>
      </c>
      <c r="I469" s="187"/>
      <c r="J469" s="188">
        <f>ROUND(I469*H469,2)</f>
        <v>0</v>
      </c>
      <c r="K469" s="184" t="s">
        <v>151</v>
      </c>
      <c r="L469" s="39"/>
      <c r="M469" s="189" t="s">
        <v>19</v>
      </c>
      <c r="N469" s="190" t="s">
        <v>45</v>
      </c>
      <c r="O469" s="64"/>
      <c r="P469" s="191">
        <f>O469*H469</f>
        <v>0</v>
      </c>
      <c r="Q469" s="191">
        <v>1.7000000000000001E-4</v>
      </c>
      <c r="R469" s="191">
        <f>Q469*H469</f>
        <v>8.5000000000000006E-4</v>
      </c>
      <c r="S469" s="191">
        <v>0</v>
      </c>
      <c r="T469" s="192">
        <f>S469*H469</f>
        <v>0</v>
      </c>
      <c r="U469" s="34"/>
      <c r="V469" s="34"/>
      <c r="W469" s="34"/>
      <c r="X469" s="34"/>
      <c r="Y469" s="34"/>
      <c r="Z469" s="34"/>
      <c r="AA469" s="34"/>
      <c r="AB469" s="34"/>
      <c r="AC469" s="34"/>
      <c r="AD469" s="34"/>
      <c r="AE469" s="34"/>
      <c r="AR469" s="193" t="s">
        <v>241</v>
      </c>
      <c r="AT469" s="193" t="s">
        <v>147</v>
      </c>
      <c r="AU469" s="193" t="s">
        <v>81</v>
      </c>
      <c r="AY469" s="17" t="s">
        <v>145</v>
      </c>
      <c r="BE469" s="194">
        <f>IF(N469="základní",J469,0)</f>
        <v>0</v>
      </c>
      <c r="BF469" s="194">
        <f>IF(N469="snížená",J469,0)</f>
        <v>0</v>
      </c>
      <c r="BG469" s="194">
        <f>IF(N469="zákl. přenesená",J469,0)</f>
        <v>0</v>
      </c>
      <c r="BH469" s="194">
        <f>IF(N469="sníž. přenesená",J469,0)</f>
        <v>0</v>
      </c>
      <c r="BI469" s="194">
        <f>IF(N469="nulová",J469,0)</f>
        <v>0</v>
      </c>
      <c r="BJ469" s="17" t="s">
        <v>79</v>
      </c>
      <c r="BK469" s="194">
        <f>ROUND(I469*H469,2)</f>
        <v>0</v>
      </c>
      <c r="BL469" s="17" t="s">
        <v>241</v>
      </c>
      <c r="BM469" s="193" t="s">
        <v>878</v>
      </c>
    </row>
    <row r="470" spans="1:65" s="2" customFormat="1" ht="16.5" customHeight="1">
      <c r="A470" s="34"/>
      <c r="B470" s="35"/>
      <c r="C470" s="182" t="s">
        <v>879</v>
      </c>
      <c r="D470" s="182" t="s">
        <v>147</v>
      </c>
      <c r="E470" s="183" t="s">
        <v>880</v>
      </c>
      <c r="F470" s="184" t="s">
        <v>881</v>
      </c>
      <c r="G470" s="185" t="s">
        <v>202</v>
      </c>
      <c r="H470" s="186">
        <v>5</v>
      </c>
      <c r="I470" s="187"/>
      <c r="J470" s="188">
        <f>ROUND(I470*H470,2)</f>
        <v>0</v>
      </c>
      <c r="K470" s="184" t="s">
        <v>151</v>
      </c>
      <c r="L470" s="39"/>
      <c r="M470" s="189" t="s">
        <v>19</v>
      </c>
      <c r="N470" s="190" t="s">
        <v>45</v>
      </c>
      <c r="O470" s="64"/>
      <c r="P470" s="191">
        <f>O470*H470</f>
        <v>0</v>
      </c>
      <c r="Q470" s="191">
        <v>1.2E-4</v>
      </c>
      <c r="R470" s="191">
        <f>Q470*H470</f>
        <v>6.0000000000000006E-4</v>
      </c>
      <c r="S470" s="191">
        <v>0</v>
      </c>
      <c r="T470" s="192">
        <f>S470*H470</f>
        <v>0</v>
      </c>
      <c r="U470" s="34"/>
      <c r="V470" s="34"/>
      <c r="W470" s="34"/>
      <c r="X470" s="34"/>
      <c r="Y470" s="34"/>
      <c r="Z470" s="34"/>
      <c r="AA470" s="34"/>
      <c r="AB470" s="34"/>
      <c r="AC470" s="34"/>
      <c r="AD470" s="34"/>
      <c r="AE470" s="34"/>
      <c r="AR470" s="193" t="s">
        <v>241</v>
      </c>
      <c r="AT470" s="193" t="s">
        <v>147</v>
      </c>
      <c r="AU470" s="193" t="s">
        <v>81</v>
      </c>
      <c r="AY470" s="17" t="s">
        <v>145</v>
      </c>
      <c r="BE470" s="194">
        <f>IF(N470="základní",J470,0)</f>
        <v>0</v>
      </c>
      <c r="BF470" s="194">
        <f>IF(N470="snížená",J470,0)</f>
        <v>0</v>
      </c>
      <c r="BG470" s="194">
        <f>IF(N470="zákl. přenesená",J470,0)</f>
        <v>0</v>
      </c>
      <c r="BH470" s="194">
        <f>IF(N470="sníž. přenesená",J470,0)</f>
        <v>0</v>
      </c>
      <c r="BI470" s="194">
        <f>IF(N470="nulová",J470,0)</f>
        <v>0</v>
      </c>
      <c r="BJ470" s="17" t="s">
        <v>79</v>
      </c>
      <c r="BK470" s="194">
        <f>ROUND(I470*H470,2)</f>
        <v>0</v>
      </c>
      <c r="BL470" s="17" t="s">
        <v>241</v>
      </c>
      <c r="BM470" s="193" t="s">
        <v>882</v>
      </c>
    </row>
    <row r="471" spans="1:65" s="2" customFormat="1" ht="16.5" customHeight="1">
      <c r="A471" s="34"/>
      <c r="B471" s="35"/>
      <c r="C471" s="182" t="s">
        <v>883</v>
      </c>
      <c r="D471" s="182" t="s">
        <v>147</v>
      </c>
      <c r="E471" s="183" t="s">
        <v>884</v>
      </c>
      <c r="F471" s="184" t="s">
        <v>885</v>
      </c>
      <c r="G471" s="185" t="s">
        <v>202</v>
      </c>
      <c r="H471" s="186">
        <v>5</v>
      </c>
      <c r="I471" s="187"/>
      <c r="J471" s="188">
        <f>ROUND(I471*H471,2)</f>
        <v>0</v>
      </c>
      <c r="K471" s="184" t="s">
        <v>151</v>
      </c>
      <c r="L471" s="39"/>
      <c r="M471" s="189" t="s">
        <v>19</v>
      </c>
      <c r="N471" s="190" t="s">
        <v>45</v>
      </c>
      <c r="O471" s="64"/>
      <c r="P471" s="191">
        <f>O471*H471</f>
        <v>0</v>
      </c>
      <c r="Q471" s="191">
        <v>1.2E-4</v>
      </c>
      <c r="R471" s="191">
        <f>Q471*H471</f>
        <v>6.0000000000000006E-4</v>
      </c>
      <c r="S471" s="191">
        <v>0</v>
      </c>
      <c r="T471" s="192">
        <f>S471*H471</f>
        <v>0</v>
      </c>
      <c r="U471" s="34"/>
      <c r="V471" s="34"/>
      <c r="W471" s="34"/>
      <c r="X471" s="34"/>
      <c r="Y471" s="34"/>
      <c r="Z471" s="34"/>
      <c r="AA471" s="34"/>
      <c r="AB471" s="34"/>
      <c r="AC471" s="34"/>
      <c r="AD471" s="34"/>
      <c r="AE471" s="34"/>
      <c r="AR471" s="193" t="s">
        <v>241</v>
      </c>
      <c r="AT471" s="193" t="s">
        <v>147</v>
      </c>
      <c r="AU471" s="193" t="s">
        <v>81</v>
      </c>
      <c r="AY471" s="17" t="s">
        <v>145</v>
      </c>
      <c r="BE471" s="194">
        <f>IF(N471="základní",J471,0)</f>
        <v>0</v>
      </c>
      <c r="BF471" s="194">
        <f>IF(N471="snížená",J471,0)</f>
        <v>0</v>
      </c>
      <c r="BG471" s="194">
        <f>IF(N471="zákl. přenesená",J471,0)</f>
        <v>0</v>
      </c>
      <c r="BH471" s="194">
        <f>IF(N471="sníž. přenesená",J471,0)</f>
        <v>0</v>
      </c>
      <c r="BI471" s="194">
        <f>IF(N471="nulová",J471,0)</f>
        <v>0</v>
      </c>
      <c r="BJ471" s="17" t="s">
        <v>79</v>
      </c>
      <c r="BK471" s="194">
        <f>ROUND(I471*H471,2)</f>
        <v>0</v>
      </c>
      <c r="BL471" s="17" t="s">
        <v>241</v>
      </c>
      <c r="BM471" s="193" t="s">
        <v>886</v>
      </c>
    </row>
    <row r="472" spans="1:65" s="12" customFormat="1" ht="22.7" customHeight="1">
      <c r="B472" s="166"/>
      <c r="C472" s="167"/>
      <c r="D472" s="168" t="s">
        <v>73</v>
      </c>
      <c r="E472" s="180" t="s">
        <v>887</v>
      </c>
      <c r="F472" s="180" t="s">
        <v>888</v>
      </c>
      <c r="G472" s="167"/>
      <c r="H472" s="167"/>
      <c r="I472" s="170"/>
      <c r="J472" s="181">
        <f>BK472</f>
        <v>0</v>
      </c>
      <c r="K472" s="167"/>
      <c r="L472" s="172"/>
      <c r="M472" s="173"/>
      <c r="N472" s="174"/>
      <c r="O472" s="174"/>
      <c r="P472" s="175">
        <f>SUM(P473:P518)</f>
        <v>0</v>
      </c>
      <c r="Q472" s="174"/>
      <c r="R472" s="175">
        <f>SUM(R473:R518)</f>
        <v>0.46001054000000002</v>
      </c>
      <c r="S472" s="174"/>
      <c r="T472" s="176">
        <f>SUM(T473:T518)</f>
        <v>3.1521109999999998E-2</v>
      </c>
      <c r="AR472" s="177" t="s">
        <v>81</v>
      </c>
      <c r="AT472" s="178" t="s">
        <v>73</v>
      </c>
      <c r="AU472" s="178" t="s">
        <v>79</v>
      </c>
      <c r="AY472" s="177" t="s">
        <v>145</v>
      </c>
      <c r="BK472" s="179">
        <f>SUM(BK473:BK518)</f>
        <v>0</v>
      </c>
    </row>
    <row r="473" spans="1:65" s="2" customFormat="1" ht="16.5" customHeight="1">
      <c r="A473" s="34"/>
      <c r="B473" s="35"/>
      <c r="C473" s="182" t="s">
        <v>889</v>
      </c>
      <c r="D473" s="182" t="s">
        <v>147</v>
      </c>
      <c r="E473" s="183" t="s">
        <v>890</v>
      </c>
      <c r="F473" s="184" t="s">
        <v>891</v>
      </c>
      <c r="G473" s="185" t="s">
        <v>202</v>
      </c>
      <c r="H473" s="186">
        <v>101.681</v>
      </c>
      <c r="I473" s="187"/>
      <c r="J473" s="188">
        <f>ROUND(I473*H473,2)</f>
        <v>0</v>
      </c>
      <c r="K473" s="184" t="s">
        <v>151</v>
      </c>
      <c r="L473" s="39"/>
      <c r="M473" s="189" t="s">
        <v>19</v>
      </c>
      <c r="N473" s="190" t="s">
        <v>45</v>
      </c>
      <c r="O473" s="64"/>
      <c r="P473" s="191">
        <f>O473*H473</f>
        <v>0</v>
      </c>
      <c r="Q473" s="191">
        <v>1E-3</v>
      </c>
      <c r="R473" s="191">
        <f>Q473*H473</f>
        <v>0.10168099999999999</v>
      </c>
      <c r="S473" s="191">
        <v>3.1E-4</v>
      </c>
      <c r="T473" s="192">
        <f>S473*H473</f>
        <v>3.1521109999999998E-2</v>
      </c>
      <c r="U473" s="34"/>
      <c r="V473" s="34"/>
      <c r="W473" s="34"/>
      <c r="X473" s="34"/>
      <c r="Y473" s="34"/>
      <c r="Z473" s="34"/>
      <c r="AA473" s="34"/>
      <c r="AB473" s="34"/>
      <c r="AC473" s="34"/>
      <c r="AD473" s="34"/>
      <c r="AE473" s="34"/>
      <c r="AR473" s="193" t="s">
        <v>241</v>
      </c>
      <c r="AT473" s="193" t="s">
        <v>147</v>
      </c>
      <c r="AU473" s="193" t="s">
        <v>81</v>
      </c>
      <c r="AY473" s="17" t="s">
        <v>145</v>
      </c>
      <c r="BE473" s="194">
        <f>IF(N473="základní",J473,0)</f>
        <v>0</v>
      </c>
      <c r="BF473" s="194">
        <f>IF(N473="snížená",J473,0)</f>
        <v>0</v>
      </c>
      <c r="BG473" s="194">
        <f>IF(N473="zákl. přenesená",J473,0)</f>
        <v>0</v>
      </c>
      <c r="BH473" s="194">
        <f>IF(N473="sníž. přenesená",J473,0)</f>
        <v>0</v>
      </c>
      <c r="BI473" s="194">
        <f>IF(N473="nulová",J473,0)</f>
        <v>0</v>
      </c>
      <c r="BJ473" s="17" t="s">
        <v>79</v>
      </c>
      <c r="BK473" s="194">
        <f>ROUND(I473*H473,2)</f>
        <v>0</v>
      </c>
      <c r="BL473" s="17" t="s">
        <v>241</v>
      </c>
      <c r="BM473" s="193" t="s">
        <v>892</v>
      </c>
    </row>
    <row r="474" spans="1:65" s="2" customFormat="1" ht="29.25">
      <c r="A474" s="34"/>
      <c r="B474" s="35"/>
      <c r="C474" s="36"/>
      <c r="D474" s="195" t="s">
        <v>154</v>
      </c>
      <c r="E474" s="36"/>
      <c r="F474" s="196" t="s">
        <v>893</v>
      </c>
      <c r="G474" s="36"/>
      <c r="H474" s="36"/>
      <c r="I474" s="103"/>
      <c r="J474" s="36"/>
      <c r="K474" s="36"/>
      <c r="L474" s="39"/>
      <c r="M474" s="197"/>
      <c r="N474" s="198"/>
      <c r="O474" s="64"/>
      <c r="P474" s="64"/>
      <c r="Q474" s="64"/>
      <c r="R474" s="64"/>
      <c r="S474" s="64"/>
      <c r="T474" s="65"/>
      <c r="U474" s="34"/>
      <c r="V474" s="34"/>
      <c r="W474" s="34"/>
      <c r="X474" s="34"/>
      <c r="Y474" s="34"/>
      <c r="Z474" s="34"/>
      <c r="AA474" s="34"/>
      <c r="AB474" s="34"/>
      <c r="AC474" s="34"/>
      <c r="AD474" s="34"/>
      <c r="AE474" s="34"/>
      <c r="AT474" s="17" t="s">
        <v>154</v>
      </c>
      <c r="AU474" s="17" t="s">
        <v>81</v>
      </c>
    </row>
    <row r="475" spans="1:65" s="13" customFormat="1">
      <c r="B475" s="199"/>
      <c r="C475" s="200"/>
      <c r="D475" s="195" t="s">
        <v>156</v>
      </c>
      <c r="E475" s="201" t="s">
        <v>19</v>
      </c>
      <c r="F475" s="202" t="s">
        <v>894</v>
      </c>
      <c r="G475" s="200"/>
      <c r="H475" s="203">
        <v>32.86</v>
      </c>
      <c r="I475" s="204"/>
      <c r="J475" s="200"/>
      <c r="K475" s="200"/>
      <c r="L475" s="205"/>
      <c r="M475" s="206"/>
      <c r="N475" s="207"/>
      <c r="O475" s="207"/>
      <c r="P475" s="207"/>
      <c r="Q475" s="207"/>
      <c r="R475" s="207"/>
      <c r="S475" s="207"/>
      <c r="T475" s="208"/>
      <c r="AT475" s="209" t="s">
        <v>156</v>
      </c>
      <c r="AU475" s="209" t="s">
        <v>81</v>
      </c>
      <c r="AV475" s="13" t="s">
        <v>81</v>
      </c>
      <c r="AW475" s="13" t="s">
        <v>34</v>
      </c>
      <c r="AX475" s="13" t="s">
        <v>74</v>
      </c>
      <c r="AY475" s="209" t="s">
        <v>145</v>
      </c>
    </row>
    <row r="476" spans="1:65" s="13" customFormat="1">
      <c r="B476" s="199"/>
      <c r="C476" s="200"/>
      <c r="D476" s="195" t="s">
        <v>156</v>
      </c>
      <c r="E476" s="201" t="s">
        <v>19</v>
      </c>
      <c r="F476" s="202" t="s">
        <v>895</v>
      </c>
      <c r="G476" s="200"/>
      <c r="H476" s="203">
        <v>27.428000000000001</v>
      </c>
      <c r="I476" s="204"/>
      <c r="J476" s="200"/>
      <c r="K476" s="200"/>
      <c r="L476" s="205"/>
      <c r="M476" s="206"/>
      <c r="N476" s="207"/>
      <c r="O476" s="207"/>
      <c r="P476" s="207"/>
      <c r="Q476" s="207"/>
      <c r="R476" s="207"/>
      <c r="S476" s="207"/>
      <c r="T476" s="208"/>
      <c r="AT476" s="209" t="s">
        <v>156</v>
      </c>
      <c r="AU476" s="209" t="s">
        <v>81</v>
      </c>
      <c r="AV476" s="13" t="s">
        <v>81</v>
      </c>
      <c r="AW476" s="13" t="s">
        <v>34</v>
      </c>
      <c r="AX476" s="13" t="s">
        <v>74</v>
      </c>
      <c r="AY476" s="209" t="s">
        <v>145</v>
      </c>
    </row>
    <row r="477" spans="1:65" s="13" customFormat="1">
      <c r="B477" s="199"/>
      <c r="C477" s="200"/>
      <c r="D477" s="195" t="s">
        <v>156</v>
      </c>
      <c r="E477" s="201" t="s">
        <v>19</v>
      </c>
      <c r="F477" s="202" t="s">
        <v>896</v>
      </c>
      <c r="G477" s="200"/>
      <c r="H477" s="203">
        <v>9.4870000000000001</v>
      </c>
      <c r="I477" s="204"/>
      <c r="J477" s="200"/>
      <c r="K477" s="200"/>
      <c r="L477" s="205"/>
      <c r="M477" s="206"/>
      <c r="N477" s="207"/>
      <c r="O477" s="207"/>
      <c r="P477" s="207"/>
      <c r="Q477" s="207"/>
      <c r="R477" s="207"/>
      <c r="S477" s="207"/>
      <c r="T477" s="208"/>
      <c r="AT477" s="209" t="s">
        <v>156</v>
      </c>
      <c r="AU477" s="209" t="s">
        <v>81</v>
      </c>
      <c r="AV477" s="13" t="s">
        <v>81</v>
      </c>
      <c r="AW477" s="13" t="s">
        <v>34</v>
      </c>
      <c r="AX477" s="13" t="s">
        <v>74</v>
      </c>
      <c r="AY477" s="209" t="s">
        <v>145</v>
      </c>
    </row>
    <row r="478" spans="1:65" s="13" customFormat="1">
      <c r="B478" s="199"/>
      <c r="C478" s="200"/>
      <c r="D478" s="195" t="s">
        <v>156</v>
      </c>
      <c r="E478" s="201" t="s">
        <v>19</v>
      </c>
      <c r="F478" s="202" t="s">
        <v>897</v>
      </c>
      <c r="G478" s="200"/>
      <c r="H478" s="203">
        <v>31.905999999999999</v>
      </c>
      <c r="I478" s="204"/>
      <c r="J478" s="200"/>
      <c r="K478" s="200"/>
      <c r="L478" s="205"/>
      <c r="M478" s="206"/>
      <c r="N478" s="207"/>
      <c r="O478" s="207"/>
      <c r="P478" s="207"/>
      <c r="Q478" s="207"/>
      <c r="R478" s="207"/>
      <c r="S478" s="207"/>
      <c r="T478" s="208"/>
      <c r="AT478" s="209" t="s">
        <v>156</v>
      </c>
      <c r="AU478" s="209" t="s">
        <v>81</v>
      </c>
      <c r="AV478" s="13" t="s">
        <v>81</v>
      </c>
      <c r="AW478" s="13" t="s">
        <v>34</v>
      </c>
      <c r="AX478" s="13" t="s">
        <v>74</v>
      </c>
      <c r="AY478" s="209" t="s">
        <v>145</v>
      </c>
    </row>
    <row r="479" spans="1:65" s="14" customFormat="1">
      <c r="B479" s="210"/>
      <c r="C479" s="211"/>
      <c r="D479" s="195" t="s">
        <v>156</v>
      </c>
      <c r="E479" s="212" t="s">
        <v>19</v>
      </c>
      <c r="F479" s="213" t="s">
        <v>158</v>
      </c>
      <c r="G479" s="211"/>
      <c r="H479" s="214">
        <v>101.68099999999998</v>
      </c>
      <c r="I479" s="215"/>
      <c r="J479" s="211"/>
      <c r="K479" s="211"/>
      <c r="L479" s="216"/>
      <c r="M479" s="217"/>
      <c r="N479" s="218"/>
      <c r="O479" s="218"/>
      <c r="P479" s="218"/>
      <c r="Q479" s="218"/>
      <c r="R479" s="218"/>
      <c r="S479" s="218"/>
      <c r="T479" s="219"/>
      <c r="AT479" s="220" t="s">
        <v>156</v>
      </c>
      <c r="AU479" s="220" t="s">
        <v>81</v>
      </c>
      <c r="AV479" s="14" t="s">
        <v>152</v>
      </c>
      <c r="AW479" s="14" t="s">
        <v>34</v>
      </c>
      <c r="AX479" s="14" t="s">
        <v>79</v>
      </c>
      <c r="AY479" s="220" t="s">
        <v>145</v>
      </c>
    </row>
    <row r="480" spans="1:65" s="2" customFormat="1" ht="16.5" customHeight="1">
      <c r="A480" s="34"/>
      <c r="B480" s="35"/>
      <c r="C480" s="182" t="s">
        <v>898</v>
      </c>
      <c r="D480" s="182" t="s">
        <v>147</v>
      </c>
      <c r="E480" s="183" t="s">
        <v>899</v>
      </c>
      <c r="F480" s="184" t="s">
        <v>900</v>
      </c>
      <c r="G480" s="185" t="s">
        <v>202</v>
      </c>
      <c r="H480" s="186">
        <v>101.681</v>
      </c>
      <c r="I480" s="187"/>
      <c r="J480" s="188">
        <f>ROUND(I480*H480,2)</f>
        <v>0</v>
      </c>
      <c r="K480" s="184" t="s">
        <v>151</v>
      </c>
      <c r="L480" s="39"/>
      <c r="M480" s="189" t="s">
        <v>19</v>
      </c>
      <c r="N480" s="190" t="s">
        <v>45</v>
      </c>
      <c r="O480" s="64"/>
      <c r="P480" s="191">
        <f>O480*H480</f>
        <v>0</v>
      </c>
      <c r="Q480" s="191">
        <v>0</v>
      </c>
      <c r="R480" s="191">
        <f>Q480*H480</f>
        <v>0</v>
      </c>
      <c r="S480" s="191">
        <v>0</v>
      </c>
      <c r="T480" s="192">
        <f>S480*H480</f>
        <v>0</v>
      </c>
      <c r="U480" s="34"/>
      <c r="V480" s="34"/>
      <c r="W480" s="34"/>
      <c r="X480" s="34"/>
      <c r="Y480" s="34"/>
      <c r="Z480" s="34"/>
      <c r="AA480" s="34"/>
      <c r="AB480" s="34"/>
      <c r="AC480" s="34"/>
      <c r="AD480" s="34"/>
      <c r="AE480" s="34"/>
      <c r="AR480" s="193" t="s">
        <v>241</v>
      </c>
      <c r="AT480" s="193" t="s">
        <v>147</v>
      </c>
      <c r="AU480" s="193" t="s">
        <v>81</v>
      </c>
      <c r="AY480" s="17" t="s">
        <v>145</v>
      </c>
      <c r="BE480" s="194">
        <f>IF(N480="základní",J480,0)</f>
        <v>0</v>
      </c>
      <c r="BF480" s="194">
        <f>IF(N480="snížená",J480,0)</f>
        <v>0</v>
      </c>
      <c r="BG480" s="194">
        <f>IF(N480="zákl. přenesená",J480,0)</f>
        <v>0</v>
      </c>
      <c r="BH480" s="194">
        <f>IF(N480="sníž. přenesená",J480,0)</f>
        <v>0</v>
      </c>
      <c r="BI480" s="194">
        <f>IF(N480="nulová",J480,0)</f>
        <v>0</v>
      </c>
      <c r="BJ480" s="17" t="s">
        <v>79</v>
      </c>
      <c r="BK480" s="194">
        <f>ROUND(I480*H480,2)</f>
        <v>0</v>
      </c>
      <c r="BL480" s="17" t="s">
        <v>241</v>
      </c>
      <c r="BM480" s="193" t="s">
        <v>901</v>
      </c>
    </row>
    <row r="481" spans="1:65" s="13" customFormat="1">
      <c r="B481" s="199"/>
      <c r="C481" s="200"/>
      <c r="D481" s="195" t="s">
        <v>156</v>
      </c>
      <c r="E481" s="201" t="s">
        <v>19</v>
      </c>
      <c r="F481" s="202" t="s">
        <v>894</v>
      </c>
      <c r="G481" s="200"/>
      <c r="H481" s="203">
        <v>32.86</v>
      </c>
      <c r="I481" s="204"/>
      <c r="J481" s="200"/>
      <c r="K481" s="200"/>
      <c r="L481" s="205"/>
      <c r="M481" s="206"/>
      <c r="N481" s="207"/>
      <c r="O481" s="207"/>
      <c r="P481" s="207"/>
      <c r="Q481" s="207"/>
      <c r="R481" s="207"/>
      <c r="S481" s="207"/>
      <c r="T481" s="208"/>
      <c r="AT481" s="209" t="s">
        <v>156</v>
      </c>
      <c r="AU481" s="209" t="s">
        <v>81</v>
      </c>
      <c r="AV481" s="13" t="s">
        <v>81</v>
      </c>
      <c r="AW481" s="13" t="s">
        <v>34</v>
      </c>
      <c r="AX481" s="13" t="s">
        <v>74</v>
      </c>
      <c r="AY481" s="209" t="s">
        <v>145</v>
      </c>
    </row>
    <row r="482" spans="1:65" s="13" customFormat="1">
      <c r="B482" s="199"/>
      <c r="C482" s="200"/>
      <c r="D482" s="195" t="s">
        <v>156</v>
      </c>
      <c r="E482" s="201" t="s">
        <v>19</v>
      </c>
      <c r="F482" s="202" t="s">
        <v>895</v>
      </c>
      <c r="G482" s="200"/>
      <c r="H482" s="203">
        <v>27.428000000000001</v>
      </c>
      <c r="I482" s="204"/>
      <c r="J482" s="200"/>
      <c r="K482" s="200"/>
      <c r="L482" s="205"/>
      <c r="M482" s="206"/>
      <c r="N482" s="207"/>
      <c r="O482" s="207"/>
      <c r="P482" s="207"/>
      <c r="Q482" s="207"/>
      <c r="R482" s="207"/>
      <c r="S482" s="207"/>
      <c r="T482" s="208"/>
      <c r="AT482" s="209" t="s">
        <v>156</v>
      </c>
      <c r="AU482" s="209" t="s">
        <v>81</v>
      </c>
      <c r="AV482" s="13" t="s">
        <v>81</v>
      </c>
      <c r="AW482" s="13" t="s">
        <v>34</v>
      </c>
      <c r="AX482" s="13" t="s">
        <v>74</v>
      </c>
      <c r="AY482" s="209" t="s">
        <v>145</v>
      </c>
    </row>
    <row r="483" spans="1:65" s="13" customFormat="1">
      <c r="B483" s="199"/>
      <c r="C483" s="200"/>
      <c r="D483" s="195" t="s">
        <v>156</v>
      </c>
      <c r="E483" s="201" t="s">
        <v>19</v>
      </c>
      <c r="F483" s="202" t="s">
        <v>896</v>
      </c>
      <c r="G483" s="200"/>
      <c r="H483" s="203">
        <v>9.4870000000000001</v>
      </c>
      <c r="I483" s="204"/>
      <c r="J483" s="200"/>
      <c r="K483" s="200"/>
      <c r="L483" s="205"/>
      <c r="M483" s="206"/>
      <c r="N483" s="207"/>
      <c r="O483" s="207"/>
      <c r="P483" s="207"/>
      <c r="Q483" s="207"/>
      <c r="R483" s="207"/>
      <c r="S483" s="207"/>
      <c r="T483" s="208"/>
      <c r="AT483" s="209" t="s">
        <v>156</v>
      </c>
      <c r="AU483" s="209" t="s">
        <v>81</v>
      </c>
      <c r="AV483" s="13" t="s">
        <v>81</v>
      </c>
      <c r="AW483" s="13" t="s">
        <v>34</v>
      </c>
      <c r="AX483" s="13" t="s">
        <v>74</v>
      </c>
      <c r="AY483" s="209" t="s">
        <v>145</v>
      </c>
    </row>
    <row r="484" spans="1:65" s="13" customFormat="1">
      <c r="B484" s="199"/>
      <c r="C484" s="200"/>
      <c r="D484" s="195" t="s">
        <v>156</v>
      </c>
      <c r="E484" s="201" t="s">
        <v>19</v>
      </c>
      <c r="F484" s="202" t="s">
        <v>897</v>
      </c>
      <c r="G484" s="200"/>
      <c r="H484" s="203">
        <v>31.905999999999999</v>
      </c>
      <c r="I484" s="204"/>
      <c r="J484" s="200"/>
      <c r="K484" s="200"/>
      <c r="L484" s="205"/>
      <c r="M484" s="206"/>
      <c r="N484" s="207"/>
      <c r="O484" s="207"/>
      <c r="P484" s="207"/>
      <c r="Q484" s="207"/>
      <c r="R484" s="207"/>
      <c r="S484" s="207"/>
      <c r="T484" s="208"/>
      <c r="AT484" s="209" t="s">
        <v>156</v>
      </c>
      <c r="AU484" s="209" t="s">
        <v>81</v>
      </c>
      <c r="AV484" s="13" t="s">
        <v>81</v>
      </c>
      <c r="AW484" s="13" t="s">
        <v>34</v>
      </c>
      <c r="AX484" s="13" t="s">
        <v>74</v>
      </c>
      <c r="AY484" s="209" t="s">
        <v>145</v>
      </c>
    </row>
    <row r="485" spans="1:65" s="14" customFormat="1">
      <c r="B485" s="210"/>
      <c r="C485" s="211"/>
      <c r="D485" s="195" t="s">
        <v>156</v>
      </c>
      <c r="E485" s="212" t="s">
        <v>19</v>
      </c>
      <c r="F485" s="213" t="s">
        <v>158</v>
      </c>
      <c r="G485" s="211"/>
      <c r="H485" s="214">
        <v>101.68099999999998</v>
      </c>
      <c r="I485" s="215"/>
      <c r="J485" s="211"/>
      <c r="K485" s="211"/>
      <c r="L485" s="216"/>
      <c r="M485" s="217"/>
      <c r="N485" s="218"/>
      <c r="O485" s="218"/>
      <c r="P485" s="218"/>
      <c r="Q485" s="218"/>
      <c r="R485" s="218"/>
      <c r="S485" s="218"/>
      <c r="T485" s="219"/>
      <c r="AT485" s="220" t="s">
        <v>156</v>
      </c>
      <c r="AU485" s="220" t="s">
        <v>81</v>
      </c>
      <c r="AV485" s="14" t="s">
        <v>152</v>
      </c>
      <c r="AW485" s="14" t="s">
        <v>34</v>
      </c>
      <c r="AX485" s="14" t="s">
        <v>79</v>
      </c>
      <c r="AY485" s="220" t="s">
        <v>145</v>
      </c>
    </row>
    <row r="486" spans="1:65" s="2" customFormat="1" ht="16.5" customHeight="1">
      <c r="A486" s="34"/>
      <c r="B486" s="35"/>
      <c r="C486" s="182" t="s">
        <v>902</v>
      </c>
      <c r="D486" s="182" t="s">
        <v>147</v>
      </c>
      <c r="E486" s="183" t="s">
        <v>903</v>
      </c>
      <c r="F486" s="184" t="s">
        <v>904</v>
      </c>
      <c r="G486" s="185" t="s">
        <v>350</v>
      </c>
      <c r="H486" s="186">
        <v>100</v>
      </c>
      <c r="I486" s="187"/>
      <c r="J486" s="188">
        <f>ROUND(I486*H486,2)</f>
        <v>0</v>
      </c>
      <c r="K486" s="184" t="s">
        <v>151</v>
      </c>
      <c r="L486" s="39"/>
      <c r="M486" s="189" t="s">
        <v>19</v>
      </c>
      <c r="N486" s="190" t="s">
        <v>45</v>
      </c>
      <c r="O486" s="64"/>
      <c r="P486" s="191">
        <f>O486*H486</f>
        <v>0</v>
      </c>
      <c r="Q486" s="191">
        <v>1.0000000000000001E-5</v>
      </c>
      <c r="R486" s="191">
        <f>Q486*H486</f>
        <v>1E-3</v>
      </c>
      <c r="S486" s="191">
        <v>0</v>
      </c>
      <c r="T486" s="192">
        <f>S486*H486</f>
        <v>0</v>
      </c>
      <c r="U486" s="34"/>
      <c r="V486" s="34"/>
      <c r="W486" s="34"/>
      <c r="X486" s="34"/>
      <c r="Y486" s="34"/>
      <c r="Z486" s="34"/>
      <c r="AA486" s="34"/>
      <c r="AB486" s="34"/>
      <c r="AC486" s="34"/>
      <c r="AD486" s="34"/>
      <c r="AE486" s="34"/>
      <c r="AR486" s="193" t="s">
        <v>241</v>
      </c>
      <c r="AT486" s="193" t="s">
        <v>147</v>
      </c>
      <c r="AU486" s="193" t="s">
        <v>81</v>
      </c>
      <c r="AY486" s="17" t="s">
        <v>145</v>
      </c>
      <c r="BE486" s="194">
        <f>IF(N486="základní",J486,0)</f>
        <v>0</v>
      </c>
      <c r="BF486" s="194">
        <f>IF(N486="snížená",J486,0)</f>
        <v>0</v>
      </c>
      <c r="BG486" s="194">
        <f>IF(N486="zákl. přenesená",J486,0)</f>
        <v>0</v>
      </c>
      <c r="BH486" s="194">
        <f>IF(N486="sníž. přenesená",J486,0)</f>
        <v>0</v>
      </c>
      <c r="BI486" s="194">
        <f>IF(N486="nulová",J486,0)</f>
        <v>0</v>
      </c>
      <c r="BJ486" s="17" t="s">
        <v>79</v>
      </c>
      <c r="BK486" s="194">
        <f>ROUND(I486*H486,2)</f>
        <v>0</v>
      </c>
      <c r="BL486" s="17" t="s">
        <v>241</v>
      </c>
      <c r="BM486" s="193" t="s">
        <v>905</v>
      </c>
    </row>
    <row r="487" spans="1:65" s="2" customFormat="1" ht="16.5" customHeight="1">
      <c r="A487" s="34"/>
      <c r="B487" s="35"/>
      <c r="C487" s="182" t="s">
        <v>906</v>
      </c>
      <c r="D487" s="182" t="s">
        <v>147</v>
      </c>
      <c r="E487" s="183" t="s">
        <v>907</v>
      </c>
      <c r="F487" s="184" t="s">
        <v>908</v>
      </c>
      <c r="G487" s="185" t="s">
        <v>350</v>
      </c>
      <c r="H487" s="186">
        <v>50</v>
      </c>
      <c r="I487" s="187"/>
      <c r="J487" s="188">
        <f>ROUND(I487*H487,2)</f>
        <v>0</v>
      </c>
      <c r="K487" s="184" t="s">
        <v>151</v>
      </c>
      <c r="L487" s="39"/>
      <c r="M487" s="189" t="s">
        <v>19</v>
      </c>
      <c r="N487" s="190" t="s">
        <v>45</v>
      </c>
      <c r="O487" s="64"/>
      <c r="P487" s="191">
        <f>O487*H487</f>
        <v>0</v>
      </c>
      <c r="Q487" s="191">
        <v>4.0000000000000003E-5</v>
      </c>
      <c r="R487" s="191">
        <f>Q487*H487</f>
        <v>2E-3</v>
      </c>
      <c r="S487" s="191">
        <v>0</v>
      </c>
      <c r="T487" s="192">
        <f>S487*H487</f>
        <v>0</v>
      </c>
      <c r="U487" s="34"/>
      <c r="V487" s="34"/>
      <c r="W487" s="34"/>
      <c r="X487" s="34"/>
      <c r="Y487" s="34"/>
      <c r="Z487" s="34"/>
      <c r="AA487" s="34"/>
      <c r="AB487" s="34"/>
      <c r="AC487" s="34"/>
      <c r="AD487" s="34"/>
      <c r="AE487" s="34"/>
      <c r="AR487" s="193" t="s">
        <v>241</v>
      </c>
      <c r="AT487" s="193" t="s">
        <v>147</v>
      </c>
      <c r="AU487" s="193" t="s">
        <v>81</v>
      </c>
      <c r="AY487" s="17" t="s">
        <v>145</v>
      </c>
      <c r="BE487" s="194">
        <f>IF(N487="základní",J487,0)</f>
        <v>0</v>
      </c>
      <c r="BF487" s="194">
        <f>IF(N487="snížená",J487,0)</f>
        <v>0</v>
      </c>
      <c r="BG487" s="194">
        <f>IF(N487="zákl. přenesená",J487,0)</f>
        <v>0</v>
      </c>
      <c r="BH487" s="194">
        <f>IF(N487="sníž. přenesená",J487,0)</f>
        <v>0</v>
      </c>
      <c r="BI487" s="194">
        <f>IF(N487="nulová",J487,0)</f>
        <v>0</v>
      </c>
      <c r="BJ487" s="17" t="s">
        <v>79</v>
      </c>
      <c r="BK487" s="194">
        <f>ROUND(I487*H487,2)</f>
        <v>0</v>
      </c>
      <c r="BL487" s="17" t="s">
        <v>241</v>
      </c>
      <c r="BM487" s="193" t="s">
        <v>909</v>
      </c>
    </row>
    <row r="488" spans="1:65" s="2" customFormat="1" ht="29.25">
      <c r="A488" s="34"/>
      <c r="B488" s="35"/>
      <c r="C488" s="36"/>
      <c r="D488" s="195" t="s">
        <v>154</v>
      </c>
      <c r="E488" s="36"/>
      <c r="F488" s="196" t="s">
        <v>910</v>
      </c>
      <c r="G488" s="36"/>
      <c r="H488" s="36"/>
      <c r="I488" s="103"/>
      <c r="J488" s="36"/>
      <c r="K488" s="36"/>
      <c r="L488" s="39"/>
      <c r="M488" s="197"/>
      <c r="N488" s="198"/>
      <c r="O488" s="64"/>
      <c r="P488" s="64"/>
      <c r="Q488" s="64"/>
      <c r="R488" s="64"/>
      <c r="S488" s="64"/>
      <c r="T488" s="65"/>
      <c r="U488" s="34"/>
      <c r="V488" s="34"/>
      <c r="W488" s="34"/>
      <c r="X488" s="34"/>
      <c r="Y488" s="34"/>
      <c r="Z488" s="34"/>
      <c r="AA488" s="34"/>
      <c r="AB488" s="34"/>
      <c r="AC488" s="34"/>
      <c r="AD488" s="34"/>
      <c r="AE488" s="34"/>
      <c r="AT488" s="17" t="s">
        <v>154</v>
      </c>
      <c r="AU488" s="17" t="s">
        <v>81</v>
      </c>
    </row>
    <row r="489" spans="1:65" s="2" customFormat="1" ht="16.5" customHeight="1">
      <c r="A489" s="34"/>
      <c r="B489" s="35"/>
      <c r="C489" s="221" t="s">
        <v>911</v>
      </c>
      <c r="D489" s="221" t="s">
        <v>193</v>
      </c>
      <c r="E489" s="222" t="s">
        <v>912</v>
      </c>
      <c r="F489" s="223" t="s">
        <v>913</v>
      </c>
      <c r="G489" s="224" t="s">
        <v>350</v>
      </c>
      <c r="H489" s="225">
        <v>52.5</v>
      </c>
      <c r="I489" s="226"/>
      <c r="J489" s="227">
        <f>ROUND(I489*H489,2)</f>
        <v>0</v>
      </c>
      <c r="K489" s="223" t="s">
        <v>151</v>
      </c>
      <c r="L489" s="228"/>
      <c r="M489" s="229" t="s">
        <v>19</v>
      </c>
      <c r="N489" s="230" t="s">
        <v>45</v>
      </c>
      <c r="O489" s="64"/>
      <c r="P489" s="191">
        <f>O489*H489</f>
        <v>0</v>
      </c>
      <c r="Q489" s="191">
        <v>3.0000000000000001E-5</v>
      </c>
      <c r="R489" s="191">
        <f>Q489*H489</f>
        <v>1.575E-3</v>
      </c>
      <c r="S489" s="191">
        <v>0</v>
      </c>
      <c r="T489" s="192">
        <f>S489*H489</f>
        <v>0</v>
      </c>
      <c r="U489" s="34"/>
      <c r="V489" s="34"/>
      <c r="W489" s="34"/>
      <c r="X489" s="34"/>
      <c r="Y489" s="34"/>
      <c r="Z489" s="34"/>
      <c r="AA489" s="34"/>
      <c r="AB489" s="34"/>
      <c r="AC489" s="34"/>
      <c r="AD489" s="34"/>
      <c r="AE489" s="34"/>
      <c r="AR489" s="193" t="s">
        <v>327</v>
      </c>
      <c r="AT489" s="193" t="s">
        <v>193</v>
      </c>
      <c r="AU489" s="193" t="s">
        <v>81</v>
      </c>
      <c r="AY489" s="17" t="s">
        <v>145</v>
      </c>
      <c r="BE489" s="194">
        <f>IF(N489="základní",J489,0)</f>
        <v>0</v>
      </c>
      <c r="BF489" s="194">
        <f>IF(N489="snížená",J489,0)</f>
        <v>0</v>
      </c>
      <c r="BG489" s="194">
        <f>IF(N489="zákl. přenesená",J489,0)</f>
        <v>0</v>
      </c>
      <c r="BH489" s="194">
        <f>IF(N489="sníž. přenesená",J489,0)</f>
        <v>0</v>
      </c>
      <c r="BI489" s="194">
        <f>IF(N489="nulová",J489,0)</f>
        <v>0</v>
      </c>
      <c r="BJ489" s="17" t="s">
        <v>79</v>
      </c>
      <c r="BK489" s="194">
        <f>ROUND(I489*H489,2)</f>
        <v>0</v>
      </c>
      <c r="BL489" s="17" t="s">
        <v>241</v>
      </c>
      <c r="BM489" s="193" t="s">
        <v>914</v>
      </c>
    </row>
    <row r="490" spans="1:65" s="13" customFormat="1">
      <c r="B490" s="199"/>
      <c r="C490" s="200"/>
      <c r="D490" s="195" t="s">
        <v>156</v>
      </c>
      <c r="E490" s="200"/>
      <c r="F490" s="202" t="s">
        <v>915</v>
      </c>
      <c r="G490" s="200"/>
      <c r="H490" s="203">
        <v>52.5</v>
      </c>
      <c r="I490" s="204"/>
      <c r="J490" s="200"/>
      <c r="K490" s="200"/>
      <c r="L490" s="205"/>
      <c r="M490" s="206"/>
      <c r="N490" s="207"/>
      <c r="O490" s="207"/>
      <c r="P490" s="207"/>
      <c r="Q490" s="207"/>
      <c r="R490" s="207"/>
      <c r="S490" s="207"/>
      <c r="T490" s="208"/>
      <c r="AT490" s="209" t="s">
        <v>156</v>
      </c>
      <c r="AU490" s="209" t="s">
        <v>81</v>
      </c>
      <c r="AV490" s="13" t="s">
        <v>81</v>
      </c>
      <c r="AW490" s="13" t="s">
        <v>4</v>
      </c>
      <c r="AX490" s="13" t="s">
        <v>79</v>
      </c>
      <c r="AY490" s="209" t="s">
        <v>145</v>
      </c>
    </row>
    <row r="491" spans="1:65" s="2" customFormat="1" ht="24" customHeight="1">
      <c r="A491" s="34"/>
      <c r="B491" s="35"/>
      <c r="C491" s="182" t="s">
        <v>916</v>
      </c>
      <c r="D491" s="182" t="s">
        <v>147</v>
      </c>
      <c r="E491" s="183" t="s">
        <v>917</v>
      </c>
      <c r="F491" s="184" t="s">
        <v>918</v>
      </c>
      <c r="G491" s="185" t="s">
        <v>202</v>
      </c>
      <c r="H491" s="186">
        <v>101.681</v>
      </c>
      <c r="I491" s="187"/>
      <c r="J491" s="188">
        <f>ROUND(I491*H491,2)</f>
        <v>0</v>
      </c>
      <c r="K491" s="184" t="s">
        <v>151</v>
      </c>
      <c r="L491" s="39"/>
      <c r="M491" s="189" t="s">
        <v>19</v>
      </c>
      <c r="N491" s="190" t="s">
        <v>45</v>
      </c>
      <c r="O491" s="64"/>
      <c r="P491" s="191">
        <f>O491*H491</f>
        <v>0</v>
      </c>
      <c r="Q491" s="191">
        <v>3.1800000000000001E-3</v>
      </c>
      <c r="R491" s="191">
        <f>Q491*H491</f>
        <v>0.32334558000000002</v>
      </c>
      <c r="S491" s="191">
        <v>0</v>
      </c>
      <c r="T491" s="192">
        <f>S491*H491</f>
        <v>0</v>
      </c>
      <c r="U491" s="34"/>
      <c r="V491" s="34"/>
      <c r="W491" s="34"/>
      <c r="X491" s="34"/>
      <c r="Y491" s="34"/>
      <c r="Z491" s="34"/>
      <c r="AA491" s="34"/>
      <c r="AB491" s="34"/>
      <c r="AC491" s="34"/>
      <c r="AD491" s="34"/>
      <c r="AE491" s="34"/>
      <c r="AR491" s="193" t="s">
        <v>241</v>
      </c>
      <c r="AT491" s="193" t="s">
        <v>147</v>
      </c>
      <c r="AU491" s="193" t="s">
        <v>81</v>
      </c>
      <c r="AY491" s="17" t="s">
        <v>145</v>
      </c>
      <c r="BE491" s="194">
        <f>IF(N491="základní",J491,0)</f>
        <v>0</v>
      </c>
      <c r="BF491" s="194">
        <f>IF(N491="snížená",J491,0)</f>
        <v>0</v>
      </c>
      <c r="BG491" s="194">
        <f>IF(N491="zákl. přenesená",J491,0)</f>
        <v>0</v>
      </c>
      <c r="BH491" s="194">
        <f>IF(N491="sníž. přenesená",J491,0)</f>
        <v>0</v>
      </c>
      <c r="BI491" s="194">
        <f>IF(N491="nulová",J491,0)</f>
        <v>0</v>
      </c>
      <c r="BJ491" s="17" t="s">
        <v>79</v>
      </c>
      <c r="BK491" s="194">
        <f>ROUND(I491*H491,2)</f>
        <v>0</v>
      </c>
      <c r="BL491" s="17" t="s">
        <v>241</v>
      </c>
      <c r="BM491" s="193" t="s">
        <v>919</v>
      </c>
    </row>
    <row r="492" spans="1:65" s="13" customFormat="1">
      <c r="B492" s="199"/>
      <c r="C492" s="200"/>
      <c r="D492" s="195" t="s">
        <v>156</v>
      </c>
      <c r="E492" s="201" t="s">
        <v>19</v>
      </c>
      <c r="F492" s="202" t="s">
        <v>894</v>
      </c>
      <c r="G492" s="200"/>
      <c r="H492" s="203">
        <v>32.86</v>
      </c>
      <c r="I492" s="204"/>
      <c r="J492" s="200"/>
      <c r="K492" s="200"/>
      <c r="L492" s="205"/>
      <c r="M492" s="206"/>
      <c r="N492" s="207"/>
      <c r="O492" s="207"/>
      <c r="P492" s="207"/>
      <c r="Q492" s="207"/>
      <c r="R492" s="207"/>
      <c r="S492" s="207"/>
      <c r="T492" s="208"/>
      <c r="AT492" s="209" t="s">
        <v>156</v>
      </c>
      <c r="AU492" s="209" t="s">
        <v>81</v>
      </c>
      <c r="AV492" s="13" t="s">
        <v>81</v>
      </c>
      <c r="AW492" s="13" t="s">
        <v>34</v>
      </c>
      <c r="AX492" s="13" t="s">
        <v>74</v>
      </c>
      <c r="AY492" s="209" t="s">
        <v>145</v>
      </c>
    </row>
    <row r="493" spans="1:65" s="13" customFormat="1">
      <c r="B493" s="199"/>
      <c r="C493" s="200"/>
      <c r="D493" s="195" t="s">
        <v>156</v>
      </c>
      <c r="E493" s="201" t="s">
        <v>19</v>
      </c>
      <c r="F493" s="202" t="s">
        <v>895</v>
      </c>
      <c r="G493" s="200"/>
      <c r="H493" s="203">
        <v>27.428000000000001</v>
      </c>
      <c r="I493" s="204"/>
      <c r="J493" s="200"/>
      <c r="K493" s="200"/>
      <c r="L493" s="205"/>
      <c r="M493" s="206"/>
      <c r="N493" s="207"/>
      <c r="O493" s="207"/>
      <c r="P493" s="207"/>
      <c r="Q493" s="207"/>
      <c r="R493" s="207"/>
      <c r="S493" s="207"/>
      <c r="T493" s="208"/>
      <c r="AT493" s="209" t="s">
        <v>156</v>
      </c>
      <c r="AU493" s="209" t="s">
        <v>81</v>
      </c>
      <c r="AV493" s="13" t="s">
        <v>81</v>
      </c>
      <c r="AW493" s="13" t="s">
        <v>34</v>
      </c>
      <c r="AX493" s="13" t="s">
        <v>74</v>
      </c>
      <c r="AY493" s="209" t="s">
        <v>145</v>
      </c>
    </row>
    <row r="494" spans="1:65" s="13" customFormat="1">
      <c r="B494" s="199"/>
      <c r="C494" s="200"/>
      <c r="D494" s="195" t="s">
        <v>156</v>
      </c>
      <c r="E494" s="201" t="s">
        <v>19</v>
      </c>
      <c r="F494" s="202" t="s">
        <v>896</v>
      </c>
      <c r="G494" s="200"/>
      <c r="H494" s="203">
        <v>9.4870000000000001</v>
      </c>
      <c r="I494" s="204"/>
      <c r="J494" s="200"/>
      <c r="K494" s="200"/>
      <c r="L494" s="205"/>
      <c r="M494" s="206"/>
      <c r="N494" s="207"/>
      <c r="O494" s="207"/>
      <c r="P494" s="207"/>
      <c r="Q494" s="207"/>
      <c r="R494" s="207"/>
      <c r="S494" s="207"/>
      <c r="T494" s="208"/>
      <c r="AT494" s="209" t="s">
        <v>156</v>
      </c>
      <c r="AU494" s="209" t="s">
        <v>81</v>
      </c>
      <c r="AV494" s="13" t="s">
        <v>81</v>
      </c>
      <c r="AW494" s="13" t="s">
        <v>34</v>
      </c>
      <c r="AX494" s="13" t="s">
        <v>74</v>
      </c>
      <c r="AY494" s="209" t="s">
        <v>145</v>
      </c>
    </row>
    <row r="495" spans="1:65" s="13" customFormat="1">
      <c r="B495" s="199"/>
      <c r="C495" s="200"/>
      <c r="D495" s="195" t="s">
        <v>156</v>
      </c>
      <c r="E495" s="201" t="s">
        <v>19</v>
      </c>
      <c r="F495" s="202" t="s">
        <v>897</v>
      </c>
      <c r="G495" s="200"/>
      <c r="H495" s="203">
        <v>31.905999999999999</v>
      </c>
      <c r="I495" s="204"/>
      <c r="J495" s="200"/>
      <c r="K495" s="200"/>
      <c r="L495" s="205"/>
      <c r="M495" s="206"/>
      <c r="N495" s="207"/>
      <c r="O495" s="207"/>
      <c r="P495" s="207"/>
      <c r="Q495" s="207"/>
      <c r="R495" s="207"/>
      <c r="S495" s="207"/>
      <c r="T495" s="208"/>
      <c r="AT495" s="209" t="s">
        <v>156</v>
      </c>
      <c r="AU495" s="209" t="s">
        <v>81</v>
      </c>
      <c r="AV495" s="13" t="s">
        <v>81</v>
      </c>
      <c r="AW495" s="13" t="s">
        <v>34</v>
      </c>
      <c r="AX495" s="13" t="s">
        <v>74</v>
      </c>
      <c r="AY495" s="209" t="s">
        <v>145</v>
      </c>
    </row>
    <row r="496" spans="1:65" s="14" customFormat="1">
      <c r="B496" s="210"/>
      <c r="C496" s="211"/>
      <c r="D496" s="195" t="s">
        <v>156</v>
      </c>
      <c r="E496" s="212" t="s">
        <v>19</v>
      </c>
      <c r="F496" s="213" t="s">
        <v>158</v>
      </c>
      <c r="G496" s="211"/>
      <c r="H496" s="214">
        <v>101.68099999999998</v>
      </c>
      <c r="I496" s="215"/>
      <c r="J496" s="211"/>
      <c r="K496" s="211"/>
      <c r="L496" s="216"/>
      <c r="M496" s="217"/>
      <c r="N496" s="218"/>
      <c r="O496" s="218"/>
      <c r="P496" s="218"/>
      <c r="Q496" s="218"/>
      <c r="R496" s="218"/>
      <c r="S496" s="218"/>
      <c r="T496" s="219"/>
      <c r="AT496" s="220" t="s">
        <v>156</v>
      </c>
      <c r="AU496" s="220" t="s">
        <v>81</v>
      </c>
      <c r="AV496" s="14" t="s">
        <v>152</v>
      </c>
      <c r="AW496" s="14" t="s">
        <v>34</v>
      </c>
      <c r="AX496" s="14" t="s">
        <v>79</v>
      </c>
      <c r="AY496" s="220" t="s">
        <v>145</v>
      </c>
    </row>
    <row r="497" spans="1:65" s="2" customFormat="1" ht="16.5" customHeight="1">
      <c r="A497" s="34"/>
      <c r="B497" s="35"/>
      <c r="C497" s="182" t="s">
        <v>920</v>
      </c>
      <c r="D497" s="182" t="s">
        <v>147</v>
      </c>
      <c r="E497" s="183" t="s">
        <v>921</v>
      </c>
      <c r="F497" s="184" t="s">
        <v>922</v>
      </c>
      <c r="G497" s="185" t="s">
        <v>202</v>
      </c>
      <c r="H497" s="186">
        <v>39.92</v>
      </c>
      <c r="I497" s="187"/>
      <c r="J497" s="188">
        <f>ROUND(I497*H497,2)</f>
        <v>0</v>
      </c>
      <c r="K497" s="184" t="s">
        <v>151</v>
      </c>
      <c r="L497" s="39"/>
      <c r="M497" s="189" t="s">
        <v>19</v>
      </c>
      <c r="N497" s="190" t="s">
        <v>45</v>
      </c>
      <c r="O497" s="64"/>
      <c r="P497" s="191">
        <f>O497*H497</f>
        <v>0</v>
      </c>
      <c r="Q497" s="191">
        <v>0</v>
      </c>
      <c r="R497" s="191">
        <f>Q497*H497</f>
        <v>0</v>
      </c>
      <c r="S497" s="191">
        <v>0</v>
      </c>
      <c r="T497" s="192">
        <f>S497*H497</f>
        <v>0</v>
      </c>
      <c r="U497" s="34"/>
      <c r="V497" s="34"/>
      <c r="W497" s="34"/>
      <c r="X497" s="34"/>
      <c r="Y497" s="34"/>
      <c r="Z497" s="34"/>
      <c r="AA497" s="34"/>
      <c r="AB497" s="34"/>
      <c r="AC497" s="34"/>
      <c r="AD497" s="34"/>
      <c r="AE497" s="34"/>
      <c r="AR497" s="193" t="s">
        <v>241</v>
      </c>
      <c r="AT497" s="193" t="s">
        <v>147</v>
      </c>
      <c r="AU497" s="193" t="s">
        <v>81</v>
      </c>
      <c r="AY497" s="17" t="s">
        <v>145</v>
      </c>
      <c r="BE497" s="194">
        <f>IF(N497="základní",J497,0)</f>
        <v>0</v>
      </c>
      <c r="BF497" s="194">
        <f>IF(N497="snížená",J497,0)</f>
        <v>0</v>
      </c>
      <c r="BG497" s="194">
        <f>IF(N497="zákl. přenesená",J497,0)</f>
        <v>0</v>
      </c>
      <c r="BH497" s="194">
        <f>IF(N497="sníž. přenesená",J497,0)</f>
        <v>0</v>
      </c>
      <c r="BI497" s="194">
        <f>IF(N497="nulová",J497,0)</f>
        <v>0</v>
      </c>
      <c r="BJ497" s="17" t="s">
        <v>79</v>
      </c>
      <c r="BK497" s="194">
        <f>ROUND(I497*H497,2)</f>
        <v>0</v>
      </c>
      <c r="BL497" s="17" t="s">
        <v>241</v>
      </c>
      <c r="BM497" s="193" t="s">
        <v>923</v>
      </c>
    </row>
    <row r="498" spans="1:65" s="2" customFormat="1" ht="29.25">
      <c r="A498" s="34"/>
      <c r="B498" s="35"/>
      <c r="C498" s="36"/>
      <c r="D498" s="195" t="s">
        <v>154</v>
      </c>
      <c r="E498" s="36"/>
      <c r="F498" s="196" t="s">
        <v>924</v>
      </c>
      <c r="G498" s="36"/>
      <c r="H498" s="36"/>
      <c r="I498" s="103"/>
      <c r="J498" s="36"/>
      <c r="K498" s="36"/>
      <c r="L498" s="39"/>
      <c r="M498" s="197"/>
      <c r="N498" s="198"/>
      <c r="O498" s="64"/>
      <c r="P498" s="64"/>
      <c r="Q498" s="64"/>
      <c r="R498" s="64"/>
      <c r="S498" s="64"/>
      <c r="T498" s="65"/>
      <c r="U498" s="34"/>
      <c r="V498" s="34"/>
      <c r="W498" s="34"/>
      <c r="X498" s="34"/>
      <c r="Y498" s="34"/>
      <c r="Z498" s="34"/>
      <c r="AA498" s="34"/>
      <c r="AB498" s="34"/>
      <c r="AC498" s="34"/>
      <c r="AD498" s="34"/>
      <c r="AE498" s="34"/>
      <c r="AT498" s="17" t="s">
        <v>154</v>
      </c>
      <c r="AU498" s="17" t="s">
        <v>81</v>
      </c>
    </row>
    <row r="499" spans="1:65" s="13" customFormat="1">
      <c r="B499" s="199"/>
      <c r="C499" s="200"/>
      <c r="D499" s="195" t="s">
        <v>156</v>
      </c>
      <c r="E499" s="201" t="s">
        <v>19</v>
      </c>
      <c r="F499" s="202" t="s">
        <v>205</v>
      </c>
      <c r="G499" s="200"/>
      <c r="H499" s="203">
        <v>39.92</v>
      </c>
      <c r="I499" s="204"/>
      <c r="J499" s="200"/>
      <c r="K499" s="200"/>
      <c r="L499" s="205"/>
      <c r="M499" s="206"/>
      <c r="N499" s="207"/>
      <c r="O499" s="207"/>
      <c r="P499" s="207"/>
      <c r="Q499" s="207"/>
      <c r="R499" s="207"/>
      <c r="S499" s="207"/>
      <c r="T499" s="208"/>
      <c r="AT499" s="209" t="s">
        <v>156</v>
      </c>
      <c r="AU499" s="209" t="s">
        <v>81</v>
      </c>
      <c r="AV499" s="13" t="s">
        <v>81</v>
      </c>
      <c r="AW499" s="13" t="s">
        <v>34</v>
      </c>
      <c r="AX499" s="13" t="s">
        <v>79</v>
      </c>
      <c r="AY499" s="209" t="s">
        <v>145</v>
      </c>
    </row>
    <row r="500" spans="1:65" s="2" customFormat="1" ht="16.5" customHeight="1">
      <c r="A500" s="34"/>
      <c r="B500" s="35"/>
      <c r="C500" s="221" t="s">
        <v>925</v>
      </c>
      <c r="D500" s="221" t="s">
        <v>193</v>
      </c>
      <c r="E500" s="222" t="s">
        <v>926</v>
      </c>
      <c r="F500" s="223" t="s">
        <v>927</v>
      </c>
      <c r="G500" s="224" t="s">
        <v>202</v>
      </c>
      <c r="H500" s="225">
        <v>41.915999999999997</v>
      </c>
      <c r="I500" s="226"/>
      <c r="J500" s="227">
        <f>ROUND(I500*H500,2)</f>
        <v>0</v>
      </c>
      <c r="K500" s="223" t="s">
        <v>151</v>
      </c>
      <c r="L500" s="228"/>
      <c r="M500" s="229" t="s">
        <v>19</v>
      </c>
      <c r="N500" s="230" t="s">
        <v>45</v>
      </c>
      <c r="O500" s="64"/>
      <c r="P500" s="191">
        <f>O500*H500</f>
        <v>0</v>
      </c>
      <c r="Q500" s="191">
        <v>0</v>
      </c>
      <c r="R500" s="191">
        <f>Q500*H500</f>
        <v>0</v>
      </c>
      <c r="S500" s="191">
        <v>0</v>
      </c>
      <c r="T500" s="192">
        <f>S500*H500</f>
        <v>0</v>
      </c>
      <c r="U500" s="34"/>
      <c r="V500" s="34"/>
      <c r="W500" s="34"/>
      <c r="X500" s="34"/>
      <c r="Y500" s="34"/>
      <c r="Z500" s="34"/>
      <c r="AA500" s="34"/>
      <c r="AB500" s="34"/>
      <c r="AC500" s="34"/>
      <c r="AD500" s="34"/>
      <c r="AE500" s="34"/>
      <c r="AR500" s="193" t="s">
        <v>327</v>
      </c>
      <c r="AT500" s="193" t="s">
        <v>193</v>
      </c>
      <c r="AU500" s="193" t="s">
        <v>81</v>
      </c>
      <c r="AY500" s="17" t="s">
        <v>145</v>
      </c>
      <c r="BE500" s="194">
        <f>IF(N500="základní",J500,0)</f>
        <v>0</v>
      </c>
      <c r="BF500" s="194">
        <f>IF(N500="snížená",J500,0)</f>
        <v>0</v>
      </c>
      <c r="BG500" s="194">
        <f>IF(N500="zákl. přenesená",J500,0)</f>
        <v>0</v>
      </c>
      <c r="BH500" s="194">
        <f>IF(N500="sníž. přenesená",J500,0)</f>
        <v>0</v>
      </c>
      <c r="BI500" s="194">
        <f>IF(N500="nulová",J500,0)</f>
        <v>0</v>
      </c>
      <c r="BJ500" s="17" t="s">
        <v>79</v>
      </c>
      <c r="BK500" s="194">
        <f>ROUND(I500*H500,2)</f>
        <v>0</v>
      </c>
      <c r="BL500" s="17" t="s">
        <v>241</v>
      </c>
      <c r="BM500" s="193" t="s">
        <v>928</v>
      </c>
    </row>
    <row r="501" spans="1:65" s="13" customFormat="1">
      <c r="B501" s="199"/>
      <c r="C501" s="200"/>
      <c r="D501" s="195" t="s">
        <v>156</v>
      </c>
      <c r="E501" s="200"/>
      <c r="F501" s="202" t="s">
        <v>929</v>
      </c>
      <c r="G501" s="200"/>
      <c r="H501" s="203">
        <v>41.915999999999997</v>
      </c>
      <c r="I501" s="204"/>
      <c r="J501" s="200"/>
      <c r="K501" s="200"/>
      <c r="L501" s="205"/>
      <c r="M501" s="206"/>
      <c r="N501" s="207"/>
      <c r="O501" s="207"/>
      <c r="P501" s="207"/>
      <c r="Q501" s="207"/>
      <c r="R501" s="207"/>
      <c r="S501" s="207"/>
      <c r="T501" s="208"/>
      <c r="AT501" s="209" t="s">
        <v>156</v>
      </c>
      <c r="AU501" s="209" t="s">
        <v>81</v>
      </c>
      <c r="AV501" s="13" t="s">
        <v>81</v>
      </c>
      <c r="AW501" s="13" t="s">
        <v>4</v>
      </c>
      <c r="AX501" s="13" t="s">
        <v>79</v>
      </c>
      <c r="AY501" s="209" t="s">
        <v>145</v>
      </c>
    </row>
    <row r="502" spans="1:65" s="2" customFormat="1" ht="16.5" customHeight="1">
      <c r="A502" s="34"/>
      <c r="B502" s="35"/>
      <c r="C502" s="182" t="s">
        <v>930</v>
      </c>
      <c r="D502" s="182" t="s">
        <v>147</v>
      </c>
      <c r="E502" s="183" t="s">
        <v>931</v>
      </c>
      <c r="F502" s="184" t="s">
        <v>932</v>
      </c>
      <c r="G502" s="185" t="s">
        <v>202</v>
      </c>
      <c r="H502" s="186">
        <v>64.816000000000003</v>
      </c>
      <c r="I502" s="187"/>
      <c r="J502" s="188">
        <f>ROUND(I502*H502,2)</f>
        <v>0</v>
      </c>
      <c r="K502" s="184" t="s">
        <v>151</v>
      </c>
      <c r="L502" s="39"/>
      <c r="M502" s="189" t="s">
        <v>19</v>
      </c>
      <c r="N502" s="190" t="s">
        <v>45</v>
      </c>
      <c r="O502" s="64"/>
      <c r="P502" s="191">
        <f>O502*H502</f>
        <v>0</v>
      </c>
      <c r="Q502" s="191">
        <v>2.0000000000000001E-4</v>
      </c>
      <c r="R502" s="191">
        <f>Q502*H502</f>
        <v>1.2963200000000001E-2</v>
      </c>
      <c r="S502" s="191">
        <v>0</v>
      </c>
      <c r="T502" s="192">
        <f>S502*H502</f>
        <v>0</v>
      </c>
      <c r="U502" s="34"/>
      <c r="V502" s="34"/>
      <c r="W502" s="34"/>
      <c r="X502" s="34"/>
      <c r="Y502" s="34"/>
      <c r="Z502" s="34"/>
      <c r="AA502" s="34"/>
      <c r="AB502" s="34"/>
      <c r="AC502" s="34"/>
      <c r="AD502" s="34"/>
      <c r="AE502" s="34"/>
      <c r="AR502" s="193" t="s">
        <v>241</v>
      </c>
      <c r="AT502" s="193" t="s">
        <v>147</v>
      </c>
      <c r="AU502" s="193" t="s">
        <v>81</v>
      </c>
      <c r="AY502" s="17" t="s">
        <v>145</v>
      </c>
      <c r="BE502" s="194">
        <f>IF(N502="základní",J502,0)</f>
        <v>0</v>
      </c>
      <c r="BF502" s="194">
        <f>IF(N502="snížená",J502,0)</f>
        <v>0</v>
      </c>
      <c r="BG502" s="194">
        <f>IF(N502="zákl. přenesená",J502,0)</f>
        <v>0</v>
      </c>
      <c r="BH502" s="194">
        <f>IF(N502="sníž. přenesená",J502,0)</f>
        <v>0</v>
      </c>
      <c r="BI502" s="194">
        <f>IF(N502="nulová",J502,0)</f>
        <v>0</v>
      </c>
      <c r="BJ502" s="17" t="s">
        <v>79</v>
      </c>
      <c r="BK502" s="194">
        <f>ROUND(I502*H502,2)</f>
        <v>0</v>
      </c>
      <c r="BL502" s="17" t="s">
        <v>241</v>
      </c>
      <c r="BM502" s="193" t="s">
        <v>933</v>
      </c>
    </row>
    <row r="503" spans="1:65" s="13" customFormat="1">
      <c r="B503" s="199"/>
      <c r="C503" s="200"/>
      <c r="D503" s="195" t="s">
        <v>156</v>
      </c>
      <c r="E503" s="201" t="s">
        <v>19</v>
      </c>
      <c r="F503" s="202" t="s">
        <v>934</v>
      </c>
      <c r="G503" s="200"/>
      <c r="H503" s="203">
        <v>32.24</v>
      </c>
      <c r="I503" s="204"/>
      <c r="J503" s="200"/>
      <c r="K503" s="200"/>
      <c r="L503" s="205"/>
      <c r="M503" s="206"/>
      <c r="N503" s="207"/>
      <c r="O503" s="207"/>
      <c r="P503" s="207"/>
      <c r="Q503" s="207"/>
      <c r="R503" s="207"/>
      <c r="S503" s="207"/>
      <c r="T503" s="208"/>
      <c r="AT503" s="209" t="s">
        <v>156</v>
      </c>
      <c r="AU503" s="209" t="s">
        <v>81</v>
      </c>
      <c r="AV503" s="13" t="s">
        <v>81</v>
      </c>
      <c r="AW503" s="13" t="s">
        <v>34</v>
      </c>
      <c r="AX503" s="13" t="s">
        <v>74</v>
      </c>
      <c r="AY503" s="209" t="s">
        <v>145</v>
      </c>
    </row>
    <row r="504" spans="1:65" s="13" customFormat="1">
      <c r="B504" s="199"/>
      <c r="C504" s="200"/>
      <c r="D504" s="195" t="s">
        <v>156</v>
      </c>
      <c r="E504" s="201" t="s">
        <v>19</v>
      </c>
      <c r="F504" s="202" t="s">
        <v>935</v>
      </c>
      <c r="G504" s="200"/>
      <c r="H504" s="203">
        <v>5.76</v>
      </c>
      <c r="I504" s="204"/>
      <c r="J504" s="200"/>
      <c r="K504" s="200"/>
      <c r="L504" s="205"/>
      <c r="M504" s="206"/>
      <c r="N504" s="207"/>
      <c r="O504" s="207"/>
      <c r="P504" s="207"/>
      <c r="Q504" s="207"/>
      <c r="R504" s="207"/>
      <c r="S504" s="207"/>
      <c r="T504" s="208"/>
      <c r="AT504" s="209" t="s">
        <v>156</v>
      </c>
      <c r="AU504" s="209" t="s">
        <v>81</v>
      </c>
      <c r="AV504" s="13" t="s">
        <v>81</v>
      </c>
      <c r="AW504" s="13" t="s">
        <v>34</v>
      </c>
      <c r="AX504" s="13" t="s">
        <v>74</v>
      </c>
      <c r="AY504" s="209" t="s">
        <v>145</v>
      </c>
    </row>
    <row r="505" spans="1:65" s="13" customFormat="1">
      <c r="B505" s="199"/>
      <c r="C505" s="200"/>
      <c r="D505" s="195" t="s">
        <v>156</v>
      </c>
      <c r="E505" s="201" t="s">
        <v>19</v>
      </c>
      <c r="F505" s="202" t="s">
        <v>936</v>
      </c>
      <c r="G505" s="200"/>
      <c r="H505" s="203">
        <v>4.6719999999999997</v>
      </c>
      <c r="I505" s="204"/>
      <c r="J505" s="200"/>
      <c r="K505" s="200"/>
      <c r="L505" s="205"/>
      <c r="M505" s="206"/>
      <c r="N505" s="207"/>
      <c r="O505" s="207"/>
      <c r="P505" s="207"/>
      <c r="Q505" s="207"/>
      <c r="R505" s="207"/>
      <c r="S505" s="207"/>
      <c r="T505" s="208"/>
      <c r="AT505" s="209" t="s">
        <v>156</v>
      </c>
      <c r="AU505" s="209" t="s">
        <v>81</v>
      </c>
      <c r="AV505" s="13" t="s">
        <v>81</v>
      </c>
      <c r="AW505" s="13" t="s">
        <v>34</v>
      </c>
      <c r="AX505" s="13" t="s">
        <v>74</v>
      </c>
      <c r="AY505" s="209" t="s">
        <v>145</v>
      </c>
    </row>
    <row r="506" spans="1:65" s="13" customFormat="1">
      <c r="B506" s="199"/>
      <c r="C506" s="200"/>
      <c r="D506" s="195" t="s">
        <v>156</v>
      </c>
      <c r="E506" s="201" t="s">
        <v>19</v>
      </c>
      <c r="F506" s="202" t="s">
        <v>937</v>
      </c>
      <c r="G506" s="200"/>
      <c r="H506" s="203">
        <v>22.143999999999998</v>
      </c>
      <c r="I506" s="204"/>
      <c r="J506" s="200"/>
      <c r="K506" s="200"/>
      <c r="L506" s="205"/>
      <c r="M506" s="206"/>
      <c r="N506" s="207"/>
      <c r="O506" s="207"/>
      <c r="P506" s="207"/>
      <c r="Q506" s="207"/>
      <c r="R506" s="207"/>
      <c r="S506" s="207"/>
      <c r="T506" s="208"/>
      <c r="AT506" s="209" t="s">
        <v>156</v>
      </c>
      <c r="AU506" s="209" t="s">
        <v>81</v>
      </c>
      <c r="AV506" s="13" t="s">
        <v>81</v>
      </c>
      <c r="AW506" s="13" t="s">
        <v>34</v>
      </c>
      <c r="AX506" s="13" t="s">
        <v>74</v>
      </c>
      <c r="AY506" s="209" t="s">
        <v>145</v>
      </c>
    </row>
    <row r="507" spans="1:65" s="14" customFormat="1">
      <c r="B507" s="210"/>
      <c r="C507" s="211"/>
      <c r="D507" s="195" t="s">
        <v>156</v>
      </c>
      <c r="E507" s="212" t="s">
        <v>19</v>
      </c>
      <c r="F507" s="213" t="s">
        <v>158</v>
      </c>
      <c r="G507" s="211"/>
      <c r="H507" s="214">
        <v>64.816000000000003</v>
      </c>
      <c r="I507" s="215"/>
      <c r="J507" s="211"/>
      <c r="K507" s="211"/>
      <c r="L507" s="216"/>
      <c r="M507" s="217"/>
      <c r="N507" s="218"/>
      <c r="O507" s="218"/>
      <c r="P507" s="218"/>
      <c r="Q507" s="218"/>
      <c r="R507" s="218"/>
      <c r="S507" s="218"/>
      <c r="T507" s="219"/>
      <c r="AT507" s="220" t="s">
        <v>156</v>
      </c>
      <c r="AU507" s="220" t="s">
        <v>81</v>
      </c>
      <c r="AV507" s="14" t="s">
        <v>152</v>
      </c>
      <c r="AW507" s="14" t="s">
        <v>34</v>
      </c>
      <c r="AX507" s="14" t="s">
        <v>79</v>
      </c>
      <c r="AY507" s="220" t="s">
        <v>145</v>
      </c>
    </row>
    <row r="508" spans="1:65" s="2" customFormat="1" ht="24" customHeight="1">
      <c r="A508" s="34"/>
      <c r="B508" s="35"/>
      <c r="C508" s="182" t="s">
        <v>938</v>
      </c>
      <c r="D508" s="182" t="s">
        <v>147</v>
      </c>
      <c r="E508" s="183" t="s">
        <v>939</v>
      </c>
      <c r="F508" s="184" t="s">
        <v>940</v>
      </c>
      <c r="G508" s="185" t="s">
        <v>202</v>
      </c>
      <c r="H508" s="186">
        <v>6</v>
      </c>
      <c r="I508" s="187"/>
      <c r="J508" s="188">
        <f>ROUND(I508*H508,2)</f>
        <v>0</v>
      </c>
      <c r="K508" s="184" t="s">
        <v>151</v>
      </c>
      <c r="L508" s="39"/>
      <c r="M508" s="189" t="s">
        <v>19</v>
      </c>
      <c r="N508" s="190" t="s">
        <v>45</v>
      </c>
      <c r="O508" s="64"/>
      <c r="P508" s="191">
        <f>O508*H508</f>
        <v>0</v>
      </c>
      <c r="Q508" s="191">
        <v>1.0000000000000001E-5</v>
      </c>
      <c r="R508" s="191">
        <f>Q508*H508</f>
        <v>6.0000000000000008E-5</v>
      </c>
      <c r="S508" s="191">
        <v>0</v>
      </c>
      <c r="T508" s="192">
        <f>S508*H508</f>
        <v>0</v>
      </c>
      <c r="U508" s="34"/>
      <c r="V508" s="34"/>
      <c r="W508" s="34"/>
      <c r="X508" s="34"/>
      <c r="Y508" s="34"/>
      <c r="Z508" s="34"/>
      <c r="AA508" s="34"/>
      <c r="AB508" s="34"/>
      <c r="AC508" s="34"/>
      <c r="AD508" s="34"/>
      <c r="AE508" s="34"/>
      <c r="AR508" s="193" t="s">
        <v>241</v>
      </c>
      <c r="AT508" s="193" t="s">
        <v>147</v>
      </c>
      <c r="AU508" s="193" t="s">
        <v>81</v>
      </c>
      <c r="AY508" s="17" t="s">
        <v>145</v>
      </c>
      <c r="BE508" s="194">
        <f>IF(N508="základní",J508,0)</f>
        <v>0</v>
      </c>
      <c r="BF508" s="194">
        <f>IF(N508="snížená",J508,0)</f>
        <v>0</v>
      </c>
      <c r="BG508" s="194">
        <f>IF(N508="zákl. přenesená",J508,0)</f>
        <v>0</v>
      </c>
      <c r="BH508" s="194">
        <f>IF(N508="sníž. přenesená",J508,0)</f>
        <v>0</v>
      </c>
      <c r="BI508" s="194">
        <f>IF(N508="nulová",J508,0)</f>
        <v>0</v>
      </c>
      <c r="BJ508" s="17" t="s">
        <v>79</v>
      </c>
      <c r="BK508" s="194">
        <f>ROUND(I508*H508,2)</f>
        <v>0</v>
      </c>
      <c r="BL508" s="17" t="s">
        <v>241</v>
      </c>
      <c r="BM508" s="193" t="s">
        <v>941</v>
      </c>
    </row>
    <row r="509" spans="1:65" s="2" customFormat="1" ht="16.5" customHeight="1">
      <c r="A509" s="34"/>
      <c r="B509" s="35"/>
      <c r="C509" s="182" t="s">
        <v>942</v>
      </c>
      <c r="D509" s="182" t="s">
        <v>147</v>
      </c>
      <c r="E509" s="183" t="s">
        <v>943</v>
      </c>
      <c r="F509" s="184" t="s">
        <v>944</v>
      </c>
      <c r="G509" s="185" t="s">
        <v>202</v>
      </c>
      <c r="H509" s="186">
        <v>13.44</v>
      </c>
      <c r="I509" s="187"/>
      <c r="J509" s="188">
        <f>ROUND(I509*H509,2)</f>
        <v>0</v>
      </c>
      <c r="K509" s="184" t="s">
        <v>151</v>
      </c>
      <c r="L509" s="39"/>
      <c r="M509" s="189" t="s">
        <v>19</v>
      </c>
      <c r="N509" s="190" t="s">
        <v>45</v>
      </c>
      <c r="O509" s="64"/>
      <c r="P509" s="191">
        <f>O509*H509</f>
        <v>0</v>
      </c>
      <c r="Q509" s="191">
        <v>1.0000000000000001E-5</v>
      </c>
      <c r="R509" s="191">
        <f>Q509*H509</f>
        <v>1.3440000000000001E-4</v>
      </c>
      <c r="S509" s="191">
        <v>0</v>
      </c>
      <c r="T509" s="192">
        <f>S509*H509</f>
        <v>0</v>
      </c>
      <c r="U509" s="34"/>
      <c r="V509" s="34"/>
      <c r="W509" s="34"/>
      <c r="X509" s="34"/>
      <c r="Y509" s="34"/>
      <c r="Z509" s="34"/>
      <c r="AA509" s="34"/>
      <c r="AB509" s="34"/>
      <c r="AC509" s="34"/>
      <c r="AD509" s="34"/>
      <c r="AE509" s="34"/>
      <c r="AR509" s="193" t="s">
        <v>241</v>
      </c>
      <c r="AT509" s="193" t="s">
        <v>147</v>
      </c>
      <c r="AU509" s="193" t="s">
        <v>81</v>
      </c>
      <c r="AY509" s="17" t="s">
        <v>145</v>
      </c>
      <c r="BE509" s="194">
        <f>IF(N509="základní",J509,0)</f>
        <v>0</v>
      </c>
      <c r="BF509" s="194">
        <f>IF(N509="snížená",J509,0)</f>
        <v>0</v>
      </c>
      <c r="BG509" s="194">
        <f>IF(N509="zákl. přenesená",J509,0)</f>
        <v>0</v>
      </c>
      <c r="BH509" s="194">
        <f>IF(N509="sníž. přenesená",J509,0)</f>
        <v>0</v>
      </c>
      <c r="BI509" s="194">
        <f>IF(N509="nulová",J509,0)</f>
        <v>0</v>
      </c>
      <c r="BJ509" s="17" t="s">
        <v>79</v>
      </c>
      <c r="BK509" s="194">
        <f>ROUND(I509*H509,2)</f>
        <v>0</v>
      </c>
      <c r="BL509" s="17" t="s">
        <v>241</v>
      </c>
      <c r="BM509" s="193" t="s">
        <v>945</v>
      </c>
    </row>
    <row r="510" spans="1:65" s="2" customFormat="1" ht="16.5" customHeight="1">
      <c r="A510" s="34"/>
      <c r="B510" s="35"/>
      <c r="C510" s="182" t="s">
        <v>946</v>
      </c>
      <c r="D510" s="182" t="s">
        <v>147</v>
      </c>
      <c r="E510" s="183" t="s">
        <v>947</v>
      </c>
      <c r="F510" s="184" t="s">
        <v>948</v>
      </c>
      <c r="G510" s="185" t="s">
        <v>202</v>
      </c>
      <c r="H510" s="186">
        <v>39.92</v>
      </c>
      <c r="I510" s="187"/>
      <c r="J510" s="188">
        <f>ROUND(I510*H510,2)</f>
        <v>0</v>
      </c>
      <c r="K510" s="184" t="s">
        <v>151</v>
      </c>
      <c r="L510" s="39"/>
      <c r="M510" s="189" t="s">
        <v>19</v>
      </c>
      <c r="N510" s="190" t="s">
        <v>45</v>
      </c>
      <c r="O510" s="64"/>
      <c r="P510" s="191">
        <f>O510*H510</f>
        <v>0</v>
      </c>
      <c r="Q510" s="191">
        <v>1.0000000000000001E-5</v>
      </c>
      <c r="R510" s="191">
        <f>Q510*H510</f>
        <v>3.9920000000000005E-4</v>
      </c>
      <c r="S510" s="191">
        <v>0</v>
      </c>
      <c r="T510" s="192">
        <f>S510*H510</f>
        <v>0</v>
      </c>
      <c r="U510" s="34"/>
      <c r="V510" s="34"/>
      <c r="W510" s="34"/>
      <c r="X510" s="34"/>
      <c r="Y510" s="34"/>
      <c r="Z510" s="34"/>
      <c r="AA510" s="34"/>
      <c r="AB510" s="34"/>
      <c r="AC510" s="34"/>
      <c r="AD510" s="34"/>
      <c r="AE510" s="34"/>
      <c r="AR510" s="193" t="s">
        <v>241</v>
      </c>
      <c r="AT510" s="193" t="s">
        <v>147</v>
      </c>
      <c r="AU510" s="193" t="s">
        <v>81</v>
      </c>
      <c r="AY510" s="17" t="s">
        <v>145</v>
      </c>
      <c r="BE510" s="194">
        <f>IF(N510="základní",J510,0)</f>
        <v>0</v>
      </c>
      <c r="BF510" s="194">
        <f>IF(N510="snížená",J510,0)</f>
        <v>0</v>
      </c>
      <c r="BG510" s="194">
        <f>IF(N510="zákl. přenesená",J510,0)</f>
        <v>0</v>
      </c>
      <c r="BH510" s="194">
        <f>IF(N510="sníž. přenesená",J510,0)</f>
        <v>0</v>
      </c>
      <c r="BI510" s="194">
        <f>IF(N510="nulová",J510,0)</f>
        <v>0</v>
      </c>
      <c r="BJ510" s="17" t="s">
        <v>79</v>
      </c>
      <c r="BK510" s="194">
        <f>ROUND(I510*H510,2)</f>
        <v>0</v>
      </c>
      <c r="BL510" s="17" t="s">
        <v>241</v>
      </c>
      <c r="BM510" s="193" t="s">
        <v>949</v>
      </c>
    </row>
    <row r="511" spans="1:65" s="13" customFormat="1">
      <c r="B511" s="199"/>
      <c r="C511" s="200"/>
      <c r="D511" s="195" t="s">
        <v>156</v>
      </c>
      <c r="E511" s="201" t="s">
        <v>19</v>
      </c>
      <c r="F511" s="202" t="s">
        <v>205</v>
      </c>
      <c r="G511" s="200"/>
      <c r="H511" s="203">
        <v>39.92</v>
      </c>
      <c r="I511" s="204"/>
      <c r="J511" s="200"/>
      <c r="K511" s="200"/>
      <c r="L511" s="205"/>
      <c r="M511" s="206"/>
      <c r="N511" s="207"/>
      <c r="O511" s="207"/>
      <c r="P511" s="207"/>
      <c r="Q511" s="207"/>
      <c r="R511" s="207"/>
      <c r="S511" s="207"/>
      <c r="T511" s="208"/>
      <c r="AT511" s="209" t="s">
        <v>156</v>
      </c>
      <c r="AU511" s="209" t="s">
        <v>81</v>
      </c>
      <c r="AV511" s="13" t="s">
        <v>81</v>
      </c>
      <c r="AW511" s="13" t="s">
        <v>34</v>
      </c>
      <c r="AX511" s="13" t="s">
        <v>74</v>
      </c>
      <c r="AY511" s="209" t="s">
        <v>145</v>
      </c>
    </row>
    <row r="512" spans="1:65" s="14" customFormat="1">
      <c r="B512" s="210"/>
      <c r="C512" s="211"/>
      <c r="D512" s="195" t="s">
        <v>156</v>
      </c>
      <c r="E512" s="212" t="s">
        <v>19</v>
      </c>
      <c r="F512" s="213" t="s">
        <v>158</v>
      </c>
      <c r="G512" s="211"/>
      <c r="H512" s="214">
        <v>39.92</v>
      </c>
      <c r="I512" s="215"/>
      <c r="J512" s="211"/>
      <c r="K512" s="211"/>
      <c r="L512" s="216"/>
      <c r="M512" s="217"/>
      <c r="N512" s="218"/>
      <c r="O512" s="218"/>
      <c r="P512" s="218"/>
      <c r="Q512" s="218"/>
      <c r="R512" s="218"/>
      <c r="S512" s="218"/>
      <c r="T512" s="219"/>
      <c r="AT512" s="220" t="s">
        <v>156</v>
      </c>
      <c r="AU512" s="220" t="s">
        <v>81</v>
      </c>
      <c r="AV512" s="14" t="s">
        <v>152</v>
      </c>
      <c r="AW512" s="14" t="s">
        <v>34</v>
      </c>
      <c r="AX512" s="14" t="s">
        <v>79</v>
      </c>
      <c r="AY512" s="220" t="s">
        <v>145</v>
      </c>
    </row>
    <row r="513" spans="1:65" s="2" customFormat="1" ht="24" customHeight="1">
      <c r="A513" s="34"/>
      <c r="B513" s="35"/>
      <c r="C513" s="182" t="s">
        <v>950</v>
      </c>
      <c r="D513" s="182" t="s">
        <v>147</v>
      </c>
      <c r="E513" s="183" t="s">
        <v>951</v>
      </c>
      <c r="F513" s="184" t="s">
        <v>952</v>
      </c>
      <c r="G513" s="185" t="s">
        <v>202</v>
      </c>
      <c r="H513" s="186">
        <v>64.816000000000003</v>
      </c>
      <c r="I513" s="187"/>
      <c r="J513" s="188">
        <f>ROUND(I513*H513,2)</f>
        <v>0</v>
      </c>
      <c r="K513" s="184" t="s">
        <v>151</v>
      </c>
      <c r="L513" s="39"/>
      <c r="M513" s="189" t="s">
        <v>19</v>
      </c>
      <c r="N513" s="190" t="s">
        <v>45</v>
      </c>
      <c r="O513" s="64"/>
      <c r="P513" s="191">
        <f>O513*H513</f>
        <v>0</v>
      </c>
      <c r="Q513" s="191">
        <v>2.5999999999999998E-4</v>
      </c>
      <c r="R513" s="191">
        <f>Q513*H513</f>
        <v>1.6852159999999998E-2</v>
      </c>
      <c r="S513" s="191">
        <v>0</v>
      </c>
      <c r="T513" s="192">
        <f>S513*H513</f>
        <v>0</v>
      </c>
      <c r="U513" s="34"/>
      <c r="V513" s="34"/>
      <c r="W513" s="34"/>
      <c r="X513" s="34"/>
      <c r="Y513" s="34"/>
      <c r="Z513" s="34"/>
      <c r="AA513" s="34"/>
      <c r="AB513" s="34"/>
      <c r="AC513" s="34"/>
      <c r="AD513" s="34"/>
      <c r="AE513" s="34"/>
      <c r="AR513" s="193" t="s">
        <v>241</v>
      </c>
      <c r="AT513" s="193" t="s">
        <v>147</v>
      </c>
      <c r="AU513" s="193" t="s">
        <v>81</v>
      </c>
      <c r="AY513" s="17" t="s">
        <v>145</v>
      </c>
      <c r="BE513" s="194">
        <f>IF(N513="základní",J513,0)</f>
        <v>0</v>
      </c>
      <c r="BF513" s="194">
        <f>IF(N513="snížená",J513,0)</f>
        <v>0</v>
      </c>
      <c r="BG513" s="194">
        <f>IF(N513="zákl. přenesená",J513,0)</f>
        <v>0</v>
      </c>
      <c r="BH513" s="194">
        <f>IF(N513="sníž. přenesená",J513,0)</f>
        <v>0</v>
      </c>
      <c r="BI513" s="194">
        <f>IF(N513="nulová",J513,0)</f>
        <v>0</v>
      </c>
      <c r="BJ513" s="17" t="s">
        <v>79</v>
      </c>
      <c r="BK513" s="194">
        <f>ROUND(I513*H513,2)</f>
        <v>0</v>
      </c>
      <c r="BL513" s="17" t="s">
        <v>241</v>
      </c>
      <c r="BM513" s="193" t="s">
        <v>953</v>
      </c>
    </row>
    <row r="514" spans="1:65" s="13" customFormat="1">
      <c r="B514" s="199"/>
      <c r="C514" s="200"/>
      <c r="D514" s="195" t="s">
        <v>156</v>
      </c>
      <c r="E514" s="201" t="s">
        <v>19</v>
      </c>
      <c r="F514" s="202" t="s">
        <v>934</v>
      </c>
      <c r="G514" s="200"/>
      <c r="H514" s="203">
        <v>32.24</v>
      </c>
      <c r="I514" s="204"/>
      <c r="J514" s="200"/>
      <c r="K514" s="200"/>
      <c r="L514" s="205"/>
      <c r="M514" s="206"/>
      <c r="N514" s="207"/>
      <c r="O514" s="207"/>
      <c r="P514" s="207"/>
      <c r="Q514" s="207"/>
      <c r="R514" s="207"/>
      <c r="S514" s="207"/>
      <c r="T514" s="208"/>
      <c r="AT514" s="209" t="s">
        <v>156</v>
      </c>
      <c r="AU514" s="209" t="s">
        <v>81</v>
      </c>
      <c r="AV514" s="13" t="s">
        <v>81</v>
      </c>
      <c r="AW514" s="13" t="s">
        <v>34</v>
      </c>
      <c r="AX514" s="13" t="s">
        <v>74</v>
      </c>
      <c r="AY514" s="209" t="s">
        <v>145</v>
      </c>
    </row>
    <row r="515" spans="1:65" s="13" customFormat="1">
      <c r="B515" s="199"/>
      <c r="C515" s="200"/>
      <c r="D515" s="195" t="s">
        <v>156</v>
      </c>
      <c r="E515" s="201" t="s">
        <v>19</v>
      </c>
      <c r="F515" s="202" t="s">
        <v>935</v>
      </c>
      <c r="G515" s="200"/>
      <c r="H515" s="203">
        <v>5.76</v>
      </c>
      <c r="I515" s="204"/>
      <c r="J515" s="200"/>
      <c r="K515" s="200"/>
      <c r="L515" s="205"/>
      <c r="M515" s="206"/>
      <c r="N515" s="207"/>
      <c r="O515" s="207"/>
      <c r="P515" s="207"/>
      <c r="Q515" s="207"/>
      <c r="R515" s="207"/>
      <c r="S515" s="207"/>
      <c r="T515" s="208"/>
      <c r="AT515" s="209" t="s">
        <v>156</v>
      </c>
      <c r="AU515" s="209" t="s">
        <v>81</v>
      </c>
      <c r="AV515" s="13" t="s">
        <v>81</v>
      </c>
      <c r="AW515" s="13" t="s">
        <v>34</v>
      </c>
      <c r="AX515" s="13" t="s">
        <v>74</v>
      </c>
      <c r="AY515" s="209" t="s">
        <v>145</v>
      </c>
    </row>
    <row r="516" spans="1:65" s="13" customFormat="1">
      <c r="B516" s="199"/>
      <c r="C516" s="200"/>
      <c r="D516" s="195" t="s">
        <v>156</v>
      </c>
      <c r="E516" s="201" t="s">
        <v>19</v>
      </c>
      <c r="F516" s="202" t="s">
        <v>936</v>
      </c>
      <c r="G516" s="200"/>
      <c r="H516" s="203">
        <v>4.6719999999999997</v>
      </c>
      <c r="I516" s="204"/>
      <c r="J516" s="200"/>
      <c r="K516" s="200"/>
      <c r="L516" s="205"/>
      <c r="M516" s="206"/>
      <c r="N516" s="207"/>
      <c r="O516" s="207"/>
      <c r="P516" s="207"/>
      <c r="Q516" s="207"/>
      <c r="R516" s="207"/>
      <c r="S516" s="207"/>
      <c r="T516" s="208"/>
      <c r="AT516" s="209" t="s">
        <v>156</v>
      </c>
      <c r="AU516" s="209" t="s">
        <v>81</v>
      </c>
      <c r="AV516" s="13" t="s">
        <v>81</v>
      </c>
      <c r="AW516" s="13" t="s">
        <v>34</v>
      </c>
      <c r="AX516" s="13" t="s">
        <v>74</v>
      </c>
      <c r="AY516" s="209" t="s">
        <v>145</v>
      </c>
    </row>
    <row r="517" spans="1:65" s="13" customFormat="1">
      <c r="B517" s="199"/>
      <c r="C517" s="200"/>
      <c r="D517" s="195" t="s">
        <v>156</v>
      </c>
      <c r="E517" s="201" t="s">
        <v>19</v>
      </c>
      <c r="F517" s="202" t="s">
        <v>937</v>
      </c>
      <c r="G517" s="200"/>
      <c r="H517" s="203">
        <v>22.143999999999998</v>
      </c>
      <c r="I517" s="204"/>
      <c r="J517" s="200"/>
      <c r="K517" s="200"/>
      <c r="L517" s="205"/>
      <c r="M517" s="206"/>
      <c r="N517" s="207"/>
      <c r="O517" s="207"/>
      <c r="P517" s="207"/>
      <c r="Q517" s="207"/>
      <c r="R517" s="207"/>
      <c r="S517" s="207"/>
      <c r="T517" s="208"/>
      <c r="AT517" s="209" t="s">
        <v>156</v>
      </c>
      <c r="AU517" s="209" t="s">
        <v>81</v>
      </c>
      <c r="AV517" s="13" t="s">
        <v>81</v>
      </c>
      <c r="AW517" s="13" t="s">
        <v>34</v>
      </c>
      <c r="AX517" s="13" t="s">
        <v>74</v>
      </c>
      <c r="AY517" s="209" t="s">
        <v>145</v>
      </c>
    </row>
    <row r="518" spans="1:65" s="14" customFormat="1">
      <c r="B518" s="210"/>
      <c r="C518" s="211"/>
      <c r="D518" s="195" t="s">
        <v>156</v>
      </c>
      <c r="E518" s="212" t="s">
        <v>19</v>
      </c>
      <c r="F518" s="213" t="s">
        <v>158</v>
      </c>
      <c r="G518" s="211"/>
      <c r="H518" s="214">
        <v>64.816000000000003</v>
      </c>
      <c r="I518" s="215"/>
      <c r="J518" s="211"/>
      <c r="K518" s="211"/>
      <c r="L518" s="216"/>
      <c r="M518" s="217"/>
      <c r="N518" s="218"/>
      <c r="O518" s="218"/>
      <c r="P518" s="218"/>
      <c r="Q518" s="218"/>
      <c r="R518" s="218"/>
      <c r="S518" s="218"/>
      <c r="T518" s="219"/>
      <c r="AT518" s="220" t="s">
        <v>156</v>
      </c>
      <c r="AU518" s="220" t="s">
        <v>81</v>
      </c>
      <c r="AV518" s="14" t="s">
        <v>152</v>
      </c>
      <c r="AW518" s="14" t="s">
        <v>34</v>
      </c>
      <c r="AX518" s="14" t="s">
        <v>79</v>
      </c>
      <c r="AY518" s="220" t="s">
        <v>145</v>
      </c>
    </row>
    <row r="519" spans="1:65" s="12" customFormat="1" ht="22.7" customHeight="1">
      <c r="B519" s="166"/>
      <c r="C519" s="167"/>
      <c r="D519" s="168" t="s">
        <v>73</v>
      </c>
      <c r="E519" s="180" t="s">
        <v>954</v>
      </c>
      <c r="F519" s="180" t="s">
        <v>955</v>
      </c>
      <c r="G519" s="167"/>
      <c r="H519" s="167"/>
      <c r="I519" s="170"/>
      <c r="J519" s="181">
        <f>BK519</f>
        <v>0</v>
      </c>
      <c r="K519" s="167"/>
      <c r="L519" s="172"/>
      <c r="M519" s="173"/>
      <c r="N519" s="174"/>
      <c r="O519" s="174"/>
      <c r="P519" s="175">
        <f>SUM(P520:P522)</f>
        <v>0</v>
      </c>
      <c r="Q519" s="174"/>
      <c r="R519" s="175">
        <f>SUM(R520:R522)</f>
        <v>5.0500000000000007E-3</v>
      </c>
      <c r="S519" s="174"/>
      <c r="T519" s="176">
        <f>SUM(T520:T522)</f>
        <v>0</v>
      </c>
      <c r="AR519" s="177" t="s">
        <v>81</v>
      </c>
      <c r="AT519" s="178" t="s">
        <v>73</v>
      </c>
      <c r="AU519" s="178" t="s">
        <v>79</v>
      </c>
      <c r="AY519" s="177" t="s">
        <v>145</v>
      </c>
      <c r="BK519" s="179">
        <f>SUM(BK520:BK522)</f>
        <v>0</v>
      </c>
    </row>
    <row r="520" spans="1:65" s="2" customFormat="1" ht="16.5" customHeight="1">
      <c r="A520" s="34"/>
      <c r="B520" s="35"/>
      <c r="C520" s="182" t="s">
        <v>956</v>
      </c>
      <c r="D520" s="182" t="s">
        <v>147</v>
      </c>
      <c r="E520" s="183" t="s">
        <v>957</v>
      </c>
      <c r="F520" s="184" t="s">
        <v>958</v>
      </c>
      <c r="G520" s="185" t="s">
        <v>202</v>
      </c>
      <c r="H520" s="186">
        <v>5</v>
      </c>
      <c r="I520" s="187"/>
      <c r="J520" s="188">
        <f>ROUND(I520*H520,2)</f>
        <v>0</v>
      </c>
      <c r="K520" s="184" t="s">
        <v>151</v>
      </c>
      <c r="L520" s="39"/>
      <c r="M520" s="189" t="s">
        <v>19</v>
      </c>
      <c r="N520" s="190" t="s">
        <v>45</v>
      </c>
      <c r="O520" s="64"/>
      <c r="P520" s="191">
        <f>O520*H520</f>
        <v>0</v>
      </c>
      <c r="Q520" s="191">
        <v>1.01E-3</v>
      </c>
      <c r="R520" s="191">
        <f>Q520*H520</f>
        <v>5.0500000000000007E-3</v>
      </c>
      <c r="S520" s="191">
        <v>0</v>
      </c>
      <c r="T520" s="192">
        <f>S520*H520</f>
        <v>0</v>
      </c>
      <c r="U520" s="34"/>
      <c r="V520" s="34"/>
      <c r="W520" s="34"/>
      <c r="X520" s="34"/>
      <c r="Y520" s="34"/>
      <c r="Z520" s="34"/>
      <c r="AA520" s="34"/>
      <c r="AB520" s="34"/>
      <c r="AC520" s="34"/>
      <c r="AD520" s="34"/>
      <c r="AE520" s="34"/>
      <c r="AR520" s="193" t="s">
        <v>241</v>
      </c>
      <c r="AT520" s="193" t="s">
        <v>147</v>
      </c>
      <c r="AU520" s="193" t="s">
        <v>81</v>
      </c>
      <c r="AY520" s="17" t="s">
        <v>145</v>
      </c>
      <c r="BE520" s="194">
        <f>IF(N520="základní",J520,0)</f>
        <v>0</v>
      </c>
      <c r="BF520" s="194">
        <f>IF(N520="snížená",J520,0)</f>
        <v>0</v>
      </c>
      <c r="BG520" s="194">
        <f>IF(N520="zákl. přenesená",J520,0)</f>
        <v>0</v>
      </c>
      <c r="BH520" s="194">
        <f>IF(N520="sníž. přenesená",J520,0)</f>
        <v>0</v>
      </c>
      <c r="BI520" s="194">
        <f>IF(N520="nulová",J520,0)</f>
        <v>0</v>
      </c>
      <c r="BJ520" s="17" t="s">
        <v>79</v>
      </c>
      <c r="BK520" s="194">
        <f>ROUND(I520*H520,2)</f>
        <v>0</v>
      </c>
      <c r="BL520" s="17" t="s">
        <v>241</v>
      </c>
      <c r="BM520" s="193" t="s">
        <v>959</v>
      </c>
    </row>
    <row r="521" spans="1:65" s="13" customFormat="1">
      <c r="B521" s="199"/>
      <c r="C521" s="200"/>
      <c r="D521" s="195" t="s">
        <v>156</v>
      </c>
      <c r="E521" s="201" t="s">
        <v>19</v>
      </c>
      <c r="F521" s="202" t="s">
        <v>960</v>
      </c>
      <c r="G521" s="200"/>
      <c r="H521" s="203">
        <v>5</v>
      </c>
      <c r="I521" s="204"/>
      <c r="J521" s="200"/>
      <c r="K521" s="200"/>
      <c r="L521" s="205"/>
      <c r="M521" s="206"/>
      <c r="N521" s="207"/>
      <c r="O521" s="207"/>
      <c r="P521" s="207"/>
      <c r="Q521" s="207"/>
      <c r="R521" s="207"/>
      <c r="S521" s="207"/>
      <c r="T521" s="208"/>
      <c r="AT521" s="209" t="s">
        <v>156</v>
      </c>
      <c r="AU521" s="209" t="s">
        <v>81</v>
      </c>
      <c r="AV521" s="13" t="s">
        <v>81</v>
      </c>
      <c r="AW521" s="13" t="s">
        <v>34</v>
      </c>
      <c r="AX521" s="13" t="s">
        <v>74</v>
      </c>
      <c r="AY521" s="209" t="s">
        <v>145</v>
      </c>
    </row>
    <row r="522" spans="1:65" s="14" customFormat="1">
      <c r="B522" s="210"/>
      <c r="C522" s="211"/>
      <c r="D522" s="195" t="s">
        <v>156</v>
      </c>
      <c r="E522" s="212" t="s">
        <v>19</v>
      </c>
      <c r="F522" s="213" t="s">
        <v>158</v>
      </c>
      <c r="G522" s="211"/>
      <c r="H522" s="214">
        <v>5</v>
      </c>
      <c r="I522" s="215"/>
      <c r="J522" s="211"/>
      <c r="K522" s="211"/>
      <c r="L522" s="216"/>
      <c r="M522" s="217"/>
      <c r="N522" s="218"/>
      <c r="O522" s="218"/>
      <c r="P522" s="218"/>
      <c r="Q522" s="218"/>
      <c r="R522" s="218"/>
      <c r="S522" s="218"/>
      <c r="T522" s="219"/>
      <c r="AT522" s="220" t="s">
        <v>156</v>
      </c>
      <c r="AU522" s="220" t="s">
        <v>81</v>
      </c>
      <c r="AV522" s="14" t="s">
        <v>152</v>
      </c>
      <c r="AW522" s="14" t="s">
        <v>34</v>
      </c>
      <c r="AX522" s="14" t="s">
        <v>79</v>
      </c>
      <c r="AY522" s="220" t="s">
        <v>145</v>
      </c>
    </row>
    <row r="523" spans="1:65" s="12" customFormat="1" ht="25.9" customHeight="1">
      <c r="B523" s="166"/>
      <c r="C523" s="167"/>
      <c r="D523" s="168" t="s">
        <v>73</v>
      </c>
      <c r="E523" s="169" t="s">
        <v>193</v>
      </c>
      <c r="F523" s="169" t="s">
        <v>961</v>
      </c>
      <c r="G523" s="167"/>
      <c r="H523" s="167"/>
      <c r="I523" s="170"/>
      <c r="J523" s="171">
        <f>BK523</f>
        <v>0</v>
      </c>
      <c r="K523" s="167"/>
      <c r="L523" s="172"/>
      <c r="M523" s="173"/>
      <c r="N523" s="174"/>
      <c r="O523" s="174"/>
      <c r="P523" s="175">
        <f>P524</f>
        <v>0</v>
      </c>
      <c r="Q523" s="174"/>
      <c r="R523" s="175">
        <f>R524</f>
        <v>0</v>
      </c>
      <c r="S523" s="174"/>
      <c r="T523" s="176">
        <f>T524</f>
        <v>0</v>
      </c>
      <c r="AR523" s="177" t="s">
        <v>163</v>
      </c>
      <c r="AT523" s="178" t="s">
        <v>73</v>
      </c>
      <c r="AU523" s="178" t="s">
        <v>74</v>
      </c>
      <c r="AY523" s="177" t="s">
        <v>145</v>
      </c>
      <c r="BK523" s="179">
        <f>BK524</f>
        <v>0</v>
      </c>
    </row>
    <row r="524" spans="1:65" s="12" customFormat="1" ht="22.7" customHeight="1">
      <c r="B524" s="166"/>
      <c r="C524" s="167"/>
      <c r="D524" s="168" t="s">
        <v>73</v>
      </c>
      <c r="E524" s="180" t="s">
        <v>962</v>
      </c>
      <c r="F524" s="180" t="s">
        <v>963</v>
      </c>
      <c r="G524" s="167"/>
      <c r="H524" s="167"/>
      <c r="I524" s="170"/>
      <c r="J524" s="181">
        <f>BK524</f>
        <v>0</v>
      </c>
      <c r="K524" s="167"/>
      <c r="L524" s="172"/>
      <c r="M524" s="173"/>
      <c r="N524" s="174"/>
      <c r="O524" s="174"/>
      <c r="P524" s="175">
        <f>P525+P528+P535+P540+P543+P546</f>
        <v>0</v>
      </c>
      <c r="Q524" s="174"/>
      <c r="R524" s="175">
        <f>R525+R528+R535+R540+R543+R546</f>
        <v>0</v>
      </c>
      <c r="S524" s="174"/>
      <c r="T524" s="176">
        <f>T525+T528+T535+T540+T543+T546</f>
        <v>0</v>
      </c>
      <c r="AR524" s="177" t="s">
        <v>163</v>
      </c>
      <c r="AT524" s="178" t="s">
        <v>73</v>
      </c>
      <c r="AU524" s="178" t="s">
        <v>79</v>
      </c>
      <c r="AY524" s="177" t="s">
        <v>145</v>
      </c>
      <c r="BK524" s="179">
        <f>BK525+BK528+BK535+BK540+BK543+BK546</f>
        <v>0</v>
      </c>
    </row>
    <row r="525" spans="1:65" s="12" customFormat="1" ht="20.85" customHeight="1">
      <c r="B525" s="166"/>
      <c r="C525" s="167"/>
      <c r="D525" s="168" t="s">
        <v>73</v>
      </c>
      <c r="E525" s="180" t="s">
        <v>964</v>
      </c>
      <c r="F525" s="180" t="s">
        <v>965</v>
      </c>
      <c r="G525" s="167"/>
      <c r="H525" s="167"/>
      <c r="I525" s="170"/>
      <c r="J525" s="181">
        <f>BK525</f>
        <v>0</v>
      </c>
      <c r="K525" s="167"/>
      <c r="L525" s="172"/>
      <c r="M525" s="173"/>
      <c r="N525" s="174"/>
      <c r="O525" s="174"/>
      <c r="P525" s="175">
        <f>SUM(P526:P527)</f>
        <v>0</v>
      </c>
      <c r="Q525" s="174"/>
      <c r="R525" s="175">
        <f>SUM(R526:R527)</f>
        <v>0</v>
      </c>
      <c r="S525" s="174"/>
      <c r="T525" s="176">
        <f>SUM(T526:T527)</f>
        <v>0</v>
      </c>
      <c r="AR525" s="177" t="s">
        <v>79</v>
      </c>
      <c r="AT525" s="178" t="s">
        <v>73</v>
      </c>
      <c r="AU525" s="178" t="s">
        <v>81</v>
      </c>
      <c r="AY525" s="177" t="s">
        <v>145</v>
      </c>
      <c r="BK525" s="179">
        <f>SUM(BK526:BK527)</f>
        <v>0</v>
      </c>
    </row>
    <row r="526" spans="1:65" s="2" customFormat="1" ht="16.5" customHeight="1">
      <c r="A526" s="34"/>
      <c r="B526" s="35"/>
      <c r="C526" s="182" t="s">
        <v>966</v>
      </c>
      <c r="D526" s="182" t="s">
        <v>147</v>
      </c>
      <c r="E526" s="183" t="s">
        <v>967</v>
      </c>
      <c r="F526" s="184" t="s">
        <v>968</v>
      </c>
      <c r="G526" s="185" t="s">
        <v>969</v>
      </c>
      <c r="H526" s="186">
        <v>7</v>
      </c>
      <c r="I526" s="187"/>
      <c r="J526" s="188">
        <f>ROUND(I526*H526,2)</f>
        <v>0</v>
      </c>
      <c r="K526" s="184" t="s">
        <v>19</v>
      </c>
      <c r="L526" s="39"/>
      <c r="M526" s="189" t="s">
        <v>19</v>
      </c>
      <c r="N526" s="190" t="s">
        <v>45</v>
      </c>
      <c r="O526" s="64"/>
      <c r="P526" s="191">
        <f>O526*H526</f>
        <v>0</v>
      </c>
      <c r="Q526" s="191">
        <v>0</v>
      </c>
      <c r="R526" s="191">
        <f>Q526*H526</f>
        <v>0</v>
      </c>
      <c r="S526" s="191">
        <v>0</v>
      </c>
      <c r="T526" s="192">
        <f>S526*H526</f>
        <v>0</v>
      </c>
      <c r="U526" s="34"/>
      <c r="V526" s="34"/>
      <c r="W526" s="34"/>
      <c r="X526" s="34"/>
      <c r="Y526" s="34"/>
      <c r="Z526" s="34"/>
      <c r="AA526" s="34"/>
      <c r="AB526" s="34"/>
      <c r="AC526" s="34"/>
      <c r="AD526" s="34"/>
      <c r="AE526" s="34"/>
      <c r="AR526" s="193" t="s">
        <v>152</v>
      </c>
      <c r="AT526" s="193" t="s">
        <v>147</v>
      </c>
      <c r="AU526" s="193" t="s">
        <v>163</v>
      </c>
      <c r="AY526" s="17" t="s">
        <v>145</v>
      </c>
      <c r="BE526" s="194">
        <f>IF(N526="základní",J526,0)</f>
        <v>0</v>
      </c>
      <c r="BF526" s="194">
        <f>IF(N526="snížená",J526,0)</f>
        <v>0</v>
      </c>
      <c r="BG526" s="194">
        <f>IF(N526="zákl. přenesená",J526,0)</f>
        <v>0</v>
      </c>
      <c r="BH526" s="194">
        <f>IF(N526="sníž. přenesená",J526,0)</f>
        <v>0</v>
      </c>
      <c r="BI526" s="194">
        <f>IF(N526="nulová",J526,0)</f>
        <v>0</v>
      </c>
      <c r="BJ526" s="17" t="s">
        <v>79</v>
      </c>
      <c r="BK526" s="194">
        <f>ROUND(I526*H526,2)</f>
        <v>0</v>
      </c>
      <c r="BL526" s="17" t="s">
        <v>152</v>
      </c>
      <c r="BM526" s="193" t="s">
        <v>970</v>
      </c>
    </row>
    <row r="527" spans="1:65" s="2" customFormat="1" ht="16.5" customHeight="1">
      <c r="A527" s="34"/>
      <c r="B527" s="35"/>
      <c r="C527" s="182" t="s">
        <v>971</v>
      </c>
      <c r="D527" s="182" t="s">
        <v>147</v>
      </c>
      <c r="E527" s="183" t="s">
        <v>972</v>
      </c>
      <c r="F527" s="184" t="s">
        <v>973</v>
      </c>
      <c r="G527" s="185" t="s">
        <v>969</v>
      </c>
      <c r="H527" s="186">
        <v>2</v>
      </c>
      <c r="I527" s="187"/>
      <c r="J527" s="188">
        <f>ROUND(I527*H527,2)</f>
        <v>0</v>
      </c>
      <c r="K527" s="184" t="s">
        <v>19</v>
      </c>
      <c r="L527" s="39"/>
      <c r="M527" s="189" t="s">
        <v>19</v>
      </c>
      <c r="N527" s="190" t="s">
        <v>45</v>
      </c>
      <c r="O527" s="64"/>
      <c r="P527" s="191">
        <f>O527*H527</f>
        <v>0</v>
      </c>
      <c r="Q527" s="191">
        <v>0</v>
      </c>
      <c r="R527" s="191">
        <f>Q527*H527</f>
        <v>0</v>
      </c>
      <c r="S527" s="191">
        <v>0</v>
      </c>
      <c r="T527" s="192">
        <f>S527*H527</f>
        <v>0</v>
      </c>
      <c r="U527" s="34"/>
      <c r="V527" s="34"/>
      <c r="W527" s="34"/>
      <c r="X527" s="34"/>
      <c r="Y527" s="34"/>
      <c r="Z527" s="34"/>
      <c r="AA527" s="34"/>
      <c r="AB527" s="34"/>
      <c r="AC527" s="34"/>
      <c r="AD527" s="34"/>
      <c r="AE527" s="34"/>
      <c r="AR527" s="193" t="s">
        <v>152</v>
      </c>
      <c r="AT527" s="193" t="s">
        <v>147</v>
      </c>
      <c r="AU527" s="193" t="s">
        <v>163</v>
      </c>
      <c r="AY527" s="17" t="s">
        <v>145</v>
      </c>
      <c r="BE527" s="194">
        <f>IF(N527="základní",J527,0)</f>
        <v>0</v>
      </c>
      <c r="BF527" s="194">
        <f>IF(N527="snížená",J527,0)</f>
        <v>0</v>
      </c>
      <c r="BG527" s="194">
        <f>IF(N527="zákl. přenesená",J527,0)</f>
        <v>0</v>
      </c>
      <c r="BH527" s="194">
        <f>IF(N527="sníž. přenesená",J527,0)</f>
        <v>0</v>
      </c>
      <c r="BI527" s="194">
        <f>IF(N527="nulová",J527,0)</f>
        <v>0</v>
      </c>
      <c r="BJ527" s="17" t="s">
        <v>79</v>
      </c>
      <c r="BK527" s="194">
        <f>ROUND(I527*H527,2)</f>
        <v>0</v>
      </c>
      <c r="BL527" s="17" t="s">
        <v>152</v>
      </c>
      <c r="BM527" s="193" t="s">
        <v>974</v>
      </c>
    </row>
    <row r="528" spans="1:65" s="12" customFormat="1" ht="20.85" customHeight="1">
      <c r="B528" s="166"/>
      <c r="C528" s="167"/>
      <c r="D528" s="168" t="s">
        <v>73</v>
      </c>
      <c r="E528" s="180" t="s">
        <v>975</v>
      </c>
      <c r="F528" s="180" t="s">
        <v>976</v>
      </c>
      <c r="G528" s="167"/>
      <c r="H528" s="167"/>
      <c r="I528" s="170"/>
      <c r="J528" s="181">
        <f>BK528</f>
        <v>0</v>
      </c>
      <c r="K528" s="167"/>
      <c r="L528" s="172"/>
      <c r="M528" s="173"/>
      <c r="N528" s="174"/>
      <c r="O528" s="174"/>
      <c r="P528" s="175">
        <f>SUM(P529:P534)</f>
        <v>0</v>
      </c>
      <c r="Q528" s="174"/>
      <c r="R528" s="175">
        <f>SUM(R529:R534)</f>
        <v>0</v>
      </c>
      <c r="S528" s="174"/>
      <c r="T528" s="176">
        <f>SUM(T529:T534)</f>
        <v>0</v>
      </c>
      <c r="AR528" s="177" t="s">
        <v>79</v>
      </c>
      <c r="AT528" s="178" t="s">
        <v>73</v>
      </c>
      <c r="AU528" s="178" t="s">
        <v>81</v>
      </c>
      <c r="AY528" s="177" t="s">
        <v>145</v>
      </c>
      <c r="BK528" s="179">
        <f>SUM(BK529:BK534)</f>
        <v>0</v>
      </c>
    </row>
    <row r="529" spans="1:65" s="2" customFormat="1" ht="16.5" customHeight="1">
      <c r="A529" s="34"/>
      <c r="B529" s="35"/>
      <c r="C529" s="182" t="s">
        <v>977</v>
      </c>
      <c r="D529" s="182" t="s">
        <v>147</v>
      </c>
      <c r="E529" s="183" t="s">
        <v>978</v>
      </c>
      <c r="F529" s="184" t="s">
        <v>979</v>
      </c>
      <c r="G529" s="185" t="s">
        <v>350</v>
      </c>
      <c r="H529" s="186">
        <v>15</v>
      </c>
      <c r="I529" s="187"/>
      <c r="J529" s="188">
        <f t="shared" ref="J529:J534" si="10">ROUND(I529*H529,2)</f>
        <v>0</v>
      </c>
      <c r="K529" s="184" t="s">
        <v>19</v>
      </c>
      <c r="L529" s="39"/>
      <c r="M529" s="189" t="s">
        <v>19</v>
      </c>
      <c r="N529" s="190" t="s">
        <v>45</v>
      </c>
      <c r="O529" s="64"/>
      <c r="P529" s="191">
        <f t="shared" ref="P529:P534" si="11">O529*H529</f>
        <v>0</v>
      </c>
      <c r="Q529" s="191">
        <v>0</v>
      </c>
      <c r="R529" s="191">
        <f t="shared" ref="R529:R534" si="12">Q529*H529</f>
        <v>0</v>
      </c>
      <c r="S529" s="191">
        <v>0</v>
      </c>
      <c r="T529" s="192">
        <f t="shared" ref="T529:T534" si="13">S529*H529</f>
        <v>0</v>
      </c>
      <c r="U529" s="34"/>
      <c r="V529" s="34"/>
      <c r="W529" s="34"/>
      <c r="X529" s="34"/>
      <c r="Y529" s="34"/>
      <c r="Z529" s="34"/>
      <c r="AA529" s="34"/>
      <c r="AB529" s="34"/>
      <c r="AC529" s="34"/>
      <c r="AD529" s="34"/>
      <c r="AE529" s="34"/>
      <c r="AR529" s="193" t="s">
        <v>152</v>
      </c>
      <c r="AT529" s="193" t="s">
        <v>147</v>
      </c>
      <c r="AU529" s="193" t="s">
        <v>163</v>
      </c>
      <c r="AY529" s="17" t="s">
        <v>145</v>
      </c>
      <c r="BE529" s="194">
        <f t="shared" ref="BE529:BE534" si="14">IF(N529="základní",J529,0)</f>
        <v>0</v>
      </c>
      <c r="BF529" s="194">
        <f t="shared" ref="BF529:BF534" si="15">IF(N529="snížená",J529,0)</f>
        <v>0</v>
      </c>
      <c r="BG529" s="194">
        <f t="shared" ref="BG529:BG534" si="16">IF(N529="zákl. přenesená",J529,0)</f>
        <v>0</v>
      </c>
      <c r="BH529" s="194">
        <f t="shared" ref="BH529:BH534" si="17">IF(N529="sníž. přenesená",J529,0)</f>
        <v>0</v>
      </c>
      <c r="BI529" s="194">
        <f t="shared" ref="BI529:BI534" si="18">IF(N529="nulová",J529,0)</f>
        <v>0</v>
      </c>
      <c r="BJ529" s="17" t="s">
        <v>79</v>
      </c>
      <c r="BK529" s="194">
        <f t="shared" ref="BK529:BK534" si="19">ROUND(I529*H529,2)</f>
        <v>0</v>
      </c>
      <c r="BL529" s="17" t="s">
        <v>152</v>
      </c>
      <c r="BM529" s="193" t="s">
        <v>980</v>
      </c>
    </row>
    <row r="530" spans="1:65" s="2" customFormat="1" ht="16.5" customHeight="1">
      <c r="A530" s="34"/>
      <c r="B530" s="35"/>
      <c r="C530" s="182" t="s">
        <v>981</v>
      </c>
      <c r="D530" s="182" t="s">
        <v>147</v>
      </c>
      <c r="E530" s="183" t="s">
        <v>982</v>
      </c>
      <c r="F530" s="184" t="s">
        <v>983</v>
      </c>
      <c r="G530" s="185" t="s">
        <v>350</v>
      </c>
      <c r="H530" s="186">
        <v>60</v>
      </c>
      <c r="I530" s="187"/>
      <c r="J530" s="188">
        <f t="shared" si="10"/>
        <v>0</v>
      </c>
      <c r="K530" s="184" t="s">
        <v>19</v>
      </c>
      <c r="L530" s="39"/>
      <c r="M530" s="189" t="s">
        <v>19</v>
      </c>
      <c r="N530" s="190" t="s">
        <v>45</v>
      </c>
      <c r="O530" s="64"/>
      <c r="P530" s="191">
        <f t="shared" si="11"/>
        <v>0</v>
      </c>
      <c r="Q530" s="191">
        <v>0</v>
      </c>
      <c r="R530" s="191">
        <f t="shared" si="12"/>
        <v>0</v>
      </c>
      <c r="S530" s="191">
        <v>0</v>
      </c>
      <c r="T530" s="192">
        <f t="shared" si="13"/>
        <v>0</v>
      </c>
      <c r="U530" s="34"/>
      <c r="V530" s="34"/>
      <c r="W530" s="34"/>
      <c r="X530" s="34"/>
      <c r="Y530" s="34"/>
      <c r="Z530" s="34"/>
      <c r="AA530" s="34"/>
      <c r="AB530" s="34"/>
      <c r="AC530" s="34"/>
      <c r="AD530" s="34"/>
      <c r="AE530" s="34"/>
      <c r="AR530" s="193" t="s">
        <v>152</v>
      </c>
      <c r="AT530" s="193" t="s">
        <v>147</v>
      </c>
      <c r="AU530" s="193" t="s">
        <v>163</v>
      </c>
      <c r="AY530" s="17" t="s">
        <v>145</v>
      </c>
      <c r="BE530" s="194">
        <f t="shared" si="14"/>
        <v>0</v>
      </c>
      <c r="BF530" s="194">
        <f t="shared" si="15"/>
        <v>0</v>
      </c>
      <c r="BG530" s="194">
        <f t="shared" si="16"/>
        <v>0</v>
      </c>
      <c r="BH530" s="194">
        <f t="shared" si="17"/>
        <v>0</v>
      </c>
      <c r="BI530" s="194">
        <f t="shared" si="18"/>
        <v>0</v>
      </c>
      <c r="BJ530" s="17" t="s">
        <v>79</v>
      </c>
      <c r="BK530" s="194">
        <f t="shared" si="19"/>
        <v>0</v>
      </c>
      <c r="BL530" s="17" t="s">
        <v>152</v>
      </c>
      <c r="BM530" s="193" t="s">
        <v>984</v>
      </c>
    </row>
    <row r="531" spans="1:65" s="2" customFormat="1" ht="16.5" customHeight="1">
      <c r="A531" s="34"/>
      <c r="B531" s="35"/>
      <c r="C531" s="182" t="s">
        <v>985</v>
      </c>
      <c r="D531" s="182" t="s">
        <v>147</v>
      </c>
      <c r="E531" s="183" t="s">
        <v>986</v>
      </c>
      <c r="F531" s="184" t="s">
        <v>987</v>
      </c>
      <c r="G531" s="185" t="s">
        <v>350</v>
      </c>
      <c r="H531" s="186">
        <v>25</v>
      </c>
      <c r="I531" s="187"/>
      <c r="J531" s="188">
        <f t="shared" si="10"/>
        <v>0</v>
      </c>
      <c r="K531" s="184" t="s">
        <v>19</v>
      </c>
      <c r="L531" s="39"/>
      <c r="M531" s="189" t="s">
        <v>19</v>
      </c>
      <c r="N531" s="190" t="s">
        <v>45</v>
      </c>
      <c r="O531" s="64"/>
      <c r="P531" s="191">
        <f t="shared" si="11"/>
        <v>0</v>
      </c>
      <c r="Q531" s="191">
        <v>0</v>
      </c>
      <c r="R531" s="191">
        <f t="shared" si="12"/>
        <v>0</v>
      </c>
      <c r="S531" s="191">
        <v>0</v>
      </c>
      <c r="T531" s="192">
        <f t="shared" si="13"/>
        <v>0</v>
      </c>
      <c r="U531" s="34"/>
      <c r="V531" s="34"/>
      <c r="W531" s="34"/>
      <c r="X531" s="34"/>
      <c r="Y531" s="34"/>
      <c r="Z531" s="34"/>
      <c r="AA531" s="34"/>
      <c r="AB531" s="34"/>
      <c r="AC531" s="34"/>
      <c r="AD531" s="34"/>
      <c r="AE531" s="34"/>
      <c r="AR531" s="193" t="s">
        <v>152</v>
      </c>
      <c r="AT531" s="193" t="s">
        <v>147</v>
      </c>
      <c r="AU531" s="193" t="s">
        <v>163</v>
      </c>
      <c r="AY531" s="17" t="s">
        <v>145</v>
      </c>
      <c r="BE531" s="194">
        <f t="shared" si="14"/>
        <v>0</v>
      </c>
      <c r="BF531" s="194">
        <f t="shared" si="15"/>
        <v>0</v>
      </c>
      <c r="BG531" s="194">
        <f t="shared" si="16"/>
        <v>0</v>
      </c>
      <c r="BH531" s="194">
        <f t="shared" si="17"/>
        <v>0</v>
      </c>
      <c r="BI531" s="194">
        <f t="shared" si="18"/>
        <v>0</v>
      </c>
      <c r="BJ531" s="17" t="s">
        <v>79</v>
      </c>
      <c r="BK531" s="194">
        <f t="shared" si="19"/>
        <v>0</v>
      </c>
      <c r="BL531" s="17" t="s">
        <v>152</v>
      </c>
      <c r="BM531" s="193" t="s">
        <v>988</v>
      </c>
    </row>
    <row r="532" spans="1:65" s="2" customFormat="1" ht="16.5" customHeight="1">
      <c r="A532" s="34"/>
      <c r="B532" s="35"/>
      <c r="C532" s="182" t="s">
        <v>989</v>
      </c>
      <c r="D532" s="182" t="s">
        <v>147</v>
      </c>
      <c r="E532" s="183" t="s">
        <v>990</v>
      </c>
      <c r="F532" s="184" t="s">
        <v>991</v>
      </c>
      <c r="G532" s="185" t="s">
        <v>350</v>
      </c>
      <c r="H532" s="186">
        <v>15</v>
      </c>
      <c r="I532" s="187"/>
      <c r="J532" s="188">
        <f t="shared" si="10"/>
        <v>0</v>
      </c>
      <c r="K532" s="184" t="s">
        <v>19</v>
      </c>
      <c r="L532" s="39"/>
      <c r="M532" s="189" t="s">
        <v>19</v>
      </c>
      <c r="N532" s="190" t="s">
        <v>45</v>
      </c>
      <c r="O532" s="64"/>
      <c r="P532" s="191">
        <f t="shared" si="11"/>
        <v>0</v>
      </c>
      <c r="Q532" s="191">
        <v>0</v>
      </c>
      <c r="R532" s="191">
        <f t="shared" si="12"/>
        <v>0</v>
      </c>
      <c r="S532" s="191">
        <v>0</v>
      </c>
      <c r="T532" s="192">
        <f t="shared" si="13"/>
        <v>0</v>
      </c>
      <c r="U532" s="34"/>
      <c r="V532" s="34"/>
      <c r="W532" s="34"/>
      <c r="X532" s="34"/>
      <c r="Y532" s="34"/>
      <c r="Z532" s="34"/>
      <c r="AA532" s="34"/>
      <c r="AB532" s="34"/>
      <c r="AC532" s="34"/>
      <c r="AD532" s="34"/>
      <c r="AE532" s="34"/>
      <c r="AR532" s="193" t="s">
        <v>152</v>
      </c>
      <c r="AT532" s="193" t="s">
        <v>147</v>
      </c>
      <c r="AU532" s="193" t="s">
        <v>163</v>
      </c>
      <c r="AY532" s="17" t="s">
        <v>145</v>
      </c>
      <c r="BE532" s="194">
        <f t="shared" si="14"/>
        <v>0</v>
      </c>
      <c r="BF532" s="194">
        <f t="shared" si="15"/>
        <v>0</v>
      </c>
      <c r="BG532" s="194">
        <f t="shared" si="16"/>
        <v>0</v>
      </c>
      <c r="BH532" s="194">
        <f t="shared" si="17"/>
        <v>0</v>
      </c>
      <c r="BI532" s="194">
        <f t="shared" si="18"/>
        <v>0</v>
      </c>
      <c r="BJ532" s="17" t="s">
        <v>79</v>
      </c>
      <c r="BK532" s="194">
        <f t="shared" si="19"/>
        <v>0</v>
      </c>
      <c r="BL532" s="17" t="s">
        <v>152</v>
      </c>
      <c r="BM532" s="193" t="s">
        <v>992</v>
      </c>
    </row>
    <row r="533" spans="1:65" s="2" customFormat="1" ht="16.5" customHeight="1">
      <c r="A533" s="34"/>
      <c r="B533" s="35"/>
      <c r="C533" s="182" t="s">
        <v>993</v>
      </c>
      <c r="D533" s="182" t="s">
        <v>147</v>
      </c>
      <c r="E533" s="183" t="s">
        <v>994</v>
      </c>
      <c r="F533" s="184" t="s">
        <v>995</v>
      </c>
      <c r="G533" s="185" t="s">
        <v>350</v>
      </c>
      <c r="H533" s="186">
        <v>20</v>
      </c>
      <c r="I533" s="187"/>
      <c r="J533" s="188">
        <f t="shared" si="10"/>
        <v>0</v>
      </c>
      <c r="K533" s="184" t="s">
        <v>19</v>
      </c>
      <c r="L533" s="39"/>
      <c r="M533" s="189" t="s">
        <v>19</v>
      </c>
      <c r="N533" s="190" t="s">
        <v>45</v>
      </c>
      <c r="O533" s="64"/>
      <c r="P533" s="191">
        <f t="shared" si="11"/>
        <v>0</v>
      </c>
      <c r="Q533" s="191">
        <v>0</v>
      </c>
      <c r="R533" s="191">
        <f t="shared" si="12"/>
        <v>0</v>
      </c>
      <c r="S533" s="191">
        <v>0</v>
      </c>
      <c r="T533" s="192">
        <f t="shared" si="13"/>
        <v>0</v>
      </c>
      <c r="U533" s="34"/>
      <c r="V533" s="34"/>
      <c r="W533" s="34"/>
      <c r="X533" s="34"/>
      <c r="Y533" s="34"/>
      <c r="Z533" s="34"/>
      <c r="AA533" s="34"/>
      <c r="AB533" s="34"/>
      <c r="AC533" s="34"/>
      <c r="AD533" s="34"/>
      <c r="AE533" s="34"/>
      <c r="AR533" s="193" t="s">
        <v>152</v>
      </c>
      <c r="AT533" s="193" t="s">
        <v>147</v>
      </c>
      <c r="AU533" s="193" t="s">
        <v>163</v>
      </c>
      <c r="AY533" s="17" t="s">
        <v>145</v>
      </c>
      <c r="BE533" s="194">
        <f t="shared" si="14"/>
        <v>0</v>
      </c>
      <c r="BF533" s="194">
        <f t="shared" si="15"/>
        <v>0</v>
      </c>
      <c r="BG533" s="194">
        <f t="shared" si="16"/>
        <v>0</v>
      </c>
      <c r="BH533" s="194">
        <f t="shared" si="17"/>
        <v>0</v>
      </c>
      <c r="BI533" s="194">
        <f t="shared" si="18"/>
        <v>0</v>
      </c>
      <c r="BJ533" s="17" t="s">
        <v>79</v>
      </c>
      <c r="BK533" s="194">
        <f t="shared" si="19"/>
        <v>0</v>
      </c>
      <c r="BL533" s="17" t="s">
        <v>152</v>
      </c>
      <c r="BM533" s="193" t="s">
        <v>996</v>
      </c>
    </row>
    <row r="534" spans="1:65" s="2" customFormat="1" ht="16.5" customHeight="1">
      <c r="A534" s="34"/>
      <c r="B534" s="35"/>
      <c r="C534" s="182" t="s">
        <v>997</v>
      </c>
      <c r="D534" s="182" t="s">
        <v>147</v>
      </c>
      <c r="E534" s="183" t="s">
        <v>998</v>
      </c>
      <c r="F534" s="184" t="s">
        <v>999</v>
      </c>
      <c r="G534" s="185" t="s">
        <v>350</v>
      </c>
      <c r="H534" s="186">
        <v>20</v>
      </c>
      <c r="I534" s="187"/>
      <c r="J534" s="188">
        <f t="shared" si="10"/>
        <v>0</v>
      </c>
      <c r="K534" s="184" t="s">
        <v>19</v>
      </c>
      <c r="L534" s="39"/>
      <c r="M534" s="189" t="s">
        <v>19</v>
      </c>
      <c r="N534" s="190" t="s">
        <v>45</v>
      </c>
      <c r="O534" s="64"/>
      <c r="P534" s="191">
        <f t="shared" si="11"/>
        <v>0</v>
      </c>
      <c r="Q534" s="191">
        <v>0</v>
      </c>
      <c r="R534" s="191">
        <f t="shared" si="12"/>
        <v>0</v>
      </c>
      <c r="S534" s="191">
        <v>0</v>
      </c>
      <c r="T534" s="192">
        <f t="shared" si="13"/>
        <v>0</v>
      </c>
      <c r="U534" s="34"/>
      <c r="V534" s="34"/>
      <c r="W534" s="34"/>
      <c r="X534" s="34"/>
      <c r="Y534" s="34"/>
      <c r="Z534" s="34"/>
      <c r="AA534" s="34"/>
      <c r="AB534" s="34"/>
      <c r="AC534" s="34"/>
      <c r="AD534" s="34"/>
      <c r="AE534" s="34"/>
      <c r="AR534" s="193" t="s">
        <v>152</v>
      </c>
      <c r="AT534" s="193" t="s">
        <v>147</v>
      </c>
      <c r="AU534" s="193" t="s">
        <v>163</v>
      </c>
      <c r="AY534" s="17" t="s">
        <v>145</v>
      </c>
      <c r="BE534" s="194">
        <f t="shared" si="14"/>
        <v>0</v>
      </c>
      <c r="BF534" s="194">
        <f t="shared" si="15"/>
        <v>0</v>
      </c>
      <c r="BG534" s="194">
        <f t="shared" si="16"/>
        <v>0</v>
      </c>
      <c r="BH534" s="194">
        <f t="shared" si="17"/>
        <v>0</v>
      </c>
      <c r="BI534" s="194">
        <f t="shared" si="18"/>
        <v>0</v>
      </c>
      <c r="BJ534" s="17" t="s">
        <v>79</v>
      </c>
      <c r="BK534" s="194">
        <f t="shared" si="19"/>
        <v>0</v>
      </c>
      <c r="BL534" s="17" t="s">
        <v>152</v>
      </c>
      <c r="BM534" s="193" t="s">
        <v>1000</v>
      </c>
    </row>
    <row r="535" spans="1:65" s="12" customFormat="1" ht="20.85" customHeight="1">
      <c r="B535" s="166"/>
      <c r="C535" s="167"/>
      <c r="D535" s="168" t="s">
        <v>73</v>
      </c>
      <c r="E535" s="180" t="s">
        <v>1001</v>
      </c>
      <c r="F535" s="180" t="s">
        <v>1002</v>
      </c>
      <c r="G535" s="167"/>
      <c r="H535" s="167"/>
      <c r="I535" s="170"/>
      <c r="J535" s="181">
        <f>BK535</f>
        <v>0</v>
      </c>
      <c r="K535" s="167"/>
      <c r="L535" s="172"/>
      <c r="M535" s="173"/>
      <c r="N535" s="174"/>
      <c r="O535" s="174"/>
      <c r="P535" s="175">
        <f>SUM(P536:P539)</f>
        <v>0</v>
      </c>
      <c r="Q535" s="174"/>
      <c r="R535" s="175">
        <f>SUM(R536:R539)</f>
        <v>0</v>
      </c>
      <c r="S535" s="174"/>
      <c r="T535" s="176">
        <f>SUM(T536:T539)</f>
        <v>0</v>
      </c>
      <c r="AR535" s="177" t="s">
        <v>79</v>
      </c>
      <c r="AT535" s="178" t="s">
        <v>73</v>
      </c>
      <c r="AU535" s="178" t="s">
        <v>81</v>
      </c>
      <c r="AY535" s="177" t="s">
        <v>145</v>
      </c>
      <c r="BK535" s="179">
        <f>SUM(BK536:BK539)</f>
        <v>0</v>
      </c>
    </row>
    <row r="536" spans="1:65" s="2" customFormat="1" ht="16.5" customHeight="1">
      <c r="A536" s="34"/>
      <c r="B536" s="35"/>
      <c r="C536" s="182" t="s">
        <v>1003</v>
      </c>
      <c r="D536" s="182" t="s">
        <v>147</v>
      </c>
      <c r="E536" s="183" t="s">
        <v>1004</v>
      </c>
      <c r="F536" s="184" t="s">
        <v>1005</v>
      </c>
      <c r="G536" s="185" t="s">
        <v>969</v>
      </c>
      <c r="H536" s="186">
        <v>4</v>
      </c>
      <c r="I536" s="187"/>
      <c r="J536" s="188">
        <f>ROUND(I536*H536,2)</f>
        <v>0</v>
      </c>
      <c r="K536" s="184" t="s">
        <v>19</v>
      </c>
      <c r="L536" s="39"/>
      <c r="M536" s="189" t="s">
        <v>19</v>
      </c>
      <c r="N536" s="190" t="s">
        <v>45</v>
      </c>
      <c r="O536" s="64"/>
      <c r="P536" s="191">
        <f>O536*H536</f>
        <v>0</v>
      </c>
      <c r="Q536" s="191">
        <v>0</v>
      </c>
      <c r="R536" s="191">
        <f>Q536*H536</f>
        <v>0</v>
      </c>
      <c r="S536" s="191">
        <v>0</v>
      </c>
      <c r="T536" s="192">
        <f>S536*H536</f>
        <v>0</v>
      </c>
      <c r="U536" s="34"/>
      <c r="V536" s="34"/>
      <c r="W536" s="34"/>
      <c r="X536" s="34"/>
      <c r="Y536" s="34"/>
      <c r="Z536" s="34"/>
      <c r="AA536" s="34"/>
      <c r="AB536" s="34"/>
      <c r="AC536" s="34"/>
      <c r="AD536" s="34"/>
      <c r="AE536" s="34"/>
      <c r="AR536" s="193" t="s">
        <v>152</v>
      </c>
      <c r="AT536" s="193" t="s">
        <v>147</v>
      </c>
      <c r="AU536" s="193" t="s">
        <v>163</v>
      </c>
      <c r="AY536" s="17" t="s">
        <v>145</v>
      </c>
      <c r="BE536" s="194">
        <f>IF(N536="základní",J536,0)</f>
        <v>0</v>
      </c>
      <c r="BF536" s="194">
        <f>IF(N536="snížená",J536,0)</f>
        <v>0</v>
      </c>
      <c r="BG536" s="194">
        <f>IF(N536="zákl. přenesená",J536,0)</f>
        <v>0</v>
      </c>
      <c r="BH536" s="194">
        <f>IF(N536="sníž. přenesená",J536,0)</f>
        <v>0</v>
      </c>
      <c r="BI536" s="194">
        <f>IF(N536="nulová",J536,0)</f>
        <v>0</v>
      </c>
      <c r="BJ536" s="17" t="s">
        <v>79</v>
      </c>
      <c r="BK536" s="194">
        <f>ROUND(I536*H536,2)</f>
        <v>0</v>
      </c>
      <c r="BL536" s="17" t="s">
        <v>152</v>
      </c>
      <c r="BM536" s="193" t="s">
        <v>1006</v>
      </c>
    </row>
    <row r="537" spans="1:65" s="2" customFormat="1" ht="16.5" customHeight="1">
      <c r="A537" s="34"/>
      <c r="B537" s="35"/>
      <c r="C537" s="182" t="s">
        <v>1007</v>
      </c>
      <c r="D537" s="182" t="s">
        <v>147</v>
      </c>
      <c r="E537" s="183" t="s">
        <v>1008</v>
      </c>
      <c r="F537" s="184" t="s">
        <v>1009</v>
      </c>
      <c r="G537" s="185" t="s">
        <v>969</v>
      </c>
      <c r="H537" s="186">
        <v>1</v>
      </c>
      <c r="I537" s="187"/>
      <c r="J537" s="188">
        <f>ROUND(I537*H537,2)</f>
        <v>0</v>
      </c>
      <c r="K537" s="184" t="s">
        <v>19</v>
      </c>
      <c r="L537" s="39"/>
      <c r="M537" s="189" t="s">
        <v>19</v>
      </c>
      <c r="N537" s="190" t="s">
        <v>45</v>
      </c>
      <c r="O537" s="64"/>
      <c r="P537" s="191">
        <f>O537*H537</f>
        <v>0</v>
      </c>
      <c r="Q537" s="191">
        <v>0</v>
      </c>
      <c r="R537" s="191">
        <f>Q537*H537</f>
        <v>0</v>
      </c>
      <c r="S537" s="191">
        <v>0</v>
      </c>
      <c r="T537" s="192">
        <f>S537*H537</f>
        <v>0</v>
      </c>
      <c r="U537" s="34"/>
      <c r="V537" s="34"/>
      <c r="W537" s="34"/>
      <c r="X537" s="34"/>
      <c r="Y537" s="34"/>
      <c r="Z537" s="34"/>
      <c r="AA537" s="34"/>
      <c r="AB537" s="34"/>
      <c r="AC537" s="34"/>
      <c r="AD537" s="34"/>
      <c r="AE537" s="34"/>
      <c r="AR537" s="193" t="s">
        <v>152</v>
      </c>
      <c r="AT537" s="193" t="s">
        <v>147</v>
      </c>
      <c r="AU537" s="193" t="s">
        <v>163</v>
      </c>
      <c r="AY537" s="17" t="s">
        <v>145</v>
      </c>
      <c r="BE537" s="194">
        <f>IF(N537="základní",J537,0)</f>
        <v>0</v>
      </c>
      <c r="BF537" s="194">
        <f>IF(N537="snížená",J537,0)</f>
        <v>0</v>
      </c>
      <c r="BG537" s="194">
        <f>IF(N537="zákl. přenesená",J537,0)</f>
        <v>0</v>
      </c>
      <c r="BH537" s="194">
        <f>IF(N537="sníž. přenesená",J537,0)</f>
        <v>0</v>
      </c>
      <c r="BI537" s="194">
        <f>IF(N537="nulová",J537,0)</f>
        <v>0</v>
      </c>
      <c r="BJ537" s="17" t="s">
        <v>79</v>
      </c>
      <c r="BK537" s="194">
        <f>ROUND(I537*H537,2)</f>
        <v>0</v>
      </c>
      <c r="BL537" s="17" t="s">
        <v>152</v>
      </c>
      <c r="BM537" s="193" t="s">
        <v>1010</v>
      </c>
    </row>
    <row r="538" spans="1:65" s="2" customFormat="1" ht="16.5" customHeight="1">
      <c r="A538" s="34"/>
      <c r="B538" s="35"/>
      <c r="C538" s="182" t="s">
        <v>1011</v>
      </c>
      <c r="D538" s="182" t="s">
        <v>147</v>
      </c>
      <c r="E538" s="183" t="s">
        <v>1012</v>
      </c>
      <c r="F538" s="184" t="s">
        <v>1013</v>
      </c>
      <c r="G538" s="185" t="s">
        <v>969</v>
      </c>
      <c r="H538" s="186">
        <v>6</v>
      </c>
      <c r="I538" s="187"/>
      <c r="J538" s="188">
        <f>ROUND(I538*H538,2)</f>
        <v>0</v>
      </c>
      <c r="K538" s="184" t="s">
        <v>19</v>
      </c>
      <c r="L538" s="39"/>
      <c r="M538" s="189" t="s">
        <v>19</v>
      </c>
      <c r="N538" s="190" t="s">
        <v>45</v>
      </c>
      <c r="O538" s="64"/>
      <c r="P538" s="191">
        <f>O538*H538</f>
        <v>0</v>
      </c>
      <c r="Q538" s="191">
        <v>0</v>
      </c>
      <c r="R538" s="191">
        <f>Q538*H538</f>
        <v>0</v>
      </c>
      <c r="S538" s="191">
        <v>0</v>
      </c>
      <c r="T538" s="192">
        <f>S538*H538</f>
        <v>0</v>
      </c>
      <c r="U538" s="34"/>
      <c r="V538" s="34"/>
      <c r="W538" s="34"/>
      <c r="X538" s="34"/>
      <c r="Y538" s="34"/>
      <c r="Z538" s="34"/>
      <c r="AA538" s="34"/>
      <c r="AB538" s="34"/>
      <c r="AC538" s="34"/>
      <c r="AD538" s="34"/>
      <c r="AE538" s="34"/>
      <c r="AR538" s="193" t="s">
        <v>152</v>
      </c>
      <c r="AT538" s="193" t="s">
        <v>147</v>
      </c>
      <c r="AU538" s="193" t="s">
        <v>163</v>
      </c>
      <c r="AY538" s="17" t="s">
        <v>145</v>
      </c>
      <c r="BE538" s="194">
        <f>IF(N538="základní",J538,0)</f>
        <v>0</v>
      </c>
      <c r="BF538" s="194">
        <f>IF(N538="snížená",J538,0)</f>
        <v>0</v>
      </c>
      <c r="BG538" s="194">
        <f>IF(N538="zákl. přenesená",J538,0)</f>
        <v>0</v>
      </c>
      <c r="BH538" s="194">
        <f>IF(N538="sníž. přenesená",J538,0)</f>
        <v>0</v>
      </c>
      <c r="BI538" s="194">
        <f>IF(N538="nulová",J538,0)</f>
        <v>0</v>
      </c>
      <c r="BJ538" s="17" t="s">
        <v>79</v>
      </c>
      <c r="BK538" s="194">
        <f>ROUND(I538*H538,2)</f>
        <v>0</v>
      </c>
      <c r="BL538" s="17" t="s">
        <v>152</v>
      </c>
      <c r="BM538" s="193" t="s">
        <v>1014</v>
      </c>
    </row>
    <row r="539" spans="1:65" s="2" customFormat="1" ht="16.5" customHeight="1">
      <c r="A539" s="34"/>
      <c r="B539" s="35"/>
      <c r="C539" s="182" t="s">
        <v>1015</v>
      </c>
      <c r="D539" s="182" t="s">
        <v>147</v>
      </c>
      <c r="E539" s="183" t="s">
        <v>1016</v>
      </c>
      <c r="F539" s="184" t="s">
        <v>1017</v>
      </c>
      <c r="G539" s="185" t="s">
        <v>969</v>
      </c>
      <c r="H539" s="186">
        <v>1</v>
      </c>
      <c r="I539" s="187"/>
      <c r="J539" s="188">
        <f>ROUND(I539*H539,2)</f>
        <v>0</v>
      </c>
      <c r="K539" s="184" t="s">
        <v>19</v>
      </c>
      <c r="L539" s="39"/>
      <c r="M539" s="189" t="s">
        <v>19</v>
      </c>
      <c r="N539" s="190" t="s">
        <v>45</v>
      </c>
      <c r="O539" s="64"/>
      <c r="P539" s="191">
        <f>O539*H539</f>
        <v>0</v>
      </c>
      <c r="Q539" s="191">
        <v>0</v>
      </c>
      <c r="R539" s="191">
        <f>Q539*H539</f>
        <v>0</v>
      </c>
      <c r="S539" s="191">
        <v>0</v>
      </c>
      <c r="T539" s="192">
        <f>S539*H539</f>
        <v>0</v>
      </c>
      <c r="U539" s="34"/>
      <c r="V539" s="34"/>
      <c r="W539" s="34"/>
      <c r="X539" s="34"/>
      <c r="Y539" s="34"/>
      <c r="Z539" s="34"/>
      <c r="AA539" s="34"/>
      <c r="AB539" s="34"/>
      <c r="AC539" s="34"/>
      <c r="AD539" s="34"/>
      <c r="AE539" s="34"/>
      <c r="AR539" s="193" t="s">
        <v>152</v>
      </c>
      <c r="AT539" s="193" t="s">
        <v>147</v>
      </c>
      <c r="AU539" s="193" t="s">
        <v>163</v>
      </c>
      <c r="AY539" s="17" t="s">
        <v>145</v>
      </c>
      <c r="BE539" s="194">
        <f>IF(N539="základní",J539,0)</f>
        <v>0</v>
      </c>
      <c r="BF539" s="194">
        <f>IF(N539="snížená",J539,0)</f>
        <v>0</v>
      </c>
      <c r="BG539" s="194">
        <f>IF(N539="zákl. přenesená",J539,0)</f>
        <v>0</v>
      </c>
      <c r="BH539" s="194">
        <f>IF(N539="sníž. přenesená",J539,0)</f>
        <v>0</v>
      </c>
      <c r="BI539" s="194">
        <f>IF(N539="nulová",J539,0)</f>
        <v>0</v>
      </c>
      <c r="BJ539" s="17" t="s">
        <v>79</v>
      </c>
      <c r="BK539" s="194">
        <f>ROUND(I539*H539,2)</f>
        <v>0</v>
      </c>
      <c r="BL539" s="17" t="s">
        <v>152</v>
      </c>
      <c r="BM539" s="193" t="s">
        <v>1018</v>
      </c>
    </row>
    <row r="540" spans="1:65" s="12" customFormat="1" ht="20.85" customHeight="1">
      <c r="B540" s="166"/>
      <c r="C540" s="167"/>
      <c r="D540" s="168" t="s">
        <v>73</v>
      </c>
      <c r="E540" s="180" t="s">
        <v>1019</v>
      </c>
      <c r="F540" s="180" t="s">
        <v>1020</v>
      </c>
      <c r="G540" s="167"/>
      <c r="H540" s="167"/>
      <c r="I540" s="170"/>
      <c r="J540" s="181">
        <f>BK540</f>
        <v>0</v>
      </c>
      <c r="K540" s="167"/>
      <c r="L540" s="172"/>
      <c r="M540" s="173"/>
      <c r="N540" s="174"/>
      <c r="O540" s="174"/>
      <c r="P540" s="175">
        <f>SUM(P541:P542)</f>
        <v>0</v>
      </c>
      <c r="Q540" s="174"/>
      <c r="R540" s="175">
        <f>SUM(R541:R542)</f>
        <v>0</v>
      </c>
      <c r="S540" s="174"/>
      <c r="T540" s="176">
        <f>SUM(T541:T542)</f>
        <v>0</v>
      </c>
      <c r="AR540" s="177" t="s">
        <v>79</v>
      </c>
      <c r="AT540" s="178" t="s">
        <v>73</v>
      </c>
      <c r="AU540" s="178" t="s">
        <v>81</v>
      </c>
      <c r="AY540" s="177" t="s">
        <v>145</v>
      </c>
      <c r="BK540" s="179">
        <f>SUM(BK541:BK542)</f>
        <v>0</v>
      </c>
    </row>
    <row r="541" spans="1:65" s="2" customFormat="1" ht="16.5" customHeight="1">
      <c r="A541" s="34"/>
      <c r="B541" s="35"/>
      <c r="C541" s="182" t="s">
        <v>1021</v>
      </c>
      <c r="D541" s="182" t="s">
        <v>147</v>
      </c>
      <c r="E541" s="183" t="s">
        <v>1022</v>
      </c>
      <c r="F541" s="184" t="s">
        <v>1023</v>
      </c>
      <c r="G541" s="185" t="s">
        <v>969</v>
      </c>
      <c r="H541" s="186">
        <v>1</v>
      </c>
      <c r="I541" s="187"/>
      <c r="J541" s="188">
        <f>ROUND(I541*H541,2)</f>
        <v>0</v>
      </c>
      <c r="K541" s="184" t="s">
        <v>19</v>
      </c>
      <c r="L541" s="39"/>
      <c r="M541" s="189" t="s">
        <v>19</v>
      </c>
      <c r="N541" s="190" t="s">
        <v>45</v>
      </c>
      <c r="O541" s="64"/>
      <c r="P541" s="191">
        <f>O541*H541</f>
        <v>0</v>
      </c>
      <c r="Q541" s="191">
        <v>0</v>
      </c>
      <c r="R541" s="191">
        <f>Q541*H541</f>
        <v>0</v>
      </c>
      <c r="S541" s="191">
        <v>0</v>
      </c>
      <c r="T541" s="192">
        <f>S541*H541</f>
        <v>0</v>
      </c>
      <c r="U541" s="34"/>
      <c r="V541" s="34"/>
      <c r="W541" s="34"/>
      <c r="X541" s="34"/>
      <c r="Y541" s="34"/>
      <c r="Z541" s="34"/>
      <c r="AA541" s="34"/>
      <c r="AB541" s="34"/>
      <c r="AC541" s="34"/>
      <c r="AD541" s="34"/>
      <c r="AE541" s="34"/>
      <c r="AR541" s="193" t="s">
        <v>152</v>
      </c>
      <c r="AT541" s="193" t="s">
        <v>147</v>
      </c>
      <c r="AU541" s="193" t="s">
        <v>163</v>
      </c>
      <c r="AY541" s="17" t="s">
        <v>145</v>
      </c>
      <c r="BE541" s="194">
        <f>IF(N541="základní",J541,0)</f>
        <v>0</v>
      </c>
      <c r="BF541" s="194">
        <f>IF(N541="snížená",J541,0)</f>
        <v>0</v>
      </c>
      <c r="BG541" s="194">
        <f>IF(N541="zákl. přenesená",J541,0)</f>
        <v>0</v>
      </c>
      <c r="BH541" s="194">
        <f>IF(N541="sníž. přenesená",J541,0)</f>
        <v>0</v>
      </c>
      <c r="BI541" s="194">
        <f>IF(N541="nulová",J541,0)</f>
        <v>0</v>
      </c>
      <c r="BJ541" s="17" t="s">
        <v>79</v>
      </c>
      <c r="BK541" s="194">
        <f>ROUND(I541*H541,2)</f>
        <v>0</v>
      </c>
      <c r="BL541" s="17" t="s">
        <v>152</v>
      </c>
      <c r="BM541" s="193" t="s">
        <v>1024</v>
      </c>
    </row>
    <row r="542" spans="1:65" s="2" customFormat="1" ht="16.5" customHeight="1">
      <c r="A542" s="34"/>
      <c r="B542" s="35"/>
      <c r="C542" s="182" t="s">
        <v>1025</v>
      </c>
      <c r="D542" s="182" t="s">
        <v>147</v>
      </c>
      <c r="E542" s="183" t="s">
        <v>1026</v>
      </c>
      <c r="F542" s="184" t="s">
        <v>1027</v>
      </c>
      <c r="G542" s="185" t="s">
        <v>969</v>
      </c>
      <c r="H542" s="186">
        <v>1</v>
      </c>
      <c r="I542" s="187"/>
      <c r="J542" s="188">
        <f>ROUND(I542*H542,2)</f>
        <v>0</v>
      </c>
      <c r="K542" s="184" t="s">
        <v>19</v>
      </c>
      <c r="L542" s="39"/>
      <c r="M542" s="189" t="s">
        <v>19</v>
      </c>
      <c r="N542" s="190" t="s">
        <v>45</v>
      </c>
      <c r="O542" s="64"/>
      <c r="P542" s="191">
        <f>O542*H542</f>
        <v>0</v>
      </c>
      <c r="Q542" s="191">
        <v>0</v>
      </c>
      <c r="R542" s="191">
        <f>Q542*H542</f>
        <v>0</v>
      </c>
      <c r="S542" s="191">
        <v>0</v>
      </c>
      <c r="T542" s="192">
        <f>S542*H542</f>
        <v>0</v>
      </c>
      <c r="U542" s="34"/>
      <c r="V542" s="34"/>
      <c r="W542" s="34"/>
      <c r="X542" s="34"/>
      <c r="Y542" s="34"/>
      <c r="Z542" s="34"/>
      <c r="AA542" s="34"/>
      <c r="AB542" s="34"/>
      <c r="AC542" s="34"/>
      <c r="AD542" s="34"/>
      <c r="AE542" s="34"/>
      <c r="AR542" s="193" t="s">
        <v>152</v>
      </c>
      <c r="AT542" s="193" t="s">
        <v>147</v>
      </c>
      <c r="AU542" s="193" t="s">
        <v>163</v>
      </c>
      <c r="AY542" s="17" t="s">
        <v>145</v>
      </c>
      <c r="BE542" s="194">
        <f>IF(N542="základní",J542,0)</f>
        <v>0</v>
      </c>
      <c r="BF542" s="194">
        <f>IF(N542="snížená",J542,0)</f>
        <v>0</v>
      </c>
      <c r="BG542" s="194">
        <f>IF(N542="zákl. přenesená",J542,0)</f>
        <v>0</v>
      </c>
      <c r="BH542" s="194">
        <f>IF(N542="sníž. přenesená",J542,0)</f>
        <v>0</v>
      </c>
      <c r="BI542" s="194">
        <f>IF(N542="nulová",J542,0)</f>
        <v>0</v>
      </c>
      <c r="BJ542" s="17" t="s">
        <v>79</v>
      </c>
      <c r="BK542" s="194">
        <f>ROUND(I542*H542,2)</f>
        <v>0</v>
      </c>
      <c r="BL542" s="17" t="s">
        <v>152</v>
      </c>
      <c r="BM542" s="193" t="s">
        <v>1028</v>
      </c>
    </row>
    <row r="543" spans="1:65" s="12" customFormat="1" ht="20.85" customHeight="1">
      <c r="B543" s="166"/>
      <c r="C543" s="167"/>
      <c r="D543" s="168" t="s">
        <v>73</v>
      </c>
      <c r="E543" s="180" t="s">
        <v>1029</v>
      </c>
      <c r="F543" s="180" t="s">
        <v>1030</v>
      </c>
      <c r="G543" s="167"/>
      <c r="H543" s="167"/>
      <c r="I543" s="170"/>
      <c r="J543" s="181">
        <f>BK543</f>
        <v>0</v>
      </c>
      <c r="K543" s="167"/>
      <c r="L543" s="172"/>
      <c r="M543" s="173"/>
      <c r="N543" s="174"/>
      <c r="O543" s="174"/>
      <c r="P543" s="175">
        <f>SUM(P544:P545)</f>
        <v>0</v>
      </c>
      <c r="Q543" s="174"/>
      <c r="R543" s="175">
        <f>SUM(R544:R545)</f>
        <v>0</v>
      </c>
      <c r="S543" s="174"/>
      <c r="T543" s="176">
        <f>SUM(T544:T545)</f>
        <v>0</v>
      </c>
      <c r="AR543" s="177" t="s">
        <v>79</v>
      </c>
      <c r="AT543" s="178" t="s">
        <v>73</v>
      </c>
      <c r="AU543" s="178" t="s">
        <v>81</v>
      </c>
      <c r="AY543" s="177" t="s">
        <v>145</v>
      </c>
      <c r="BK543" s="179">
        <f>SUM(BK544:BK545)</f>
        <v>0</v>
      </c>
    </row>
    <row r="544" spans="1:65" s="2" customFormat="1" ht="24" customHeight="1">
      <c r="A544" s="34"/>
      <c r="B544" s="35"/>
      <c r="C544" s="182" t="s">
        <v>1031</v>
      </c>
      <c r="D544" s="182" t="s">
        <v>147</v>
      </c>
      <c r="E544" s="183" t="s">
        <v>1032</v>
      </c>
      <c r="F544" s="184" t="s">
        <v>1033</v>
      </c>
      <c r="G544" s="185" t="s">
        <v>969</v>
      </c>
      <c r="H544" s="186">
        <v>1</v>
      </c>
      <c r="I544" s="187"/>
      <c r="J544" s="188">
        <f>ROUND(I544*H544,2)</f>
        <v>0</v>
      </c>
      <c r="K544" s="184" t="s">
        <v>19</v>
      </c>
      <c r="L544" s="39"/>
      <c r="M544" s="189" t="s">
        <v>19</v>
      </c>
      <c r="N544" s="190" t="s">
        <v>45</v>
      </c>
      <c r="O544" s="64"/>
      <c r="P544" s="191">
        <f>O544*H544</f>
        <v>0</v>
      </c>
      <c r="Q544" s="191">
        <v>0</v>
      </c>
      <c r="R544" s="191">
        <f>Q544*H544</f>
        <v>0</v>
      </c>
      <c r="S544" s="191">
        <v>0</v>
      </c>
      <c r="T544" s="192">
        <f>S544*H544</f>
        <v>0</v>
      </c>
      <c r="U544" s="34"/>
      <c r="V544" s="34"/>
      <c r="W544" s="34"/>
      <c r="X544" s="34"/>
      <c r="Y544" s="34"/>
      <c r="Z544" s="34"/>
      <c r="AA544" s="34"/>
      <c r="AB544" s="34"/>
      <c r="AC544" s="34"/>
      <c r="AD544" s="34"/>
      <c r="AE544" s="34"/>
      <c r="AR544" s="193" t="s">
        <v>152</v>
      </c>
      <c r="AT544" s="193" t="s">
        <v>147</v>
      </c>
      <c r="AU544" s="193" t="s">
        <v>163</v>
      </c>
      <c r="AY544" s="17" t="s">
        <v>145</v>
      </c>
      <c r="BE544" s="194">
        <f>IF(N544="základní",J544,0)</f>
        <v>0</v>
      </c>
      <c r="BF544" s="194">
        <f>IF(N544="snížená",J544,0)</f>
        <v>0</v>
      </c>
      <c r="BG544" s="194">
        <f>IF(N544="zákl. přenesená",J544,0)</f>
        <v>0</v>
      </c>
      <c r="BH544" s="194">
        <f>IF(N544="sníž. přenesená",J544,0)</f>
        <v>0</v>
      </c>
      <c r="BI544" s="194">
        <f>IF(N544="nulová",J544,0)</f>
        <v>0</v>
      </c>
      <c r="BJ544" s="17" t="s">
        <v>79</v>
      </c>
      <c r="BK544" s="194">
        <f>ROUND(I544*H544,2)</f>
        <v>0</v>
      </c>
      <c r="BL544" s="17" t="s">
        <v>152</v>
      </c>
      <c r="BM544" s="193" t="s">
        <v>1034</v>
      </c>
    </row>
    <row r="545" spans="1:65" s="2" customFormat="1" ht="16.5" customHeight="1">
      <c r="A545" s="34"/>
      <c r="B545" s="35"/>
      <c r="C545" s="182" t="s">
        <v>1035</v>
      </c>
      <c r="D545" s="182" t="s">
        <v>147</v>
      </c>
      <c r="E545" s="183" t="s">
        <v>1036</v>
      </c>
      <c r="F545" s="184" t="s">
        <v>1037</v>
      </c>
      <c r="G545" s="185" t="s">
        <v>545</v>
      </c>
      <c r="H545" s="186">
        <v>1</v>
      </c>
      <c r="I545" s="187"/>
      <c r="J545" s="188">
        <f>ROUND(I545*H545,2)</f>
        <v>0</v>
      </c>
      <c r="K545" s="184" t="s">
        <v>19</v>
      </c>
      <c r="L545" s="39"/>
      <c r="M545" s="189" t="s">
        <v>19</v>
      </c>
      <c r="N545" s="190" t="s">
        <v>45</v>
      </c>
      <c r="O545" s="64"/>
      <c r="P545" s="191">
        <f>O545*H545</f>
        <v>0</v>
      </c>
      <c r="Q545" s="191">
        <v>0</v>
      </c>
      <c r="R545" s="191">
        <f>Q545*H545</f>
        <v>0</v>
      </c>
      <c r="S545" s="191">
        <v>0</v>
      </c>
      <c r="T545" s="192">
        <f>S545*H545</f>
        <v>0</v>
      </c>
      <c r="U545" s="34"/>
      <c r="V545" s="34"/>
      <c r="W545" s="34"/>
      <c r="X545" s="34"/>
      <c r="Y545" s="34"/>
      <c r="Z545" s="34"/>
      <c r="AA545" s="34"/>
      <c r="AB545" s="34"/>
      <c r="AC545" s="34"/>
      <c r="AD545" s="34"/>
      <c r="AE545" s="34"/>
      <c r="AR545" s="193" t="s">
        <v>152</v>
      </c>
      <c r="AT545" s="193" t="s">
        <v>147</v>
      </c>
      <c r="AU545" s="193" t="s">
        <v>163</v>
      </c>
      <c r="AY545" s="17" t="s">
        <v>145</v>
      </c>
      <c r="BE545" s="194">
        <f>IF(N545="základní",J545,0)</f>
        <v>0</v>
      </c>
      <c r="BF545" s="194">
        <f>IF(N545="snížená",J545,0)</f>
        <v>0</v>
      </c>
      <c r="BG545" s="194">
        <f>IF(N545="zákl. přenesená",J545,0)</f>
        <v>0</v>
      </c>
      <c r="BH545" s="194">
        <f>IF(N545="sníž. přenesená",J545,0)</f>
        <v>0</v>
      </c>
      <c r="BI545" s="194">
        <f>IF(N545="nulová",J545,0)</f>
        <v>0</v>
      </c>
      <c r="BJ545" s="17" t="s">
        <v>79</v>
      </c>
      <c r="BK545" s="194">
        <f>ROUND(I545*H545,2)</f>
        <v>0</v>
      </c>
      <c r="BL545" s="17" t="s">
        <v>152</v>
      </c>
      <c r="BM545" s="193" t="s">
        <v>1038</v>
      </c>
    </row>
    <row r="546" spans="1:65" s="12" customFormat="1" ht="20.85" customHeight="1">
      <c r="B546" s="166"/>
      <c r="C546" s="167"/>
      <c r="D546" s="168" t="s">
        <v>73</v>
      </c>
      <c r="E546" s="180" t="s">
        <v>1039</v>
      </c>
      <c r="F546" s="180" t="s">
        <v>1040</v>
      </c>
      <c r="G546" s="167"/>
      <c r="H546" s="167"/>
      <c r="I546" s="170"/>
      <c r="J546" s="181">
        <f>BK546</f>
        <v>0</v>
      </c>
      <c r="K546" s="167"/>
      <c r="L546" s="172"/>
      <c r="M546" s="173"/>
      <c r="N546" s="174"/>
      <c r="O546" s="174"/>
      <c r="P546" s="175">
        <f>SUM(P547:P552)</f>
        <v>0</v>
      </c>
      <c r="Q546" s="174"/>
      <c r="R546" s="175">
        <f>SUM(R547:R552)</f>
        <v>0</v>
      </c>
      <c r="S546" s="174"/>
      <c r="T546" s="176">
        <f>SUM(T547:T552)</f>
        <v>0</v>
      </c>
      <c r="AR546" s="177" t="s">
        <v>79</v>
      </c>
      <c r="AT546" s="178" t="s">
        <v>73</v>
      </c>
      <c r="AU546" s="178" t="s">
        <v>81</v>
      </c>
      <c r="AY546" s="177" t="s">
        <v>145</v>
      </c>
      <c r="BK546" s="179">
        <f>SUM(BK547:BK552)</f>
        <v>0</v>
      </c>
    </row>
    <row r="547" spans="1:65" s="2" customFormat="1" ht="16.5" customHeight="1">
      <c r="A547" s="34"/>
      <c r="B547" s="35"/>
      <c r="C547" s="182" t="s">
        <v>1041</v>
      </c>
      <c r="D547" s="182" t="s">
        <v>147</v>
      </c>
      <c r="E547" s="183" t="s">
        <v>1042</v>
      </c>
      <c r="F547" s="184" t="s">
        <v>1043</v>
      </c>
      <c r="G547" s="185" t="s">
        <v>969</v>
      </c>
      <c r="H547" s="186">
        <v>10</v>
      </c>
      <c r="I547" s="187"/>
      <c r="J547" s="188">
        <f t="shared" ref="J547:J552" si="20">ROUND(I547*H547,2)</f>
        <v>0</v>
      </c>
      <c r="K547" s="184" t="s">
        <v>19</v>
      </c>
      <c r="L547" s="39"/>
      <c r="M547" s="189" t="s">
        <v>19</v>
      </c>
      <c r="N547" s="190" t="s">
        <v>45</v>
      </c>
      <c r="O547" s="64"/>
      <c r="P547" s="191">
        <f t="shared" ref="P547:P552" si="21">O547*H547</f>
        <v>0</v>
      </c>
      <c r="Q547" s="191">
        <v>0</v>
      </c>
      <c r="R547" s="191">
        <f t="shared" ref="R547:R552" si="22">Q547*H547</f>
        <v>0</v>
      </c>
      <c r="S547" s="191">
        <v>0</v>
      </c>
      <c r="T547" s="192">
        <f t="shared" ref="T547:T552" si="23">S547*H547</f>
        <v>0</v>
      </c>
      <c r="U547" s="34"/>
      <c r="V547" s="34"/>
      <c r="W547" s="34"/>
      <c r="X547" s="34"/>
      <c r="Y547" s="34"/>
      <c r="Z547" s="34"/>
      <c r="AA547" s="34"/>
      <c r="AB547" s="34"/>
      <c r="AC547" s="34"/>
      <c r="AD547" s="34"/>
      <c r="AE547" s="34"/>
      <c r="AR547" s="193" t="s">
        <v>152</v>
      </c>
      <c r="AT547" s="193" t="s">
        <v>147</v>
      </c>
      <c r="AU547" s="193" t="s">
        <v>163</v>
      </c>
      <c r="AY547" s="17" t="s">
        <v>145</v>
      </c>
      <c r="BE547" s="194">
        <f t="shared" ref="BE547:BE552" si="24">IF(N547="základní",J547,0)</f>
        <v>0</v>
      </c>
      <c r="BF547" s="194">
        <f t="shared" ref="BF547:BF552" si="25">IF(N547="snížená",J547,0)</f>
        <v>0</v>
      </c>
      <c r="BG547" s="194">
        <f t="shared" ref="BG547:BG552" si="26">IF(N547="zákl. přenesená",J547,0)</f>
        <v>0</v>
      </c>
      <c r="BH547" s="194">
        <f t="shared" ref="BH547:BH552" si="27">IF(N547="sníž. přenesená",J547,0)</f>
        <v>0</v>
      </c>
      <c r="BI547" s="194">
        <f t="shared" ref="BI547:BI552" si="28">IF(N547="nulová",J547,0)</f>
        <v>0</v>
      </c>
      <c r="BJ547" s="17" t="s">
        <v>79</v>
      </c>
      <c r="BK547" s="194">
        <f t="shared" ref="BK547:BK552" si="29">ROUND(I547*H547,2)</f>
        <v>0</v>
      </c>
      <c r="BL547" s="17" t="s">
        <v>152</v>
      </c>
      <c r="BM547" s="193" t="s">
        <v>1044</v>
      </c>
    </row>
    <row r="548" spans="1:65" s="2" customFormat="1" ht="16.5" customHeight="1">
      <c r="A548" s="34"/>
      <c r="B548" s="35"/>
      <c r="C548" s="182" t="s">
        <v>1045</v>
      </c>
      <c r="D548" s="182" t="s">
        <v>147</v>
      </c>
      <c r="E548" s="183" t="s">
        <v>1046</v>
      </c>
      <c r="F548" s="184" t="s">
        <v>1047</v>
      </c>
      <c r="G548" s="185" t="s">
        <v>969</v>
      </c>
      <c r="H548" s="186">
        <v>3</v>
      </c>
      <c r="I548" s="187"/>
      <c r="J548" s="188">
        <f t="shared" si="20"/>
        <v>0</v>
      </c>
      <c r="K548" s="184" t="s">
        <v>19</v>
      </c>
      <c r="L548" s="39"/>
      <c r="M548" s="189" t="s">
        <v>19</v>
      </c>
      <c r="N548" s="190" t="s">
        <v>45</v>
      </c>
      <c r="O548" s="64"/>
      <c r="P548" s="191">
        <f t="shared" si="21"/>
        <v>0</v>
      </c>
      <c r="Q548" s="191">
        <v>0</v>
      </c>
      <c r="R548" s="191">
        <f t="shared" si="22"/>
        <v>0</v>
      </c>
      <c r="S548" s="191">
        <v>0</v>
      </c>
      <c r="T548" s="192">
        <f t="shared" si="23"/>
        <v>0</v>
      </c>
      <c r="U548" s="34"/>
      <c r="V548" s="34"/>
      <c r="W548" s="34"/>
      <c r="X548" s="34"/>
      <c r="Y548" s="34"/>
      <c r="Z548" s="34"/>
      <c r="AA548" s="34"/>
      <c r="AB548" s="34"/>
      <c r="AC548" s="34"/>
      <c r="AD548" s="34"/>
      <c r="AE548" s="34"/>
      <c r="AR548" s="193" t="s">
        <v>152</v>
      </c>
      <c r="AT548" s="193" t="s">
        <v>147</v>
      </c>
      <c r="AU548" s="193" t="s">
        <v>163</v>
      </c>
      <c r="AY548" s="17" t="s">
        <v>145</v>
      </c>
      <c r="BE548" s="194">
        <f t="shared" si="24"/>
        <v>0</v>
      </c>
      <c r="BF548" s="194">
        <f t="shared" si="25"/>
        <v>0</v>
      </c>
      <c r="BG548" s="194">
        <f t="shared" si="26"/>
        <v>0</v>
      </c>
      <c r="BH548" s="194">
        <f t="shared" si="27"/>
        <v>0</v>
      </c>
      <c r="BI548" s="194">
        <f t="shared" si="28"/>
        <v>0</v>
      </c>
      <c r="BJ548" s="17" t="s">
        <v>79</v>
      </c>
      <c r="BK548" s="194">
        <f t="shared" si="29"/>
        <v>0</v>
      </c>
      <c r="BL548" s="17" t="s">
        <v>152</v>
      </c>
      <c r="BM548" s="193" t="s">
        <v>1048</v>
      </c>
    </row>
    <row r="549" spans="1:65" s="2" customFormat="1" ht="16.5" customHeight="1">
      <c r="A549" s="34"/>
      <c r="B549" s="35"/>
      <c r="C549" s="182" t="s">
        <v>1049</v>
      </c>
      <c r="D549" s="182" t="s">
        <v>147</v>
      </c>
      <c r="E549" s="183" t="s">
        <v>1050</v>
      </c>
      <c r="F549" s="184" t="s">
        <v>1051</v>
      </c>
      <c r="G549" s="185" t="s">
        <v>545</v>
      </c>
      <c r="H549" s="186">
        <v>1</v>
      </c>
      <c r="I549" s="187"/>
      <c r="J549" s="188">
        <f t="shared" si="20"/>
        <v>0</v>
      </c>
      <c r="K549" s="184" t="s">
        <v>19</v>
      </c>
      <c r="L549" s="39"/>
      <c r="M549" s="189" t="s">
        <v>19</v>
      </c>
      <c r="N549" s="190" t="s">
        <v>45</v>
      </c>
      <c r="O549" s="64"/>
      <c r="P549" s="191">
        <f t="shared" si="21"/>
        <v>0</v>
      </c>
      <c r="Q549" s="191">
        <v>0</v>
      </c>
      <c r="R549" s="191">
        <f t="shared" si="22"/>
        <v>0</v>
      </c>
      <c r="S549" s="191">
        <v>0</v>
      </c>
      <c r="T549" s="192">
        <f t="shared" si="23"/>
        <v>0</v>
      </c>
      <c r="U549" s="34"/>
      <c r="V549" s="34"/>
      <c r="W549" s="34"/>
      <c r="X549" s="34"/>
      <c r="Y549" s="34"/>
      <c r="Z549" s="34"/>
      <c r="AA549" s="34"/>
      <c r="AB549" s="34"/>
      <c r="AC549" s="34"/>
      <c r="AD549" s="34"/>
      <c r="AE549" s="34"/>
      <c r="AR549" s="193" t="s">
        <v>152</v>
      </c>
      <c r="AT549" s="193" t="s">
        <v>147</v>
      </c>
      <c r="AU549" s="193" t="s">
        <v>163</v>
      </c>
      <c r="AY549" s="17" t="s">
        <v>145</v>
      </c>
      <c r="BE549" s="194">
        <f t="shared" si="24"/>
        <v>0</v>
      </c>
      <c r="BF549" s="194">
        <f t="shared" si="25"/>
        <v>0</v>
      </c>
      <c r="BG549" s="194">
        <f t="shared" si="26"/>
        <v>0</v>
      </c>
      <c r="BH549" s="194">
        <f t="shared" si="27"/>
        <v>0</v>
      </c>
      <c r="BI549" s="194">
        <f t="shared" si="28"/>
        <v>0</v>
      </c>
      <c r="BJ549" s="17" t="s">
        <v>79</v>
      </c>
      <c r="BK549" s="194">
        <f t="shared" si="29"/>
        <v>0</v>
      </c>
      <c r="BL549" s="17" t="s">
        <v>152</v>
      </c>
      <c r="BM549" s="193" t="s">
        <v>1052</v>
      </c>
    </row>
    <row r="550" spans="1:65" s="2" customFormat="1" ht="16.5" customHeight="1">
      <c r="A550" s="34"/>
      <c r="B550" s="35"/>
      <c r="C550" s="182" t="s">
        <v>1053</v>
      </c>
      <c r="D550" s="182" t="s">
        <v>147</v>
      </c>
      <c r="E550" s="183" t="s">
        <v>1054</v>
      </c>
      <c r="F550" s="184" t="s">
        <v>1055</v>
      </c>
      <c r="G550" s="185" t="s">
        <v>545</v>
      </c>
      <c r="H550" s="186">
        <v>1</v>
      </c>
      <c r="I550" s="187"/>
      <c r="J550" s="188">
        <f t="shared" si="20"/>
        <v>0</v>
      </c>
      <c r="K550" s="184" t="s">
        <v>19</v>
      </c>
      <c r="L550" s="39"/>
      <c r="M550" s="189" t="s">
        <v>19</v>
      </c>
      <c r="N550" s="190" t="s">
        <v>45</v>
      </c>
      <c r="O550" s="64"/>
      <c r="P550" s="191">
        <f t="shared" si="21"/>
        <v>0</v>
      </c>
      <c r="Q550" s="191">
        <v>0</v>
      </c>
      <c r="R550" s="191">
        <f t="shared" si="22"/>
        <v>0</v>
      </c>
      <c r="S550" s="191">
        <v>0</v>
      </c>
      <c r="T550" s="192">
        <f t="shared" si="23"/>
        <v>0</v>
      </c>
      <c r="U550" s="34"/>
      <c r="V550" s="34"/>
      <c r="W550" s="34"/>
      <c r="X550" s="34"/>
      <c r="Y550" s="34"/>
      <c r="Z550" s="34"/>
      <c r="AA550" s="34"/>
      <c r="AB550" s="34"/>
      <c r="AC550" s="34"/>
      <c r="AD550" s="34"/>
      <c r="AE550" s="34"/>
      <c r="AR550" s="193" t="s">
        <v>152</v>
      </c>
      <c r="AT550" s="193" t="s">
        <v>147</v>
      </c>
      <c r="AU550" s="193" t="s">
        <v>163</v>
      </c>
      <c r="AY550" s="17" t="s">
        <v>145</v>
      </c>
      <c r="BE550" s="194">
        <f t="shared" si="24"/>
        <v>0</v>
      </c>
      <c r="BF550" s="194">
        <f t="shared" si="25"/>
        <v>0</v>
      </c>
      <c r="BG550" s="194">
        <f t="shared" si="26"/>
        <v>0</v>
      </c>
      <c r="BH550" s="194">
        <f t="shared" si="27"/>
        <v>0</v>
      </c>
      <c r="BI550" s="194">
        <f t="shared" si="28"/>
        <v>0</v>
      </c>
      <c r="BJ550" s="17" t="s">
        <v>79</v>
      </c>
      <c r="BK550" s="194">
        <f t="shared" si="29"/>
        <v>0</v>
      </c>
      <c r="BL550" s="17" t="s">
        <v>152</v>
      </c>
      <c r="BM550" s="193" t="s">
        <v>1056</v>
      </c>
    </row>
    <row r="551" spans="1:65" s="2" customFormat="1" ht="16.5" customHeight="1">
      <c r="A551" s="34"/>
      <c r="B551" s="35"/>
      <c r="C551" s="182" t="s">
        <v>1057</v>
      </c>
      <c r="D551" s="182" t="s">
        <v>147</v>
      </c>
      <c r="E551" s="183" t="s">
        <v>1058</v>
      </c>
      <c r="F551" s="184" t="s">
        <v>1059</v>
      </c>
      <c r="G551" s="185" t="s">
        <v>545</v>
      </c>
      <c r="H551" s="186">
        <v>1</v>
      </c>
      <c r="I551" s="187"/>
      <c r="J551" s="188">
        <f t="shared" si="20"/>
        <v>0</v>
      </c>
      <c r="K551" s="184" t="s">
        <v>19</v>
      </c>
      <c r="L551" s="39"/>
      <c r="M551" s="189" t="s">
        <v>19</v>
      </c>
      <c r="N551" s="190" t="s">
        <v>45</v>
      </c>
      <c r="O551" s="64"/>
      <c r="P551" s="191">
        <f t="shared" si="21"/>
        <v>0</v>
      </c>
      <c r="Q551" s="191">
        <v>0</v>
      </c>
      <c r="R551" s="191">
        <f t="shared" si="22"/>
        <v>0</v>
      </c>
      <c r="S551" s="191">
        <v>0</v>
      </c>
      <c r="T551" s="192">
        <f t="shared" si="23"/>
        <v>0</v>
      </c>
      <c r="U551" s="34"/>
      <c r="V551" s="34"/>
      <c r="W551" s="34"/>
      <c r="X551" s="34"/>
      <c r="Y551" s="34"/>
      <c r="Z551" s="34"/>
      <c r="AA551" s="34"/>
      <c r="AB551" s="34"/>
      <c r="AC551" s="34"/>
      <c r="AD551" s="34"/>
      <c r="AE551" s="34"/>
      <c r="AR551" s="193" t="s">
        <v>152</v>
      </c>
      <c r="AT551" s="193" t="s">
        <v>147</v>
      </c>
      <c r="AU551" s="193" t="s">
        <v>163</v>
      </c>
      <c r="AY551" s="17" t="s">
        <v>145</v>
      </c>
      <c r="BE551" s="194">
        <f t="shared" si="24"/>
        <v>0</v>
      </c>
      <c r="BF551" s="194">
        <f t="shared" si="25"/>
        <v>0</v>
      </c>
      <c r="BG551" s="194">
        <f t="shared" si="26"/>
        <v>0</v>
      </c>
      <c r="BH551" s="194">
        <f t="shared" si="27"/>
        <v>0</v>
      </c>
      <c r="BI551" s="194">
        <f t="shared" si="28"/>
        <v>0</v>
      </c>
      <c r="BJ551" s="17" t="s">
        <v>79</v>
      </c>
      <c r="BK551" s="194">
        <f t="shared" si="29"/>
        <v>0</v>
      </c>
      <c r="BL551" s="17" t="s">
        <v>152</v>
      </c>
      <c r="BM551" s="193" t="s">
        <v>1060</v>
      </c>
    </row>
    <row r="552" spans="1:65" s="2" customFormat="1" ht="16.5" customHeight="1">
      <c r="A552" s="34"/>
      <c r="B552" s="35"/>
      <c r="C552" s="182" t="s">
        <v>1061</v>
      </c>
      <c r="D552" s="182" t="s">
        <v>147</v>
      </c>
      <c r="E552" s="183" t="s">
        <v>1062</v>
      </c>
      <c r="F552" s="184" t="s">
        <v>1063</v>
      </c>
      <c r="G552" s="185" t="s">
        <v>545</v>
      </c>
      <c r="H552" s="186">
        <v>1</v>
      </c>
      <c r="I552" s="187"/>
      <c r="J552" s="188">
        <f t="shared" si="20"/>
        <v>0</v>
      </c>
      <c r="K552" s="184" t="s">
        <v>19</v>
      </c>
      <c r="L552" s="39"/>
      <c r="M552" s="189" t="s">
        <v>19</v>
      </c>
      <c r="N552" s="190" t="s">
        <v>45</v>
      </c>
      <c r="O552" s="64"/>
      <c r="P552" s="191">
        <f t="shared" si="21"/>
        <v>0</v>
      </c>
      <c r="Q552" s="191">
        <v>0</v>
      </c>
      <c r="R552" s="191">
        <f t="shared" si="22"/>
        <v>0</v>
      </c>
      <c r="S552" s="191">
        <v>0</v>
      </c>
      <c r="T552" s="192">
        <f t="shared" si="23"/>
        <v>0</v>
      </c>
      <c r="U552" s="34"/>
      <c r="V552" s="34"/>
      <c r="W552" s="34"/>
      <c r="X552" s="34"/>
      <c r="Y552" s="34"/>
      <c r="Z552" s="34"/>
      <c r="AA552" s="34"/>
      <c r="AB552" s="34"/>
      <c r="AC552" s="34"/>
      <c r="AD552" s="34"/>
      <c r="AE552" s="34"/>
      <c r="AR552" s="193" t="s">
        <v>152</v>
      </c>
      <c r="AT552" s="193" t="s">
        <v>147</v>
      </c>
      <c r="AU552" s="193" t="s">
        <v>163</v>
      </c>
      <c r="AY552" s="17" t="s">
        <v>145</v>
      </c>
      <c r="BE552" s="194">
        <f t="shared" si="24"/>
        <v>0</v>
      </c>
      <c r="BF552" s="194">
        <f t="shared" si="25"/>
        <v>0</v>
      </c>
      <c r="BG552" s="194">
        <f t="shared" si="26"/>
        <v>0</v>
      </c>
      <c r="BH552" s="194">
        <f t="shared" si="27"/>
        <v>0</v>
      </c>
      <c r="BI552" s="194">
        <f t="shared" si="28"/>
        <v>0</v>
      </c>
      <c r="BJ552" s="17" t="s">
        <v>79</v>
      </c>
      <c r="BK552" s="194">
        <f t="shared" si="29"/>
        <v>0</v>
      </c>
      <c r="BL552" s="17" t="s">
        <v>152</v>
      </c>
      <c r="BM552" s="193" t="s">
        <v>1064</v>
      </c>
    </row>
    <row r="553" spans="1:65" s="12" customFormat="1" ht="25.9" customHeight="1">
      <c r="B553" s="166"/>
      <c r="C553" s="167"/>
      <c r="D553" s="168" t="s">
        <v>73</v>
      </c>
      <c r="E553" s="169" t="s">
        <v>1065</v>
      </c>
      <c r="F553" s="169" t="s">
        <v>1066</v>
      </c>
      <c r="G553" s="167"/>
      <c r="H553" s="167"/>
      <c r="I553" s="170"/>
      <c r="J553" s="171">
        <f>BK553</f>
        <v>0</v>
      </c>
      <c r="K553" s="167"/>
      <c r="L553" s="172"/>
      <c r="M553" s="173"/>
      <c r="N553" s="174"/>
      <c r="O553" s="174"/>
      <c r="P553" s="175">
        <f>P554+P557+P560+P563+P566+P569</f>
        <v>0</v>
      </c>
      <c r="Q553" s="174"/>
      <c r="R553" s="175">
        <f>R554+R557+R560+R563+R566+R569</f>
        <v>0</v>
      </c>
      <c r="S553" s="174"/>
      <c r="T553" s="176">
        <f>T554+T557+T560+T563+T566+T569</f>
        <v>0</v>
      </c>
      <c r="AR553" s="177" t="s">
        <v>171</v>
      </c>
      <c r="AT553" s="178" t="s">
        <v>73</v>
      </c>
      <c r="AU553" s="178" t="s">
        <v>74</v>
      </c>
      <c r="AY553" s="177" t="s">
        <v>145</v>
      </c>
      <c r="BK553" s="179">
        <f>BK554+BK557+BK560+BK563+BK566+BK569</f>
        <v>0</v>
      </c>
    </row>
    <row r="554" spans="1:65" s="12" customFormat="1" ht="22.7" customHeight="1">
      <c r="B554" s="166"/>
      <c r="C554" s="167"/>
      <c r="D554" s="168" t="s">
        <v>73</v>
      </c>
      <c r="E554" s="180" t="s">
        <v>1067</v>
      </c>
      <c r="F554" s="180" t="s">
        <v>1068</v>
      </c>
      <c r="G554" s="167"/>
      <c r="H554" s="167"/>
      <c r="I554" s="170"/>
      <c r="J554" s="181">
        <f>BK554</f>
        <v>0</v>
      </c>
      <c r="K554" s="167"/>
      <c r="L554" s="172"/>
      <c r="M554" s="173"/>
      <c r="N554" s="174"/>
      <c r="O554" s="174"/>
      <c r="P554" s="175">
        <f>SUM(P555:P556)</f>
        <v>0</v>
      </c>
      <c r="Q554" s="174"/>
      <c r="R554" s="175">
        <f>SUM(R555:R556)</f>
        <v>0</v>
      </c>
      <c r="S554" s="174"/>
      <c r="T554" s="176">
        <f>SUM(T555:T556)</f>
        <v>0</v>
      </c>
      <c r="AR554" s="177" t="s">
        <v>171</v>
      </c>
      <c r="AT554" s="178" t="s">
        <v>73</v>
      </c>
      <c r="AU554" s="178" t="s">
        <v>79</v>
      </c>
      <c r="AY554" s="177" t="s">
        <v>145</v>
      </c>
      <c r="BK554" s="179">
        <f>SUM(BK555:BK556)</f>
        <v>0</v>
      </c>
    </row>
    <row r="555" spans="1:65" s="2" customFormat="1" ht="16.5" customHeight="1">
      <c r="A555" s="34"/>
      <c r="B555" s="35"/>
      <c r="C555" s="182" t="s">
        <v>1069</v>
      </c>
      <c r="D555" s="182" t="s">
        <v>147</v>
      </c>
      <c r="E555" s="183" t="s">
        <v>1070</v>
      </c>
      <c r="F555" s="184" t="s">
        <v>1068</v>
      </c>
      <c r="G555" s="185" t="s">
        <v>545</v>
      </c>
      <c r="H555" s="186">
        <v>1</v>
      </c>
      <c r="I555" s="187"/>
      <c r="J555" s="188">
        <f>ROUND(I555*H555,2)</f>
        <v>0</v>
      </c>
      <c r="K555" s="184" t="s">
        <v>151</v>
      </c>
      <c r="L555" s="39"/>
      <c r="M555" s="189" t="s">
        <v>19</v>
      </c>
      <c r="N555" s="190" t="s">
        <v>45</v>
      </c>
      <c r="O555" s="64"/>
      <c r="P555" s="191">
        <f>O555*H555</f>
        <v>0</v>
      </c>
      <c r="Q555" s="191">
        <v>0</v>
      </c>
      <c r="R555" s="191">
        <f>Q555*H555</f>
        <v>0</v>
      </c>
      <c r="S555" s="191">
        <v>0</v>
      </c>
      <c r="T555" s="192">
        <f>S555*H555</f>
        <v>0</v>
      </c>
      <c r="U555" s="34"/>
      <c r="V555" s="34"/>
      <c r="W555" s="34"/>
      <c r="X555" s="34"/>
      <c r="Y555" s="34"/>
      <c r="Z555" s="34"/>
      <c r="AA555" s="34"/>
      <c r="AB555" s="34"/>
      <c r="AC555" s="34"/>
      <c r="AD555" s="34"/>
      <c r="AE555" s="34"/>
      <c r="AR555" s="193" t="s">
        <v>1071</v>
      </c>
      <c r="AT555" s="193" t="s">
        <v>147</v>
      </c>
      <c r="AU555" s="193" t="s">
        <v>81</v>
      </c>
      <c r="AY555" s="17" t="s">
        <v>145</v>
      </c>
      <c r="BE555" s="194">
        <f>IF(N555="základní",J555,0)</f>
        <v>0</v>
      </c>
      <c r="BF555" s="194">
        <f>IF(N555="snížená",J555,0)</f>
        <v>0</v>
      </c>
      <c r="BG555" s="194">
        <f>IF(N555="zákl. přenesená",J555,0)</f>
        <v>0</v>
      </c>
      <c r="BH555" s="194">
        <f>IF(N555="sníž. přenesená",J555,0)</f>
        <v>0</v>
      </c>
      <c r="BI555" s="194">
        <f>IF(N555="nulová",J555,0)</f>
        <v>0</v>
      </c>
      <c r="BJ555" s="17" t="s">
        <v>79</v>
      </c>
      <c r="BK555" s="194">
        <f>ROUND(I555*H555,2)</f>
        <v>0</v>
      </c>
      <c r="BL555" s="17" t="s">
        <v>1071</v>
      </c>
      <c r="BM555" s="193" t="s">
        <v>1072</v>
      </c>
    </row>
    <row r="556" spans="1:65" s="13" customFormat="1">
      <c r="B556" s="199"/>
      <c r="C556" s="200"/>
      <c r="D556" s="195" t="s">
        <v>156</v>
      </c>
      <c r="E556" s="201" t="s">
        <v>19</v>
      </c>
      <c r="F556" s="202" t="s">
        <v>1073</v>
      </c>
      <c r="G556" s="200"/>
      <c r="H556" s="203">
        <v>1</v>
      </c>
      <c r="I556" s="204"/>
      <c r="J556" s="200"/>
      <c r="K556" s="200"/>
      <c r="L556" s="205"/>
      <c r="M556" s="206"/>
      <c r="N556" s="207"/>
      <c r="O556" s="207"/>
      <c r="P556" s="207"/>
      <c r="Q556" s="207"/>
      <c r="R556" s="207"/>
      <c r="S556" s="207"/>
      <c r="T556" s="208"/>
      <c r="AT556" s="209" t="s">
        <v>156</v>
      </c>
      <c r="AU556" s="209" t="s">
        <v>81</v>
      </c>
      <c r="AV556" s="13" t="s">
        <v>81</v>
      </c>
      <c r="AW556" s="13" t="s">
        <v>34</v>
      </c>
      <c r="AX556" s="13" t="s">
        <v>79</v>
      </c>
      <c r="AY556" s="209" t="s">
        <v>145</v>
      </c>
    </row>
    <row r="557" spans="1:65" s="12" customFormat="1" ht="22.7" customHeight="1">
      <c r="B557" s="166"/>
      <c r="C557" s="167"/>
      <c r="D557" s="168" t="s">
        <v>73</v>
      </c>
      <c r="E557" s="180" t="s">
        <v>1074</v>
      </c>
      <c r="F557" s="180" t="s">
        <v>1075</v>
      </c>
      <c r="G557" s="167"/>
      <c r="H557" s="167"/>
      <c r="I557" s="170"/>
      <c r="J557" s="181">
        <f>BK557</f>
        <v>0</v>
      </c>
      <c r="K557" s="167"/>
      <c r="L557" s="172"/>
      <c r="M557" s="173"/>
      <c r="N557" s="174"/>
      <c r="O557" s="174"/>
      <c r="P557" s="175">
        <f>SUM(P558:P559)</f>
        <v>0</v>
      </c>
      <c r="Q557" s="174"/>
      <c r="R557" s="175">
        <f>SUM(R558:R559)</f>
        <v>0</v>
      </c>
      <c r="S557" s="174"/>
      <c r="T557" s="176">
        <f>SUM(T558:T559)</f>
        <v>0</v>
      </c>
      <c r="AR557" s="177" t="s">
        <v>171</v>
      </c>
      <c r="AT557" s="178" t="s">
        <v>73</v>
      </c>
      <c r="AU557" s="178" t="s">
        <v>79</v>
      </c>
      <c r="AY557" s="177" t="s">
        <v>145</v>
      </c>
      <c r="BK557" s="179">
        <f>SUM(BK558:BK559)</f>
        <v>0</v>
      </c>
    </row>
    <row r="558" spans="1:65" s="2" customFormat="1" ht="16.5" customHeight="1">
      <c r="A558" s="34"/>
      <c r="B558" s="35"/>
      <c r="C558" s="182" t="s">
        <v>1076</v>
      </c>
      <c r="D558" s="182" t="s">
        <v>147</v>
      </c>
      <c r="E558" s="183" t="s">
        <v>1077</v>
      </c>
      <c r="F558" s="184" t="s">
        <v>1075</v>
      </c>
      <c r="G558" s="185" t="s">
        <v>545</v>
      </c>
      <c r="H558" s="186">
        <v>1</v>
      </c>
      <c r="I558" s="187"/>
      <c r="J558" s="188">
        <f>ROUND(I558*H558,2)</f>
        <v>0</v>
      </c>
      <c r="K558" s="184" t="s">
        <v>151</v>
      </c>
      <c r="L558" s="39"/>
      <c r="M558" s="189" t="s">
        <v>19</v>
      </c>
      <c r="N558" s="190" t="s">
        <v>45</v>
      </c>
      <c r="O558" s="64"/>
      <c r="P558" s="191">
        <f>O558*H558</f>
        <v>0</v>
      </c>
      <c r="Q558" s="191">
        <v>0</v>
      </c>
      <c r="R558" s="191">
        <f>Q558*H558</f>
        <v>0</v>
      </c>
      <c r="S558" s="191">
        <v>0</v>
      </c>
      <c r="T558" s="192">
        <f>S558*H558</f>
        <v>0</v>
      </c>
      <c r="U558" s="34"/>
      <c r="V558" s="34"/>
      <c r="W558" s="34"/>
      <c r="X558" s="34"/>
      <c r="Y558" s="34"/>
      <c r="Z558" s="34"/>
      <c r="AA558" s="34"/>
      <c r="AB558" s="34"/>
      <c r="AC558" s="34"/>
      <c r="AD558" s="34"/>
      <c r="AE558" s="34"/>
      <c r="AR558" s="193" t="s">
        <v>1071</v>
      </c>
      <c r="AT558" s="193" t="s">
        <v>147</v>
      </c>
      <c r="AU558" s="193" t="s">
        <v>81</v>
      </c>
      <c r="AY558" s="17" t="s">
        <v>145</v>
      </c>
      <c r="BE558" s="194">
        <f>IF(N558="základní",J558,0)</f>
        <v>0</v>
      </c>
      <c r="BF558" s="194">
        <f>IF(N558="snížená",J558,0)</f>
        <v>0</v>
      </c>
      <c r="BG558" s="194">
        <f>IF(N558="zákl. přenesená",J558,0)</f>
        <v>0</v>
      </c>
      <c r="BH558" s="194">
        <f>IF(N558="sníž. přenesená",J558,0)</f>
        <v>0</v>
      </c>
      <c r="BI558" s="194">
        <f>IF(N558="nulová",J558,0)</f>
        <v>0</v>
      </c>
      <c r="BJ558" s="17" t="s">
        <v>79</v>
      </c>
      <c r="BK558" s="194">
        <f>ROUND(I558*H558,2)</f>
        <v>0</v>
      </c>
      <c r="BL558" s="17" t="s">
        <v>1071</v>
      </c>
      <c r="BM558" s="193" t="s">
        <v>1078</v>
      </c>
    </row>
    <row r="559" spans="1:65" s="13" customFormat="1">
      <c r="B559" s="199"/>
      <c r="C559" s="200"/>
      <c r="D559" s="195" t="s">
        <v>156</v>
      </c>
      <c r="E559" s="201" t="s">
        <v>19</v>
      </c>
      <c r="F559" s="202" t="s">
        <v>1079</v>
      </c>
      <c r="G559" s="200"/>
      <c r="H559" s="203">
        <v>1</v>
      </c>
      <c r="I559" s="204"/>
      <c r="J559" s="200"/>
      <c r="K559" s="200"/>
      <c r="L559" s="205"/>
      <c r="M559" s="206"/>
      <c r="N559" s="207"/>
      <c r="O559" s="207"/>
      <c r="P559" s="207"/>
      <c r="Q559" s="207"/>
      <c r="R559" s="207"/>
      <c r="S559" s="207"/>
      <c r="T559" s="208"/>
      <c r="AT559" s="209" t="s">
        <v>156</v>
      </c>
      <c r="AU559" s="209" t="s">
        <v>81</v>
      </c>
      <c r="AV559" s="13" t="s">
        <v>81</v>
      </c>
      <c r="AW559" s="13" t="s">
        <v>34</v>
      </c>
      <c r="AX559" s="13" t="s">
        <v>79</v>
      </c>
      <c r="AY559" s="209" t="s">
        <v>145</v>
      </c>
    </row>
    <row r="560" spans="1:65" s="12" customFormat="1" ht="22.7" customHeight="1">
      <c r="B560" s="166"/>
      <c r="C560" s="167"/>
      <c r="D560" s="168" t="s">
        <v>73</v>
      </c>
      <c r="E560" s="180" t="s">
        <v>1080</v>
      </c>
      <c r="F560" s="180" t="s">
        <v>1081</v>
      </c>
      <c r="G560" s="167"/>
      <c r="H560" s="167"/>
      <c r="I560" s="170"/>
      <c r="J560" s="181">
        <f>BK560</f>
        <v>0</v>
      </c>
      <c r="K560" s="167"/>
      <c r="L560" s="172"/>
      <c r="M560" s="173"/>
      <c r="N560" s="174"/>
      <c r="O560" s="174"/>
      <c r="P560" s="175">
        <f>SUM(P561:P562)</f>
        <v>0</v>
      </c>
      <c r="Q560" s="174"/>
      <c r="R560" s="175">
        <f>SUM(R561:R562)</f>
        <v>0</v>
      </c>
      <c r="S560" s="174"/>
      <c r="T560" s="176">
        <f>SUM(T561:T562)</f>
        <v>0</v>
      </c>
      <c r="AR560" s="177" t="s">
        <v>171</v>
      </c>
      <c r="AT560" s="178" t="s">
        <v>73</v>
      </c>
      <c r="AU560" s="178" t="s">
        <v>79</v>
      </c>
      <c r="AY560" s="177" t="s">
        <v>145</v>
      </c>
      <c r="BK560" s="179">
        <f>SUM(BK561:BK562)</f>
        <v>0</v>
      </c>
    </row>
    <row r="561" spans="1:65" s="2" customFormat="1" ht="16.5" customHeight="1">
      <c r="A561" s="34"/>
      <c r="B561" s="35"/>
      <c r="C561" s="182" t="s">
        <v>1082</v>
      </c>
      <c r="D561" s="182" t="s">
        <v>147</v>
      </c>
      <c r="E561" s="183" t="s">
        <v>1083</v>
      </c>
      <c r="F561" s="184" t="s">
        <v>1081</v>
      </c>
      <c r="G561" s="185" t="s">
        <v>545</v>
      </c>
      <c r="H561" s="186">
        <v>1</v>
      </c>
      <c r="I561" s="187"/>
      <c r="J561" s="188">
        <f>ROUND(I561*H561,2)</f>
        <v>0</v>
      </c>
      <c r="K561" s="184" t="s">
        <v>151</v>
      </c>
      <c r="L561" s="39"/>
      <c r="M561" s="189" t="s">
        <v>19</v>
      </c>
      <c r="N561" s="190" t="s">
        <v>45</v>
      </c>
      <c r="O561" s="64"/>
      <c r="P561" s="191">
        <f>O561*H561</f>
        <v>0</v>
      </c>
      <c r="Q561" s="191">
        <v>0</v>
      </c>
      <c r="R561" s="191">
        <f>Q561*H561</f>
        <v>0</v>
      </c>
      <c r="S561" s="191">
        <v>0</v>
      </c>
      <c r="T561" s="192">
        <f>S561*H561</f>
        <v>0</v>
      </c>
      <c r="U561" s="34"/>
      <c r="V561" s="34"/>
      <c r="W561" s="34"/>
      <c r="X561" s="34"/>
      <c r="Y561" s="34"/>
      <c r="Z561" s="34"/>
      <c r="AA561" s="34"/>
      <c r="AB561" s="34"/>
      <c r="AC561" s="34"/>
      <c r="AD561" s="34"/>
      <c r="AE561" s="34"/>
      <c r="AR561" s="193" t="s">
        <v>1071</v>
      </c>
      <c r="AT561" s="193" t="s">
        <v>147</v>
      </c>
      <c r="AU561" s="193" t="s">
        <v>81</v>
      </c>
      <c r="AY561" s="17" t="s">
        <v>145</v>
      </c>
      <c r="BE561" s="194">
        <f>IF(N561="základní",J561,0)</f>
        <v>0</v>
      </c>
      <c r="BF561" s="194">
        <f>IF(N561="snížená",J561,0)</f>
        <v>0</v>
      </c>
      <c r="BG561" s="194">
        <f>IF(N561="zákl. přenesená",J561,0)</f>
        <v>0</v>
      </c>
      <c r="BH561" s="194">
        <f>IF(N561="sníž. přenesená",J561,0)</f>
        <v>0</v>
      </c>
      <c r="BI561" s="194">
        <f>IF(N561="nulová",J561,0)</f>
        <v>0</v>
      </c>
      <c r="BJ561" s="17" t="s">
        <v>79</v>
      </c>
      <c r="BK561" s="194">
        <f>ROUND(I561*H561,2)</f>
        <v>0</v>
      </c>
      <c r="BL561" s="17" t="s">
        <v>1071</v>
      </c>
      <c r="BM561" s="193" t="s">
        <v>1084</v>
      </c>
    </row>
    <row r="562" spans="1:65" s="13" customFormat="1">
      <c r="B562" s="199"/>
      <c r="C562" s="200"/>
      <c r="D562" s="195" t="s">
        <v>156</v>
      </c>
      <c r="E562" s="201" t="s">
        <v>19</v>
      </c>
      <c r="F562" s="202" t="s">
        <v>1085</v>
      </c>
      <c r="G562" s="200"/>
      <c r="H562" s="203">
        <v>1</v>
      </c>
      <c r="I562" s="204"/>
      <c r="J562" s="200"/>
      <c r="K562" s="200"/>
      <c r="L562" s="205"/>
      <c r="M562" s="206"/>
      <c r="N562" s="207"/>
      <c r="O562" s="207"/>
      <c r="P562" s="207"/>
      <c r="Q562" s="207"/>
      <c r="R562" s="207"/>
      <c r="S562" s="207"/>
      <c r="T562" s="208"/>
      <c r="AT562" s="209" t="s">
        <v>156</v>
      </c>
      <c r="AU562" s="209" t="s">
        <v>81</v>
      </c>
      <c r="AV562" s="13" t="s">
        <v>81</v>
      </c>
      <c r="AW562" s="13" t="s">
        <v>34</v>
      </c>
      <c r="AX562" s="13" t="s">
        <v>79</v>
      </c>
      <c r="AY562" s="209" t="s">
        <v>145</v>
      </c>
    </row>
    <row r="563" spans="1:65" s="12" customFormat="1" ht="22.7" customHeight="1">
      <c r="B563" s="166"/>
      <c r="C563" s="167"/>
      <c r="D563" s="168" t="s">
        <v>73</v>
      </c>
      <c r="E563" s="180" t="s">
        <v>1086</v>
      </c>
      <c r="F563" s="180" t="s">
        <v>1087</v>
      </c>
      <c r="G563" s="167"/>
      <c r="H563" s="167"/>
      <c r="I563" s="170"/>
      <c r="J563" s="181">
        <f>BK563</f>
        <v>0</v>
      </c>
      <c r="K563" s="167"/>
      <c r="L563" s="172"/>
      <c r="M563" s="173"/>
      <c r="N563" s="174"/>
      <c r="O563" s="174"/>
      <c r="P563" s="175">
        <f>SUM(P564:P565)</f>
        <v>0</v>
      </c>
      <c r="Q563" s="174"/>
      <c r="R563" s="175">
        <f>SUM(R564:R565)</f>
        <v>0</v>
      </c>
      <c r="S563" s="174"/>
      <c r="T563" s="176">
        <f>SUM(T564:T565)</f>
        <v>0</v>
      </c>
      <c r="AR563" s="177" t="s">
        <v>171</v>
      </c>
      <c r="AT563" s="178" t="s">
        <v>73</v>
      </c>
      <c r="AU563" s="178" t="s">
        <v>79</v>
      </c>
      <c r="AY563" s="177" t="s">
        <v>145</v>
      </c>
      <c r="BK563" s="179">
        <f>SUM(BK564:BK565)</f>
        <v>0</v>
      </c>
    </row>
    <row r="564" spans="1:65" s="2" customFormat="1" ht="16.5" customHeight="1">
      <c r="A564" s="34"/>
      <c r="B564" s="35"/>
      <c r="C564" s="182" t="s">
        <v>1088</v>
      </c>
      <c r="D564" s="182" t="s">
        <v>147</v>
      </c>
      <c r="E564" s="183" t="s">
        <v>1089</v>
      </c>
      <c r="F564" s="184" t="s">
        <v>1087</v>
      </c>
      <c r="G564" s="185" t="s">
        <v>545</v>
      </c>
      <c r="H564" s="186">
        <v>1</v>
      </c>
      <c r="I564" s="187"/>
      <c r="J564" s="188">
        <f>ROUND(I564*H564,2)</f>
        <v>0</v>
      </c>
      <c r="K564" s="184" t="s">
        <v>151</v>
      </c>
      <c r="L564" s="39"/>
      <c r="M564" s="189" t="s">
        <v>19</v>
      </c>
      <c r="N564" s="190" t="s">
        <v>45</v>
      </c>
      <c r="O564" s="64"/>
      <c r="P564" s="191">
        <f>O564*H564</f>
        <v>0</v>
      </c>
      <c r="Q564" s="191">
        <v>0</v>
      </c>
      <c r="R564" s="191">
        <f>Q564*H564</f>
        <v>0</v>
      </c>
      <c r="S564" s="191">
        <v>0</v>
      </c>
      <c r="T564" s="192">
        <f>S564*H564</f>
        <v>0</v>
      </c>
      <c r="U564" s="34"/>
      <c r="V564" s="34"/>
      <c r="W564" s="34"/>
      <c r="X564" s="34"/>
      <c r="Y564" s="34"/>
      <c r="Z564" s="34"/>
      <c r="AA564" s="34"/>
      <c r="AB564" s="34"/>
      <c r="AC564" s="34"/>
      <c r="AD564" s="34"/>
      <c r="AE564" s="34"/>
      <c r="AR564" s="193" t="s">
        <v>1071</v>
      </c>
      <c r="AT564" s="193" t="s">
        <v>147</v>
      </c>
      <c r="AU564" s="193" t="s">
        <v>81</v>
      </c>
      <c r="AY564" s="17" t="s">
        <v>145</v>
      </c>
      <c r="BE564" s="194">
        <f>IF(N564="základní",J564,0)</f>
        <v>0</v>
      </c>
      <c r="BF564" s="194">
        <f>IF(N564="snížená",J564,0)</f>
        <v>0</v>
      </c>
      <c r="BG564" s="194">
        <f>IF(N564="zákl. přenesená",J564,0)</f>
        <v>0</v>
      </c>
      <c r="BH564" s="194">
        <f>IF(N564="sníž. přenesená",J564,0)</f>
        <v>0</v>
      </c>
      <c r="BI564" s="194">
        <f>IF(N564="nulová",J564,0)</f>
        <v>0</v>
      </c>
      <c r="BJ564" s="17" t="s">
        <v>79</v>
      </c>
      <c r="BK564" s="194">
        <f>ROUND(I564*H564,2)</f>
        <v>0</v>
      </c>
      <c r="BL564" s="17" t="s">
        <v>1071</v>
      </c>
      <c r="BM564" s="193" t="s">
        <v>1090</v>
      </c>
    </row>
    <row r="565" spans="1:65" s="13" customFormat="1">
      <c r="B565" s="199"/>
      <c r="C565" s="200"/>
      <c r="D565" s="195" t="s">
        <v>156</v>
      </c>
      <c r="E565" s="201" t="s">
        <v>19</v>
      </c>
      <c r="F565" s="202" t="s">
        <v>1073</v>
      </c>
      <c r="G565" s="200"/>
      <c r="H565" s="203">
        <v>1</v>
      </c>
      <c r="I565" s="204"/>
      <c r="J565" s="200"/>
      <c r="K565" s="200"/>
      <c r="L565" s="205"/>
      <c r="M565" s="206"/>
      <c r="N565" s="207"/>
      <c r="O565" s="207"/>
      <c r="P565" s="207"/>
      <c r="Q565" s="207"/>
      <c r="R565" s="207"/>
      <c r="S565" s="207"/>
      <c r="T565" s="208"/>
      <c r="AT565" s="209" t="s">
        <v>156</v>
      </c>
      <c r="AU565" s="209" t="s">
        <v>81</v>
      </c>
      <c r="AV565" s="13" t="s">
        <v>81</v>
      </c>
      <c r="AW565" s="13" t="s">
        <v>34</v>
      </c>
      <c r="AX565" s="13" t="s">
        <v>79</v>
      </c>
      <c r="AY565" s="209" t="s">
        <v>145</v>
      </c>
    </row>
    <row r="566" spans="1:65" s="12" customFormat="1" ht="22.7" customHeight="1">
      <c r="B566" s="166"/>
      <c r="C566" s="167"/>
      <c r="D566" s="168" t="s">
        <v>73</v>
      </c>
      <c r="E566" s="180" t="s">
        <v>1091</v>
      </c>
      <c r="F566" s="180" t="s">
        <v>1092</v>
      </c>
      <c r="G566" s="167"/>
      <c r="H566" s="167"/>
      <c r="I566" s="170"/>
      <c r="J566" s="181">
        <f>BK566</f>
        <v>0</v>
      </c>
      <c r="K566" s="167"/>
      <c r="L566" s="172"/>
      <c r="M566" s="173"/>
      <c r="N566" s="174"/>
      <c r="O566" s="174"/>
      <c r="P566" s="175">
        <f>SUM(P567:P568)</f>
        <v>0</v>
      </c>
      <c r="Q566" s="174"/>
      <c r="R566" s="175">
        <f>SUM(R567:R568)</f>
        <v>0</v>
      </c>
      <c r="S566" s="174"/>
      <c r="T566" s="176">
        <f>SUM(T567:T568)</f>
        <v>0</v>
      </c>
      <c r="AR566" s="177" t="s">
        <v>171</v>
      </c>
      <c r="AT566" s="178" t="s">
        <v>73</v>
      </c>
      <c r="AU566" s="178" t="s">
        <v>79</v>
      </c>
      <c r="AY566" s="177" t="s">
        <v>145</v>
      </c>
      <c r="BK566" s="179">
        <f>SUM(BK567:BK568)</f>
        <v>0</v>
      </c>
    </row>
    <row r="567" spans="1:65" s="2" customFormat="1" ht="16.5" customHeight="1">
      <c r="A567" s="34"/>
      <c r="B567" s="35"/>
      <c r="C567" s="182" t="s">
        <v>1093</v>
      </c>
      <c r="D567" s="182" t="s">
        <v>147</v>
      </c>
      <c r="E567" s="183" t="s">
        <v>1094</v>
      </c>
      <c r="F567" s="184" t="s">
        <v>1092</v>
      </c>
      <c r="G567" s="185" t="s">
        <v>545</v>
      </c>
      <c r="H567" s="186">
        <v>1</v>
      </c>
      <c r="I567" s="187"/>
      <c r="J567" s="188">
        <f>ROUND(I567*H567,2)</f>
        <v>0</v>
      </c>
      <c r="K567" s="184" t="s">
        <v>151</v>
      </c>
      <c r="L567" s="39"/>
      <c r="M567" s="189" t="s">
        <v>19</v>
      </c>
      <c r="N567" s="190" t="s">
        <v>45</v>
      </c>
      <c r="O567" s="64"/>
      <c r="P567" s="191">
        <f>O567*H567</f>
        <v>0</v>
      </c>
      <c r="Q567" s="191">
        <v>0</v>
      </c>
      <c r="R567" s="191">
        <f>Q567*H567</f>
        <v>0</v>
      </c>
      <c r="S567" s="191">
        <v>0</v>
      </c>
      <c r="T567" s="192">
        <f>S567*H567</f>
        <v>0</v>
      </c>
      <c r="U567" s="34"/>
      <c r="V567" s="34"/>
      <c r="W567" s="34"/>
      <c r="X567" s="34"/>
      <c r="Y567" s="34"/>
      <c r="Z567" s="34"/>
      <c r="AA567" s="34"/>
      <c r="AB567" s="34"/>
      <c r="AC567" s="34"/>
      <c r="AD567" s="34"/>
      <c r="AE567" s="34"/>
      <c r="AR567" s="193" t="s">
        <v>1071</v>
      </c>
      <c r="AT567" s="193" t="s">
        <v>147</v>
      </c>
      <c r="AU567" s="193" t="s">
        <v>81</v>
      </c>
      <c r="AY567" s="17" t="s">
        <v>145</v>
      </c>
      <c r="BE567" s="194">
        <f>IF(N567="základní",J567,0)</f>
        <v>0</v>
      </c>
      <c r="BF567" s="194">
        <f>IF(N567="snížená",J567,0)</f>
        <v>0</v>
      </c>
      <c r="BG567" s="194">
        <f>IF(N567="zákl. přenesená",J567,0)</f>
        <v>0</v>
      </c>
      <c r="BH567" s="194">
        <f>IF(N567="sníž. přenesená",J567,0)</f>
        <v>0</v>
      </c>
      <c r="BI567" s="194">
        <f>IF(N567="nulová",J567,0)</f>
        <v>0</v>
      </c>
      <c r="BJ567" s="17" t="s">
        <v>79</v>
      </c>
      <c r="BK567" s="194">
        <f>ROUND(I567*H567,2)</f>
        <v>0</v>
      </c>
      <c r="BL567" s="17" t="s">
        <v>1071</v>
      </c>
      <c r="BM567" s="193" t="s">
        <v>1095</v>
      </c>
    </row>
    <row r="568" spans="1:65" s="13" customFormat="1">
      <c r="B568" s="199"/>
      <c r="C568" s="200"/>
      <c r="D568" s="195" t="s">
        <v>156</v>
      </c>
      <c r="E568" s="201" t="s">
        <v>19</v>
      </c>
      <c r="F568" s="202" t="s">
        <v>1073</v>
      </c>
      <c r="G568" s="200"/>
      <c r="H568" s="203">
        <v>1</v>
      </c>
      <c r="I568" s="204"/>
      <c r="J568" s="200"/>
      <c r="K568" s="200"/>
      <c r="L568" s="205"/>
      <c r="M568" s="206"/>
      <c r="N568" s="207"/>
      <c r="O568" s="207"/>
      <c r="P568" s="207"/>
      <c r="Q568" s="207"/>
      <c r="R568" s="207"/>
      <c r="S568" s="207"/>
      <c r="T568" s="208"/>
      <c r="AT568" s="209" t="s">
        <v>156</v>
      </c>
      <c r="AU568" s="209" t="s">
        <v>81</v>
      </c>
      <c r="AV568" s="13" t="s">
        <v>81</v>
      </c>
      <c r="AW568" s="13" t="s">
        <v>34</v>
      </c>
      <c r="AX568" s="13" t="s">
        <v>79</v>
      </c>
      <c r="AY568" s="209" t="s">
        <v>145</v>
      </c>
    </row>
    <row r="569" spans="1:65" s="12" customFormat="1" ht="22.7" customHeight="1">
      <c r="B569" s="166"/>
      <c r="C569" s="167"/>
      <c r="D569" s="168" t="s">
        <v>73</v>
      </c>
      <c r="E569" s="180" t="s">
        <v>1096</v>
      </c>
      <c r="F569" s="180" t="s">
        <v>1097</v>
      </c>
      <c r="G569" s="167"/>
      <c r="H569" s="167"/>
      <c r="I569" s="170"/>
      <c r="J569" s="181">
        <f>BK569</f>
        <v>0</v>
      </c>
      <c r="K569" s="167"/>
      <c r="L569" s="172"/>
      <c r="M569" s="173"/>
      <c r="N569" s="174"/>
      <c r="O569" s="174"/>
      <c r="P569" s="175">
        <f>SUM(P570:P571)</f>
        <v>0</v>
      </c>
      <c r="Q569" s="174"/>
      <c r="R569" s="175">
        <f>SUM(R570:R571)</f>
        <v>0</v>
      </c>
      <c r="S569" s="174"/>
      <c r="T569" s="176">
        <f>SUM(T570:T571)</f>
        <v>0</v>
      </c>
      <c r="AR569" s="177" t="s">
        <v>171</v>
      </c>
      <c r="AT569" s="178" t="s">
        <v>73</v>
      </c>
      <c r="AU569" s="178" t="s">
        <v>79</v>
      </c>
      <c r="AY569" s="177" t="s">
        <v>145</v>
      </c>
      <c r="BK569" s="179">
        <f>SUM(BK570:BK571)</f>
        <v>0</v>
      </c>
    </row>
    <row r="570" spans="1:65" s="2" customFormat="1" ht="16.5" customHeight="1">
      <c r="A570" s="34"/>
      <c r="B570" s="35"/>
      <c r="C570" s="182" t="s">
        <v>1098</v>
      </c>
      <c r="D570" s="182" t="s">
        <v>147</v>
      </c>
      <c r="E570" s="183" t="s">
        <v>1099</v>
      </c>
      <c r="F570" s="184" t="s">
        <v>1097</v>
      </c>
      <c r="G570" s="185" t="s">
        <v>545</v>
      </c>
      <c r="H570" s="186">
        <v>1</v>
      </c>
      <c r="I570" s="187"/>
      <c r="J570" s="188">
        <f>ROUND(I570*H570,2)</f>
        <v>0</v>
      </c>
      <c r="K570" s="184" t="s">
        <v>151</v>
      </c>
      <c r="L570" s="39"/>
      <c r="M570" s="189" t="s">
        <v>19</v>
      </c>
      <c r="N570" s="190" t="s">
        <v>45</v>
      </c>
      <c r="O570" s="64"/>
      <c r="P570" s="191">
        <f>O570*H570</f>
        <v>0</v>
      </c>
      <c r="Q570" s="191">
        <v>0</v>
      </c>
      <c r="R570" s="191">
        <f>Q570*H570</f>
        <v>0</v>
      </c>
      <c r="S570" s="191">
        <v>0</v>
      </c>
      <c r="T570" s="192">
        <f>S570*H570</f>
        <v>0</v>
      </c>
      <c r="U570" s="34"/>
      <c r="V570" s="34"/>
      <c r="W570" s="34"/>
      <c r="X570" s="34"/>
      <c r="Y570" s="34"/>
      <c r="Z570" s="34"/>
      <c r="AA570" s="34"/>
      <c r="AB570" s="34"/>
      <c r="AC570" s="34"/>
      <c r="AD570" s="34"/>
      <c r="AE570" s="34"/>
      <c r="AR570" s="193" t="s">
        <v>1071</v>
      </c>
      <c r="AT570" s="193" t="s">
        <v>147</v>
      </c>
      <c r="AU570" s="193" t="s">
        <v>81</v>
      </c>
      <c r="AY570" s="17" t="s">
        <v>145</v>
      </c>
      <c r="BE570" s="194">
        <f>IF(N570="základní",J570,0)</f>
        <v>0</v>
      </c>
      <c r="BF570" s="194">
        <f>IF(N570="snížená",J570,0)</f>
        <v>0</v>
      </c>
      <c r="BG570" s="194">
        <f>IF(N570="zákl. přenesená",J570,0)</f>
        <v>0</v>
      </c>
      <c r="BH570" s="194">
        <f>IF(N570="sníž. přenesená",J570,0)</f>
        <v>0</v>
      </c>
      <c r="BI570" s="194">
        <f>IF(N570="nulová",J570,0)</f>
        <v>0</v>
      </c>
      <c r="BJ570" s="17" t="s">
        <v>79</v>
      </c>
      <c r="BK570" s="194">
        <f>ROUND(I570*H570,2)</f>
        <v>0</v>
      </c>
      <c r="BL570" s="17" t="s">
        <v>1071</v>
      </c>
      <c r="BM570" s="193" t="s">
        <v>1100</v>
      </c>
    </row>
    <row r="571" spans="1:65" s="13" customFormat="1">
      <c r="B571" s="199"/>
      <c r="C571" s="200"/>
      <c r="D571" s="195" t="s">
        <v>156</v>
      </c>
      <c r="E571" s="201" t="s">
        <v>19</v>
      </c>
      <c r="F571" s="202" t="s">
        <v>1085</v>
      </c>
      <c r="G571" s="200"/>
      <c r="H571" s="203">
        <v>1</v>
      </c>
      <c r="I571" s="204"/>
      <c r="J571" s="200"/>
      <c r="K571" s="200"/>
      <c r="L571" s="205"/>
      <c r="M571" s="232"/>
      <c r="N571" s="233"/>
      <c r="O571" s="233"/>
      <c r="P571" s="233"/>
      <c r="Q571" s="233"/>
      <c r="R571" s="233"/>
      <c r="S571" s="233"/>
      <c r="T571" s="234"/>
      <c r="AT571" s="209" t="s">
        <v>156</v>
      </c>
      <c r="AU571" s="209" t="s">
        <v>81</v>
      </c>
      <c r="AV571" s="13" t="s">
        <v>81</v>
      </c>
      <c r="AW571" s="13" t="s">
        <v>34</v>
      </c>
      <c r="AX571" s="13" t="s">
        <v>79</v>
      </c>
      <c r="AY571" s="209" t="s">
        <v>145</v>
      </c>
    </row>
    <row r="572" spans="1:65" s="2" customFormat="1" ht="6.95" customHeight="1">
      <c r="A572" s="34"/>
      <c r="B572" s="47"/>
      <c r="C572" s="48"/>
      <c r="D572" s="48"/>
      <c r="E572" s="48"/>
      <c r="F572" s="48"/>
      <c r="G572" s="48"/>
      <c r="H572" s="48"/>
      <c r="I572" s="131"/>
      <c r="J572" s="48"/>
      <c r="K572" s="48"/>
      <c r="L572" s="39"/>
      <c r="M572" s="34"/>
      <c r="O572" s="34"/>
      <c r="P572" s="34"/>
      <c r="Q572" s="34"/>
      <c r="R572" s="34"/>
      <c r="S572" s="34"/>
      <c r="T572" s="34"/>
      <c r="U572" s="34"/>
      <c r="V572" s="34"/>
      <c r="W572" s="34"/>
      <c r="X572" s="34"/>
      <c r="Y572" s="34"/>
      <c r="Z572" s="34"/>
      <c r="AA572" s="34"/>
      <c r="AB572" s="34"/>
      <c r="AC572" s="34"/>
      <c r="AD572" s="34"/>
      <c r="AE572" s="34"/>
    </row>
  </sheetData>
  <sheetProtection algorithmName="SHA-512" hashValue="noiKTnMU2D4SesKha4UHA40Q9p29HGGJltBoQDlppOX7Uz+aGgaBmG9Lcctke9aWxrkHl9DfRmMBoaCSzeOVKQ==" saltValue="GgbgRyIyhMXgQAJC6IjfhA==" spinCount="100000" sheet="1" formatCells="0" formatColumns="0" formatRows="0" insertColumns="0" insertRows="0" insertHyperlinks="0" deleteColumns="0" deleteRows="0" sort="0" autoFilter="0" pivotTables="0"/>
  <protectedRanges>
    <protectedRange sqref="I119 I123 I126:I127 I129 I132 I138 I141 I144 I148 I150 I155 I160 I162 I164 I168 I172 I177 I181 I189 I197 I199:I200 I203 I205 I207 I211 I213:I215 I217 I219 I224 I227:I228 I231" name="Oblast1"/>
  </protectedRanges>
  <mergeCells count="6">
    <mergeCell ref="E108:H108"/>
    <mergeCell ref="L2:V2"/>
    <mergeCell ref="E7:H7"/>
    <mergeCell ref="E16:H16"/>
    <mergeCell ref="E25:H25"/>
    <mergeCell ref="E46:H46"/>
  </mergeCells>
  <pageMargins left="0.39374999999999999" right="0.39374999999999999" top="0.39374999999999999" bottom="0.39374999999999999" header="0" footer="0"/>
  <pageSetup paperSize="9" scale="85"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workbookViewId="0"/>
  </sheetViews>
  <sheetFormatPr defaultRowHeight="11.25"/>
  <cols>
    <col min="1" max="1" width="8.33203125" style="235" customWidth="1"/>
    <col min="2" max="2" width="1.6640625" style="235" customWidth="1"/>
    <col min="3" max="4" width="5" style="235" customWidth="1"/>
    <col min="5" max="5" width="11.6640625" style="235" customWidth="1"/>
    <col min="6" max="6" width="9.1640625" style="235" customWidth="1"/>
    <col min="7" max="7" width="5" style="235" customWidth="1"/>
    <col min="8" max="8" width="77.83203125" style="235" customWidth="1"/>
    <col min="9" max="10" width="20" style="235" customWidth="1"/>
    <col min="11" max="11" width="1.6640625" style="235" customWidth="1"/>
  </cols>
  <sheetData>
    <row r="1" spans="2:11" s="1" customFormat="1" ht="37.5" customHeight="1"/>
    <row r="2" spans="2:11" s="1" customFormat="1" ht="7.5" customHeight="1">
      <c r="B2" s="236"/>
      <c r="C2" s="237"/>
      <c r="D2" s="237"/>
      <c r="E2" s="237"/>
      <c r="F2" s="237"/>
      <c r="G2" s="237"/>
      <c r="H2" s="237"/>
      <c r="I2" s="237"/>
      <c r="J2" s="237"/>
      <c r="K2" s="238"/>
    </row>
    <row r="3" spans="2:11" s="15" customFormat="1" ht="45" customHeight="1">
      <c r="B3" s="239"/>
      <c r="C3" s="362" t="s">
        <v>1101</v>
      </c>
      <c r="D3" s="362"/>
      <c r="E3" s="362"/>
      <c r="F3" s="362"/>
      <c r="G3" s="362"/>
      <c r="H3" s="362"/>
      <c r="I3" s="362"/>
      <c r="J3" s="362"/>
      <c r="K3" s="240"/>
    </row>
    <row r="4" spans="2:11" s="1" customFormat="1" ht="25.5" customHeight="1">
      <c r="B4" s="241"/>
      <c r="C4" s="363" t="s">
        <v>1102</v>
      </c>
      <c r="D4" s="363"/>
      <c r="E4" s="363"/>
      <c r="F4" s="363"/>
      <c r="G4" s="363"/>
      <c r="H4" s="363"/>
      <c r="I4" s="363"/>
      <c r="J4" s="363"/>
      <c r="K4" s="242"/>
    </row>
    <row r="5" spans="2:11" s="1" customFormat="1" ht="5.25" customHeight="1">
      <c r="B5" s="241"/>
      <c r="C5" s="243"/>
      <c r="D5" s="243"/>
      <c r="E5" s="243"/>
      <c r="F5" s="243"/>
      <c r="G5" s="243"/>
      <c r="H5" s="243"/>
      <c r="I5" s="243"/>
      <c r="J5" s="243"/>
      <c r="K5" s="242"/>
    </row>
    <row r="6" spans="2:11" s="1" customFormat="1" ht="15" customHeight="1">
      <c r="B6" s="241"/>
      <c r="C6" s="361" t="s">
        <v>1103</v>
      </c>
      <c r="D6" s="361"/>
      <c r="E6" s="361"/>
      <c r="F6" s="361"/>
      <c r="G6" s="361"/>
      <c r="H6" s="361"/>
      <c r="I6" s="361"/>
      <c r="J6" s="361"/>
      <c r="K6" s="242"/>
    </row>
    <row r="7" spans="2:11" s="1" customFormat="1" ht="15" customHeight="1">
      <c r="B7" s="245"/>
      <c r="C7" s="361" t="s">
        <v>1104</v>
      </c>
      <c r="D7" s="361"/>
      <c r="E7" s="361"/>
      <c r="F7" s="361"/>
      <c r="G7" s="361"/>
      <c r="H7" s="361"/>
      <c r="I7" s="361"/>
      <c r="J7" s="361"/>
      <c r="K7" s="242"/>
    </row>
    <row r="8" spans="2:11" s="1" customFormat="1" ht="12.75" customHeight="1">
      <c r="B8" s="245"/>
      <c r="C8" s="244"/>
      <c r="D8" s="244"/>
      <c r="E8" s="244"/>
      <c r="F8" s="244"/>
      <c r="G8" s="244"/>
      <c r="H8" s="244"/>
      <c r="I8" s="244"/>
      <c r="J8" s="244"/>
      <c r="K8" s="242"/>
    </row>
    <row r="9" spans="2:11" s="1" customFormat="1" ht="15" customHeight="1">
      <c r="B9" s="245"/>
      <c r="C9" s="361" t="s">
        <v>1105</v>
      </c>
      <c r="D9" s="361"/>
      <c r="E9" s="361"/>
      <c r="F9" s="361"/>
      <c r="G9" s="361"/>
      <c r="H9" s="361"/>
      <c r="I9" s="361"/>
      <c r="J9" s="361"/>
      <c r="K9" s="242"/>
    </row>
    <row r="10" spans="2:11" s="1" customFormat="1" ht="15" customHeight="1">
      <c r="B10" s="245"/>
      <c r="C10" s="244"/>
      <c r="D10" s="361" t="s">
        <v>1106</v>
      </c>
      <c r="E10" s="361"/>
      <c r="F10" s="361"/>
      <c r="G10" s="361"/>
      <c r="H10" s="361"/>
      <c r="I10" s="361"/>
      <c r="J10" s="361"/>
      <c r="K10" s="242"/>
    </row>
    <row r="11" spans="2:11" s="1" customFormat="1" ht="15" customHeight="1">
      <c r="B11" s="245"/>
      <c r="C11" s="246"/>
      <c r="D11" s="361" t="s">
        <v>1107</v>
      </c>
      <c r="E11" s="361"/>
      <c r="F11" s="361"/>
      <c r="G11" s="361"/>
      <c r="H11" s="361"/>
      <c r="I11" s="361"/>
      <c r="J11" s="361"/>
      <c r="K11" s="242"/>
    </row>
    <row r="12" spans="2:11" s="1" customFormat="1" ht="15" customHeight="1">
      <c r="B12" s="245"/>
      <c r="C12" s="246"/>
      <c r="D12" s="244"/>
      <c r="E12" s="244"/>
      <c r="F12" s="244"/>
      <c r="G12" s="244"/>
      <c r="H12" s="244"/>
      <c r="I12" s="244"/>
      <c r="J12" s="244"/>
      <c r="K12" s="242"/>
    </row>
    <row r="13" spans="2:11" s="1" customFormat="1" ht="15" customHeight="1">
      <c r="B13" s="245"/>
      <c r="C13" s="246"/>
      <c r="D13" s="247" t="s">
        <v>1108</v>
      </c>
      <c r="E13" s="244"/>
      <c r="F13" s="244"/>
      <c r="G13" s="244"/>
      <c r="H13" s="244"/>
      <c r="I13" s="244"/>
      <c r="J13" s="244"/>
      <c r="K13" s="242"/>
    </row>
    <row r="14" spans="2:11" s="1" customFormat="1" ht="12.75" customHeight="1">
      <c r="B14" s="245"/>
      <c r="C14" s="246"/>
      <c r="D14" s="246"/>
      <c r="E14" s="246"/>
      <c r="F14" s="246"/>
      <c r="G14" s="246"/>
      <c r="H14" s="246"/>
      <c r="I14" s="246"/>
      <c r="J14" s="246"/>
      <c r="K14" s="242"/>
    </row>
    <row r="15" spans="2:11" s="1" customFormat="1" ht="15" customHeight="1">
      <c r="B15" s="245"/>
      <c r="C15" s="246"/>
      <c r="D15" s="361" t="s">
        <v>1109</v>
      </c>
      <c r="E15" s="361"/>
      <c r="F15" s="361"/>
      <c r="G15" s="361"/>
      <c r="H15" s="361"/>
      <c r="I15" s="361"/>
      <c r="J15" s="361"/>
      <c r="K15" s="242"/>
    </row>
    <row r="16" spans="2:11" s="1" customFormat="1" ht="15" customHeight="1">
      <c r="B16" s="245"/>
      <c r="C16" s="246"/>
      <c r="D16" s="361" t="s">
        <v>1110</v>
      </c>
      <c r="E16" s="361"/>
      <c r="F16" s="361"/>
      <c r="G16" s="361"/>
      <c r="H16" s="361"/>
      <c r="I16" s="361"/>
      <c r="J16" s="361"/>
      <c r="K16" s="242"/>
    </row>
    <row r="17" spans="2:11" s="1" customFormat="1" ht="15" customHeight="1">
      <c r="B17" s="245"/>
      <c r="C17" s="246"/>
      <c r="D17" s="361" t="s">
        <v>1111</v>
      </c>
      <c r="E17" s="361"/>
      <c r="F17" s="361"/>
      <c r="G17" s="361"/>
      <c r="H17" s="361"/>
      <c r="I17" s="361"/>
      <c r="J17" s="361"/>
      <c r="K17" s="242"/>
    </row>
    <row r="18" spans="2:11" s="1" customFormat="1" ht="15" customHeight="1">
      <c r="B18" s="245"/>
      <c r="C18" s="246"/>
      <c r="D18" s="246"/>
      <c r="E18" s="248" t="s">
        <v>78</v>
      </c>
      <c r="F18" s="361" t="s">
        <v>1112</v>
      </c>
      <c r="G18" s="361"/>
      <c r="H18" s="361"/>
      <c r="I18" s="361"/>
      <c r="J18" s="361"/>
      <c r="K18" s="242"/>
    </row>
    <row r="19" spans="2:11" s="1" customFormat="1" ht="15" customHeight="1">
      <c r="B19" s="245"/>
      <c r="C19" s="246"/>
      <c r="D19" s="246"/>
      <c r="E19" s="248" t="s">
        <v>1113</v>
      </c>
      <c r="F19" s="361" t="s">
        <v>1114</v>
      </c>
      <c r="G19" s="361"/>
      <c r="H19" s="361"/>
      <c r="I19" s="361"/>
      <c r="J19" s="361"/>
      <c r="K19" s="242"/>
    </row>
    <row r="20" spans="2:11" s="1" customFormat="1" ht="15" customHeight="1">
      <c r="B20" s="245"/>
      <c r="C20" s="246"/>
      <c r="D20" s="246"/>
      <c r="E20" s="248" t="s">
        <v>1115</v>
      </c>
      <c r="F20" s="361" t="s">
        <v>1116</v>
      </c>
      <c r="G20" s="361"/>
      <c r="H20" s="361"/>
      <c r="I20" s="361"/>
      <c r="J20" s="361"/>
      <c r="K20" s="242"/>
    </row>
    <row r="21" spans="2:11" s="1" customFormat="1" ht="15" customHeight="1">
      <c r="B21" s="245"/>
      <c r="C21" s="246"/>
      <c r="D21" s="246"/>
      <c r="E21" s="248" t="s">
        <v>1117</v>
      </c>
      <c r="F21" s="361" t="s">
        <v>1118</v>
      </c>
      <c r="G21" s="361"/>
      <c r="H21" s="361"/>
      <c r="I21" s="361"/>
      <c r="J21" s="361"/>
      <c r="K21" s="242"/>
    </row>
    <row r="22" spans="2:11" s="1" customFormat="1" ht="15" customHeight="1">
      <c r="B22" s="245"/>
      <c r="C22" s="246"/>
      <c r="D22" s="246"/>
      <c r="E22" s="248" t="s">
        <v>1119</v>
      </c>
      <c r="F22" s="361" t="s">
        <v>1120</v>
      </c>
      <c r="G22" s="361"/>
      <c r="H22" s="361"/>
      <c r="I22" s="361"/>
      <c r="J22" s="361"/>
      <c r="K22" s="242"/>
    </row>
    <row r="23" spans="2:11" s="1" customFormat="1" ht="15" customHeight="1">
      <c r="B23" s="245"/>
      <c r="C23" s="246"/>
      <c r="D23" s="246"/>
      <c r="E23" s="248" t="s">
        <v>1121</v>
      </c>
      <c r="F23" s="361" t="s">
        <v>1122</v>
      </c>
      <c r="G23" s="361"/>
      <c r="H23" s="361"/>
      <c r="I23" s="361"/>
      <c r="J23" s="361"/>
      <c r="K23" s="242"/>
    </row>
    <row r="24" spans="2:11" s="1" customFormat="1" ht="12.75" customHeight="1">
      <c r="B24" s="245"/>
      <c r="C24" s="246"/>
      <c r="D24" s="246"/>
      <c r="E24" s="246"/>
      <c r="F24" s="246"/>
      <c r="G24" s="246"/>
      <c r="H24" s="246"/>
      <c r="I24" s="246"/>
      <c r="J24" s="246"/>
      <c r="K24" s="242"/>
    </row>
    <row r="25" spans="2:11" s="1" customFormat="1" ht="15" customHeight="1">
      <c r="B25" s="245"/>
      <c r="C25" s="361" t="s">
        <v>1123</v>
      </c>
      <c r="D25" s="361"/>
      <c r="E25" s="361"/>
      <c r="F25" s="361"/>
      <c r="G25" s="361"/>
      <c r="H25" s="361"/>
      <c r="I25" s="361"/>
      <c r="J25" s="361"/>
      <c r="K25" s="242"/>
    </row>
    <row r="26" spans="2:11" s="1" customFormat="1" ht="15" customHeight="1">
      <c r="B26" s="245"/>
      <c r="C26" s="361" t="s">
        <v>1124</v>
      </c>
      <c r="D26" s="361"/>
      <c r="E26" s="361"/>
      <c r="F26" s="361"/>
      <c r="G26" s="361"/>
      <c r="H26" s="361"/>
      <c r="I26" s="361"/>
      <c r="J26" s="361"/>
      <c r="K26" s="242"/>
    </row>
    <row r="27" spans="2:11" s="1" customFormat="1" ht="15" customHeight="1">
      <c r="B27" s="245"/>
      <c r="C27" s="244"/>
      <c r="D27" s="361" t="s">
        <v>1125</v>
      </c>
      <c r="E27" s="361"/>
      <c r="F27" s="361"/>
      <c r="G27" s="361"/>
      <c r="H27" s="361"/>
      <c r="I27" s="361"/>
      <c r="J27" s="361"/>
      <c r="K27" s="242"/>
    </row>
    <row r="28" spans="2:11" s="1" customFormat="1" ht="15" customHeight="1">
      <c r="B28" s="245"/>
      <c r="C28" s="246"/>
      <c r="D28" s="361" t="s">
        <v>1126</v>
      </c>
      <c r="E28" s="361"/>
      <c r="F28" s="361"/>
      <c r="G28" s="361"/>
      <c r="H28" s="361"/>
      <c r="I28" s="361"/>
      <c r="J28" s="361"/>
      <c r="K28" s="242"/>
    </row>
    <row r="29" spans="2:11" s="1" customFormat="1" ht="12.75" customHeight="1">
      <c r="B29" s="245"/>
      <c r="C29" s="246"/>
      <c r="D29" s="246"/>
      <c r="E29" s="246"/>
      <c r="F29" s="246"/>
      <c r="G29" s="246"/>
      <c r="H29" s="246"/>
      <c r="I29" s="246"/>
      <c r="J29" s="246"/>
      <c r="K29" s="242"/>
    </row>
    <row r="30" spans="2:11" s="1" customFormat="1" ht="15" customHeight="1">
      <c r="B30" s="245"/>
      <c r="C30" s="246"/>
      <c r="D30" s="361" t="s">
        <v>1127</v>
      </c>
      <c r="E30" s="361"/>
      <c r="F30" s="361"/>
      <c r="G30" s="361"/>
      <c r="H30" s="361"/>
      <c r="I30" s="361"/>
      <c r="J30" s="361"/>
      <c r="K30" s="242"/>
    </row>
    <row r="31" spans="2:11" s="1" customFormat="1" ht="15" customHeight="1">
      <c r="B31" s="245"/>
      <c r="C31" s="246"/>
      <c r="D31" s="361" t="s">
        <v>1128</v>
      </c>
      <c r="E31" s="361"/>
      <c r="F31" s="361"/>
      <c r="G31" s="361"/>
      <c r="H31" s="361"/>
      <c r="I31" s="361"/>
      <c r="J31" s="361"/>
      <c r="K31" s="242"/>
    </row>
    <row r="32" spans="2:11" s="1" customFormat="1" ht="12.75" customHeight="1">
      <c r="B32" s="245"/>
      <c r="C32" s="246"/>
      <c r="D32" s="246"/>
      <c r="E32" s="246"/>
      <c r="F32" s="246"/>
      <c r="G32" s="246"/>
      <c r="H32" s="246"/>
      <c r="I32" s="246"/>
      <c r="J32" s="246"/>
      <c r="K32" s="242"/>
    </row>
    <row r="33" spans="2:11" s="1" customFormat="1" ht="15" customHeight="1">
      <c r="B33" s="245"/>
      <c r="C33" s="246"/>
      <c r="D33" s="361" t="s">
        <v>1129</v>
      </c>
      <c r="E33" s="361"/>
      <c r="F33" s="361"/>
      <c r="G33" s="361"/>
      <c r="H33" s="361"/>
      <c r="I33" s="361"/>
      <c r="J33" s="361"/>
      <c r="K33" s="242"/>
    </row>
    <row r="34" spans="2:11" s="1" customFormat="1" ht="15" customHeight="1">
      <c r="B34" s="245"/>
      <c r="C34" s="246"/>
      <c r="D34" s="361" t="s">
        <v>1130</v>
      </c>
      <c r="E34" s="361"/>
      <c r="F34" s="361"/>
      <c r="G34" s="361"/>
      <c r="H34" s="361"/>
      <c r="I34" s="361"/>
      <c r="J34" s="361"/>
      <c r="K34" s="242"/>
    </row>
    <row r="35" spans="2:11" s="1" customFormat="1" ht="15" customHeight="1">
      <c r="B35" s="245"/>
      <c r="C35" s="246"/>
      <c r="D35" s="361" t="s">
        <v>1131</v>
      </c>
      <c r="E35" s="361"/>
      <c r="F35" s="361"/>
      <c r="G35" s="361"/>
      <c r="H35" s="361"/>
      <c r="I35" s="361"/>
      <c r="J35" s="361"/>
      <c r="K35" s="242"/>
    </row>
    <row r="36" spans="2:11" s="1" customFormat="1" ht="15" customHeight="1">
      <c r="B36" s="245"/>
      <c r="C36" s="246"/>
      <c r="D36" s="244"/>
      <c r="E36" s="247" t="s">
        <v>131</v>
      </c>
      <c r="F36" s="244"/>
      <c r="G36" s="361" t="s">
        <v>1132</v>
      </c>
      <c r="H36" s="361"/>
      <c r="I36" s="361"/>
      <c r="J36" s="361"/>
      <c r="K36" s="242"/>
    </row>
    <row r="37" spans="2:11" s="1" customFormat="1" ht="30.75" customHeight="1">
      <c r="B37" s="245"/>
      <c r="C37" s="246"/>
      <c r="D37" s="244"/>
      <c r="E37" s="247" t="s">
        <v>1133</v>
      </c>
      <c r="F37" s="244"/>
      <c r="G37" s="361" t="s">
        <v>1134</v>
      </c>
      <c r="H37" s="361"/>
      <c r="I37" s="361"/>
      <c r="J37" s="361"/>
      <c r="K37" s="242"/>
    </row>
    <row r="38" spans="2:11" s="1" customFormat="1" ht="15" customHeight="1">
      <c r="B38" s="245"/>
      <c r="C38" s="246"/>
      <c r="D38" s="244"/>
      <c r="E38" s="247" t="s">
        <v>55</v>
      </c>
      <c r="F38" s="244"/>
      <c r="G38" s="361" t="s">
        <v>1135</v>
      </c>
      <c r="H38" s="361"/>
      <c r="I38" s="361"/>
      <c r="J38" s="361"/>
      <c r="K38" s="242"/>
    </row>
    <row r="39" spans="2:11" s="1" customFormat="1" ht="15" customHeight="1">
      <c r="B39" s="245"/>
      <c r="C39" s="246"/>
      <c r="D39" s="244"/>
      <c r="E39" s="247" t="s">
        <v>56</v>
      </c>
      <c r="F39" s="244"/>
      <c r="G39" s="361" t="s">
        <v>1136</v>
      </c>
      <c r="H39" s="361"/>
      <c r="I39" s="361"/>
      <c r="J39" s="361"/>
      <c r="K39" s="242"/>
    </row>
    <row r="40" spans="2:11" s="1" customFormat="1" ht="15" customHeight="1">
      <c r="B40" s="245"/>
      <c r="C40" s="246"/>
      <c r="D40" s="244"/>
      <c r="E40" s="247" t="s">
        <v>132</v>
      </c>
      <c r="F40" s="244"/>
      <c r="G40" s="361" t="s">
        <v>1137</v>
      </c>
      <c r="H40" s="361"/>
      <c r="I40" s="361"/>
      <c r="J40" s="361"/>
      <c r="K40" s="242"/>
    </row>
    <row r="41" spans="2:11" s="1" customFormat="1" ht="15" customHeight="1">
      <c r="B41" s="245"/>
      <c r="C41" s="246"/>
      <c r="D41" s="244"/>
      <c r="E41" s="247" t="s">
        <v>133</v>
      </c>
      <c r="F41" s="244"/>
      <c r="G41" s="361" t="s">
        <v>1138</v>
      </c>
      <c r="H41" s="361"/>
      <c r="I41" s="361"/>
      <c r="J41" s="361"/>
      <c r="K41" s="242"/>
    </row>
    <row r="42" spans="2:11" s="1" customFormat="1" ht="15" customHeight="1">
      <c r="B42" s="245"/>
      <c r="C42" s="246"/>
      <c r="D42" s="244"/>
      <c r="E42" s="247" t="s">
        <v>1139</v>
      </c>
      <c r="F42" s="244"/>
      <c r="G42" s="361" t="s">
        <v>1140</v>
      </c>
      <c r="H42" s="361"/>
      <c r="I42" s="361"/>
      <c r="J42" s="361"/>
      <c r="K42" s="242"/>
    </row>
    <row r="43" spans="2:11" s="1" customFormat="1" ht="15" customHeight="1">
      <c r="B43" s="245"/>
      <c r="C43" s="246"/>
      <c r="D43" s="244"/>
      <c r="E43" s="247"/>
      <c r="F43" s="244"/>
      <c r="G43" s="361" t="s">
        <v>1141</v>
      </c>
      <c r="H43" s="361"/>
      <c r="I43" s="361"/>
      <c r="J43" s="361"/>
      <c r="K43" s="242"/>
    </row>
    <row r="44" spans="2:11" s="1" customFormat="1" ht="15" customHeight="1">
      <c r="B44" s="245"/>
      <c r="C44" s="246"/>
      <c r="D44" s="244"/>
      <c r="E44" s="247" t="s">
        <v>1142</v>
      </c>
      <c r="F44" s="244"/>
      <c r="G44" s="361" t="s">
        <v>1143</v>
      </c>
      <c r="H44" s="361"/>
      <c r="I44" s="361"/>
      <c r="J44" s="361"/>
      <c r="K44" s="242"/>
    </row>
    <row r="45" spans="2:11" s="1" customFormat="1" ht="15" customHeight="1">
      <c r="B45" s="245"/>
      <c r="C45" s="246"/>
      <c r="D45" s="244"/>
      <c r="E45" s="247" t="s">
        <v>135</v>
      </c>
      <c r="F45" s="244"/>
      <c r="G45" s="361" t="s">
        <v>1144</v>
      </c>
      <c r="H45" s="361"/>
      <c r="I45" s="361"/>
      <c r="J45" s="361"/>
      <c r="K45" s="242"/>
    </row>
    <row r="46" spans="2:11" s="1" customFormat="1" ht="12.75" customHeight="1">
      <c r="B46" s="245"/>
      <c r="C46" s="246"/>
      <c r="D46" s="244"/>
      <c r="E46" s="244"/>
      <c r="F46" s="244"/>
      <c r="G46" s="244"/>
      <c r="H46" s="244"/>
      <c r="I46" s="244"/>
      <c r="J46" s="244"/>
      <c r="K46" s="242"/>
    </row>
    <row r="47" spans="2:11" s="1" customFormat="1" ht="15" customHeight="1">
      <c r="B47" s="245"/>
      <c r="C47" s="246"/>
      <c r="D47" s="361" t="s">
        <v>1145</v>
      </c>
      <c r="E47" s="361"/>
      <c r="F47" s="361"/>
      <c r="G47" s="361"/>
      <c r="H47" s="361"/>
      <c r="I47" s="361"/>
      <c r="J47" s="361"/>
      <c r="K47" s="242"/>
    </row>
    <row r="48" spans="2:11" s="1" customFormat="1" ht="15" customHeight="1">
      <c r="B48" s="245"/>
      <c r="C48" s="246"/>
      <c r="D48" s="246"/>
      <c r="E48" s="361" t="s">
        <v>1146</v>
      </c>
      <c r="F48" s="361"/>
      <c r="G48" s="361"/>
      <c r="H48" s="361"/>
      <c r="I48" s="361"/>
      <c r="J48" s="361"/>
      <c r="K48" s="242"/>
    </row>
    <row r="49" spans="2:11" s="1" customFormat="1" ht="15" customHeight="1">
      <c r="B49" s="245"/>
      <c r="C49" s="246"/>
      <c r="D49" s="246"/>
      <c r="E49" s="361" t="s">
        <v>1147</v>
      </c>
      <c r="F49" s="361"/>
      <c r="G49" s="361"/>
      <c r="H49" s="361"/>
      <c r="I49" s="361"/>
      <c r="J49" s="361"/>
      <c r="K49" s="242"/>
    </row>
    <row r="50" spans="2:11" s="1" customFormat="1" ht="15" customHeight="1">
      <c r="B50" s="245"/>
      <c r="C50" s="246"/>
      <c r="D50" s="246"/>
      <c r="E50" s="361" t="s">
        <v>1148</v>
      </c>
      <c r="F50" s="361"/>
      <c r="G50" s="361"/>
      <c r="H50" s="361"/>
      <c r="I50" s="361"/>
      <c r="J50" s="361"/>
      <c r="K50" s="242"/>
    </row>
    <row r="51" spans="2:11" s="1" customFormat="1" ht="15" customHeight="1">
      <c r="B51" s="245"/>
      <c r="C51" s="246"/>
      <c r="D51" s="361" t="s">
        <v>1149</v>
      </c>
      <c r="E51" s="361"/>
      <c r="F51" s="361"/>
      <c r="G51" s="361"/>
      <c r="H51" s="361"/>
      <c r="I51" s="361"/>
      <c r="J51" s="361"/>
      <c r="K51" s="242"/>
    </row>
    <row r="52" spans="2:11" s="1" customFormat="1" ht="25.5" customHeight="1">
      <c r="B52" s="241"/>
      <c r="C52" s="363" t="s">
        <v>1150</v>
      </c>
      <c r="D52" s="363"/>
      <c r="E52" s="363"/>
      <c r="F52" s="363"/>
      <c r="G52" s="363"/>
      <c r="H52" s="363"/>
      <c r="I52" s="363"/>
      <c r="J52" s="363"/>
      <c r="K52" s="242"/>
    </row>
    <row r="53" spans="2:11" s="1" customFormat="1" ht="5.25" customHeight="1">
      <c r="B53" s="241"/>
      <c r="C53" s="243"/>
      <c r="D53" s="243"/>
      <c r="E53" s="243"/>
      <c r="F53" s="243"/>
      <c r="G53" s="243"/>
      <c r="H53" s="243"/>
      <c r="I53" s="243"/>
      <c r="J53" s="243"/>
      <c r="K53" s="242"/>
    </row>
    <row r="54" spans="2:11" s="1" customFormat="1" ht="15" customHeight="1">
      <c r="B54" s="241"/>
      <c r="C54" s="361" t="s">
        <v>1151</v>
      </c>
      <c r="D54" s="361"/>
      <c r="E54" s="361"/>
      <c r="F54" s="361"/>
      <c r="G54" s="361"/>
      <c r="H54" s="361"/>
      <c r="I54" s="361"/>
      <c r="J54" s="361"/>
      <c r="K54" s="242"/>
    </row>
    <row r="55" spans="2:11" s="1" customFormat="1" ht="15" customHeight="1">
      <c r="B55" s="241"/>
      <c r="C55" s="361" t="s">
        <v>1152</v>
      </c>
      <c r="D55" s="361"/>
      <c r="E55" s="361"/>
      <c r="F55" s="361"/>
      <c r="G55" s="361"/>
      <c r="H55" s="361"/>
      <c r="I55" s="361"/>
      <c r="J55" s="361"/>
      <c r="K55" s="242"/>
    </row>
    <row r="56" spans="2:11" s="1" customFormat="1" ht="12.75" customHeight="1">
      <c r="B56" s="241"/>
      <c r="C56" s="244"/>
      <c r="D56" s="244"/>
      <c r="E56" s="244"/>
      <c r="F56" s="244"/>
      <c r="G56" s="244"/>
      <c r="H56" s="244"/>
      <c r="I56" s="244"/>
      <c r="J56" s="244"/>
      <c r="K56" s="242"/>
    </row>
    <row r="57" spans="2:11" s="1" customFormat="1" ht="15" customHeight="1">
      <c r="B57" s="241"/>
      <c r="C57" s="361" t="s">
        <v>1153</v>
      </c>
      <c r="D57" s="361"/>
      <c r="E57" s="361"/>
      <c r="F57" s="361"/>
      <c r="G57" s="361"/>
      <c r="H57" s="361"/>
      <c r="I57" s="361"/>
      <c r="J57" s="361"/>
      <c r="K57" s="242"/>
    </row>
    <row r="58" spans="2:11" s="1" customFormat="1" ht="15" customHeight="1">
      <c r="B58" s="241"/>
      <c r="C58" s="246"/>
      <c r="D58" s="361" t="s">
        <v>1154</v>
      </c>
      <c r="E58" s="361"/>
      <c r="F58" s="361"/>
      <c r="G58" s="361"/>
      <c r="H58" s="361"/>
      <c r="I58" s="361"/>
      <c r="J58" s="361"/>
      <c r="K58" s="242"/>
    </row>
    <row r="59" spans="2:11" s="1" customFormat="1" ht="15" customHeight="1">
      <c r="B59" s="241"/>
      <c r="C59" s="246"/>
      <c r="D59" s="361" t="s">
        <v>1155</v>
      </c>
      <c r="E59" s="361"/>
      <c r="F59" s="361"/>
      <c r="G59" s="361"/>
      <c r="H59" s="361"/>
      <c r="I59" s="361"/>
      <c r="J59" s="361"/>
      <c r="K59" s="242"/>
    </row>
    <row r="60" spans="2:11" s="1" customFormat="1" ht="15" customHeight="1">
      <c r="B60" s="241"/>
      <c r="C60" s="246"/>
      <c r="D60" s="361" t="s">
        <v>1156</v>
      </c>
      <c r="E60" s="361"/>
      <c r="F60" s="361"/>
      <c r="G60" s="361"/>
      <c r="H60" s="361"/>
      <c r="I60" s="361"/>
      <c r="J60" s="361"/>
      <c r="K60" s="242"/>
    </row>
    <row r="61" spans="2:11" s="1" customFormat="1" ht="15" customHeight="1">
      <c r="B61" s="241"/>
      <c r="C61" s="246"/>
      <c r="D61" s="361" t="s">
        <v>1157</v>
      </c>
      <c r="E61" s="361"/>
      <c r="F61" s="361"/>
      <c r="G61" s="361"/>
      <c r="H61" s="361"/>
      <c r="I61" s="361"/>
      <c r="J61" s="361"/>
      <c r="K61" s="242"/>
    </row>
    <row r="62" spans="2:11" s="1" customFormat="1" ht="15" customHeight="1">
      <c r="B62" s="241"/>
      <c r="C62" s="246"/>
      <c r="D62" s="365" t="s">
        <v>1158</v>
      </c>
      <c r="E62" s="365"/>
      <c r="F62" s="365"/>
      <c r="G62" s="365"/>
      <c r="H62" s="365"/>
      <c r="I62" s="365"/>
      <c r="J62" s="365"/>
      <c r="K62" s="242"/>
    </row>
    <row r="63" spans="2:11" s="1" customFormat="1" ht="15" customHeight="1">
      <c r="B63" s="241"/>
      <c r="C63" s="246"/>
      <c r="D63" s="361" t="s">
        <v>1159</v>
      </c>
      <c r="E63" s="361"/>
      <c r="F63" s="361"/>
      <c r="G63" s="361"/>
      <c r="H63" s="361"/>
      <c r="I63" s="361"/>
      <c r="J63" s="361"/>
      <c r="K63" s="242"/>
    </row>
    <row r="64" spans="2:11" s="1" customFormat="1" ht="12.75" customHeight="1">
      <c r="B64" s="241"/>
      <c r="C64" s="246"/>
      <c r="D64" s="246"/>
      <c r="E64" s="249"/>
      <c r="F64" s="246"/>
      <c r="G64" s="246"/>
      <c r="H64" s="246"/>
      <c r="I64" s="246"/>
      <c r="J64" s="246"/>
      <c r="K64" s="242"/>
    </row>
    <row r="65" spans="2:11" s="1" customFormat="1" ht="15" customHeight="1">
      <c r="B65" s="241"/>
      <c r="C65" s="246"/>
      <c r="D65" s="361" t="s">
        <v>1160</v>
      </c>
      <c r="E65" s="361"/>
      <c r="F65" s="361"/>
      <c r="G65" s="361"/>
      <c r="H65" s="361"/>
      <c r="I65" s="361"/>
      <c r="J65" s="361"/>
      <c r="K65" s="242"/>
    </row>
    <row r="66" spans="2:11" s="1" customFormat="1" ht="15" customHeight="1">
      <c r="B66" s="241"/>
      <c r="C66" s="246"/>
      <c r="D66" s="365" t="s">
        <v>1161</v>
      </c>
      <c r="E66" s="365"/>
      <c r="F66" s="365"/>
      <c r="G66" s="365"/>
      <c r="H66" s="365"/>
      <c r="I66" s="365"/>
      <c r="J66" s="365"/>
      <c r="K66" s="242"/>
    </row>
    <row r="67" spans="2:11" s="1" customFormat="1" ht="15" customHeight="1">
      <c r="B67" s="241"/>
      <c r="C67" s="246"/>
      <c r="D67" s="361" t="s">
        <v>1162</v>
      </c>
      <c r="E67" s="361"/>
      <c r="F67" s="361"/>
      <c r="G67" s="361"/>
      <c r="H67" s="361"/>
      <c r="I67" s="361"/>
      <c r="J67" s="361"/>
      <c r="K67" s="242"/>
    </row>
    <row r="68" spans="2:11" s="1" customFormat="1" ht="15" customHeight="1">
      <c r="B68" s="241"/>
      <c r="C68" s="246"/>
      <c r="D68" s="361" t="s">
        <v>1163</v>
      </c>
      <c r="E68" s="361"/>
      <c r="F68" s="361"/>
      <c r="G68" s="361"/>
      <c r="H68" s="361"/>
      <c r="I68" s="361"/>
      <c r="J68" s="361"/>
      <c r="K68" s="242"/>
    </row>
    <row r="69" spans="2:11" s="1" customFormat="1" ht="15" customHeight="1">
      <c r="B69" s="241"/>
      <c r="C69" s="246"/>
      <c r="D69" s="361" t="s">
        <v>1164</v>
      </c>
      <c r="E69" s="361"/>
      <c r="F69" s="361"/>
      <c r="G69" s="361"/>
      <c r="H69" s="361"/>
      <c r="I69" s="361"/>
      <c r="J69" s="361"/>
      <c r="K69" s="242"/>
    </row>
    <row r="70" spans="2:11" s="1" customFormat="1" ht="15" customHeight="1">
      <c r="B70" s="241"/>
      <c r="C70" s="246"/>
      <c r="D70" s="361" t="s">
        <v>1165</v>
      </c>
      <c r="E70" s="361"/>
      <c r="F70" s="361"/>
      <c r="G70" s="361"/>
      <c r="H70" s="361"/>
      <c r="I70" s="361"/>
      <c r="J70" s="361"/>
      <c r="K70" s="242"/>
    </row>
    <row r="71" spans="2:11" s="1" customFormat="1" ht="12.75" customHeight="1">
      <c r="B71" s="250"/>
      <c r="C71" s="251"/>
      <c r="D71" s="251"/>
      <c r="E71" s="251"/>
      <c r="F71" s="251"/>
      <c r="G71" s="251"/>
      <c r="H71" s="251"/>
      <c r="I71" s="251"/>
      <c r="J71" s="251"/>
      <c r="K71" s="252"/>
    </row>
    <row r="72" spans="2:11" s="1" customFormat="1" ht="18.75" customHeight="1">
      <c r="B72" s="253"/>
      <c r="C72" s="253"/>
      <c r="D72" s="253"/>
      <c r="E72" s="253"/>
      <c r="F72" s="253"/>
      <c r="G72" s="253"/>
      <c r="H72" s="253"/>
      <c r="I72" s="253"/>
      <c r="J72" s="253"/>
      <c r="K72" s="254"/>
    </row>
    <row r="73" spans="2:11" s="1" customFormat="1" ht="18.75" customHeight="1">
      <c r="B73" s="254"/>
      <c r="C73" s="254"/>
      <c r="D73" s="254"/>
      <c r="E73" s="254"/>
      <c r="F73" s="254"/>
      <c r="G73" s="254"/>
      <c r="H73" s="254"/>
      <c r="I73" s="254"/>
      <c r="J73" s="254"/>
      <c r="K73" s="254"/>
    </row>
    <row r="74" spans="2:11" s="1" customFormat="1" ht="7.5" customHeight="1">
      <c r="B74" s="255"/>
      <c r="C74" s="256"/>
      <c r="D74" s="256"/>
      <c r="E74" s="256"/>
      <c r="F74" s="256"/>
      <c r="G74" s="256"/>
      <c r="H74" s="256"/>
      <c r="I74" s="256"/>
      <c r="J74" s="256"/>
      <c r="K74" s="257"/>
    </row>
    <row r="75" spans="2:11" s="1" customFormat="1" ht="45" customHeight="1">
      <c r="B75" s="258"/>
      <c r="C75" s="364" t="s">
        <v>1166</v>
      </c>
      <c r="D75" s="364"/>
      <c r="E75" s="364"/>
      <c r="F75" s="364"/>
      <c r="G75" s="364"/>
      <c r="H75" s="364"/>
      <c r="I75" s="364"/>
      <c r="J75" s="364"/>
      <c r="K75" s="259"/>
    </row>
    <row r="76" spans="2:11" s="1" customFormat="1" ht="17.25" customHeight="1">
      <c r="B76" s="258"/>
      <c r="C76" s="260" t="s">
        <v>1167</v>
      </c>
      <c r="D76" s="260"/>
      <c r="E76" s="260"/>
      <c r="F76" s="260" t="s">
        <v>1168</v>
      </c>
      <c r="G76" s="261"/>
      <c r="H76" s="260" t="s">
        <v>56</v>
      </c>
      <c r="I76" s="260" t="s">
        <v>59</v>
      </c>
      <c r="J76" s="260" t="s">
        <v>1169</v>
      </c>
      <c r="K76" s="259"/>
    </row>
    <row r="77" spans="2:11" s="1" customFormat="1" ht="17.25" customHeight="1">
      <c r="B77" s="258"/>
      <c r="C77" s="262" t="s">
        <v>1170</v>
      </c>
      <c r="D77" s="262"/>
      <c r="E77" s="262"/>
      <c r="F77" s="263" t="s">
        <v>1171</v>
      </c>
      <c r="G77" s="264"/>
      <c r="H77" s="262"/>
      <c r="I77" s="262"/>
      <c r="J77" s="262" t="s">
        <v>1172</v>
      </c>
      <c r="K77" s="259"/>
    </row>
    <row r="78" spans="2:11" s="1" customFormat="1" ht="5.25" customHeight="1">
      <c r="B78" s="258"/>
      <c r="C78" s="265"/>
      <c r="D78" s="265"/>
      <c r="E78" s="265"/>
      <c r="F78" s="265"/>
      <c r="G78" s="266"/>
      <c r="H78" s="265"/>
      <c r="I78" s="265"/>
      <c r="J78" s="265"/>
      <c r="K78" s="259"/>
    </row>
    <row r="79" spans="2:11" s="1" customFormat="1" ht="15" customHeight="1">
      <c r="B79" s="258"/>
      <c r="C79" s="247" t="s">
        <v>55</v>
      </c>
      <c r="D79" s="265"/>
      <c r="E79" s="265"/>
      <c r="F79" s="267" t="s">
        <v>1173</v>
      </c>
      <c r="G79" s="266"/>
      <c r="H79" s="247" t="s">
        <v>1174</v>
      </c>
      <c r="I79" s="247" t="s">
        <v>1175</v>
      </c>
      <c r="J79" s="247">
        <v>20</v>
      </c>
      <c r="K79" s="259"/>
    </row>
    <row r="80" spans="2:11" s="1" customFormat="1" ht="15" customHeight="1">
      <c r="B80" s="258"/>
      <c r="C80" s="247" t="s">
        <v>1176</v>
      </c>
      <c r="D80" s="247"/>
      <c r="E80" s="247"/>
      <c r="F80" s="267" t="s">
        <v>1173</v>
      </c>
      <c r="G80" s="266"/>
      <c r="H80" s="247" t="s">
        <v>1177</v>
      </c>
      <c r="I80" s="247" t="s">
        <v>1175</v>
      </c>
      <c r="J80" s="247">
        <v>120</v>
      </c>
      <c r="K80" s="259"/>
    </row>
    <row r="81" spans="2:11" s="1" customFormat="1" ht="15" customHeight="1">
      <c r="B81" s="268"/>
      <c r="C81" s="247" t="s">
        <v>1178</v>
      </c>
      <c r="D81" s="247"/>
      <c r="E81" s="247"/>
      <c r="F81" s="267" t="s">
        <v>1179</v>
      </c>
      <c r="G81" s="266"/>
      <c r="H81" s="247" t="s">
        <v>1180</v>
      </c>
      <c r="I81" s="247" t="s">
        <v>1175</v>
      </c>
      <c r="J81" s="247">
        <v>50</v>
      </c>
      <c r="K81" s="259"/>
    </row>
    <row r="82" spans="2:11" s="1" customFormat="1" ht="15" customHeight="1">
      <c r="B82" s="268"/>
      <c r="C82" s="247" t="s">
        <v>1181</v>
      </c>
      <c r="D82" s="247"/>
      <c r="E82" s="247"/>
      <c r="F82" s="267" t="s">
        <v>1173</v>
      </c>
      <c r="G82" s="266"/>
      <c r="H82" s="247" t="s">
        <v>1182</v>
      </c>
      <c r="I82" s="247" t="s">
        <v>1183</v>
      </c>
      <c r="J82" s="247"/>
      <c r="K82" s="259"/>
    </row>
    <row r="83" spans="2:11" s="1" customFormat="1" ht="15" customHeight="1">
      <c r="B83" s="268"/>
      <c r="C83" s="269" t="s">
        <v>1184</v>
      </c>
      <c r="D83" s="269"/>
      <c r="E83" s="269"/>
      <c r="F83" s="270" t="s">
        <v>1179</v>
      </c>
      <c r="G83" s="269"/>
      <c r="H83" s="269" t="s">
        <v>1185</v>
      </c>
      <c r="I83" s="269" t="s">
        <v>1175</v>
      </c>
      <c r="J83" s="269">
        <v>15</v>
      </c>
      <c r="K83" s="259"/>
    </row>
    <row r="84" spans="2:11" s="1" customFormat="1" ht="15" customHeight="1">
      <c r="B84" s="268"/>
      <c r="C84" s="269" t="s">
        <v>1186</v>
      </c>
      <c r="D84" s="269"/>
      <c r="E84" s="269"/>
      <c r="F84" s="270" t="s">
        <v>1179</v>
      </c>
      <c r="G84" s="269"/>
      <c r="H84" s="269" t="s">
        <v>1187</v>
      </c>
      <c r="I84" s="269" t="s">
        <v>1175</v>
      </c>
      <c r="J84" s="269">
        <v>15</v>
      </c>
      <c r="K84" s="259"/>
    </row>
    <row r="85" spans="2:11" s="1" customFormat="1" ht="15" customHeight="1">
      <c r="B85" s="268"/>
      <c r="C85" s="269" t="s">
        <v>1188</v>
      </c>
      <c r="D85" s="269"/>
      <c r="E85" s="269"/>
      <c r="F85" s="270" t="s">
        <v>1179</v>
      </c>
      <c r="G85" s="269"/>
      <c r="H85" s="269" t="s">
        <v>1189</v>
      </c>
      <c r="I85" s="269" t="s">
        <v>1175</v>
      </c>
      <c r="J85" s="269">
        <v>20</v>
      </c>
      <c r="K85" s="259"/>
    </row>
    <row r="86" spans="2:11" s="1" customFormat="1" ht="15" customHeight="1">
      <c r="B86" s="268"/>
      <c r="C86" s="269" t="s">
        <v>1190</v>
      </c>
      <c r="D86" s="269"/>
      <c r="E86" s="269"/>
      <c r="F86" s="270" t="s">
        <v>1179</v>
      </c>
      <c r="G86" s="269"/>
      <c r="H86" s="269" t="s">
        <v>1191</v>
      </c>
      <c r="I86" s="269" t="s">
        <v>1175</v>
      </c>
      <c r="J86" s="269">
        <v>20</v>
      </c>
      <c r="K86" s="259"/>
    </row>
    <row r="87" spans="2:11" s="1" customFormat="1" ht="15" customHeight="1">
      <c r="B87" s="268"/>
      <c r="C87" s="247" t="s">
        <v>1192</v>
      </c>
      <c r="D87" s="247"/>
      <c r="E87" s="247"/>
      <c r="F87" s="267" t="s">
        <v>1179</v>
      </c>
      <c r="G87" s="266"/>
      <c r="H87" s="247" t="s">
        <v>1193</v>
      </c>
      <c r="I87" s="247" t="s">
        <v>1175</v>
      </c>
      <c r="J87" s="247">
        <v>50</v>
      </c>
      <c r="K87" s="259"/>
    </row>
    <row r="88" spans="2:11" s="1" customFormat="1" ht="15" customHeight="1">
      <c r="B88" s="268"/>
      <c r="C88" s="247" t="s">
        <v>1194</v>
      </c>
      <c r="D88" s="247"/>
      <c r="E88" s="247"/>
      <c r="F88" s="267" t="s">
        <v>1179</v>
      </c>
      <c r="G88" s="266"/>
      <c r="H88" s="247" t="s">
        <v>1195</v>
      </c>
      <c r="I88" s="247" t="s">
        <v>1175</v>
      </c>
      <c r="J88" s="247">
        <v>20</v>
      </c>
      <c r="K88" s="259"/>
    </row>
    <row r="89" spans="2:11" s="1" customFormat="1" ht="15" customHeight="1">
      <c r="B89" s="268"/>
      <c r="C89" s="247" t="s">
        <v>1196</v>
      </c>
      <c r="D89" s="247"/>
      <c r="E89" s="247"/>
      <c r="F89" s="267" t="s">
        <v>1179</v>
      </c>
      <c r="G89" s="266"/>
      <c r="H89" s="247" t="s">
        <v>1197</v>
      </c>
      <c r="I89" s="247" t="s">
        <v>1175</v>
      </c>
      <c r="J89" s="247">
        <v>20</v>
      </c>
      <c r="K89" s="259"/>
    </row>
    <row r="90" spans="2:11" s="1" customFormat="1" ht="15" customHeight="1">
      <c r="B90" s="268"/>
      <c r="C90" s="247" t="s">
        <v>1198</v>
      </c>
      <c r="D90" s="247"/>
      <c r="E90" s="247"/>
      <c r="F90" s="267" t="s">
        <v>1179</v>
      </c>
      <c r="G90" s="266"/>
      <c r="H90" s="247" t="s">
        <v>1199</v>
      </c>
      <c r="I90" s="247" t="s">
        <v>1175</v>
      </c>
      <c r="J90" s="247">
        <v>50</v>
      </c>
      <c r="K90" s="259"/>
    </row>
    <row r="91" spans="2:11" s="1" customFormat="1" ht="15" customHeight="1">
      <c r="B91" s="268"/>
      <c r="C91" s="247" t="s">
        <v>1200</v>
      </c>
      <c r="D91" s="247"/>
      <c r="E91" s="247"/>
      <c r="F91" s="267" t="s">
        <v>1179</v>
      </c>
      <c r="G91" s="266"/>
      <c r="H91" s="247" t="s">
        <v>1200</v>
      </c>
      <c r="I91" s="247" t="s">
        <v>1175</v>
      </c>
      <c r="J91" s="247">
        <v>50</v>
      </c>
      <c r="K91" s="259"/>
    </row>
    <row r="92" spans="2:11" s="1" customFormat="1" ht="15" customHeight="1">
      <c r="B92" s="268"/>
      <c r="C92" s="247" t="s">
        <v>1201</v>
      </c>
      <c r="D92" s="247"/>
      <c r="E92" s="247"/>
      <c r="F92" s="267" t="s">
        <v>1179</v>
      </c>
      <c r="G92" s="266"/>
      <c r="H92" s="247" t="s">
        <v>1202</v>
      </c>
      <c r="I92" s="247" t="s">
        <v>1175</v>
      </c>
      <c r="J92" s="247">
        <v>255</v>
      </c>
      <c r="K92" s="259"/>
    </row>
    <row r="93" spans="2:11" s="1" customFormat="1" ht="15" customHeight="1">
      <c r="B93" s="268"/>
      <c r="C93" s="247" t="s">
        <v>1203</v>
      </c>
      <c r="D93" s="247"/>
      <c r="E93" s="247"/>
      <c r="F93" s="267" t="s">
        <v>1173</v>
      </c>
      <c r="G93" s="266"/>
      <c r="H93" s="247" t="s">
        <v>1204</v>
      </c>
      <c r="I93" s="247" t="s">
        <v>1205</v>
      </c>
      <c r="J93" s="247"/>
      <c r="K93" s="259"/>
    </row>
    <row r="94" spans="2:11" s="1" customFormat="1" ht="15" customHeight="1">
      <c r="B94" s="268"/>
      <c r="C94" s="247" t="s">
        <v>1206</v>
      </c>
      <c r="D94" s="247"/>
      <c r="E94" s="247"/>
      <c r="F94" s="267" t="s">
        <v>1173</v>
      </c>
      <c r="G94" s="266"/>
      <c r="H94" s="247" t="s">
        <v>1207</v>
      </c>
      <c r="I94" s="247" t="s">
        <v>1208</v>
      </c>
      <c r="J94" s="247"/>
      <c r="K94" s="259"/>
    </row>
    <row r="95" spans="2:11" s="1" customFormat="1" ht="15" customHeight="1">
      <c r="B95" s="268"/>
      <c r="C95" s="247" t="s">
        <v>1209</v>
      </c>
      <c r="D95" s="247"/>
      <c r="E95" s="247"/>
      <c r="F95" s="267" t="s">
        <v>1173</v>
      </c>
      <c r="G95" s="266"/>
      <c r="H95" s="247" t="s">
        <v>1209</v>
      </c>
      <c r="I95" s="247" t="s">
        <v>1208</v>
      </c>
      <c r="J95" s="247"/>
      <c r="K95" s="259"/>
    </row>
    <row r="96" spans="2:11" s="1" customFormat="1" ht="15" customHeight="1">
      <c r="B96" s="268"/>
      <c r="C96" s="247" t="s">
        <v>40</v>
      </c>
      <c r="D96" s="247"/>
      <c r="E96" s="247"/>
      <c r="F96" s="267" t="s">
        <v>1173</v>
      </c>
      <c r="G96" s="266"/>
      <c r="H96" s="247" t="s">
        <v>1210</v>
      </c>
      <c r="I96" s="247" t="s">
        <v>1208</v>
      </c>
      <c r="J96" s="247"/>
      <c r="K96" s="259"/>
    </row>
    <row r="97" spans="2:11" s="1" customFormat="1" ht="15" customHeight="1">
      <c r="B97" s="268"/>
      <c r="C97" s="247" t="s">
        <v>50</v>
      </c>
      <c r="D97" s="247"/>
      <c r="E97" s="247"/>
      <c r="F97" s="267" t="s">
        <v>1173</v>
      </c>
      <c r="G97" s="266"/>
      <c r="H97" s="247" t="s">
        <v>1211</v>
      </c>
      <c r="I97" s="247" t="s">
        <v>1208</v>
      </c>
      <c r="J97" s="247"/>
      <c r="K97" s="259"/>
    </row>
    <row r="98" spans="2:11" s="1" customFormat="1" ht="15" customHeight="1">
      <c r="B98" s="271"/>
      <c r="C98" s="272"/>
      <c r="D98" s="272"/>
      <c r="E98" s="272"/>
      <c r="F98" s="272"/>
      <c r="G98" s="272"/>
      <c r="H98" s="272"/>
      <c r="I98" s="272"/>
      <c r="J98" s="272"/>
      <c r="K98" s="273"/>
    </row>
    <row r="99" spans="2:11" s="1" customFormat="1" ht="18.75" customHeight="1">
      <c r="B99" s="274"/>
      <c r="C99" s="275"/>
      <c r="D99" s="275"/>
      <c r="E99" s="275"/>
      <c r="F99" s="275"/>
      <c r="G99" s="275"/>
      <c r="H99" s="275"/>
      <c r="I99" s="275"/>
      <c r="J99" s="275"/>
      <c r="K99" s="274"/>
    </row>
    <row r="100" spans="2:11" s="1" customFormat="1" ht="18.75" customHeight="1">
      <c r="B100" s="254"/>
      <c r="C100" s="254"/>
      <c r="D100" s="254"/>
      <c r="E100" s="254"/>
      <c r="F100" s="254"/>
      <c r="G100" s="254"/>
      <c r="H100" s="254"/>
      <c r="I100" s="254"/>
      <c r="J100" s="254"/>
      <c r="K100" s="254"/>
    </row>
    <row r="101" spans="2:11" s="1" customFormat="1" ht="7.5" customHeight="1">
      <c r="B101" s="255"/>
      <c r="C101" s="256"/>
      <c r="D101" s="256"/>
      <c r="E101" s="256"/>
      <c r="F101" s="256"/>
      <c r="G101" s="256"/>
      <c r="H101" s="256"/>
      <c r="I101" s="256"/>
      <c r="J101" s="256"/>
      <c r="K101" s="257"/>
    </row>
    <row r="102" spans="2:11" s="1" customFormat="1" ht="45" customHeight="1">
      <c r="B102" s="258"/>
      <c r="C102" s="364" t="s">
        <v>1212</v>
      </c>
      <c r="D102" s="364"/>
      <c r="E102" s="364"/>
      <c r="F102" s="364"/>
      <c r="G102" s="364"/>
      <c r="H102" s="364"/>
      <c r="I102" s="364"/>
      <c r="J102" s="364"/>
      <c r="K102" s="259"/>
    </row>
    <row r="103" spans="2:11" s="1" customFormat="1" ht="17.25" customHeight="1">
      <c r="B103" s="258"/>
      <c r="C103" s="260" t="s">
        <v>1167</v>
      </c>
      <c r="D103" s="260"/>
      <c r="E103" s="260"/>
      <c r="F103" s="260" t="s">
        <v>1168</v>
      </c>
      <c r="G103" s="261"/>
      <c r="H103" s="260" t="s">
        <v>56</v>
      </c>
      <c r="I103" s="260" t="s">
        <v>59</v>
      </c>
      <c r="J103" s="260" t="s">
        <v>1169</v>
      </c>
      <c r="K103" s="259"/>
    </row>
    <row r="104" spans="2:11" s="1" customFormat="1" ht="17.25" customHeight="1">
      <c r="B104" s="258"/>
      <c r="C104" s="262" t="s">
        <v>1170</v>
      </c>
      <c r="D104" s="262"/>
      <c r="E104" s="262"/>
      <c r="F104" s="263" t="s">
        <v>1171</v>
      </c>
      <c r="G104" s="264"/>
      <c r="H104" s="262"/>
      <c r="I104" s="262"/>
      <c r="J104" s="262" t="s">
        <v>1172</v>
      </c>
      <c r="K104" s="259"/>
    </row>
    <row r="105" spans="2:11" s="1" customFormat="1" ht="5.25" customHeight="1">
      <c r="B105" s="258"/>
      <c r="C105" s="260"/>
      <c r="D105" s="260"/>
      <c r="E105" s="260"/>
      <c r="F105" s="260"/>
      <c r="G105" s="276"/>
      <c r="H105" s="260"/>
      <c r="I105" s="260"/>
      <c r="J105" s="260"/>
      <c r="K105" s="259"/>
    </row>
    <row r="106" spans="2:11" s="1" customFormat="1" ht="15" customHeight="1">
      <c r="B106" s="258"/>
      <c r="C106" s="247" t="s">
        <v>55</v>
      </c>
      <c r="D106" s="265"/>
      <c r="E106" s="265"/>
      <c r="F106" s="267" t="s">
        <v>1173</v>
      </c>
      <c r="G106" s="276"/>
      <c r="H106" s="247" t="s">
        <v>1213</v>
      </c>
      <c r="I106" s="247" t="s">
        <v>1175</v>
      </c>
      <c r="J106" s="247">
        <v>20</v>
      </c>
      <c r="K106" s="259"/>
    </row>
    <row r="107" spans="2:11" s="1" customFormat="1" ht="15" customHeight="1">
      <c r="B107" s="258"/>
      <c r="C107" s="247" t="s">
        <v>1176</v>
      </c>
      <c r="D107" s="247"/>
      <c r="E107" s="247"/>
      <c r="F107" s="267" t="s">
        <v>1173</v>
      </c>
      <c r="G107" s="247"/>
      <c r="H107" s="247" t="s">
        <v>1213</v>
      </c>
      <c r="I107" s="247" t="s">
        <v>1175</v>
      </c>
      <c r="J107" s="247">
        <v>120</v>
      </c>
      <c r="K107" s="259"/>
    </row>
    <row r="108" spans="2:11" s="1" customFormat="1" ht="15" customHeight="1">
      <c r="B108" s="268"/>
      <c r="C108" s="247" t="s">
        <v>1178</v>
      </c>
      <c r="D108" s="247"/>
      <c r="E108" s="247"/>
      <c r="F108" s="267" t="s">
        <v>1179</v>
      </c>
      <c r="G108" s="247"/>
      <c r="H108" s="247" t="s">
        <v>1213</v>
      </c>
      <c r="I108" s="247" t="s">
        <v>1175</v>
      </c>
      <c r="J108" s="247">
        <v>50</v>
      </c>
      <c r="K108" s="259"/>
    </row>
    <row r="109" spans="2:11" s="1" customFormat="1" ht="15" customHeight="1">
      <c r="B109" s="268"/>
      <c r="C109" s="247" t="s">
        <v>1181</v>
      </c>
      <c r="D109" s="247"/>
      <c r="E109" s="247"/>
      <c r="F109" s="267" t="s">
        <v>1173</v>
      </c>
      <c r="G109" s="247"/>
      <c r="H109" s="247" t="s">
        <v>1213</v>
      </c>
      <c r="I109" s="247" t="s">
        <v>1183</v>
      </c>
      <c r="J109" s="247"/>
      <c r="K109" s="259"/>
    </row>
    <row r="110" spans="2:11" s="1" customFormat="1" ht="15" customHeight="1">
      <c r="B110" s="268"/>
      <c r="C110" s="247" t="s">
        <v>1192</v>
      </c>
      <c r="D110" s="247"/>
      <c r="E110" s="247"/>
      <c r="F110" s="267" t="s">
        <v>1179</v>
      </c>
      <c r="G110" s="247"/>
      <c r="H110" s="247" t="s">
        <v>1213</v>
      </c>
      <c r="I110" s="247" t="s">
        <v>1175</v>
      </c>
      <c r="J110" s="247">
        <v>50</v>
      </c>
      <c r="K110" s="259"/>
    </row>
    <row r="111" spans="2:11" s="1" customFormat="1" ht="15" customHeight="1">
      <c r="B111" s="268"/>
      <c r="C111" s="247" t="s">
        <v>1200</v>
      </c>
      <c r="D111" s="247"/>
      <c r="E111" s="247"/>
      <c r="F111" s="267" t="s">
        <v>1179</v>
      </c>
      <c r="G111" s="247"/>
      <c r="H111" s="247" t="s">
        <v>1213</v>
      </c>
      <c r="I111" s="247" t="s">
        <v>1175</v>
      </c>
      <c r="J111" s="247">
        <v>50</v>
      </c>
      <c r="K111" s="259"/>
    </row>
    <row r="112" spans="2:11" s="1" customFormat="1" ht="15" customHeight="1">
      <c r="B112" s="268"/>
      <c r="C112" s="247" t="s">
        <v>1198</v>
      </c>
      <c r="D112" s="247"/>
      <c r="E112" s="247"/>
      <c r="F112" s="267" t="s">
        <v>1179</v>
      </c>
      <c r="G112" s="247"/>
      <c r="H112" s="247" t="s">
        <v>1213</v>
      </c>
      <c r="I112" s="247" t="s">
        <v>1175</v>
      </c>
      <c r="J112" s="247">
        <v>50</v>
      </c>
      <c r="K112" s="259"/>
    </row>
    <row r="113" spans="2:11" s="1" customFormat="1" ht="15" customHeight="1">
      <c r="B113" s="268"/>
      <c r="C113" s="247" t="s">
        <v>55</v>
      </c>
      <c r="D113" s="247"/>
      <c r="E113" s="247"/>
      <c r="F113" s="267" t="s">
        <v>1173</v>
      </c>
      <c r="G113" s="247"/>
      <c r="H113" s="247" t="s">
        <v>1214</v>
      </c>
      <c r="I113" s="247" t="s">
        <v>1175</v>
      </c>
      <c r="J113" s="247">
        <v>20</v>
      </c>
      <c r="K113" s="259"/>
    </row>
    <row r="114" spans="2:11" s="1" customFormat="1" ht="15" customHeight="1">
      <c r="B114" s="268"/>
      <c r="C114" s="247" t="s">
        <v>1215</v>
      </c>
      <c r="D114" s="247"/>
      <c r="E114" s="247"/>
      <c r="F114" s="267" t="s">
        <v>1173</v>
      </c>
      <c r="G114" s="247"/>
      <c r="H114" s="247" t="s">
        <v>1216</v>
      </c>
      <c r="I114" s="247" t="s">
        <v>1175</v>
      </c>
      <c r="J114" s="247">
        <v>120</v>
      </c>
      <c r="K114" s="259"/>
    </row>
    <row r="115" spans="2:11" s="1" customFormat="1" ht="15" customHeight="1">
      <c r="B115" s="268"/>
      <c r="C115" s="247" t="s">
        <v>40</v>
      </c>
      <c r="D115" s="247"/>
      <c r="E115" s="247"/>
      <c r="F115" s="267" t="s">
        <v>1173</v>
      </c>
      <c r="G115" s="247"/>
      <c r="H115" s="247" t="s">
        <v>1217</v>
      </c>
      <c r="I115" s="247" t="s">
        <v>1208</v>
      </c>
      <c r="J115" s="247"/>
      <c r="K115" s="259"/>
    </row>
    <row r="116" spans="2:11" s="1" customFormat="1" ht="15" customHeight="1">
      <c r="B116" s="268"/>
      <c r="C116" s="247" t="s">
        <v>50</v>
      </c>
      <c r="D116" s="247"/>
      <c r="E116" s="247"/>
      <c r="F116" s="267" t="s">
        <v>1173</v>
      </c>
      <c r="G116" s="247"/>
      <c r="H116" s="247" t="s">
        <v>1218</v>
      </c>
      <c r="I116" s="247" t="s">
        <v>1208</v>
      </c>
      <c r="J116" s="247"/>
      <c r="K116" s="259"/>
    </row>
    <row r="117" spans="2:11" s="1" customFormat="1" ht="15" customHeight="1">
      <c r="B117" s="268"/>
      <c r="C117" s="247" t="s">
        <v>59</v>
      </c>
      <c r="D117" s="247"/>
      <c r="E117" s="247"/>
      <c r="F117" s="267" t="s">
        <v>1173</v>
      </c>
      <c r="G117" s="247"/>
      <c r="H117" s="247" t="s">
        <v>1219</v>
      </c>
      <c r="I117" s="247" t="s">
        <v>1220</v>
      </c>
      <c r="J117" s="247"/>
      <c r="K117" s="259"/>
    </row>
    <row r="118" spans="2:11" s="1" customFormat="1" ht="15" customHeight="1">
      <c r="B118" s="271"/>
      <c r="C118" s="277"/>
      <c r="D118" s="277"/>
      <c r="E118" s="277"/>
      <c r="F118" s="277"/>
      <c r="G118" s="277"/>
      <c r="H118" s="277"/>
      <c r="I118" s="277"/>
      <c r="J118" s="277"/>
      <c r="K118" s="273"/>
    </row>
    <row r="119" spans="2:11" s="1" customFormat="1" ht="18.75" customHeight="1">
      <c r="B119" s="278"/>
      <c r="C119" s="244"/>
      <c r="D119" s="244"/>
      <c r="E119" s="244"/>
      <c r="F119" s="279"/>
      <c r="G119" s="244"/>
      <c r="H119" s="244"/>
      <c r="I119" s="244"/>
      <c r="J119" s="244"/>
      <c r="K119" s="278"/>
    </row>
    <row r="120" spans="2:11" s="1" customFormat="1" ht="18.75" customHeight="1">
      <c r="B120" s="254"/>
      <c r="C120" s="254"/>
      <c r="D120" s="254"/>
      <c r="E120" s="254"/>
      <c r="F120" s="254"/>
      <c r="G120" s="254"/>
      <c r="H120" s="254"/>
      <c r="I120" s="254"/>
      <c r="J120" s="254"/>
      <c r="K120" s="254"/>
    </row>
    <row r="121" spans="2:11" s="1" customFormat="1" ht="7.5" customHeight="1">
      <c r="B121" s="280"/>
      <c r="C121" s="281"/>
      <c r="D121" s="281"/>
      <c r="E121" s="281"/>
      <c r="F121" s="281"/>
      <c r="G121" s="281"/>
      <c r="H121" s="281"/>
      <c r="I121" s="281"/>
      <c r="J121" s="281"/>
      <c r="K121" s="282"/>
    </row>
    <row r="122" spans="2:11" s="1" customFormat="1" ht="45" customHeight="1">
      <c r="B122" s="283"/>
      <c r="C122" s="362" t="s">
        <v>1221</v>
      </c>
      <c r="D122" s="362"/>
      <c r="E122" s="362"/>
      <c r="F122" s="362"/>
      <c r="G122" s="362"/>
      <c r="H122" s="362"/>
      <c r="I122" s="362"/>
      <c r="J122" s="362"/>
      <c r="K122" s="284"/>
    </row>
    <row r="123" spans="2:11" s="1" customFormat="1" ht="17.25" customHeight="1">
      <c r="B123" s="285"/>
      <c r="C123" s="260" t="s">
        <v>1167</v>
      </c>
      <c r="D123" s="260"/>
      <c r="E123" s="260"/>
      <c r="F123" s="260" t="s">
        <v>1168</v>
      </c>
      <c r="G123" s="261"/>
      <c r="H123" s="260" t="s">
        <v>56</v>
      </c>
      <c r="I123" s="260" t="s">
        <v>59</v>
      </c>
      <c r="J123" s="260" t="s">
        <v>1169</v>
      </c>
      <c r="K123" s="286"/>
    </row>
    <row r="124" spans="2:11" s="1" customFormat="1" ht="17.25" customHeight="1">
      <c r="B124" s="285"/>
      <c r="C124" s="262" t="s">
        <v>1170</v>
      </c>
      <c r="D124" s="262"/>
      <c r="E124" s="262"/>
      <c r="F124" s="263" t="s">
        <v>1171</v>
      </c>
      <c r="G124" s="264"/>
      <c r="H124" s="262"/>
      <c r="I124" s="262"/>
      <c r="J124" s="262" t="s">
        <v>1172</v>
      </c>
      <c r="K124" s="286"/>
    </row>
    <row r="125" spans="2:11" s="1" customFormat="1" ht="5.25" customHeight="1">
      <c r="B125" s="287"/>
      <c r="C125" s="265"/>
      <c r="D125" s="265"/>
      <c r="E125" s="265"/>
      <c r="F125" s="265"/>
      <c r="G125" s="247"/>
      <c r="H125" s="265"/>
      <c r="I125" s="265"/>
      <c r="J125" s="265"/>
      <c r="K125" s="288"/>
    </row>
    <row r="126" spans="2:11" s="1" customFormat="1" ht="15" customHeight="1">
      <c r="B126" s="287"/>
      <c r="C126" s="247" t="s">
        <v>1176</v>
      </c>
      <c r="D126" s="265"/>
      <c r="E126" s="265"/>
      <c r="F126" s="267" t="s">
        <v>1173</v>
      </c>
      <c r="G126" s="247"/>
      <c r="H126" s="247" t="s">
        <v>1213</v>
      </c>
      <c r="I126" s="247" t="s">
        <v>1175</v>
      </c>
      <c r="J126" s="247">
        <v>120</v>
      </c>
      <c r="K126" s="289"/>
    </row>
    <row r="127" spans="2:11" s="1" customFormat="1" ht="15" customHeight="1">
      <c r="B127" s="287"/>
      <c r="C127" s="247" t="s">
        <v>1222</v>
      </c>
      <c r="D127" s="247"/>
      <c r="E127" s="247"/>
      <c r="F127" s="267" t="s">
        <v>1173</v>
      </c>
      <c r="G127" s="247"/>
      <c r="H127" s="247" t="s">
        <v>1223</v>
      </c>
      <c r="I127" s="247" t="s">
        <v>1175</v>
      </c>
      <c r="J127" s="247" t="s">
        <v>1224</v>
      </c>
      <c r="K127" s="289"/>
    </row>
    <row r="128" spans="2:11" s="1" customFormat="1" ht="15" customHeight="1">
      <c r="B128" s="287"/>
      <c r="C128" s="247" t="s">
        <v>1121</v>
      </c>
      <c r="D128" s="247"/>
      <c r="E128" s="247"/>
      <c r="F128" s="267" t="s">
        <v>1173</v>
      </c>
      <c r="G128" s="247"/>
      <c r="H128" s="247" t="s">
        <v>1225</v>
      </c>
      <c r="I128" s="247" t="s">
        <v>1175</v>
      </c>
      <c r="J128" s="247" t="s">
        <v>1224</v>
      </c>
      <c r="K128" s="289"/>
    </row>
    <row r="129" spans="2:11" s="1" customFormat="1" ht="15" customHeight="1">
      <c r="B129" s="287"/>
      <c r="C129" s="247" t="s">
        <v>1184</v>
      </c>
      <c r="D129" s="247"/>
      <c r="E129" s="247"/>
      <c r="F129" s="267" t="s">
        <v>1179</v>
      </c>
      <c r="G129" s="247"/>
      <c r="H129" s="247" t="s">
        <v>1185</v>
      </c>
      <c r="I129" s="247" t="s">
        <v>1175</v>
      </c>
      <c r="J129" s="247">
        <v>15</v>
      </c>
      <c r="K129" s="289"/>
    </row>
    <row r="130" spans="2:11" s="1" customFormat="1" ht="15" customHeight="1">
      <c r="B130" s="287"/>
      <c r="C130" s="269" t="s">
        <v>1186</v>
      </c>
      <c r="D130" s="269"/>
      <c r="E130" s="269"/>
      <c r="F130" s="270" t="s">
        <v>1179</v>
      </c>
      <c r="G130" s="269"/>
      <c r="H130" s="269" t="s">
        <v>1187</v>
      </c>
      <c r="I130" s="269" t="s">
        <v>1175</v>
      </c>
      <c r="J130" s="269">
        <v>15</v>
      </c>
      <c r="K130" s="289"/>
    </row>
    <row r="131" spans="2:11" s="1" customFormat="1" ht="15" customHeight="1">
      <c r="B131" s="287"/>
      <c r="C131" s="269" t="s">
        <v>1188</v>
      </c>
      <c r="D131" s="269"/>
      <c r="E131" s="269"/>
      <c r="F131" s="270" t="s">
        <v>1179</v>
      </c>
      <c r="G131" s="269"/>
      <c r="H131" s="269" t="s">
        <v>1189</v>
      </c>
      <c r="I131" s="269" t="s">
        <v>1175</v>
      </c>
      <c r="J131" s="269">
        <v>20</v>
      </c>
      <c r="K131" s="289"/>
    </row>
    <row r="132" spans="2:11" s="1" customFormat="1" ht="15" customHeight="1">
      <c r="B132" s="287"/>
      <c r="C132" s="269" t="s">
        <v>1190</v>
      </c>
      <c r="D132" s="269"/>
      <c r="E132" s="269"/>
      <c r="F132" s="270" t="s">
        <v>1179</v>
      </c>
      <c r="G132" s="269"/>
      <c r="H132" s="269" t="s">
        <v>1191</v>
      </c>
      <c r="I132" s="269" t="s">
        <v>1175</v>
      </c>
      <c r="J132" s="269">
        <v>20</v>
      </c>
      <c r="K132" s="289"/>
    </row>
    <row r="133" spans="2:11" s="1" customFormat="1" ht="15" customHeight="1">
      <c r="B133" s="287"/>
      <c r="C133" s="247" t="s">
        <v>1178</v>
      </c>
      <c r="D133" s="247"/>
      <c r="E133" s="247"/>
      <c r="F133" s="267" t="s">
        <v>1179</v>
      </c>
      <c r="G133" s="247"/>
      <c r="H133" s="247" t="s">
        <v>1213</v>
      </c>
      <c r="I133" s="247" t="s">
        <v>1175</v>
      </c>
      <c r="J133" s="247">
        <v>50</v>
      </c>
      <c r="K133" s="289"/>
    </row>
    <row r="134" spans="2:11" s="1" customFormat="1" ht="15" customHeight="1">
      <c r="B134" s="287"/>
      <c r="C134" s="247" t="s">
        <v>1192</v>
      </c>
      <c r="D134" s="247"/>
      <c r="E134" s="247"/>
      <c r="F134" s="267" t="s">
        <v>1179</v>
      </c>
      <c r="G134" s="247"/>
      <c r="H134" s="247" t="s">
        <v>1213</v>
      </c>
      <c r="I134" s="247" t="s">
        <v>1175</v>
      </c>
      <c r="J134" s="247">
        <v>50</v>
      </c>
      <c r="K134" s="289"/>
    </row>
    <row r="135" spans="2:11" s="1" customFormat="1" ht="15" customHeight="1">
      <c r="B135" s="287"/>
      <c r="C135" s="247" t="s">
        <v>1198</v>
      </c>
      <c r="D135" s="247"/>
      <c r="E135" s="247"/>
      <c r="F135" s="267" t="s">
        <v>1179</v>
      </c>
      <c r="G135" s="247"/>
      <c r="H135" s="247" t="s">
        <v>1213</v>
      </c>
      <c r="I135" s="247" t="s">
        <v>1175</v>
      </c>
      <c r="J135" s="247">
        <v>50</v>
      </c>
      <c r="K135" s="289"/>
    </row>
    <row r="136" spans="2:11" s="1" customFormat="1" ht="15" customHeight="1">
      <c r="B136" s="287"/>
      <c r="C136" s="247" t="s">
        <v>1200</v>
      </c>
      <c r="D136" s="247"/>
      <c r="E136" s="247"/>
      <c r="F136" s="267" t="s">
        <v>1179</v>
      </c>
      <c r="G136" s="247"/>
      <c r="H136" s="247" t="s">
        <v>1213</v>
      </c>
      <c r="I136" s="247" t="s">
        <v>1175</v>
      </c>
      <c r="J136" s="247">
        <v>50</v>
      </c>
      <c r="K136" s="289"/>
    </row>
    <row r="137" spans="2:11" s="1" customFormat="1" ht="15" customHeight="1">
      <c r="B137" s="287"/>
      <c r="C137" s="247" t="s">
        <v>1201</v>
      </c>
      <c r="D137" s="247"/>
      <c r="E137" s="247"/>
      <c r="F137" s="267" t="s">
        <v>1179</v>
      </c>
      <c r="G137" s="247"/>
      <c r="H137" s="247" t="s">
        <v>1226</v>
      </c>
      <c r="I137" s="247" t="s">
        <v>1175</v>
      </c>
      <c r="J137" s="247">
        <v>255</v>
      </c>
      <c r="K137" s="289"/>
    </row>
    <row r="138" spans="2:11" s="1" customFormat="1" ht="15" customHeight="1">
      <c r="B138" s="287"/>
      <c r="C138" s="247" t="s">
        <v>1203</v>
      </c>
      <c r="D138" s="247"/>
      <c r="E138" s="247"/>
      <c r="F138" s="267" t="s">
        <v>1173</v>
      </c>
      <c r="G138" s="247"/>
      <c r="H138" s="247" t="s">
        <v>1227</v>
      </c>
      <c r="I138" s="247" t="s">
        <v>1205</v>
      </c>
      <c r="J138" s="247"/>
      <c r="K138" s="289"/>
    </row>
    <row r="139" spans="2:11" s="1" customFormat="1" ht="15" customHeight="1">
      <c r="B139" s="287"/>
      <c r="C139" s="247" t="s">
        <v>1206</v>
      </c>
      <c r="D139" s="247"/>
      <c r="E139" s="247"/>
      <c r="F139" s="267" t="s">
        <v>1173</v>
      </c>
      <c r="G139" s="247"/>
      <c r="H139" s="247" t="s">
        <v>1228</v>
      </c>
      <c r="I139" s="247" t="s">
        <v>1208</v>
      </c>
      <c r="J139" s="247"/>
      <c r="K139" s="289"/>
    </row>
    <row r="140" spans="2:11" s="1" customFormat="1" ht="15" customHeight="1">
      <c r="B140" s="287"/>
      <c r="C140" s="247" t="s">
        <v>1209</v>
      </c>
      <c r="D140" s="247"/>
      <c r="E140" s="247"/>
      <c r="F140" s="267" t="s">
        <v>1173</v>
      </c>
      <c r="G140" s="247"/>
      <c r="H140" s="247" t="s">
        <v>1209</v>
      </c>
      <c r="I140" s="247" t="s">
        <v>1208</v>
      </c>
      <c r="J140" s="247"/>
      <c r="K140" s="289"/>
    </row>
    <row r="141" spans="2:11" s="1" customFormat="1" ht="15" customHeight="1">
      <c r="B141" s="287"/>
      <c r="C141" s="247" t="s">
        <v>40</v>
      </c>
      <c r="D141" s="247"/>
      <c r="E141" s="247"/>
      <c r="F141" s="267" t="s">
        <v>1173</v>
      </c>
      <c r="G141" s="247"/>
      <c r="H141" s="247" t="s">
        <v>1229</v>
      </c>
      <c r="I141" s="247" t="s">
        <v>1208</v>
      </c>
      <c r="J141" s="247"/>
      <c r="K141" s="289"/>
    </row>
    <row r="142" spans="2:11" s="1" customFormat="1" ht="15" customHeight="1">
      <c r="B142" s="287"/>
      <c r="C142" s="247" t="s">
        <v>1230</v>
      </c>
      <c r="D142" s="247"/>
      <c r="E142" s="247"/>
      <c r="F142" s="267" t="s">
        <v>1173</v>
      </c>
      <c r="G142" s="247"/>
      <c r="H142" s="247" t="s">
        <v>1231</v>
      </c>
      <c r="I142" s="247" t="s">
        <v>1208</v>
      </c>
      <c r="J142" s="247"/>
      <c r="K142" s="289"/>
    </row>
    <row r="143" spans="2:11" s="1" customFormat="1" ht="15" customHeight="1">
      <c r="B143" s="290"/>
      <c r="C143" s="291"/>
      <c r="D143" s="291"/>
      <c r="E143" s="291"/>
      <c r="F143" s="291"/>
      <c r="G143" s="291"/>
      <c r="H143" s="291"/>
      <c r="I143" s="291"/>
      <c r="J143" s="291"/>
      <c r="K143" s="292"/>
    </row>
    <row r="144" spans="2:11" s="1" customFormat="1" ht="18.75" customHeight="1">
      <c r="B144" s="244"/>
      <c r="C144" s="244"/>
      <c r="D144" s="244"/>
      <c r="E144" s="244"/>
      <c r="F144" s="279"/>
      <c r="G144" s="244"/>
      <c r="H144" s="244"/>
      <c r="I144" s="244"/>
      <c r="J144" s="244"/>
      <c r="K144" s="244"/>
    </row>
    <row r="145" spans="2:11" s="1" customFormat="1" ht="18.75" customHeight="1">
      <c r="B145" s="254"/>
      <c r="C145" s="254"/>
      <c r="D145" s="254"/>
      <c r="E145" s="254"/>
      <c r="F145" s="254"/>
      <c r="G145" s="254"/>
      <c r="H145" s="254"/>
      <c r="I145" s="254"/>
      <c r="J145" s="254"/>
      <c r="K145" s="254"/>
    </row>
    <row r="146" spans="2:11" s="1" customFormat="1" ht="7.5" customHeight="1">
      <c r="B146" s="255"/>
      <c r="C146" s="256"/>
      <c r="D146" s="256"/>
      <c r="E146" s="256"/>
      <c r="F146" s="256"/>
      <c r="G146" s="256"/>
      <c r="H146" s="256"/>
      <c r="I146" s="256"/>
      <c r="J146" s="256"/>
      <c r="K146" s="257"/>
    </row>
    <row r="147" spans="2:11" s="1" customFormat="1" ht="45" customHeight="1">
      <c r="B147" s="258"/>
      <c r="C147" s="364" t="s">
        <v>1232</v>
      </c>
      <c r="D147" s="364"/>
      <c r="E147" s="364"/>
      <c r="F147" s="364"/>
      <c r="G147" s="364"/>
      <c r="H147" s="364"/>
      <c r="I147" s="364"/>
      <c r="J147" s="364"/>
      <c r="K147" s="259"/>
    </row>
    <row r="148" spans="2:11" s="1" customFormat="1" ht="17.25" customHeight="1">
      <c r="B148" s="258"/>
      <c r="C148" s="260" t="s">
        <v>1167</v>
      </c>
      <c r="D148" s="260"/>
      <c r="E148" s="260"/>
      <c r="F148" s="260" t="s">
        <v>1168</v>
      </c>
      <c r="G148" s="261"/>
      <c r="H148" s="260" t="s">
        <v>56</v>
      </c>
      <c r="I148" s="260" t="s">
        <v>59</v>
      </c>
      <c r="J148" s="260" t="s">
        <v>1169</v>
      </c>
      <c r="K148" s="259"/>
    </row>
    <row r="149" spans="2:11" s="1" customFormat="1" ht="17.25" customHeight="1">
      <c r="B149" s="258"/>
      <c r="C149" s="262" t="s">
        <v>1170</v>
      </c>
      <c r="D149" s="262"/>
      <c r="E149" s="262"/>
      <c r="F149" s="263" t="s">
        <v>1171</v>
      </c>
      <c r="G149" s="264"/>
      <c r="H149" s="262"/>
      <c r="I149" s="262"/>
      <c r="J149" s="262" t="s">
        <v>1172</v>
      </c>
      <c r="K149" s="259"/>
    </row>
    <row r="150" spans="2:11" s="1" customFormat="1" ht="5.25" customHeight="1">
      <c r="B150" s="268"/>
      <c r="C150" s="265"/>
      <c r="D150" s="265"/>
      <c r="E150" s="265"/>
      <c r="F150" s="265"/>
      <c r="G150" s="266"/>
      <c r="H150" s="265"/>
      <c r="I150" s="265"/>
      <c r="J150" s="265"/>
      <c r="K150" s="289"/>
    </row>
    <row r="151" spans="2:11" s="1" customFormat="1" ht="15" customHeight="1">
      <c r="B151" s="268"/>
      <c r="C151" s="293" t="s">
        <v>1176</v>
      </c>
      <c r="D151" s="247"/>
      <c r="E151" s="247"/>
      <c r="F151" s="294" t="s">
        <v>1173</v>
      </c>
      <c r="G151" s="247"/>
      <c r="H151" s="293" t="s">
        <v>1213</v>
      </c>
      <c r="I151" s="293" t="s">
        <v>1175</v>
      </c>
      <c r="J151" s="293">
        <v>120</v>
      </c>
      <c r="K151" s="289"/>
    </row>
    <row r="152" spans="2:11" s="1" customFormat="1" ht="15" customHeight="1">
      <c r="B152" s="268"/>
      <c r="C152" s="293" t="s">
        <v>1222</v>
      </c>
      <c r="D152" s="247"/>
      <c r="E152" s="247"/>
      <c r="F152" s="294" t="s">
        <v>1173</v>
      </c>
      <c r="G152" s="247"/>
      <c r="H152" s="293" t="s">
        <v>1233</v>
      </c>
      <c r="I152" s="293" t="s">
        <v>1175</v>
      </c>
      <c r="J152" s="293" t="s">
        <v>1224</v>
      </c>
      <c r="K152" s="289"/>
    </row>
    <row r="153" spans="2:11" s="1" customFormat="1" ht="15" customHeight="1">
      <c r="B153" s="268"/>
      <c r="C153" s="293" t="s">
        <v>1121</v>
      </c>
      <c r="D153" s="247"/>
      <c r="E153" s="247"/>
      <c r="F153" s="294" t="s">
        <v>1173</v>
      </c>
      <c r="G153" s="247"/>
      <c r="H153" s="293" t="s">
        <v>1234</v>
      </c>
      <c r="I153" s="293" t="s">
        <v>1175</v>
      </c>
      <c r="J153" s="293" t="s">
        <v>1224</v>
      </c>
      <c r="K153" s="289"/>
    </row>
    <row r="154" spans="2:11" s="1" customFormat="1" ht="15" customHeight="1">
      <c r="B154" s="268"/>
      <c r="C154" s="293" t="s">
        <v>1178</v>
      </c>
      <c r="D154" s="247"/>
      <c r="E154" s="247"/>
      <c r="F154" s="294" t="s">
        <v>1179</v>
      </c>
      <c r="G154" s="247"/>
      <c r="H154" s="293" t="s">
        <v>1213</v>
      </c>
      <c r="I154" s="293" t="s">
        <v>1175</v>
      </c>
      <c r="J154" s="293">
        <v>50</v>
      </c>
      <c r="K154" s="289"/>
    </row>
    <row r="155" spans="2:11" s="1" customFormat="1" ht="15" customHeight="1">
      <c r="B155" s="268"/>
      <c r="C155" s="293" t="s">
        <v>1181</v>
      </c>
      <c r="D155" s="247"/>
      <c r="E155" s="247"/>
      <c r="F155" s="294" t="s">
        <v>1173</v>
      </c>
      <c r="G155" s="247"/>
      <c r="H155" s="293" t="s">
        <v>1213</v>
      </c>
      <c r="I155" s="293" t="s">
        <v>1183</v>
      </c>
      <c r="J155" s="293"/>
      <c r="K155" s="289"/>
    </row>
    <row r="156" spans="2:11" s="1" customFormat="1" ht="15" customHeight="1">
      <c r="B156" s="268"/>
      <c r="C156" s="293" t="s">
        <v>1192</v>
      </c>
      <c r="D156" s="247"/>
      <c r="E156" s="247"/>
      <c r="F156" s="294" t="s">
        <v>1179</v>
      </c>
      <c r="G156" s="247"/>
      <c r="H156" s="293" t="s">
        <v>1213</v>
      </c>
      <c r="I156" s="293" t="s">
        <v>1175</v>
      </c>
      <c r="J156" s="293">
        <v>50</v>
      </c>
      <c r="K156" s="289"/>
    </row>
    <row r="157" spans="2:11" s="1" customFormat="1" ht="15" customHeight="1">
      <c r="B157" s="268"/>
      <c r="C157" s="293" t="s">
        <v>1200</v>
      </c>
      <c r="D157" s="247"/>
      <c r="E157" s="247"/>
      <c r="F157" s="294" t="s">
        <v>1179</v>
      </c>
      <c r="G157" s="247"/>
      <c r="H157" s="293" t="s">
        <v>1213</v>
      </c>
      <c r="I157" s="293" t="s">
        <v>1175</v>
      </c>
      <c r="J157" s="293">
        <v>50</v>
      </c>
      <c r="K157" s="289"/>
    </row>
    <row r="158" spans="2:11" s="1" customFormat="1" ht="15" customHeight="1">
      <c r="B158" s="268"/>
      <c r="C158" s="293" t="s">
        <v>1198</v>
      </c>
      <c r="D158" s="247"/>
      <c r="E158" s="247"/>
      <c r="F158" s="294" t="s">
        <v>1179</v>
      </c>
      <c r="G158" s="247"/>
      <c r="H158" s="293" t="s">
        <v>1213</v>
      </c>
      <c r="I158" s="293" t="s">
        <v>1175</v>
      </c>
      <c r="J158" s="293">
        <v>50</v>
      </c>
      <c r="K158" s="289"/>
    </row>
    <row r="159" spans="2:11" s="1" customFormat="1" ht="15" customHeight="1">
      <c r="B159" s="268"/>
      <c r="C159" s="293" t="s">
        <v>84</v>
      </c>
      <c r="D159" s="247"/>
      <c r="E159" s="247"/>
      <c r="F159" s="294" t="s">
        <v>1173</v>
      </c>
      <c r="G159" s="247"/>
      <c r="H159" s="293" t="s">
        <v>1235</v>
      </c>
      <c r="I159" s="293" t="s">
        <v>1175</v>
      </c>
      <c r="J159" s="293" t="s">
        <v>1236</v>
      </c>
      <c r="K159" s="289"/>
    </row>
    <row r="160" spans="2:11" s="1" customFormat="1" ht="15" customHeight="1">
      <c r="B160" s="268"/>
      <c r="C160" s="293" t="s">
        <v>1237</v>
      </c>
      <c r="D160" s="247"/>
      <c r="E160" s="247"/>
      <c r="F160" s="294" t="s">
        <v>1173</v>
      </c>
      <c r="G160" s="247"/>
      <c r="H160" s="293" t="s">
        <v>1238</v>
      </c>
      <c r="I160" s="293" t="s">
        <v>1208</v>
      </c>
      <c r="J160" s="293"/>
      <c r="K160" s="289"/>
    </row>
    <row r="161" spans="2:11" s="1" customFormat="1" ht="15" customHeight="1">
      <c r="B161" s="295"/>
      <c r="C161" s="277"/>
      <c r="D161" s="277"/>
      <c r="E161" s="277"/>
      <c r="F161" s="277"/>
      <c r="G161" s="277"/>
      <c r="H161" s="277"/>
      <c r="I161" s="277"/>
      <c r="J161" s="277"/>
      <c r="K161" s="296"/>
    </row>
    <row r="162" spans="2:11" s="1" customFormat="1" ht="18.75" customHeight="1">
      <c r="B162" s="244"/>
      <c r="C162" s="247"/>
      <c r="D162" s="247"/>
      <c r="E162" s="247"/>
      <c r="F162" s="267"/>
      <c r="G162" s="247"/>
      <c r="H162" s="247"/>
      <c r="I162" s="247"/>
      <c r="J162" s="247"/>
      <c r="K162" s="244"/>
    </row>
    <row r="163" spans="2:11" s="1" customFormat="1" ht="18.75" customHeight="1">
      <c r="B163" s="244"/>
      <c r="C163" s="247"/>
      <c r="D163" s="247"/>
      <c r="E163" s="247"/>
      <c r="F163" s="267"/>
      <c r="G163" s="247"/>
      <c r="H163" s="247"/>
      <c r="I163" s="247"/>
      <c r="J163" s="247"/>
      <c r="K163" s="244"/>
    </row>
    <row r="164" spans="2:11" s="1" customFormat="1" ht="18.75" customHeight="1">
      <c r="B164" s="244"/>
      <c r="C164" s="247"/>
      <c r="D164" s="247"/>
      <c r="E164" s="247"/>
      <c r="F164" s="267"/>
      <c r="G164" s="247"/>
      <c r="H164" s="247"/>
      <c r="I164" s="247"/>
      <c r="J164" s="247"/>
      <c r="K164" s="244"/>
    </row>
    <row r="165" spans="2:11" s="1" customFormat="1" ht="18.75" customHeight="1">
      <c r="B165" s="244"/>
      <c r="C165" s="247"/>
      <c r="D165" s="247"/>
      <c r="E165" s="247"/>
      <c r="F165" s="267"/>
      <c r="G165" s="247"/>
      <c r="H165" s="247"/>
      <c r="I165" s="247"/>
      <c r="J165" s="247"/>
      <c r="K165" s="244"/>
    </row>
    <row r="166" spans="2:11" s="1" customFormat="1" ht="18.75" customHeight="1">
      <c r="B166" s="244"/>
      <c r="C166" s="247"/>
      <c r="D166" s="247"/>
      <c r="E166" s="247"/>
      <c r="F166" s="267"/>
      <c r="G166" s="247"/>
      <c r="H166" s="247"/>
      <c r="I166" s="247"/>
      <c r="J166" s="247"/>
      <c r="K166" s="244"/>
    </row>
    <row r="167" spans="2:11" s="1" customFormat="1" ht="18.75" customHeight="1">
      <c r="B167" s="244"/>
      <c r="C167" s="247"/>
      <c r="D167" s="247"/>
      <c r="E167" s="247"/>
      <c r="F167" s="267"/>
      <c r="G167" s="247"/>
      <c r="H167" s="247"/>
      <c r="I167" s="247"/>
      <c r="J167" s="247"/>
      <c r="K167" s="244"/>
    </row>
    <row r="168" spans="2:11" s="1" customFormat="1" ht="18.75" customHeight="1">
      <c r="B168" s="244"/>
      <c r="C168" s="247"/>
      <c r="D168" s="247"/>
      <c r="E168" s="247"/>
      <c r="F168" s="267"/>
      <c r="G168" s="247"/>
      <c r="H168" s="247"/>
      <c r="I168" s="247"/>
      <c r="J168" s="247"/>
      <c r="K168" s="244"/>
    </row>
    <row r="169" spans="2:11" s="1" customFormat="1" ht="18.75" customHeight="1">
      <c r="B169" s="254"/>
      <c r="C169" s="254"/>
      <c r="D169" s="254"/>
      <c r="E169" s="254"/>
      <c r="F169" s="254"/>
      <c r="G169" s="254"/>
      <c r="H169" s="254"/>
      <c r="I169" s="254"/>
      <c r="J169" s="254"/>
      <c r="K169" s="254"/>
    </row>
    <row r="170" spans="2:11" s="1" customFormat="1" ht="7.5" customHeight="1">
      <c r="B170" s="236"/>
      <c r="C170" s="237"/>
      <c r="D170" s="237"/>
      <c r="E170" s="237"/>
      <c r="F170" s="237"/>
      <c r="G170" s="237"/>
      <c r="H170" s="237"/>
      <c r="I170" s="237"/>
      <c r="J170" s="237"/>
      <c r="K170" s="238"/>
    </row>
    <row r="171" spans="2:11" s="1" customFormat="1" ht="45" customHeight="1">
      <c r="B171" s="239"/>
      <c r="C171" s="362" t="s">
        <v>1239</v>
      </c>
      <c r="D171" s="362"/>
      <c r="E171" s="362"/>
      <c r="F171" s="362"/>
      <c r="G171" s="362"/>
      <c r="H171" s="362"/>
      <c r="I171" s="362"/>
      <c r="J171" s="362"/>
      <c r="K171" s="240"/>
    </row>
    <row r="172" spans="2:11" s="1" customFormat="1" ht="17.25" customHeight="1">
      <c r="B172" s="239"/>
      <c r="C172" s="260" t="s">
        <v>1167</v>
      </c>
      <c r="D172" s="260"/>
      <c r="E172" s="260"/>
      <c r="F172" s="260" t="s">
        <v>1168</v>
      </c>
      <c r="G172" s="297"/>
      <c r="H172" s="298" t="s">
        <v>56</v>
      </c>
      <c r="I172" s="298" t="s">
        <v>59</v>
      </c>
      <c r="J172" s="260" t="s">
        <v>1169</v>
      </c>
      <c r="K172" s="240"/>
    </row>
    <row r="173" spans="2:11" s="1" customFormat="1" ht="17.25" customHeight="1">
      <c r="B173" s="241"/>
      <c r="C173" s="262" t="s">
        <v>1170</v>
      </c>
      <c r="D173" s="262"/>
      <c r="E173" s="262"/>
      <c r="F173" s="263" t="s">
        <v>1171</v>
      </c>
      <c r="G173" s="299"/>
      <c r="H173" s="300"/>
      <c r="I173" s="300"/>
      <c r="J173" s="262" t="s">
        <v>1172</v>
      </c>
      <c r="K173" s="242"/>
    </row>
    <row r="174" spans="2:11" s="1" customFormat="1" ht="5.25" customHeight="1">
      <c r="B174" s="268"/>
      <c r="C174" s="265"/>
      <c r="D174" s="265"/>
      <c r="E174" s="265"/>
      <c r="F174" s="265"/>
      <c r="G174" s="266"/>
      <c r="H174" s="265"/>
      <c r="I174" s="265"/>
      <c r="J174" s="265"/>
      <c r="K174" s="289"/>
    </row>
    <row r="175" spans="2:11" s="1" customFormat="1" ht="15" customHeight="1">
      <c r="B175" s="268"/>
      <c r="C175" s="247" t="s">
        <v>1176</v>
      </c>
      <c r="D175" s="247"/>
      <c r="E175" s="247"/>
      <c r="F175" s="267" t="s">
        <v>1173</v>
      </c>
      <c r="G175" s="247"/>
      <c r="H175" s="247" t="s">
        <v>1213</v>
      </c>
      <c r="I175" s="247" t="s">
        <v>1175</v>
      </c>
      <c r="J175" s="247">
        <v>120</v>
      </c>
      <c r="K175" s="289"/>
    </row>
    <row r="176" spans="2:11" s="1" customFormat="1" ht="15" customHeight="1">
      <c r="B176" s="268"/>
      <c r="C176" s="247" t="s">
        <v>1222</v>
      </c>
      <c r="D176" s="247"/>
      <c r="E176" s="247"/>
      <c r="F176" s="267" t="s">
        <v>1173</v>
      </c>
      <c r="G176" s="247"/>
      <c r="H176" s="247" t="s">
        <v>1223</v>
      </c>
      <c r="I176" s="247" t="s">
        <v>1175</v>
      </c>
      <c r="J176" s="247" t="s">
        <v>1224</v>
      </c>
      <c r="K176" s="289"/>
    </row>
    <row r="177" spans="2:11" s="1" customFormat="1" ht="15" customHeight="1">
      <c r="B177" s="268"/>
      <c r="C177" s="247" t="s">
        <v>1121</v>
      </c>
      <c r="D177" s="247"/>
      <c r="E177" s="247"/>
      <c r="F177" s="267" t="s">
        <v>1173</v>
      </c>
      <c r="G177" s="247"/>
      <c r="H177" s="247" t="s">
        <v>1240</v>
      </c>
      <c r="I177" s="247" t="s">
        <v>1175</v>
      </c>
      <c r="J177" s="247" t="s">
        <v>1224</v>
      </c>
      <c r="K177" s="289"/>
    </row>
    <row r="178" spans="2:11" s="1" customFormat="1" ht="15" customHeight="1">
      <c r="B178" s="268"/>
      <c r="C178" s="247" t="s">
        <v>1178</v>
      </c>
      <c r="D178" s="247"/>
      <c r="E178" s="247"/>
      <c r="F178" s="267" t="s">
        <v>1179</v>
      </c>
      <c r="G178" s="247"/>
      <c r="H178" s="247" t="s">
        <v>1240</v>
      </c>
      <c r="I178" s="247" t="s">
        <v>1175</v>
      </c>
      <c r="J178" s="247">
        <v>50</v>
      </c>
      <c r="K178" s="289"/>
    </row>
    <row r="179" spans="2:11" s="1" customFormat="1" ht="15" customHeight="1">
      <c r="B179" s="268"/>
      <c r="C179" s="247" t="s">
        <v>1181</v>
      </c>
      <c r="D179" s="247"/>
      <c r="E179" s="247"/>
      <c r="F179" s="267" t="s">
        <v>1173</v>
      </c>
      <c r="G179" s="247"/>
      <c r="H179" s="247" t="s">
        <v>1240</v>
      </c>
      <c r="I179" s="247" t="s">
        <v>1183</v>
      </c>
      <c r="J179" s="247"/>
      <c r="K179" s="289"/>
    </row>
    <row r="180" spans="2:11" s="1" customFormat="1" ht="15" customHeight="1">
      <c r="B180" s="268"/>
      <c r="C180" s="247" t="s">
        <v>1192</v>
      </c>
      <c r="D180" s="247"/>
      <c r="E180" s="247"/>
      <c r="F180" s="267" t="s">
        <v>1179</v>
      </c>
      <c r="G180" s="247"/>
      <c r="H180" s="247" t="s">
        <v>1240</v>
      </c>
      <c r="I180" s="247" t="s">
        <v>1175</v>
      </c>
      <c r="J180" s="247">
        <v>50</v>
      </c>
      <c r="K180" s="289"/>
    </row>
    <row r="181" spans="2:11" s="1" customFormat="1" ht="15" customHeight="1">
      <c r="B181" s="268"/>
      <c r="C181" s="247" t="s">
        <v>1200</v>
      </c>
      <c r="D181" s="247"/>
      <c r="E181" s="247"/>
      <c r="F181" s="267" t="s">
        <v>1179</v>
      </c>
      <c r="G181" s="247"/>
      <c r="H181" s="247" t="s">
        <v>1240</v>
      </c>
      <c r="I181" s="247" t="s">
        <v>1175</v>
      </c>
      <c r="J181" s="247">
        <v>50</v>
      </c>
      <c r="K181" s="289"/>
    </row>
    <row r="182" spans="2:11" s="1" customFormat="1" ht="15" customHeight="1">
      <c r="B182" s="268"/>
      <c r="C182" s="247" t="s">
        <v>1198</v>
      </c>
      <c r="D182" s="247"/>
      <c r="E182" s="247"/>
      <c r="F182" s="267" t="s">
        <v>1179</v>
      </c>
      <c r="G182" s="247"/>
      <c r="H182" s="247" t="s">
        <v>1240</v>
      </c>
      <c r="I182" s="247" t="s">
        <v>1175</v>
      </c>
      <c r="J182" s="247">
        <v>50</v>
      </c>
      <c r="K182" s="289"/>
    </row>
    <row r="183" spans="2:11" s="1" customFormat="1" ht="15" customHeight="1">
      <c r="B183" s="268"/>
      <c r="C183" s="247" t="s">
        <v>131</v>
      </c>
      <c r="D183" s="247"/>
      <c r="E183" s="247"/>
      <c r="F183" s="267" t="s">
        <v>1173</v>
      </c>
      <c r="G183" s="247"/>
      <c r="H183" s="247" t="s">
        <v>1241</v>
      </c>
      <c r="I183" s="247" t="s">
        <v>1242</v>
      </c>
      <c r="J183" s="247"/>
      <c r="K183" s="289"/>
    </row>
    <row r="184" spans="2:11" s="1" customFormat="1" ht="15" customHeight="1">
      <c r="B184" s="268"/>
      <c r="C184" s="247" t="s">
        <v>59</v>
      </c>
      <c r="D184" s="247"/>
      <c r="E184" s="247"/>
      <c r="F184" s="267" t="s">
        <v>1173</v>
      </c>
      <c r="G184" s="247"/>
      <c r="H184" s="247" t="s">
        <v>1243</v>
      </c>
      <c r="I184" s="247" t="s">
        <v>1244</v>
      </c>
      <c r="J184" s="247">
        <v>1</v>
      </c>
      <c r="K184" s="289"/>
    </row>
    <row r="185" spans="2:11" s="1" customFormat="1" ht="15" customHeight="1">
      <c r="B185" s="268"/>
      <c r="C185" s="247" t="s">
        <v>55</v>
      </c>
      <c r="D185" s="247"/>
      <c r="E185" s="247"/>
      <c r="F185" s="267" t="s">
        <v>1173</v>
      </c>
      <c r="G185" s="247"/>
      <c r="H185" s="247" t="s">
        <v>1245</v>
      </c>
      <c r="I185" s="247" t="s">
        <v>1175</v>
      </c>
      <c r="J185" s="247">
        <v>20</v>
      </c>
      <c r="K185" s="289"/>
    </row>
    <row r="186" spans="2:11" s="1" customFormat="1" ht="15" customHeight="1">
      <c r="B186" s="268"/>
      <c r="C186" s="247" t="s">
        <v>56</v>
      </c>
      <c r="D186" s="247"/>
      <c r="E186" s="247"/>
      <c r="F186" s="267" t="s">
        <v>1173</v>
      </c>
      <c r="G186" s="247"/>
      <c r="H186" s="247" t="s">
        <v>1246</v>
      </c>
      <c r="I186" s="247" t="s">
        <v>1175</v>
      </c>
      <c r="J186" s="247">
        <v>255</v>
      </c>
      <c r="K186" s="289"/>
    </row>
    <row r="187" spans="2:11" s="1" customFormat="1" ht="15" customHeight="1">
      <c r="B187" s="268"/>
      <c r="C187" s="247" t="s">
        <v>132</v>
      </c>
      <c r="D187" s="247"/>
      <c r="E187" s="247"/>
      <c r="F187" s="267" t="s">
        <v>1173</v>
      </c>
      <c r="G187" s="247"/>
      <c r="H187" s="247" t="s">
        <v>1137</v>
      </c>
      <c r="I187" s="247" t="s">
        <v>1175</v>
      </c>
      <c r="J187" s="247">
        <v>10</v>
      </c>
      <c r="K187" s="289"/>
    </row>
    <row r="188" spans="2:11" s="1" customFormat="1" ht="15" customHeight="1">
      <c r="B188" s="268"/>
      <c r="C188" s="247" t="s">
        <v>133</v>
      </c>
      <c r="D188" s="247"/>
      <c r="E188" s="247"/>
      <c r="F188" s="267" t="s">
        <v>1173</v>
      </c>
      <c r="G188" s="247"/>
      <c r="H188" s="247" t="s">
        <v>1247</v>
      </c>
      <c r="I188" s="247" t="s">
        <v>1208</v>
      </c>
      <c r="J188" s="247"/>
      <c r="K188" s="289"/>
    </row>
    <row r="189" spans="2:11" s="1" customFormat="1" ht="15" customHeight="1">
      <c r="B189" s="268"/>
      <c r="C189" s="247" t="s">
        <v>1248</v>
      </c>
      <c r="D189" s="247"/>
      <c r="E189" s="247"/>
      <c r="F189" s="267" t="s">
        <v>1173</v>
      </c>
      <c r="G189" s="247"/>
      <c r="H189" s="247" t="s">
        <v>1249</v>
      </c>
      <c r="I189" s="247" t="s">
        <v>1208</v>
      </c>
      <c r="J189" s="247"/>
      <c r="K189" s="289"/>
    </row>
    <row r="190" spans="2:11" s="1" customFormat="1" ht="15" customHeight="1">
      <c r="B190" s="268"/>
      <c r="C190" s="247" t="s">
        <v>1237</v>
      </c>
      <c r="D190" s="247"/>
      <c r="E190" s="247"/>
      <c r="F190" s="267" t="s">
        <v>1173</v>
      </c>
      <c r="G190" s="247"/>
      <c r="H190" s="247" t="s">
        <v>1250</v>
      </c>
      <c r="I190" s="247" t="s">
        <v>1208</v>
      </c>
      <c r="J190" s="247"/>
      <c r="K190" s="289"/>
    </row>
    <row r="191" spans="2:11" s="1" customFormat="1" ht="15" customHeight="1">
      <c r="B191" s="268"/>
      <c r="C191" s="247" t="s">
        <v>135</v>
      </c>
      <c r="D191" s="247"/>
      <c r="E191" s="247"/>
      <c r="F191" s="267" t="s">
        <v>1179</v>
      </c>
      <c r="G191" s="247"/>
      <c r="H191" s="247" t="s">
        <v>1251</v>
      </c>
      <c r="I191" s="247" t="s">
        <v>1175</v>
      </c>
      <c r="J191" s="247">
        <v>50</v>
      </c>
      <c r="K191" s="289"/>
    </row>
    <row r="192" spans="2:11" s="1" customFormat="1" ht="15" customHeight="1">
      <c r="B192" s="268"/>
      <c r="C192" s="247" t="s">
        <v>1252</v>
      </c>
      <c r="D192" s="247"/>
      <c r="E192" s="247"/>
      <c r="F192" s="267" t="s">
        <v>1179</v>
      </c>
      <c r="G192" s="247"/>
      <c r="H192" s="247" t="s">
        <v>1253</v>
      </c>
      <c r="I192" s="247" t="s">
        <v>1254</v>
      </c>
      <c r="J192" s="247"/>
      <c r="K192" s="289"/>
    </row>
    <row r="193" spans="2:11" s="1" customFormat="1" ht="15" customHeight="1">
      <c r="B193" s="268"/>
      <c r="C193" s="247" t="s">
        <v>1255</v>
      </c>
      <c r="D193" s="247"/>
      <c r="E193" s="247"/>
      <c r="F193" s="267" t="s">
        <v>1179</v>
      </c>
      <c r="G193" s="247"/>
      <c r="H193" s="247" t="s">
        <v>1256</v>
      </c>
      <c r="I193" s="247" t="s">
        <v>1254</v>
      </c>
      <c r="J193" s="247"/>
      <c r="K193" s="289"/>
    </row>
    <row r="194" spans="2:11" s="1" customFormat="1" ht="15" customHeight="1">
      <c r="B194" s="268"/>
      <c r="C194" s="247" t="s">
        <v>1257</v>
      </c>
      <c r="D194" s="247"/>
      <c r="E194" s="247"/>
      <c r="F194" s="267" t="s">
        <v>1179</v>
      </c>
      <c r="G194" s="247"/>
      <c r="H194" s="247" t="s">
        <v>1258</v>
      </c>
      <c r="I194" s="247" t="s">
        <v>1254</v>
      </c>
      <c r="J194" s="247"/>
      <c r="K194" s="289"/>
    </row>
    <row r="195" spans="2:11" s="1" customFormat="1" ht="15" customHeight="1">
      <c r="B195" s="268"/>
      <c r="C195" s="301" t="s">
        <v>1259</v>
      </c>
      <c r="D195" s="247"/>
      <c r="E195" s="247"/>
      <c r="F195" s="267" t="s">
        <v>1179</v>
      </c>
      <c r="G195" s="247"/>
      <c r="H195" s="247" t="s">
        <v>1260</v>
      </c>
      <c r="I195" s="247" t="s">
        <v>1261</v>
      </c>
      <c r="J195" s="302" t="s">
        <v>1262</v>
      </c>
      <c r="K195" s="289"/>
    </row>
    <row r="196" spans="2:11" s="1" customFormat="1" ht="15" customHeight="1">
      <c r="B196" s="268"/>
      <c r="C196" s="253" t="s">
        <v>44</v>
      </c>
      <c r="D196" s="247"/>
      <c r="E196" s="247"/>
      <c r="F196" s="267" t="s">
        <v>1173</v>
      </c>
      <c r="G196" s="247"/>
      <c r="H196" s="244" t="s">
        <v>1263</v>
      </c>
      <c r="I196" s="247" t="s">
        <v>1264</v>
      </c>
      <c r="J196" s="247"/>
      <c r="K196" s="289"/>
    </row>
    <row r="197" spans="2:11" s="1" customFormat="1" ht="15" customHeight="1">
      <c r="B197" s="268"/>
      <c r="C197" s="253" t="s">
        <v>1265</v>
      </c>
      <c r="D197" s="247"/>
      <c r="E197" s="247"/>
      <c r="F197" s="267" t="s">
        <v>1173</v>
      </c>
      <c r="G197" s="247"/>
      <c r="H197" s="247" t="s">
        <v>1266</v>
      </c>
      <c r="I197" s="247" t="s">
        <v>1208</v>
      </c>
      <c r="J197" s="247"/>
      <c r="K197" s="289"/>
    </row>
    <row r="198" spans="2:11" s="1" customFormat="1" ht="15" customHeight="1">
      <c r="B198" s="268"/>
      <c r="C198" s="253" t="s">
        <v>1267</v>
      </c>
      <c r="D198" s="247"/>
      <c r="E198" s="247"/>
      <c r="F198" s="267" t="s">
        <v>1173</v>
      </c>
      <c r="G198" s="247"/>
      <c r="H198" s="247" t="s">
        <v>1268</v>
      </c>
      <c r="I198" s="247" t="s">
        <v>1208</v>
      </c>
      <c r="J198" s="247"/>
      <c r="K198" s="289"/>
    </row>
    <row r="199" spans="2:11" s="1" customFormat="1" ht="15" customHeight="1">
      <c r="B199" s="268"/>
      <c r="C199" s="253" t="s">
        <v>1269</v>
      </c>
      <c r="D199" s="247"/>
      <c r="E199" s="247"/>
      <c r="F199" s="267" t="s">
        <v>1179</v>
      </c>
      <c r="G199" s="247"/>
      <c r="H199" s="247" t="s">
        <v>1270</v>
      </c>
      <c r="I199" s="247" t="s">
        <v>1208</v>
      </c>
      <c r="J199" s="247"/>
      <c r="K199" s="289"/>
    </row>
    <row r="200" spans="2:11" s="1" customFormat="1" ht="15" customHeight="1">
      <c r="B200" s="295"/>
      <c r="C200" s="303"/>
      <c r="D200" s="277"/>
      <c r="E200" s="277"/>
      <c r="F200" s="277"/>
      <c r="G200" s="277"/>
      <c r="H200" s="277"/>
      <c r="I200" s="277"/>
      <c r="J200" s="277"/>
      <c r="K200" s="296"/>
    </row>
    <row r="201" spans="2:11" s="1" customFormat="1" ht="18.75" customHeight="1">
      <c r="B201" s="244"/>
      <c r="C201" s="247"/>
      <c r="D201" s="247"/>
      <c r="E201" s="247"/>
      <c r="F201" s="267"/>
      <c r="G201" s="247"/>
      <c r="H201" s="247"/>
      <c r="I201" s="247"/>
      <c r="J201" s="247"/>
      <c r="K201" s="244"/>
    </row>
    <row r="202" spans="2:11" s="1" customFormat="1" ht="18.75" customHeight="1">
      <c r="B202" s="254"/>
      <c r="C202" s="254"/>
      <c r="D202" s="254"/>
      <c r="E202" s="254"/>
      <c r="F202" s="254"/>
      <c r="G202" s="254"/>
      <c r="H202" s="254"/>
      <c r="I202" s="254"/>
      <c r="J202" s="254"/>
      <c r="K202" s="254"/>
    </row>
    <row r="203" spans="2:11" s="1" customFormat="1" ht="13.5">
      <c r="B203" s="236"/>
      <c r="C203" s="237"/>
      <c r="D203" s="237"/>
      <c r="E203" s="237"/>
      <c r="F203" s="237"/>
      <c r="G203" s="237"/>
      <c r="H203" s="237"/>
      <c r="I203" s="237"/>
      <c r="J203" s="237"/>
      <c r="K203" s="238"/>
    </row>
    <row r="204" spans="2:11" s="1" customFormat="1" ht="21" customHeight="1">
      <c r="B204" s="239"/>
      <c r="C204" s="362" t="s">
        <v>1271</v>
      </c>
      <c r="D204" s="362"/>
      <c r="E204" s="362"/>
      <c r="F204" s="362"/>
      <c r="G204" s="362"/>
      <c r="H204" s="362"/>
      <c r="I204" s="362"/>
      <c r="J204" s="362"/>
      <c r="K204" s="240"/>
    </row>
    <row r="205" spans="2:11" s="1" customFormat="1" ht="25.5" customHeight="1">
      <c r="B205" s="239"/>
      <c r="C205" s="304" t="s">
        <v>1272</v>
      </c>
      <c r="D205" s="304"/>
      <c r="E205" s="304"/>
      <c r="F205" s="304" t="s">
        <v>1273</v>
      </c>
      <c r="G205" s="305"/>
      <c r="H205" s="367" t="s">
        <v>1274</v>
      </c>
      <c r="I205" s="367"/>
      <c r="J205" s="367"/>
      <c r="K205" s="240"/>
    </row>
    <row r="206" spans="2:11" s="1" customFormat="1" ht="5.25" customHeight="1">
      <c r="B206" s="268"/>
      <c r="C206" s="265"/>
      <c r="D206" s="265"/>
      <c r="E206" s="265"/>
      <c r="F206" s="265"/>
      <c r="G206" s="247"/>
      <c r="H206" s="265"/>
      <c r="I206" s="265"/>
      <c r="J206" s="265"/>
      <c r="K206" s="289"/>
    </row>
    <row r="207" spans="2:11" s="1" customFormat="1" ht="15" customHeight="1">
      <c r="B207" s="268"/>
      <c r="C207" s="247" t="s">
        <v>1264</v>
      </c>
      <c r="D207" s="247"/>
      <c r="E207" s="247"/>
      <c r="F207" s="267" t="s">
        <v>45</v>
      </c>
      <c r="G207" s="247"/>
      <c r="H207" s="368" t="s">
        <v>1275</v>
      </c>
      <c r="I207" s="368"/>
      <c r="J207" s="368"/>
      <c r="K207" s="289"/>
    </row>
    <row r="208" spans="2:11" s="1" customFormat="1" ht="15" customHeight="1">
      <c r="B208" s="268"/>
      <c r="C208" s="274"/>
      <c r="D208" s="247"/>
      <c r="E208" s="247"/>
      <c r="F208" s="267" t="s">
        <v>46</v>
      </c>
      <c r="G208" s="247"/>
      <c r="H208" s="368" t="s">
        <v>1276</v>
      </c>
      <c r="I208" s="368"/>
      <c r="J208" s="368"/>
      <c r="K208" s="289"/>
    </row>
    <row r="209" spans="2:11" s="1" customFormat="1" ht="15" customHeight="1">
      <c r="B209" s="268"/>
      <c r="C209" s="274"/>
      <c r="D209" s="247"/>
      <c r="E209" s="247"/>
      <c r="F209" s="267" t="s">
        <v>49</v>
      </c>
      <c r="G209" s="247"/>
      <c r="H209" s="368" t="s">
        <v>1277</v>
      </c>
      <c r="I209" s="368"/>
      <c r="J209" s="368"/>
      <c r="K209" s="289"/>
    </row>
    <row r="210" spans="2:11" s="1" customFormat="1" ht="15" customHeight="1">
      <c r="B210" s="268"/>
      <c r="C210" s="247"/>
      <c r="D210" s="247"/>
      <c r="E210" s="247"/>
      <c r="F210" s="267" t="s">
        <v>47</v>
      </c>
      <c r="G210" s="247"/>
      <c r="H210" s="368" t="s">
        <v>1278</v>
      </c>
      <c r="I210" s="368"/>
      <c r="J210" s="368"/>
      <c r="K210" s="289"/>
    </row>
    <row r="211" spans="2:11" s="1" customFormat="1" ht="15" customHeight="1">
      <c r="B211" s="268"/>
      <c r="C211" s="247"/>
      <c r="D211" s="247"/>
      <c r="E211" s="247"/>
      <c r="F211" s="267" t="s">
        <v>48</v>
      </c>
      <c r="G211" s="247"/>
      <c r="H211" s="368" t="s">
        <v>1279</v>
      </c>
      <c r="I211" s="368"/>
      <c r="J211" s="368"/>
      <c r="K211" s="289"/>
    </row>
    <row r="212" spans="2:11" s="1" customFormat="1" ht="15" customHeight="1">
      <c r="B212" s="268"/>
      <c r="C212" s="247"/>
      <c r="D212" s="247"/>
      <c r="E212" s="247"/>
      <c r="F212" s="267"/>
      <c r="G212" s="247"/>
      <c r="H212" s="247"/>
      <c r="I212" s="247"/>
      <c r="J212" s="247"/>
      <c r="K212" s="289"/>
    </row>
    <row r="213" spans="2:11" s="1" customFormat="1" ht="15" customHeight="1">
      <c r="B213" s="268"/>
      <c r="C213" s="247" t="s">
        <v>1220</v>
      </c>
      <c r="D213" s="247"/>
      <c r="E213" s="247"/>
      <c r="F213" s="267" t="s">
        <v>78</v>
      </c>
      <c r="G213" s="247"/>
      <c r="H213" s="368" t="s">
        <v>1280</v>
      </c>
      <c r="I213" s="368"/>
      <c r="J213" s="368"/>
      <c r="K213" s="289"/>
    </row>
    <row r="214" spans="2:11" s="1" customFormat="1" ht="15" customHeight="1">
      <c r="B214" s="268"/>
      <c r="C214" s="274"/>
      <c r="D214" s="247"/>
      <c r="E214" s="247"/>
      <c r="F214" s="267" t="s">
        <v>1115</v>
      </c>
      <c r="G214" s="247"/>
      <c r="H214" s="368" t="s">
        <v>1116</v>
      </c>
      <c r="I214" s="368"/>
      <c r="J214" s="368"/>
      <c r="K214" s="289"/>
    </row>
    <row r="215" spans="2:11" s="1" customFormat="1" ht="15" customHeight="1">
      <c r="B215" s="268"/>
      <c r="C215" s="247"/>
      <c r="D215" s="247"/>
      <c r="E215" s="247"/>
      <c r="F215" s="267" t="s">
        <v>1113</v>
      </c>
      <c r="G215" s="247"/>
      <c r="H215" s="368" t="s">
        <v>1281</v>
      </c>
      <c r="I215" s="368"/>
      <c r="J215" s="368"/>
      <c r="K215" s="289"/>
    </row>
    <row r="216" spans="2:11" s="1" customFormat="1" ht="15" customHeight="1">
      <c r="B216" s="306"/>
      <c r="C216" s="274"/>
      <c r="D216" s="274"/>
      <c r="E216" s="274"/>
      <c r="F216" s="267" t="s">
        <v>1117</v>
      </c>
      <c r="G216" s="253"/>
      <c r="H216" s="366" t="s">
        <v>1118</v>
      </c>
      <c r="I216" s="366"/>
      <c r="J216" s="366"/>
      <c r="K216" s="307"/>
    </row>
    <row r="217" spans="2:11" s="1" customFormat="1" ht="15" customHeight="1">
      <c r="B217" s="306"/>
      <c r="C217" s="274"/>
      <c r="D217" s="274"/>
      <c r="E217" s="274"/>
      <c r="F217" s="267" t="s">
        <v>1119</v>
      </c>
      <c r="G217" s="253"/>
      <c r="H217" s="366" t="s">
        <v>1097</v>
      </c>
      <c r="I217" s="366"/>
      <c r="J217" s="366"/>
      <c r="K217" s="307"/>
    </row>
    <row r="218" spans="2:11" s="1" customFormat="1" ht="15" customHeight="1">
      <c r="B218" s="306"/>
      <c r="C218" s="274"/>
      <c r="D218" s="274"/>
      <c r="E218" s="274"/>
      <c r="F218" s="308"/>
      <c r="G218" s="253"/>
      <c r="H218" s="309"/>
      <c r="I218" s="309"/>
      <c r="J218" s="309"/>
      <c r="K218" s="307"/>
    </row>
    <row r="219" spans="2:11" s="1" customFormat="1" ht="15" customHeight="1">
      <c r="B219" s="306"/>
      <c r="C219" s="247" t="s">
        <v>1244</v>
      </c>
      <c r="D219" s="274"/>
      <c r="E219" s="274"/>
      <c r="F219" s="267">
        <v>1</v>
      </c>
      <c r="G219" s="253"/>
      <c r="H219" s="366" t="s">
        <v>1282</v>
      </c>
      <c r="I219" s="366"/>
      <c r="J219" s="366"/>
      <c r="K219" s="307"/>
    </row>
    <row r="220" spans="2:11" s="1" customFormat="1" ht="15" customHeight="1">
      <c r="B220" s="306"/>
      <c r="C220" s="274"/>
      <c r="D220" s="274"/>
      <c r="E220" s="274"/>
      <c r="F220" s="267">
        <v>2</v>
      </c>
      <c r="G220" s="253"/>
      <c r="H220" s="366" t="s">
        <v>1283</v>
      </c>
      <c r="I220" s="366"/>
      <c r="J220" s="366"/>
      <c r="K220" s="307"/>
    </row>
    <row r="221" spans="2:11" s="1" customFormat="1" ht="15" customHeight="1">
      <c r="B221" s="306"/>
      <c r="C221" s="274"/>
      <c r="D221" s="274"/>
      <c r="E221" s="274"/>
      <c r="F221" s="267">
        <v>3</v>
      </c>
      <c r="G221" s="253"/>
      <c r="H221" s="366" t="s">
        <v>1284</v>
      </c>
      <c r="I221" s="366"/>
      <c r="J221" s="366"/>
      <c r="K221" s="307"/>
    </row>
    <row r="222" spans="2:11" s="1" customFormat="1" ht="15" customHeight="1">
      <c r="B222" s="306"/>
      <c r="C222" s="274"/>
      <c r="D222" s="274"/>
      <c r="E222" s="274"/>
      <c r="F222" s="267">
        <v>4</v>
      </c>
      <c r="G222" s="253"/>
      <c r="H222" s="366" t="s">
        <v>1285</v>
      </c>
      <c r="I222" s="366"/>
      <c r="J222" s="366"/>
      <c r="K222" s="307"/>
    </row>
    <row r="223" spans="2:11" s="1" customFormat="1" ht="12.75" customHeight="1">
      <c r="B223" s="310"/>
      <c r="C223" s="311"/>
      <c r="D223" s="311"/>
      <c r="E223" s="311"/>
      <c r="F223" s="311"/>
      <c r="G223" s="311"/>
      <c r="H223" s="311"/>
      <c r="I223" s="311"/>
      <c r="J223" s="311"/>
      <c r="K223" s="312"/>
    </row>
  </sheetData>
  <sheetProtection formatCells="0" formatColumns="0" formatRows="0" insertColumns="0" insertRows="0" insertHyperlinks="0" deleteColumns="0" deleteRows="0" sort="0" autoFilter="0" pivotTables="0"/>
  <mergeCells count="77">
    <mergeCell ref="H222:J222"/>
    <mergeCell ref="H219:J219"/>
    <mergeCell ref="H220:J220"/>
    <mergeCell ref="H221:J221"/>
    <mergeCell ref="H205:J205"/>
    <mergeCell ref="H207:J207"/>
    <mergeCell ref="H210:J210"/>
    <mergeCell ref="H211:J211"/>
    <mergeCell ref="H213:J213"/>
    <mergeCell ref="H214:J214"/>
    <mergeCell ref="H215:J215"/>
    <mergeCell ref="H216:J216"/>
    <mergeCell ref="H217:J217"/>
    <mergeCell ref="H208:J208"/>
    <mergeCell ref="H209:J209"/>
    <mergeCell ref="C204:J204"/>
    <mergeCell ref="C171:J171"/>
    <mergeCell ref="C147:J147"/>
    <mergeCell ref="C122:J122"/>
    <mergeCell ref="C102:J102"/>
    <mergeCell ref="C75:J75"/>
    <mergeCell ref="D69:J69"/>
    <mergeCell ref="D70:J70"/>
    <mergeCell ref="D62:J62"/>
    <mergeCell ref="D63:J63"/>
    <mergeCell ref="D65:J65"/>
    <mergeCell ref="D66:J66"/>
    <mergeCell ref="D67:J67"/>
    <mergeCell ref="D68:J68"/>
    <mergeCell ref="D61:J61"/>
    <mergeCell ref="D60:J60"/>
    <mergeCell ref="D59:J59"/>
    <mergeCell ref="D58:J58"/>
    <mergeCell ref="C55:J55"/>
    <mergeCell ref="C57:J57"/>
    <mergeCell ref="C54:J54"/>
    <mergeCell ref="C52:J52"/>
    <mergeCell ref="D51:J51"/>
    <mergeCell ref="E50:J50"/>
    <mergeCell ref="E49:J49"/>
    <mergeCell ref="G45:J45"/>
    <mergeCell ref="D47:J47"/>
    <mergeCell ref="E48:J48"/>
    <mergeCell ref="G44:J44"/>
    <mergeCell ref="G43:J43"/>
    <mergeCell ref="G41:J41"/>
    <mergeCell ref="G42:J42"/>
    <mergeCell ref="G40:J40"/>
    <mergeCell ref="D30:J30"/>
    <mergeCell ref="D28:J28"/>
    <mergeCell ref="D31:J31"/>
    <mergeCell ref="D33:J33"/>
    <mergeCell ref="G39:J39"/>
    <mergeCell ref="D34:J34"/>
    <mergeCell ref="D35:J35"/>
    <mergeCell ref="G36:J36"/>
    <mergeCell ref="G37:J37"/>
    <mergeCell ref="G38:J38"/>
    <mergeCell ref="D27:J27"/>
    <mergeCell ref="C26:J26"/>
    <mergeCell ref="D16:J16"/>
    <mergeCell ref="F22:J22"/>
    <mergeCell ref="F23:J23"/>
    <mergeCell ref="C25:J25"/>
    <mergeCell ref="D17:J17"/>
    <mergeCell ref="F18:J18"/>
    <mergeCell ref="F19:J19"/>
    <mergeCell ref="F20:J20"/>
    <mergeCell ref="F21:J21"/>
    <mergeCell ref="D15:J15"/>
    <mergeCell ref="C3:J3"/>
    <mergeCell ref="C9:J9"/>
    <mergeCell ref="D10:J10"/>
    <mergeCell ref="C4:J4"/>
    <mergeCell ref="C6:J6"/>
    <mergeCell ref="C7:J7"/>
    <mergeCell ref="D11:J11"/>
  </mergeCells>
  <pageMargins left="0.7" right="0.7" top="0.78740157499999996" bottom="0.78740157499999996"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Rekapitulace zakázky</vt:lpstr>
      <vt:lpstr>2019-10-01 - Oprava sauny...</vt:lpstr>
      <vt:lpstr>Pokyny pro vyplnění</vt:lpstr>
      <vt:lpstr>'2019-10-01 - Oprava sauny...'!Názvy_tisku</vt:lpstr>
      <vt:lpstr>'Rekapitulace zakázky'!Názvy_tisku</vt:lpstr>
      <vt:lpstr>'2019-10-01 - Oprava sauny...'!Oblast_tisku</vt:lpstr>
      <vt:lpstr>'Rekapitulace zakázky'!Oblast_tisku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DESKTOP-GSLCHH2\Lukáš Hykyš</dc:creator>
  <cp:lastPrinted>2020-02-20T15:01:02Z</cp:lastPrinted>
  <dcterms:created xsi:type="dcterms:W3CDTF">2019-12-09T08:34:49Z</dcterms:created>
  <dcterms:modified xsi:type="dcterms:W3CDTF">2020-03-04T13:12:00Z</dcterms:modified>
</cp:coreProperties>
</file>