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0110" windowHeight="8790" activeTab="0"/>
  </bookViews>
  <sheets>
    <sheet name="Rekapitulace stavby" sheetId="1" r:id="rId1"/>
    <sheet name="A00 - Architektonické a s..." sheetId="2" r:id="rId2"/>
    <sheet name="C00 - Požárně bezpečnostn..." sheetId="3" r:id="rId3"/>
    <sheet name="D00 - Zdravotně technické..." sheetId="4" r:id="rId4"/>
    <sheet name="F00 - Zařízení pro vytápě..." sheetId="5" r:id="rId5"/>
    <sheet name="J00 - Zařízení silnoproud..." sheetId="6" r:id="rId6"/>
    <sheet name="K00 - Slaboproudé systémy" sheetId="7" r:id="rId7"/>
    <sheet name="H00 - Zařízení vzduchotec..." sheetId="8" r:id="rId8"/>
    <sheet name="VRN - Vedlejší a ostatní ..." sheetId="9" r:id="rId9"/>
    <sheet name="Seznam figur" sheetId="10" r:id="rId10"/>
    <sheet name="Pokyny pro vyplnění" sheetId="11" r:id="rId11"/>
  </sheets>
  <definedNames>
    <definedName name="_xlnm._FilterDatabase" localSheetId="1" hidden="1">'A00 - Architektonické a s...'!$C$97:$K$908</definedName>
    <definedName name="_xlnm._FilterDatabase" localSheetId="2" hidden="1">'C00 - Požárně bezpečnostn...'!$C$81:$K$112</definedName>
    <definedName name="_xlnm._FilterDatabase" localSheetId="3" hidden="1">'D00 - Zdravotně technické...'!$C$98:$K$448</definedName>
    <definedName name="_xlnm._FilterDatabase" localSheetId="4" hidden="1">'F00 - Zařízení pro vytápě...'!$C$87:$K$273</definedName>
    <definedName name="_xlnm._FilterDatabase" localSheetId="7" hidden="1">'H00 - Zařízení vzduchotec...'!$C$85:$K$194</definedName>
    <definedName name="_xlnm._FilterDatabase" localSheetId="5" hidden="1">'J00 - Zařízení silnoproud...'!$C$79:$K$131</definedName>
    <definedName name="_xlnm._FilterDatabase" localSheetId="6" hidden="1">'K00 - Slaboproudé systémy'!$C$80:$K$183</definedName>
    <definedName name="_xlnm._FilterDatabase" localSheetId="8" hidden="1">'VRN - Vedlejší a ostatní ...'!$C$83:$K$103</definedName>
    <definedName name="_xlnm.Print_Area" localSheetId="1">'A00 - Architektonické a s...'!$C$4:$J$39,'A00 - Architektonické a s...'!$C$45:$J$79,'A00 - Architektonické a s...'!$C$85:$K$908</definedName>
    <definedName name="_xlnm.Print_Area" localSheetId="2">'C00 - Požárně bezpečnostn...'!$C$4:$J$39,'C00 - Požárně bezpečnostn...'!$C$45:$J$63,'C00 - Požárně bezpečnostn...'!$C$69:$K$112</definedName>
    <definedName name="_xlnm.Print_Area" localSheetId="3">'D00 - Zdravotně technické...'!$C$4:$J$39,'D00 - Zdravotně technické...'!$C$45:$J$80,'D00 - Zdravotně technické...'!$C$86:$K$448</definedName>
    <definedName name="_xlnm.Print_Area" localSheetId="4">'F00 - Zařízení pro vytápě...'!$C$4:$J$39,'F00 - Zařízení pro vytápě...'!$C$45:$J$69,'F00 - Zařízení pro vytápě...'!$C$75:$K$273</definedName>
    <definedName name="_xlnm.Print_Area" localSheetId="7">'H00 - Zařízení vzduchotec...'!$C$4:$J$39,'H00 - Zařízení vzduchotec...'!$C$45:$J$67,'H00 - Zařízení vzduchotec...'!$C$73:$K$194</definedName>
    <definedName name="_xlnm.Print_Area" localSheetId="5">'J00 - Zařízení silnoproud...'!$C$4:$J$39,'J00 - Zařízení silnoproud...'!$C$45:$J$61,'J00 - Zařízení silnoproud...'!$C$67:$K$131</definedName>
    <definedName name="_xlnm.Print_Area" localSheetId="6">'K00 - Slaboproudé systémy'!$C$4:$J$39,'K00 - Slaboproudé systémy'!$C$45:$J$62,'K00 - Slaboproudé systémy'!$C$68:$K$183</definedName>
    <definedName name="_xlnm.Print_Area" localSheetId="10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stavby'!$C$42:$AQ$63</definedName>
    <definedName name="_xlnm.Print_Area" localSheetId="9">'Seznam figur'!$C$4:$G$444</definedName>
    <definedName name="_xlnm.Print_Area" localSheetId="8">'VRN - Vedlejší a ostatní ...'!$C$4:$J$39,'VRN - Vedlejší a ostatní ...'!$C$45:$J$65,'VRN - Vedlejší a ostatní ...'!$C$71:$K$103</definedName>
    <definedName name="_xlnm.Print_Titles" localSheetId="0">'Rekapitulace stavby'!$52:$52</definedName>
    <definedName name="_xlnm.Print_Titles" localSheetId="1">'A00 - Architektonické a s...'!$97:$97</definedName>
    <definedName name="_xlnm.Print_Titles" localSheetId="2">'C00 - Požárně bezpečnostn...'!$81:$81</definedName>
    <definedName name="_xlnm.Print_Titles" localSheetId="3">'D00 - Zdravotně technické...'!$98:$98</definedName>
    <definedName name="_xlnm.Print_Titles" localSheetId="4">'F00 - Zařízení pro vytápě...'!$87:$87</definedName>
    <definedName name="_xlnm.Print_Titles" localSheetId="5">'J00 - Zařízení silnoproud...'!$79:$79</definedName>
    <definedName name="_xlnm.Print_Titles" localSheetId="6">'K00 - Slaboproudé systémy'!$80:$80</definedName>
    <definedName name="_xlnm.Print_Titles" localSheetId="7">'H00 - Zařízení vzduchotec...'!$85:$85</definedName>
    <definedName name="_xlnm.Print_Titles" localSheetId="8">'VRN - Vedlejší a ostatní ...'!$83:$83</definedName>
    <definedName name="_xlnm.Print_Titles" localSheetId="9">'Seznam figur'!$9:$9</definedName>
  </definedNames>
  <calcPr calcId="152511"/>
</workbook>
</file>

<file path=xl/sharedStrings.xml><?xml version="1.0" encoding="utf-8"?>
<sst xmlns="http://schemas.openxmlformats.org/spreadsheetml/2006/main" count="18086" uniqueCount="2455">
  <si>
    <t>Export Komplet</t>
  </si>
  <si>
    <t>VZ</t>
  </si>
  <si>
    <t>2.0</t>
  </si>
  <si>
    <t>ZAMOK</t>
  </si>
  <si>
    <t>False</t>
  </si>
  <si>
    <t>{70abef9f-54dc-4353-820a-7bc0346482e2}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</si>
  <si>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</si>
  <si>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</si>
  <si>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</si>
  <si>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</si>
  <si>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</si>
  <si>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</si>
  <si>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</si>
  <si>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</si>
  <si>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2-0480-01/50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</si>
  <si>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</si>
  <si>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</si>
  <si>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3.NP ZŠ a MŠ Kořenského</t>
  </si>
  <si>
    <t>KSO:</t>
  </si>
  <si>
    <t>801 32 12</t>
  </si>
  <si>
    <t>CC-CZ:</t>
  </si>
  <si>
    <t/>
  </si>
  <si>
    <t>Místo:</t>
  </si>
  <si>
    <t>Pod Žvahovem 463/21</t>
  </si>
  <si>
    <t>Datum:</t>
  </si>
  <si>
    <t>27. 5. 2020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</si>
  <si>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</si>
  <si>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</si>
  <si>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</si>
  <si>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</si>
  <si>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</si>
  <si>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</si>
  <si>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</si>
  <si>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</si>
  <si>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</si>
  <si>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60193280</t>
  </si>
  <si>
    <t>VPÚ DECO Praha, a.s.</t>
  </si>
  <si>
    <t>CZ60193280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</si>
  <si>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</si>
  <si>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</si>
  <si>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</si>
  <si>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</si>
  <si>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</si>
  <si>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</si>
  <si>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</si>
  <si>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</si>
  <si>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</si>
  <si>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</si>
  <si>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</si>
  <si>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</si>
  <si>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</si>
  <si>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</si>
  <si>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</si>
  <si>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</si>
  <si>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</si>
  <si>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</si>
  <si>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</si>
  <si>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</si>
  <si>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</si>
  <si>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</si>
  <si>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</si>
  <si>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</si>
  <si>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</si>
  <si>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</si>
  <si>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</si>
  <si>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</si>
  <si>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</si>
  <si>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</si>
  <si>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</si>
  <si>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</si>
  <si>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</si>
  <si>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</si>
  <si>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</si>
  <si>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</si>
  <si>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</si>
  <si>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</si>
  <si>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</si>
  <si>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</si>
  <si>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</si>
  <si>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A00</t>
  </si>
  <si>
    <t>Architektonické a stavebně technické řešení</t>
  </si>
  <si>
    <t>STA</t>
  </si>
  <si>
    <t>1</t>
  </si>
  <si>
    <t>{21c98590-d892-4620-a552-3ec225b0f5ca}</t>
  </si>
  <si>
    <t>2</t>
  </si>
  <si>
    <t>C00</t>
  </si>
  <si>
    <t>Požárně bezpečnostní řešení</t>
  </si>
  <si>
    <t>{60f4f798-e10c-448f-98e6-6fbaec3ed77c}</t>
  </si>
  <si>
    <t>D00</t>
  </si>
  <si>
    <t>Zdravotně technické instalace</t>
  </si>
  <si>
    <t>{97f42bac-1796-468e-b112-4bb6cb7005e4}</t>
  </si>
  <si>
    <t>F00</t>
  </si>
  <si>
    <t>Zařízení pro vytápění staveb</t>
  </si>
  <si>
    <t>{881c74f4-3b2f-45cb-9bc7-cbf4b2a39d1b}</t>
  </si>
  <si>
    <t>J00</t>
  </si>
  <si>
    <t>Zařízení silnoproudé elektrotechniky</t>
  </si>
  <si>
    <t>{996ce4f4-2493-4a92-9fd0-6f6d032dba51}</t>
  </si>
  <si>
    <t>K00</t>
  </si>
  <si>
    <t>Slaboproudé systémy</t>
  </si>
  <si>
    <t>{0b3337c3-06bc-49c9-9da4-51186fa039cb}</t>
  </si>
  <si>
    <t>H00</t>
  </si>
  <si>
    <t>Zařízení vzduchotechniky</t>
  </si>
  <si>
    <t>{c7a5c598-5814-4d10-b7a4-08781047d91b}</t>
  </si>
  <si>
    <t>VRN</t>
  </si>
  <si>
    <t>Vedlejší a ostatní náklady</t>
  </si>
  <si>
    <t>VON</t>
  </si>
  <si>
    <t>{665ea4ad-c249-4454-8fde-6147ceb129bf}</t>
  </si>
  <si>
    <t>bednění</t>
  </si>
  <si>
    <t>m2</t>
  </si>
  <si>
    <t>4,05</t>
  </si>
  <si>
    <t>dlažba</t>
  </si>
  <si>
    <t>25,83</t>
  </si>
  <si>
    <t>KRYCÍ LIST SOUPISU PRACÍ</t>
  </si>
  <si>
    <t>dmtžCPP100</t>
  </si>
  <si>
    <t>31</t>
  </si>
  <si>
    <t>dmtžCPP150</t>
  </si>
  <si>
    <t>10</t>
  </si>
  <si>
    <t>dmtžCPPzdivo</t>
  </si>
  <si>
    <t>m3</t>
  </si>
  <si>
    <t>5,158</t>
  </si>
  <si>
    <t>dmtždlažby</t>
  </si>
  <si>
    <t>25,36</t>
  </si>
  <si>
    <t>Objekt:</t>
  </si>
  <si>
    <t>dmtždveře</t>
  </si>
  <si>
    <t>23,6</t>
  </si>
  <si>
    <t>A00 - Architektonické a stavebně technické řešení</t>
  </si>
  <si>
    <t>dmtžGTXT1</t>
  </si>
  <si>
    <t>124</t>
  </si>
  <si>
    <t>dmtžlišt</t>
  </si>
  <si>
    <t>m</t>
  </si>
  <si>
    <t>127,75</t>
  </si>
  <si>
    <t>dmtžnátěr</t>
  </si>
  <si>
    <t>t</t>
  </si>
  <si>
    <t>174,48</t>
  </si>
  <si>
    <t>dmtžobklady</t>
  </si>
  <si>
    <t>126,38</t>
  </si>
  <si>
    <t>dmtžOSB</t>
  </si>
  <si>
    <t>dmtžparket</t>
  </si>
  <si>
    <t>240,71</t>
  </si>
  <si>
    <t>dmtžpodhled</t>
  </si>
  <si>
    <t>105,84</t>
  </si>
  <si>
    <t>koberec</t>
  </si>
  <si>
    <t>65,43</t>
  </si>
  <si>
    <t>malby1</t>
  </si>
  <si>
    <t>545,7</t>
  </si>
  <si>
    <t>malby2</t>
  </si>
  <si>
    <t>129,71</t>
  </si>
  <si>
    <t>malby3</t>
  </si>
  <si>
    <t>obkladKER</t>
  </si>
  <si>
    <t>121,72</t>
  </si>
  <si>
    <t>obkladKERpar</t>
  </si>
  <si>
    <t>12,12</t>
  </si>
  <si>
    <t>sdk125H2</t>
  </si>
  <si>
    <t>57,31</t>
  </si>
  <si>
    <t>sdk100H2</t>
  </si>
  <si>
    <t>12,063</t>
  </si>
  <si>
    <t>dmtžSDK100</t>
  </si>
  <si>
    <t>19,425</t>
  </si>
  <si>
    <t>otvoryKAN</t>
  </si>
  <si>
    <t>kus</t>
  </si>
  <si>
    <t>5</t>
  </si>
  <si>
    <t>oškrab_malby</t>
  </si>
  <si>
    <t>856,44</t>
  </si>
  <si>
    <t>oškrab_malby_stěny</t>
  </si>
  <si>
    <t>732,44</t>
  </si>
  <si>
    <t>oškrab_malby_strop</t>
  </si>
  <si>
    <t>otvor1</t>
  </si>
  <si>
    <t>ks</t>
  </si>
  <si>
    <t>3</t>
  </si>
  <si>
    <t>otvor2</t>
  </si>
  <si>
    <t>rýha15x20</t>
  </si>
  <si>
    <t>8,4</t>
  </si>
  <si>
    <t>úklid</t>
  </si>
  <si>
    <t>707,58</t>
  </si>
  <si>
    <t>vinil</t>
  </si>
  <si>
    <t>240,92</t>
  </si>
  <si>
    <t>vinilsokl</t>
  </si>
  <si>
    <t>124,3</t>
  </si>
  <si>
    <t>rýhaZTI</t>
  </si>
  <si>
    <t>19</t>
  </si>
  <si>
    <t>otvorZTI</t>
  </si>
  <si>
    <t>PDsdkH2</t>
  </si>
  <si>
    <t>25,2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</si>
  <si>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</si>
  <si>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</si>
  <si>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</si>
  <si>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</si>
  <si>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</si>
  <si>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</si>
  <si>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</si>
  <si>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</si>
  <si>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</si>
  <si>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</si>
  <si>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</si>
  <si>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</si>
  <si>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</si>
  <si>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</si>
  <si>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</si>
  <si>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</si>
  <si>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</si>
  <si>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</si>
  <si>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</si>
  <si>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</si>
  <si>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</si>
  <si>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</si>
  <si>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</si>
  <si>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</si>
  <si>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</si>
  <si>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</si>
  <si>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</si>
  <si>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</si>
  <si>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</si>
  <si>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</si>
  <si>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</si>
  <si>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</si>
  <si>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</si>
  <si>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</si>
  <si>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</si>
  <si>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</si>
  <si>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</si>
  <si>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</si>
  <si>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</si>
  <si>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Zakládání</t>
  </si>
  <si>
    <t>K</t>
  </si>
  <si>
    <t>278381124</t>
  </si>
  <si>
    <t>Základy pod technologická zařízení půdorysné plochy do 0,09 m2 z betonu prostého tř. C 16/20</t>
  </si>
  <si>
    <t>CS ÚRS 2020 01</t>
  </si>
  <si>
    <t>4</t>
  </si>
  <si>
    <t>1933723344</t>
  </si>
  <si>
    <t>PP</t>
  </si>
  <si>
    <t>Základ (podezdívka) betonový pod ventilátory, čerpadla, ohřívače, motorová zařízení apod. z betonu prostého nebo železového včetně potřebného bednění, s hladkou cementovou omítkou stěn, s potěrem, s vynecháním otvorů pro kotevní železa, bez zemních prací a izolace půdorysná plocha základu do 0,09 m2 tř. C 16/20</t>
  </si>
  <si>
    <t>VV</t>
  </si>
  <si>
    <t>"roznášecí blok pod překlad" 0,5*0,2*0,05*2*3</t>
  </si>
  <si>
    <t>Svislé a kompletní konstrukce</t>
  </si>
  <si>
    <t>311231117</t>
  </si>
  <si>
    <t>Zdivo nosné z cihel dl 290 mm P7 až 15 na SMS 10 MPa</t>
  </si>
  <si>
    <t>1947050032</t>
  </si>
  <si>
    <t>Zdivo z cihel pálených nosné z cihel plných dl. 290 mm P 7 až 15, na maltu ze suché směsi 10 MPa</t>
  </si>
  <si>
    <t>"zazdívka dveřního otvoru" 1,3*2,2*0,5</t>
  </si>
  <si>
    <t>Součet</t>
  </si>
  <si>
    <t>317168012</t>
  </si>
  <si>
    <t>Překlad keramický plochý š 115 mm dl 1250 mm</t>
  </si>
  <si>
    <t>1906429296</t>
  </si>
  <si>
    <t>Překlady keramické ploché osazené do maltového lože, výšky překladu 71 mm šířky 115 mm, délky 1250 mm</t>
  </si>
  <si>
    <t>317168013</t>
  </si>
  <si>
    <t>Překlad keramický plochý š 115 mm dl 1500 mm</t>
  </si>
  <si>
    <t>-1736824860</t>
  </si>
  <si>
    <t>Překlady keramické ploché osazené do maltového lože, výšky překladu 71 mm šířky 115 mm, délky 1500 mm</t>
  </si>
  <si>
    <t>317941123</t>
  </si>
  <si>
    <t>Osazování ocelových válcovaných nosníků na zdivu I, IE, U, UE nebo L do č 22</t>
  </si>
  <si>
    <t>-94560256</t>
  </si>
  <si>
    <t>Osazování ocelových válcovaných nosníků na zdivu I nebo IE nebo U nebo UE nebo L č. 14 až 22 nebo výšky do 220 mm</t>
  </si>
  <si>
    <t>6</t>
  </si>
  <si>
    <t>M</t>
  </si>
  <si>
    <t>13010746</t>
  </si>
  <si>
    <t>ocel profilová IPE 140 jakost 11 375</t>
  </si>
  <si>
    <t>8</t>
  </si>
  <si>
    <t>1592691394</t>
  </si>
  <si>
    <t>0,167*1,15 'Přepočtené koeficientem množství</t>
  </si>
  <si>
    <t>7</t>
  </si>
  <si>
    <t>13611218</t>
  </si>
  <si>
    <t>plech ocelový hladký jakost S235JR tl 5mm tabule</t>
  </si>
  <si>
    <t>-1001200104</t>
  </si>
  <si>
    <t>7,88*0,4*0,1*0,005*3*3</t>
  </si>
  <si>
    <t>0,014*1,2 'Přepočtené koeficientem množství</t>
  </si>
  <si>
    <t>340236212</t>
  </si>
  <si>
    <t>Zazdívka otvorů v příčkách nebo stěnách plochy do 0,09 m2 cihlami plnými tl přes 100 mm</t>
  </si>
  <si>
    <t>1374902494</t>
  </si>
  <si>
    <t>Zazdívka otvorů v příčkách nebo stěnách cihlami plnými pálenými plochy přes 0,0225 m2 do 0,09 m2, tloušťky přes 100 mm</t>
  </si>
  <si>
    <t>"2.NP sociálky, otvory pod STR podvěšené kanalizace" otvoryKAN</t>
  </si>
  <si>
    <t>9</t>
  </si>
  <si>
    <t>340239212</t>
  </si>
  <si>
    <t>Zazdívka otvorů v příčkách nebo stěnách plochy do 4 m2 cihlami plnými tl přes 100 mm</t>
  </si>
  <si>
    <t>993568989</t>
  </si>
  <si>
    <t>Zazdívka otvorů v příčkách nebo stěnách cihlami plnými pálenými plochy přes 1 m2 do 4 m2, tloušťky přes 100 mm</t>
  </si>
  <si>
    <t>"dveřní otvory" 1,5*4</t>
  </si>
  <si>
    <t>346244381</t>
  </si>
  <si>
    <t>Plentování jednostranné v do 200 mm válcovaných nosníků cihlami</t>
  </si>
  <si>
    <t>-1788032630</t>
  </si>
  <si>
    <t>Plentování ocelových válcovaných nosníků jednostranné cihlami na maltu, výška stojiny do 200 mm</t>
  </si>
  <si>
    <t>1,4*0,3*2*3</t>
  </si>
  <si>
    <t>11</t>
  </si>
  <si>
    <t>346481112</t>
  </si>
  <si>
    <t>Zaplentování rýh, potrubí, výklenků nebo nik ve stěnách keramickým pletivem</t>
  </si>
  <si>
    <t>-2071559555</t>
  </si>
  <si>
    <t>Zaplentování rýh, potrubí, válcovaných nosníků, výklenků nebo nik jakéhokoliv tvaru, na maltu ve stěnách nebo před stěnami keramickým a funkčně podobným pletivem</t>
  </si>
  <si>
    <t>12</t>
  </si>
  <si>
    <t>349231811</t>
  </si>
  <si>
    <t>Přizdívka ostění s ozubem z cihel tl do 150 mm</t>
  </si>
  <si>
    <t>371015292</t>
  </si>
  <si>
    <t>Přizdívka z cihel ostění s ozubem ve vybouraných otvorech, s vysekáním kapes pro zavázaní přes 80 do 150 mm</t>
  </si>
  <si>
    <t>0,63*2,2*2*10</t>
  </si>
  <si>
    <t>0,48*2,2*2*6</t>
  </si>
  <si>
    <t>Vodorovné konstrukce</t>
  </si>
  <si>
    <t>13</t>
  </si>
  <si>
    <t>411388621</t>
  </si>
  <si>
    <t>Zabetonování otvorů tl do 150 mm ze suchých směsí pl do 0,25 m2 ve stropech</t>
  </si>
  <si>
    <t>756304024</t>
  </si>
  <si>
    <t>Zabetonování otvorů ve stropech nebo v klenbách včetně lešení, bednění, odbednění a výztuže (materiál v ceně) ze suchých směsí, tl. do 150 mm ve stropech železobetonových, tvárnicových a prefabrikovaných plochy do 0,25 m2</t>
  </si>
  <si>
    <t>"stoupací vedení potrubí ZTI - 3.PP až 3.NP" otvorZTI</t>
  </si>
  <si>
    <t>14</t>
  </si>
  <si>
    <t>413321414</t>
  </si>
  <si>
    <t>Nosníky ze ŽB tř. C 25/30</t>
  </si>
  <si>
    <t>849931249</t>
  </si>
  <si>
    <t>Nosníky z betonu železového (bez výztuže) včetně stěnových i jeřábových drah, volných trámů, průvlaků, rámových příčlí, ztužidel, konzol, vodorovných táhel apod., tyčových konstrukcí tř. C 25/30</t>
  </si>
  <si>
    <t>1,4*0,5*0,2*3</t>
  </si>
  <si>
    <t>413351111</t>
  </si>
  <si>
    <t>Zřízení bednění nosníků a průvlaků bez podpěrné kce výšky do 100 cm</t>
  </si>
  <si>
    <t>-1677597876</t>
  </si>
  <si>
    <t>Bednění nosníků a průvlaků - bez podpěrné konstrukce výška nosníku po spodní líc stropní desky do 100 cm zřízení</t>
  </si>
  <si>
    <t>(0,2+0,5+0,2)*1,5*3</t>
  </si>
  <si>
    <t>16</t>
  </si>
  <si>
    <t>413351112</t>
  </si>
  <si>
    <t>Odstranění bednění nosníků a průvlaků bez podpěrné kce výšky do 100 cm</t>
  </si>
  <si>
    <t>186865673</t>
  </si>
  <si>
    <t>Bednění nosníků a průvlaků - bez podpěrné konstrukce výška nosníku po spodní líc stropní desky do 100 cm odstranění</t>
  </si>
  <si>
    <t>17</t>
  </si>
  <si>
    <t>413352111</t>
  </si>
  <si>
    <t>Zřízení podpěrné konstrukce nosníků výšky podepření do 4 m pro nosník výšky do 100 cm</t>
  </si>
  <si>
    <t>-1855047652</t>
  </si>
  <si>
    <t>Podpěrná konstrukce nosníků a průvlaků výšky podepření do 4 m výšky nosníku (po spodní hranu stropní desky) do 100 cm zřízení</t>
  </si>
  <si>
    <t>18</t>
  </si>
  <si>
    <t>413352112</t>
  </si>
  <si>
    <t>Odstranění podpěrné konstrukce nosníků výšky podepření do 4 m pro nosník výšky do 100 cm</t>
  </si>
  <si>
    <t>-608119367</t>
  </si>
  <si>
    <t>Podpěrná konstrukce nosníků a průvlaků výšky podepření do 4 m výšky nosníku (po spodní hranu stropní desky) do 100 cm odstranění</t>
  </si>
  <si>
    <t>413362021</t>
  </si>
  <si>
    <t>Výztuž nosníků, volných trámů nebo průvlaků volných trámů svařovanými sítěmi Kari</t>
  </si>
  <si>
    <t>1028166410</t>
  </si>
  <si>
    <t>Výztuž nosníků včetně stěnových i jeřábových drah, volných trámů, průvlaků, rámových příčlí, ztužidel, konzol, vodorovných táhel apod. tyčových konstrukcí lemujících nebo vyztužujících stropní a podobné střešní konstrukce ze svařovaných sítí z drátů typu KARI</t>
  </si>
  <si>
    <t>"KA16, KARI 4/10/2x3, 11,88 kg/ks" 0,01188</t>
  </si>
  <si>
    <t>Úpravy povrchů, podlahy a osazování výplní</t>
  </si>
  <si>
    <t>20</t>
  </si>
  <si>
    <t>611311131</t>
  </si>
  <si>
    <t>Potažení vnitřních rovných stropů vápenným štukem tloušťky do 3 mm</t>
  </si>
  <si>
    <t>1927334609</t>
  </si>
  <si>
    <t>Potažení vnitřních ploch štukem tloušťky do 3 mm vodorovných konstrukcí stropů rovných</t>
  </si>
  <si>
    <t>"3.NP"</t>
  </si>
  <si>
    <t>"3.01, CHODBA 3.NP" 124</t>
  </si>
  <si>
    <t>štuk_strop</t>
  </si>
  <si>
    <t>Mezisoučet</t>
  </si>
  <si>
    <t>611325412</t>
  </si>
  <si>
    <t>Oprava vnitřní vápenocementové hladké omítky stropů v rozsahu plochy do 30%</t>
  </si>
  <si>
    <t>45951944</t>
  </si>
  <si>
    <t>Oprava vápenocementové omítky vnitřních ploch hladké, tloušťky do 20 mm stropů, v rozsahu opravované plochy přes 10 do 30%</t>
  </si>
  <si>
    <t>22</t>
  </si>
  <si>
    <t>612135101</t>
  </si>
  <si>
    <t>Hrubá výplň rýh ve stěnách maltou jakékoli šířky rýhy</t>
  </si>
  <si>
    <t>894506866</t>
  </si>
  <si>
    <t>Hrubá výplň rýh maltou jakékoli šířky rýhy ve stěnách</t>
  </si>
  <si>
    <t>"stoupací vedení potrubí ZTI - 3.PP až 3.NP" rýhaZTI*0,4</t>
  </si>
  <si>
    <t>23</t>
  </si>
  <si>
    <t>612311131</t>
  </si>
  <si>
    <t>Potažení vnitřních stěn vápenným štukem tloušťky do 3 mm</t>
  </si>
  <si>
    <t>1246440000</t>
  </si>
  <si>
    <t>Potažení vnitřních ploch štukem tloušťky do 3 mm svislých konstrukcí stěn</t>
  </si>
  <si>
    <t>"3.01, CHODBA 3.NP" 291,17</t>
  </si>
  <si>
    <t>"3.02, WC DÍVKY" 16,35</t>
  </si>
  <si>
    <t>"3.03, WC CHLAPCI" 11,25</t>
  </si>
  <si>
    <t>"3.04, WC IMOBIL + UČITELÉ" 10,43</t>
  </si>
  <si>
    <t>"3.06, UČEBNA - 24 ŽÁKŮ" 105,45</t>
  </si>
  <si>
    <t>"3.07, UČEBNA - 24 ŽÁKŮ" 97,35</t>
  </si>
  <si>
    <t>"3.09, UČEBNA" 105,31</t>
  </si>
  <si>
    <t>"3.11, UČEBNA - 24 ŽÁKŮ" 0</t>
  </si>
  <si>
    <t>štuk_stěny</t>
  </si>
  <si>
    <t>24</t>
  </si>
  <si>
    <t>612325123</t>
  </si>
  <si>
    <t>Vápenocementová štuková omítka rýh ve stěnách šířky přes 300 mm</t>
  </si>
  <si>
    <t>1559781931</t>
  </si>
  <si>
    <t>Vápenocementová omítka rýh štuková ve stěnách, šířky rýhy přes 300 mm</t>
  </si>
  <si>
    <t>"stoupací vedení potrubí ZTI - 3.PP až 3.NP" rýhaZTI*0,6</t>
  </si>
  <si>
    <t>25</t>
  </si>
  <si>
    <t>612325212</t>
  </si>
  <si>
    <t>Vápenocementová hladká omítka malých ploch do 0,25 m2 na stěnách</t>
  </si>
  <si>
    <t>1096169311</t>
  </si>
  <si>
    <t>Vápenocementová omítka jednotlivých malých ploch hladká na stěnách, plochy jednotlivě přes 0,09 do 0,25 m2</t>
  </si>
  <si>
    <t>"přivětrávací ventil, fasáda" 3</t>
  </si>
  <si>
    <t>26</t>
  </si>
  <si>
    <t>612325412</t>
  </si>
  <si>
    <t>Oprava vnitřní vápenocementové hladké omítky stěn v rozsahu plochy do 30%</t>
  </si>
  <si>
    <t>-107380675</t>
  </si>
  <si>
    <t>Oprava vápenocementové omítky vnitřních ploch hladké, tloušťky do 20 mm stěn, v rozsahu opravované plochy přes 10 do 30%</t>
  </si>
  <si>
    <t>27</t>
  </si>
  <si>
    <t>612335215</t>
  </si>
  <si>
    <t>Cementová hladká omítka malých ploch do 4,0 m2 na stěnách</t>
  </si>
  <si>
    <t>-81626387</t>
  </si>
  <si>
    <t>Cementová omítka jednotlivých malých ploch hladká na stěnách, plochy jednotlivě přes 1 do 4 m2</t>
  </si>
  <si>
    <t>"zazdívka" 1,5*2,2*2</t>
  </si>
  <si>
    <t>28</t>
  </si>
  <si>
    <t>612335301</t>
  </si>
  <si>
    <t>Cementová hladká omítka ostění nebo nadpraží</t>
  </si>
  <si>
    <t>580813609</t>
  </si>
  <si>
    <t>Cementová omítka ostění nebo nadpraží hladká</t>
  </si>
  <si>
    <t>0,65*(2,2+1,0+2,2)*8</t>
  </si>
  <si>
    <t>29</t>
  </si>
  <si>
    <t>619995001</t>
  </si>
  <si>
    <t>Začištění omítek kolem oken, dveří, podlah nebo obkladů</t>
  </si>
  <si>
    <t>-774085285</t>
  </si>
  <si>
    <t>Začištění omítek (s dodáním hmot) kolem oken, dveří, podlah, obkladů apod.</t>
  </si>
  <si>
    <t>(2,1+1,0+2,1)*3</t>
  </si>
  <si>
    <t>(2,1+1,1+2,1)*4</t>
  </si>
  <si>
    <t>30</t>
  </si>
  <si>
    <t>619996115</t>
  </si>
  <si>
    <t>Ochrana podlahy obedněním z řeziva</t>
  </si>
  <si>
    <t>313530480</t>
  </si>
  <si>
    <t>Ochrana stavebních konstrukcí a samostatných prvků včetně pozdějšího odstranění obedněním z řeziva podlahy</t>
  </si>
  <si>
    <t>P</t>
  </si>
  <si>
    <t>Poznámka k položce:
OSB deska 4PD</t>
  </si>
  <si>
    <t>619996145</t>
  </si>
  <si>
    <t>Ochrana konstrukcí nebo samostatných prvků obalením geotextilií</t>
  </si>
  <si>
    <t>-402548404</t>
  </si>
  <si>
    <t>Ochrana stavebních konstrukcí a samostatných prvků včetně pozdějšího odstranění obalením geotextilií samostatných konstrukcí a prvků</t>
  </si>
  <si>
    <t>Poznámka k položce:
Ochrana podlahy pod OSB</t>
  </si>
  <si>
    <t>32</t>
  </si>
  <si>
    <t>622225131</t>
  </si>
  <si>
    <t>Oprava kontaktního zateplení stěn z desek z minerální vlny tloušťky do 160 mm plochy do 0,1m2</t>
  </si>
  <si>
    <t>1802432011</t>
  </si>
  <si>
    <t>Oprava kontaktního zateplení z desek z minerální vlny jednotlivých malých ploch tloušťky přes 120 do 160 mm stěn, plochy jednotlivě do 0,1 m2</t>
  </si>
  <si>
    <t>33</t>
  </si>
  <si>
    <t>622525101</t>
  </si>
  <si>
    <t>Tenkovrstvá omítka malých ploch do 0,1m2 na stěnách</t>
  </si>
  <si>
    <t>-1171258432</t>
  </si>
  <si>
    <t>Omítka tenkovrstvá jednotlivých malých ploch silikátová, akrylátová, silikonová nebo silikonsilikátová stěn, plochy jednotlivě do 0,1 m2</t>
  </si>
  <si>
    <t>34</t>
  </si>
  <si>
    <t>632453415</t>
  </si>
  <si>
    <t>Potěr průmyslový samonivelační ze suchých směsí podkladní pro střední provoz tl 25 mm</t>
  </si>
  <si>
    <t>714329679</t>
  </si>
  <si>
    <t>Potěr průmyslový samonivelační ze suchých směsí podkladní pro středně těžký provoz, tl. přes 20 do 25 mm</t>
  </si>
  <si>
    <t>Ostatní konstrukce a práce, bourání</t>
  </si>
  <si>
    <t>35</t>
  </si>
  <si>
    <t>945412112</t>
  </si>
  <si>
    <t>Teleskopická hydraulická montážní plošina výška zdvihu do 21 m</t>
  </si>
  <si>
    <t>den</t>
  </si>
  <si>
    <t>-521017943</t>
  </si>
  <si>
    <t>Teleskopická hydraulická montážní plošina na samohybném podvozku, s otočným košem výšky zdvihu do 21 m</t>
  </si>
  <si>
    <t>36</t>
  </si>
  <si>
    <t>949101111</t>
  </si>
  <si>
    <t>Lešení pomocné pro objekty pozemních staveb s lešeňovou podlahou v do 1,9 m zatížení do 150 kg/m2</t>
  </si>
  <si>
    <t>642925513</t>
  </si>
  <si>
    <t>Lešení pomocné pracovní pro objekty pozemních staveb pro zatížení do 150 kg/m2, o výšce lešeňové podlahy do 1,9 m</t>
  </si>
  <si>
    <t>"3.02, WC DÍVKY" 10,62</t>
  </si>
  <si>
    <t>"3.03, WC CHLAPCI" 9,77</t>
  </si>
  <si>
    <t>"3.04, WC IMOBIL + UČITELÉ" 5,44</t>
  </si>
  <si>
    <t>"3.06, UČEBNA - 24 ŽÁKŮ" 60,62</t>
  </si>
  <si>
    <t>"3.07, UČEBNA - 24 ŽÁKŮ" 59,75</t>
  </si>
  <si>
    <t>"3.09, UČEBNA" 62,82</t>
  </si>
  <si>
    <t>"3.11, UČEBNA - 24 ŽÁKŮ" 57,6</t>
  </si>
  <si>
    <t>Mezisoučet 3.NP</t>
  </si>
  <si>
    <t>"1.PP" 9*3</t>
  </si>
  <si>
    <t>37</t>
  </si>
  <si>
    <t>952901111</t>
  </si>
  <si>
    <t>Vyčištění budov bytové a občanské výstavby při výšce podlaží do 4 m</t>
  </si>
  <si>
    <t>532572159</t>
  </si>
  <si>
    <t>Vyčištění budov nebo objektů před předáním do užívání budov bytové nebo občanské výstavby, světlé výšky podlaží do 4 m</t>
  </si>
  <si>
    <t>"1.NP"</t>
  </si>
  <si>
    <t>"01, VSTUPNÍ HALA" 73,3</t>
  </si>
  <si>
    <t>"02, ZÁDVEŘÍ" 19,37</t>
  </si>
  <si>
    <t>"03, CHODBA" 82,5</t>
  </si>
  <si>
    <t>"07, SCHODIŠTĚ" 32,75</t>
  </si>
  <si>
    <t>Mezisoučet 1.NP</t>
  </si>
  <si>
    <t>"2.NP"</t>
  </si>
  <si>
    <t>"2.06, SCHODIŠTĚ" 25,17</t>
  </si>
  <si>
    <t>Mezisoučet 2.NP</t>
  </si>
  <si>
    <t>"3.05, SCHODIŠTĚ" 21,87</t>
  </si>
  <si>
    <t>"1.PP+schodiště" 9*3+35</t>
  </si>
  <si>
    <t>38</t>
  </si>
  <si>
    <t>962031132</t>
  </si>
  <si>
    <t>Bourání příček z cihel pálených na MVC tl do 100 mm</t>
  </si>
  <si>
    <t>458857909</t>
  </si>
  <si>
    <t>Bourání příček z cihel, tvárnic nebo příčkovek z cihel pálených, plných nebo dutých na maltu vápennou nebo vápenocementovou, tl. do 100 mm</t>
  </si>
  <si>
    <t>1,8*3,7-0,6*2,0</t>
  </si>
  <si>
    <t>1,1*3,7*4</t>
  </si>
  <si>
    <t>(3,8*3,7-0,6*2,0*4)</t>
  </si>
  <si>
    <t>39</t>
  </si>
  <si>
    <t>962031133</t>
  </si>
  <si>
    <t>Bourání příček z cihel pálených na MVC tl do 150 mm</t>
  </si>
  <si>
    <t>-1576596330</t>
  </si>
  <si>
    <t>Bourání příček z cihel, tvárnic nebo příčkovek z cihel pálených, plných nebo dutých na maltu vápennou nebo vápenocementovou, tl. do 150 mm</t>
  </si>
  <si>
    <t>"dveřní ostění" 5*0,4*5</t>
  </si>
  <si>
    <t>40</t>
  </si>
  <si>
    <t>962032230</t>
  </si>
  <si>
    <t>Bourání zdiva z cihel pálených nebo vápenopískových na MV nebo MVC do 1 m3</t>
  </si>
  <si>
    <t>1182320184</t>
  </si>
  <si>
    <t>Bourání zdiva nadzákladového z cihel nebo tvárnic z cihel pálených nebo vápenopískových, na maltu vápennou nebo vápenocementovou, objemu do 1 m3</t>
  </si>
  <si>
    <t>1,3*0,17*3,7</t>
  </si>
  <si>
    <t>(1,1*2,4-0,7*2,0)*0,5</t>
  </si>
  <si>
    <t>1,0*2,1*0,5*2</t>
  </si>
  <si>
    <t>(1,7*3,7-0,6*2,0)*0,17</t>
  </si>
  <si>
    <t>1,2*3,7*0,17</t>
  </si>
  <si>
    <t>41</t>
  </si>
  <si>
    <t>968072455</t>
  </si>
  <si>
    <t>Vybourání kovových dveřních zárubní pl do 2 m2</t>
  </si>
  <si>
    <t>-1347564906</t>
  </si>
  <si>
    <t>Vybourání kovových rámů oken s křídly, dveřních zárubní, vrat, stěn, ostění nebo obkladů dveřních zárubní, plochy do 2 m2</t>
  </si>
  <si>
    <t>"dveře 90x197, 5ks" 1,0*2,0*5</t>
  </si>
  <si>
    <t>"dveře 64x197, 1 ks" 0,7*2,0*1</t>
  </si>
  <si>
    <t>"dveře 94x197, 1 ks" 1,0*2,0*1</t>
  </si>
  <si>
    <t>"dveře 60x197, 6 ks" 0,7*2,0*6</t>
  </si>
  <si>
    <t>"provizorní SDK příčka - protiprachové opatření schodišťového prostoru" 0,9*2,0*1</t>
  </si>
  <si>
    <t>42</t>
  </si>
  <si>
    <t>971033261</t>
  </si>
  <si>
    <t>Vybourání otvorů ve zdivu cihelném pl do 0,0225 m2 na MVC nebo MV tl do 600 mm</t>
  </si>
  <si>
    <t>453542995</t>
  </si>
  <si>
    <t>Vybourání otvorů ve zdivu základovém nebo nadzákladovém z cihel, tvárnic, příčkovek z cihel pálených na maltu vápennou nebo vápenocementovou plochy do 0,0225 m2, tl. do 600 mm</t>
  </si>
  <si>
    <t>43</t>
  </si>
  <si>
    <t>971033331</t>
  </si>
  <si>
    <t>Vybourání otvorů ve zdivu cihelném pl do 0,09 m2 na MVC nebo MV tl do 150 mm</t>
  </si>
  <si>
    <t>-902139806</t>
  </si>
  <si>
    <t>Vybourání otvorů ve zdivu základovém nebo nadzákladovém z cihel, tvárnic, příčkovek z cihel pálených na maltu vápennou nebo vápenocementovou plochy do 0,09 m2, tl. do 150 mm</t>
  </si>
  <si>
    <t>"2.NP sociálky, otvory pod STR podvěšené kanalizace" 5</t>
  </si>
  <si>
    <t>44</t>
  </si>
  <si>
    <t>971033361</t>
  </si>
  <si>
    <t>Vybourání otvorů ve zdivu cihelném pl do 0,09 m2 na MVC nebo MV tl do 600 mm</t>
  </si>
  <si>
    <t>1072799540</t>
  </si>
  <si>
    <t>Vybourání otvorů ve zdivu základovém nebo nadzákladovém z cihel, tvárnic, příčkovek z cihel pálených na maltu vápennou nebo vápenocementovou plochy do 0,09 m2, tl. do 600 mm</t>
  </si>
  <si>
    <t>"3.NP" 3</t>
  </si>
  <si>
    <t>45</t>
  </si>
  <si>
    <t>972054241</t>
  </si>
  <si>
    <t>Vybourání otvorů v ŽB stropech nebo klenbách pl do 0,09 m2 tl do 150 mm</t>
  </si>
  <si>
    <t>-1819149703</t>
  </si>
  <si>
    <t>Vybourání otvorů ve stropech nebo klenbách železobetonových bez odstranění podlahy a násypu, plochy do 0,09 m2, tl. do 150 mm</t>
  </si>
  <si>
    <t>"stoupací vedení potrubí ZTI - 3.PP až 3.NP" 5</t>
  </si>
  <si>
    <t>46</t>
  </si>
  <si>
    <t>974031167</t>
  </si>
  <si>
    <t>Vysekání rýh ve zdivu cihelném hl do 150 mm š do 300 mm</t>
  </si>
  <si>
    <t>1318009592</t>
  </si>
  <si>
    <t>Vysekání rýh ve zdivu cihelném na maltu vápennou nebo vápenocementovou do hl. 150 mm a šířky do 300 mm</t>
  </si>
  <si>
    <t>"stoupací vedení potrubí ZTI - 3.PP až 3.NP" 19</t>
  </si>
  <si>
    <t>47</t>
  </si>
  <si>
    <t>974031169</t>
  </si>
  <si>
    <t>Příplatek k vysekání rýh ve zdivu cihelném hl do 150 mm ZKD 100 mm š rýhy</t>
  </si>
  <si>
    <t>1343957781</t>
  </si>
  <si>
    <t>Vysekání rýh ve zdivu cihelném na maltu vápennou nebo vápenocementovou do hl. 150 mm a šířky Příplatek k ceně -1167 za každých dalších 100 mm šířky rýhy hl. do 150 mm</t>
  </si>
  <si>
    <t>"stoupací vedení potrubí ZTI - 3.PP až 3.NP" rýhaZTI</t>
  </si>
  <si>
    <t>48</t>
  </si>
  <si>
    <t>97403116R</t>
  </si>
  <si>
    <t>Vysekání rýh ve zdivu cihelném hl do 250 mm š do 200 mm</t>
  </si>
  <si>
    <t>R položka</t>
  </si>
  <si>
    <t>1963296601</t>
  </si>
  <si>
    <t>Vysekání rýh ve zdivu cihelném na maltu vápennou nebo vápenocementovou do hl. 250 mm a šířky do 200 mm</t>
  </si>
  <si>
    <t>1,4*2*3</t>
  </si>
  <si>
    <t>49</t>
  </si>
  <si>
    <t>975021311</t>
  </si>
  <si>
    <t>Podchycení nadzákladového zdiva pod stropem tl zdiva do 600 mm</t>
  </si>
  <si>
    <t>-909955948</t>
  </si>
  <si>
    <t>Podchycení nadzákladového zdiva pod stropem dřevěnou výztuhou nad vybouraným otvorem, pro jakoukoliv délku podchycení, při tl. zdiva přes 450 do 600 mm</t>
  </si>
  <si>
    <t>3*2*3</t>
  </si>
  <si>
    <t>997</t>
  </si>
  <si>
    <t>Přesun sutě</t>
  </si>
  <si>
    <t>50</t>
  </si>
  <si>
    <t>997013157</t>
  </si>
  <si>
    <t>Vnitrostaveništní doprava suti a vybouraných hmot pro budovy v do 24 m s omezením mechanizace</t>
  </si>
  <si>
    <t>-990487027</t>
  </si>
  <si>
    <t>Vnitrostaveništní doprava suti a vybouraných hmot vodorovně do 50 m svisle s omezením mechanizace pro budovy a haly výšky přes 21 do 24 m</t>
  </si>
  <si>
    <t>51</t>
  </si>
  <si>
    <t>997013312</t>
  </si>
  <si>
    <t>Montáž a demontáž shozu suti v do 20 m</t>
  </si>
  <si>
    <t>-527973235</t>
  </si>
  <si>
    <t>Doprava suti shozem montáž a demontáž shozu výšky přes 10 do 20 m</t>
  </si>
  <si>
    <t>52</t>
  </si>
  <si>
    <t>997013322</t>
  </si>
  <si>
    <t>Příplatek k shozu suti v do 20 m za první a ZKD den použití</t>
  </si>
  <si>
    <t>-756601035</t>
  </si>
  <si>
    <t>Doprava suti shozem montáž a demontáž shozu výšky Příplatek za první a každý další den použití shozu k ceně -3312</t>
  </si>
  <si>
    <t>15*14 'Přepočtené koeficientem množství</t>
  </si>
  <si>
    <t>53</t>
  </si>
  <si>
    <t>997013501</t>
  </si>
  <si>
    <t>Odvoz suti a vybouraných hmot na skládku nebo meziskládku do 1 km se složením</t>
  </si>
  <si>
    <t>-728502911</t>
  </si>
  <si>
    <t>Odvoz suti a vybouraných hmot na skládku nebo meziskládku se složením, na vzdálenost do 1 km</t>
  </si>
  <si>
    <t>54</t>
  </si>
  <si>
    <t>997013509</t>
  </si>
  <si>
    <t>Příplatek k odvozu suti a vybouraných hmot na skládku ZKD 1 km přes 1 km</t>
  </si>
  <si>
    <t>-855100592</t>
  </si>
  <si>
    <t>Odvoz suti a vybouraných hmot na skládku nebo meziskládku se složením, na vzdálenost Příplatek k ceně za každý další i započatý 1 km přes 1 km</t>
  </si>
  <si>
    <t>50,572*24 'Přepočtené koeficientem množství</t>
  </si>
  <si>
    <t>55</t>
  </si>
  <si>
    <t>997013601</t>
  </si>
  <si>
    <t>Poplatek za uložení na skládce (skládkovné) stavebního odpadu betonového kód odpadu 17 01 01</t>
  </si>
  <si>
    <t>-1635296280</t>
  </si>
  <si>
    <t>Poplatek za uložení stavebního odpadu na skládce (skládkovné) z prostého betonu zatříděného do Katalogu odpadů pod kódem 17 01 01</t>
  </si>
  <si>
    <t>dmtždlažby*0,08317</t>
  </si>
  <si>
    <t>dmtžobklady*0,0815</t>
  </si>
  <si>
    <t>otvorZTI*0,032</t>
  </si>
  <si>
    <t>beton</t>
  </si>
  <si>
    <t>56</t>
  </si>
  <si>
    <t>997013603</t>
  </si>
  <si>
    <t>Poplatek za uložení na skládce (skládkovné) stavebního odpadu cihelného kód odpadu 17 01 02</t>
  </si>
  <si>
    <t>1693070976</t>
  </si>
  <si>
    <t>Poplatek za uložení stavebního odpadu na skládce (skládkovné) cihelného zatříděného do Katalogu odpadů pod kódem 17 01 02</t>
  </si>
  <si>
    <t>0,131*dmtžCPP100</t>
  </si>
  <si>
    <t>0,261*dmtžCPP150</t>
  </si>
  <si>
    <t>1,8*dmtžCPPzdivo</t>
  </si>
  <si>
    <t>0,016*otvor1</t>
  </si>
  <si>
    <t>0,099*otvor2</t>
  </si>
  <si>
    <t>0,09*rýha15x20</t>
  </si>
  <si>
    <t>(0,04+0,081)*rýhaZTI</t>
  </si>
  <si>
    <t>0,025*otvoryKAN</t>
  </si>
  <si>
    <t>cihla</t>
  </si>
  <si>
    <t>57</t>
  </si>
  <si>
    <t>997013631</t>
  </si>
  <si>
    <t>Poplatek za uložení na skládce (skládkovné) stavebního odpadu směsného kód odpadu 17 09 04</t>
  </si>
  <si>
    <t>2082722851</t>
  </si>
  <si>
    <t>Poplatek za uložení stavebního odpadu na skládce (skládkovné) směsného stavebního a demoličního zatříděného do Katalogu odpadů pod kódem 17 09 04</t>
  </si>
  <si>
    <t>(dmtžGTXT1)*0,002</t>
  </si>
  <si>
    <t>úklid*0,004</t>
  </si>
  <si>
    <t>0,076*dmtždveře</t>
  </si>
  <si>
    <t>0,02831*dmtžpodhled</t>
  </si>
  <si>
    <t>0,00030*dmtžnátěr</t>
  </si>
  <si>
    <t>dmtžOSB*0,04</t>
  </si>
  <si>
    <t>oškrab_malby*0,00031</t>
  </si>
  <si>
    <t>směsný</t>
  </si>
  <si>
    <t>58</t>
  </si>
  <si>
    <t>997013645</t>
  </si>
  <si>
    <t>Poplatek za uložení na skládce (skládkovné) odpadu asfaltového bez dehtu kód odpadu 17 03 02</t>
  </si>
  <si>
    <t>-1002207636</t>
  </si>
  <si>
    <t>Poplatek za uložení stavebního odpadu na skládce (skládkovné) asfaltového bez obsahu dehtu zatříděného do Katalogu odpadů pod kódem 17 03 02</t>
  </si>
  <si>
    <t>dmtžparket*0,004</t>
  </si>
  <si>
    <t>asfalt</t>
  </si>
  <si>
    <t>59</t>
  </si>
  <si>
    <t>997013811</t>
  </si>
  <si>
    <t>Poplatek za uložení na skládce (skládkovné) stavebního odpadu dřevěného kód odpadu 17 02 01</t>
  </si>
  <si>
    <t>-1318629254</t>
  </si>
  <si>
    <t>Poplatek za uložení stavebního odpadu na skládce (skládkovné) dřevěného zatříděného do Katalogu odpadů pod kódem 17 02 01</t>
  </si>
  <si>
    <t>dmtžparket*0,015</t>
  </si>
  <si>
    <t>dmtžlišt*0,001</t>
  </si>
  <si>
    <t>dřevo</t>
  </si>
  <si>
    <t>60</t>
  </si>
  <si>
    <t>997013812</t>
  </si>
  <si>
    <t>Poplatek za uložení na skládce (skládkovné) stavebního odpadu na bázi sádry kód odpadu 17 08 02</t>
  </si>
  <si>
    <t>-1462475367</t>
  </si>
  <si>
    <t>Poplatek za uložení stavebního odpadu na skládce (skládkovné) z materiálů na bázi sádry zatříděného do Katalogu odpadů pod kódem 17 08 02</t>
  </si>
  <si>
    <t>"vybourání provizorní protiprachové příčky" dmtžSDK100*0,03175</t>
  </si>
  <si>
    <t>998</t>
  </si>
  <si>
    <t>Přesun hmot</t>
  </si>
  <si>
    <t>61</t>
  </si>
  <si>
    <t>998018003</t>
  </si>
  <si>
    <t>Přesun hmot ruční pro budovy v do 24 m</t>
  </si>
  <si>
    <t>-1172946066</t>
  </si>
  <si>
    <t>Přesun hmot pro budovy občanské výstavby, bydlení, výrobu a služby ruční - bez užití mechanizace vodorovná dopravní vzdálenost do 100 m pro budovy s jakoukoliv nosnou konstrukcí výšky přes 12 do 24 m</t>
  </si>
  <si>
    <t>PSV</t>
  </si>
  <si>
    <t>Práce a dodávky PSV</t>
  </si>
  <si>
    <t>711</t>
  </si>
  <si>
    <t>Izolace proti vodě, vlhkosti a plynům</t>
  </si>
  <si>
    <t>62</t>
  </si>
  <si>
    <t>711113115</t>
  </si>
  <si>
    <t>Izolace proti vlhkosti na vodorovné ploše za studena těsnicí hmotou dvousložkovou na bázi polymery modifikované živičné emulze</t>
  </si>
  <si>
    <t>-1155727523</t>
  </si>
  <si>
    <t>Izolace proti zemní vlhkosti natěradly a tmely za studena na ploše vodorovné V těsnicí hmotou dvousložkovou na bázi polymery modifikované živice</t>
  </si>
  <si>
    <t>tekutaizolace</t>
  </si>
  <si>
    <t>63</t>
  </si>
  <si>
    <t>59054004</t>
  </si>
  <si>
    <t>páska pružná těsnící hydroizolační-roh</t>
  </si>
  <si>
    <t>1067363744</t>
  </si>
  <si>
    <t>"3.02, WC DÍVKY" 4</t>
  </si>
  <si>
    <t>"3.03, WC CHLAPCI" 4</t>
  </si>
  <si>
    <t>"3.04, WC IMOBIL + UČITELÉ" 2</t>
  </si>
  <si>
    <t>64</t>
  </si>
  <si>
    <t>59054242</t>
  </si>
  <si>
    <t>páska pružná těsnící hydroizolační -kout</t>
  </si>
  <si>
    <t>842329858</t>
  </si>
  <si>
    <t>"3.02, WC DÍVKY" 16</t>
  </si>
  <si>
    <t>"3.03, WC CHLAPCI" 16</t>
  </si>
  <si>
    <t>"3.04, WC IMOBIL + UČITELÉ" 6</t>
  </si>
  <si>
    <t>65</t>
  </si>
  <si>
    <t>28355023</t>
  </si>
  <si>
    <t>páska pružná těsnící hydroizolační š do 150mm</t>
  </si>
  <si>
    <t>-891033551</t>
  </si>
  <si>
    <t>"3.02, WC DÍVKY" 23,92</t>
  </si>
  <si>
    <t>"3.03, WC CHLAPCI" 24,05</t>
  </si>
  <si>
    <t>"3.04, WC IMOBIL + UČITELÉ" 10,23</t>
  </si>
  <si>
    <t>66</t>
  </si>
  <si>
    <t>711131811</t>
  </si>
  <si>
    <t>Odstranění izolace proti zemní vlhkosti vodorovné</t>
  </si>
  <si>
    <t>-1922310581</t>
  </si>
  <si>
    <t>Odstranění izolace proti zemní vlhkosti na ploše vodorovné V</t>
  </si>
  <si>
    <t>67</t>
  </si>
  <si>
    <t>998711103</t>
  </si>
  <si>
    <t>Přesun hmot tonážní pro izolace proti vodě, vlhkosti a plynům v objektech výšky do 60 m</t>
  </si>
  <si>
    <t>-862380322</t>
  </si>
  <si>
    <t>Přesun hmot pro izolace proti vodě, vlhkosti a plynům stanovený z hmotnosti přesunovaného materiálu vodorovná dopravní vzdálenost do 50 m v objektech výšky přes 12 do 60 m</t>
  </si>
  <si>
    <t>68</t>
  </si>
  <si>
    <t>998711181</t>
  </si>
  <si>
    <t>Příplatek k přesunu hmot tonážní 711 prováděný bez použití mechanizace</t>
  </si>
  <si>
    <t>1126648507</t>
  </si>
  <si>
    <t>Přesun hmot pro izolace proti vodě, vlhkosti a plynům stanovený z hmotnosti přesunovaného materiálu Příplatek k cenám za přesun prováděný bez použití mechanizace pro jakoukoliv výšku objektu</t>
  </si>
  <si>
    <t>725</t>
  </si>
  <si>
    <t>Zdravotechnika - zařizovací předměty</t>
  </si>
  <si>
    <t>69</t>
  </si>
  <si>
    <t>72529164R1</t>
  </si>
  <si>
    <t>Doplňky zařízení koupelen a záchodů  nerezové madlo pevné (WC invalida)</t>
  </si>
  <si>
    <t>soubor</t>
  </si>
  <si>
    <t>1325502376</t>
  </si>
  <si>
    <t>Doplňky zařízení koupelen a záchodů nerezové madlo pevné (WC invalida)</t>
  </si>
  <si>
    <t>70</t>
  </si>
  <si>
    <t>72529164R2</t>
  </si>
  <si>
    <t>Doplňky zařízení koupelen a záchodů  nerezové madlo sklopné (WC invalida)</t>
  </si>
  <si>
    <t>-1292509696</t>
  </si>
  <si>
    <t>Doplňky zařízení koupelen a záchodů nerezové madlo sklopné (WC invalida)</t>
  </si>
  <si>
    <t>71</t>
  </si>
  <si>
    <t>998725103</t>
  </si>
  <si>
    <t>Přesun hmot tonážní pro zařizovací předměty v objektech v do 24 m</t>
  </si>
  <si>
    <t>-1058888988</t>
  </si>
  <si>
    <t>Přesun hmot pro zařizovací předměty stanovený z hmotnosti přesunovaného materiálu vodorovná dopravní vzdálenost do 50 m v objektech výšky přes 12 do 24 m</t>
  </si>
  <si>
    <t>763</t>
  </si>
  <si>
    <t>Konstrukce suché výstavby</t>
  </si>
  <si>
    <t>72</t>
  </si>
  <si>
    <t>763111313</t>
  </si>
  <si>
    <t>SDK příčka tl 100 mm profil CW+UW 75 desky 1xA 12,5 bez izolace do EI 30</t>
  </si>
  <si>
    <t>-1274496637</t>
  </si>
  <si>
    <t>Příčka ze sádrokartonových desek s nosnou konstrukcí z jednoduchých ocelových profilů UW, CW jednoduše opláštěná deskou standardní A tl. 12,5 mm, příčka tl. 100 mm, profil 75, bez izolace, EI do 30</t>
  </si>
  <si>
    <t>"provizorní SDK příčka - protiprachové opatření schodišťového prostoru" (1,55+1,1+1,6+1,0)*3,7</t>
  </si>
  <si>
    <t>73</t>
  </si>
  <si>
    <t>763111433</t>
  </si>
  <si>
    <t>SDK příčka tl 125 mm profil CW+UW 75 desky 2xH2 12,5 bez izolace EI 60</t>
  </si>
  <si>
    <t>853828923</t>
  </si>
  <si>
    <t>Příčka ze sádrokartonových desek s nosnou konstrukcí z jednoduchých ocelových profilů UW, CW dvojitě opláštěná deskami impregnovanými H2 tl. 2 x 12,5 mm EI 60, příčka tl. 125 mm, profil 75, bez izolace</t>
  </si>
  <si>
    <t>(2,0+2,0+1,6)*2,9</t>
  </si>
  <si>
    <t>(4,4+5,0+1,7)*3,7</t>
  </si>
  <si>
    <t>74</t>
  </si>
  <si>
    <t>763111713</t>
  </si>
  <si>
    <t>SDK příčka ukončení ve volném prostoru</t>
  </si>
  <si>
    <t>1950889791</t>
  </si>
  <si>
    <t>Příčka ze sádrokartonových desek ostatní konstrukce a práce na příčkách ze sádrokartonových desek ukončení příčky ve volném prostoru</t>
  </si>
  <si>
    <t>(1,2)*2,9</t>
  </si>
  <si>
    <t>75</t>
  </si>
  <si>
    <t>763111717</t>
  </si>
  <si>
    <t>SDK příčka základní penetrační nátěr (oboustranně)</t>
  </si>
  <si>
    <t>-1687012316</t>
  </si>
  <si>
    <t>Příčka ze sádrokartonových desek ostatní konstrukce a práce na příčkách ze sádrokartonových desek základní penetrační nátěr (oboustranný)</t>
  </si>
  <si>
    <t>76</t>
  </si>
  <si>
    <t>763111742</t>
  </si>
  <si>
    <t>Montáž jedné vrstvy tepelné izolace do SDK příčky</t>
  </si>
  <si>
    <t>-268234453</t>
  </si>
  <si>
    <t>Příčka ze sádrokartonových desek ostatní konstrukce a práce na příčkách ze sádrokartonových desek montáž jedné vrstvy tepelné izolace</t>
  </si>
  <si>
    <t>77</t>
  </si>
  <si>
    <t>63150964</t>
  </si>
  <si>
    <t>pás tepelně izolační příčkový akustický λ=0,036-0,037 tl 80mm</t>
  </si>
  <si>
    <t>-509660060</t>
  </si>
  <si>
    <t>57,31*1,04 'Přepočtené koeficientem množství</t>
  </si>
  <si>
    <t>78</t>
  </si>
  <si>
    <t>63150962</t>
  </si>
  <si>
    <t>pás tepelně izolační příčkový akustický λ=0,036-0,037 tl 40mm</t>
  </si>
  <si>
    <t>-1867011883</t>
  </si>
  <si>
    <t>12,063*1,04 'Přepočtené koeficientem množství</t>
  </si>
  <si>
    <t>79</t>
  </si>
  <si>
    <t>763111761</t>
  </si>
  <si>
    <t>Příplatek k SDK příčce s jednoduchou nosnou konstrukcí za zahuštění profilů na vzdálenost 31 mm</t>
  </si>
  <si>
    <t>-1894448235</t>
  </si>
  <si>
    <t>Příčka ze sádrokartonových desek Příplatek k cenám za zahuštění profilů u příček s nosnou konstrukcí z jednoduchých profilů na vzdálenost 31 cm</t>
  </si>
  <si>
    <t>80</t>
  </si>
  <si>
    <t>763111811</t>
  </si>
  <si>
    <t>Demontáž SDK příčky s jednoduchou ocelovou nosnou konstrukcí opláštění jednoduché</t>
  </si>
  <si>
    <t>1214697750</t>
  </si>
  <si>
    <t>Demontáž příček ze sádrokartonových desek s nosnou konstrukcí z ocelových profilů jednoduchých, opláštění jednoduché</t>
  </si>
  <si>
    <t>81</t>
  </si>
  <si>
    <t>763121424</t>
  </si>
  <si>
    <t>SDK stěna předsazená tl 87,5 mm profil CW+UW 75 deska 1xH2 12,5 bez izolace EI 15</t>
  </si>
  <si>
    <t>1626390129</t>
  </si>
  <si>
    <t>Stěna předsazená ze sádrokartonových desek s nosnou konstrukcí z ocelových profilů CW, UW jednoduše opláštěná deskou impregnovanou H2 tl. 12,5 mm bez izolace, EI 15, stěna tl. 87,5 mm, profil 75</t>
  </si>
  <si>
    <t>(0,6)*3,7</t>
  </si>
  <si>
    <t>(0,125+0,25)*3,7+(0,25*2)*3,7+(1,0+0,25)*(3,7-1,2)</t>
  </si>
  <si>
    <t>82</t>
  </si>
  <si>
    <t>763121621</t>
  </si>
  <si>
    <t>Montáž desek tl 12,5 mm na nosnou kci SDK stěna předsazená</t>
  </si>
  <si>
    <t>1788759841</t>
  </si>
  <si>
    <t>Stěna předsazená ze sádrokartonových desek montáž desek na nosnou konstrukci, tl. 12,5 mm</t>
  </si>
  <si>
    <t>83</t>
  </si>
  <si>
    <t>59030025</t>
  </si>
  <si>
    <t>deska SDK impregnovaná H2 tl 12,5mm</t>
  </si>
  <si>
    <t>-1126779206</t>
  </si>
  <si>
    <t>12,063*1,5 'Přepočtené koeficientem množství</t>
  </si>
  <si>
    <t>84</t>
  </si>
  <si>
    <t>763121714</t>
  </si>
  <si>
    <t>SDK stěna předsazená základní penetrační nátěr</t>
  </si>
  <si>
    <t>1217084123</t>
  </si>
  <si>
    <t>Stěna předsazená ze sádrokartonových desek ostatní konstrukce a práce na předsazených stěnách ze sádrokartonových desek základní penetrační nátěr</t>
  </si>
  <si>
    <t>85</t>
  </si>
  <si>
    <t>763121751</t>
  </si>
  <si>
    <t>Příplatek k SDK stěně předsazené za plochu do 6 m2 jednotlivě</t>
  </si>
  <si>
    <t>1402507646</t>
  </si>
  <si>
    <t>Stěna předsazená ze sádrokartonových desek Příplatek k cenám za plochu do 6 m2 jednotlivě</t>
  </si>
  <si>
    <t>86</t>
  </si>
  <si>
    <t>763131451</t>
  </si>
  <si>
    <t>SDK podhled deska 1xH2 12,5 bez izolace dvouvrstvá spodní kce profil CD+UD</t>
  </si>
  <si>
    <t>1334897897</t>
  </si>
  <si>
    <t>Podhled ze sádrokartonových desek dvouvrstvá zavěšená spodní konstrukce z ocelových profilů CD, UD jednoduše opláštěná deskou impregnovanou H2, tl. 12,5 mm, bez izolace</t>
  </si>
  <si>
    <t>"2.NP - toalety" 15,5+5,7+2,8+1,2</t>
  </si>
  <si>
    <t>87</t>
  </si>
  <si>
    <t>763131714</t>
  </si>
  <si>
    <t>SDK podhled základní penetrační nátěr</t>
  </si>
  <si>
    <t>759324543</t>
  </si>
  <si>
    <t>Podhled ze sádrokartonových desek ostatní práce a konstrukce na podhledech ze sádrokartonových desek základní penetrační nátěr</t>
  </si>
  <si>
    <t>"2.NP toalety" PDsdkH2</t>
  </si>
  <si>
    <t>88</t>
  </si>
  <si>
    <t>763131822</t>
  </si>
  <si>
    <t>Demontáž SDK podhledu s dvouvrstvou nosnou kcí z ocelových profilů opláštění dvojité</t>
  </si>
  <si>
    <t>1047697809</t>
  </si>
  <si>
    <t>Demontáž podhledu nebo samostatného požárního předělu ze sádrokartonových desek s nosnou konstrukcí dvouvrstvou z ocelových profilů, opláštění dvojité</t>
  </si>
  <si>
    <t>"2.NP stávající stav - toalety" 15,5+5,7+2,8+1,2</t>
  </si>
  <si>
    <t>"3.NP stávající stav"</t>
  </si>
  <si>
    <t>"WC UČITELÉ" 12,02</t>
  </si>
  <si>
    <t>"WC" 31,62</t>
  </si>
  <si>
    <t>"ÚKLID" 10</t>
  </si>
  <si>
    <t>89</t>
  </si>
  <si>
    <t>763164631</t>
  </si>
  <si>
    <t>SDK obklad kcí tvaru U š do 1,2 m desky 1xA 12,5</t>
  </si>
  <si>
    <t>1827179126</t>
  </si>
  <si>
    <t>Obklad konstrukcí sádrokartonovými deskami včetně ochranných úhelníků ve tvaru U rozvinuté šíře přes 0,6 do 1,2 m, opláštěný deskou standardní A, tl. 12,5 mm</t>
  </si>
  <si>
    <t>"2.NP UČEBNA, SDK kastlík v podhledu" (4+2,5)</t>
  </si>
  <si>
    <t>90</t>
  </si>
  <si>
    <t>763181311</t>
  </si>
  <si>
    <t>Montáž jednokřídlové kovové zárubně SDK příčka</t>
  </si>
  <si>
    <t>-905996503</t>
  </si>
  <si>
    <t>Výplně otvorů konstrukcí ze sádrokartonových desek montáž zárubně kovové s konstrukcí jednokřídlové</t>
  </si>
  <si>
    <t>"provizorní SDK příčka - protiprachové opatření schodišťového prostoru" 1</t>
  </si>
  <si>
    <t>91</t>
  </si>
  <si>
    <t>55331523</t>
  </si>
  <si>
    <t>zárubeň ocelová pro sádrokarton 100 levá/pravá 900</t>
  </si>
  <si>
    <t>635464939</t>
  </si>
  <si>
    <t>92</t>
  </si>
  <si>
    <t>7634310R1</t>
  </si>
  <si>
    <t>D+M rastrového minerálního podhledu, hrana SK, systém C, desky do vlhka 600x600 mm</t>
  </si>
  <si>
    <t>-1063549696</t>
  </si>
  <si>
    <t>Poznámka k položce:
Referenční standard: Topiq Prime 600x600x15 mm</t>
  </si>
  <si>
    <t>"3.02" 6+1,53+2,42</t>
  </si>
  <si>
    <t>"3.03" 4,38+2,89+1,86</t>
  </si>
  <si>
    <t>"3.04" 5</t>
  </si>
  <si>
    <t>93</t>
  </si>
  <si>
    <t>7634310R2</t>
  </si>
  <si>
    <t>D+M rastrového minerálního podhledu, hrana SK, systém C, desky akustické (pohltivé) 600x600 mm</t>
  </si>
  <si>
    <t>436074374</t>
  </si>
  <si>
    <t>Poznámka k položce:
Referenční standard: Thermatex Alpha 600x600x19 mm</t>
  </si>
  <si>
    <t>"3.06, UČEBNA CHEMIE - 24 ŽÁKŮ" 60,5-13</t>
  </si>
  <si>
    <t>"3.07, UČEBNA - 24 ŽÁKŮ" 59,6-13</t>
  </si>
  <si>
    <t>"3.09, UČEBNA" 62,7-13</t>
  </si>
  <si>
    <t>"3.11, UČEBNA - 24 ŽÁKŮ" 57,5-13</t>
  </si>
  <si>
    <t>PDpohltivé</t>
  </si>
  <si>
    <t>94</t>
  </si>
  <si>
    <t>7634310R3</t>
  </si>
  <si>
    <t>D+M rastrového minerálního podhledu, hrana SK, systém C, desky akustické (odrazivé) 600x600 mm</t>
  </si>
  <si>
    <t>-1043933619</t>
  </si>
  <si>
    <t>Poznámka k položce:
Referenční standard: Thermatex Acoustic RL 600x600x19 mm</t>
  </si>
  <si>
    <t>"3.06, UČEBNA CHEMIE - 24 ŽÁKŮ" 13</t>
  </si>
  <si>
    <t>"3.07, UČEBNA - 24 ŽÁKŮ" 13</t>
  </si>
  <si>
    <t>"3.09, UČEBNA" 13</t>
  </si>
  <si>
    <t>"3.11, UČEBNA - 24 ŽÁKŮ" 13</t>
  </si>
  <si>
    <t>PDodrazivé</t>
  </si>
  <si>
    <t>95</t>
  </si>
  <si>
    <t>998763303</t>
  </si>
  <si>
    <t>Přesun hmot tonážní pro sádrokartonové konstrukce v objektech v do 24 m</t>
  </si>
  <si>
    <t>-1438483531</t>
  </si>
  <si>
    <t>Přesun hmot pro konstrukce montované z desek sádrokartonových, sádrovláknitých, cementovláknitých nebo cementových stanovený z hmotnosti přesunovaného materiálu vodorovná dopravní vzdálenost do 50 m v objektech výšky přes 12 do 24 m</t>
  </si>
  <si>
    <t>96</t>
  </si>
  <si>
    <t>998763381</t>
  </si>
  <si>
    <t>Příplatek k přesunu hmot tonážní 763 SDK prováděný bez použití mechanizace</t>
  </si>
  <si>
    <t>-1846967865</t>
  </si>
  <si>
    <t>Přesun hmot pro konstrukce montované z desek sádrokartonových, sádrovláknitých, cementovláknitých nebo cementových Příplatek k cenám za přesun prováděný bez použití mechanizace pro jakoukoliv výšku objektu</t>
  </si>
  <si>
    <t>766</t>
  </si>
  <si>
    <t>Konstrukce truhlářské</t>
  </si>
  <si>
    <t>97</t>
  </si>
  <si>
    <t>766660002</t>
  </si>
  <si>
    <t>Montáž dveřních křídel otvíravých jednokřídlových š přes 0,8 m do ocelové zárubně</t>
  </si>
  <si>
    <t>-1774370099</t>
  </si>
  <si>
    <t>Montáž dveřních křídel dřevěných nebo plastových otevíravých do ocelové zárubně povrchově upravených jednokřídlových, šířky přes 800 mm</t>
  </si>
  <si>
    <t>98</t>
  </si>
  <si>
    <t>61161003</t>
  </si>
  <si>
    <t>dveře jednokřídlé voštinové povrch lakovaný plné 900x1970/2100mm</t>
  </si>
  <si>
    <t>1897391087</t>
  </si>
  <si>
    <t>99</t>
  </si>
  <si>
    <t>7666600R1</t>
  </si>
  <si>
    <t>D+M vnitřních plných dveří CPL, 90x197 cm vč. kování, příslušenství, zárubně a povrchové úpravy dle D1 tabulky dveří</t>
  </si>
  <si>
    <t>1925262614</t>
  </si>
  <si>
    <t>100</t>
  </si>
  <si>
    <t>7666600R2</t>
  </si>
  <si>
    <t>D+M vnitřních plných dveří CPL, 70x197 cm vč. kování, příslušenství, zárubně a povrchové úpravy dle D2 tabulky dveří</t>
  </si>
  <si>
    <t>-2100369140</t>
  </si>
  <si>
    <t>101</t>
  </si>
  <si>
    <t>7666600R3</t>
  </si>
  <si>
    <t>D+M vnitřních plných dveří CPL, 80x197 cm vč. kování, příslušenství, zárubně a povrchové úpravy dle D3 tabulky dveří</t>
  </si>
  <si>
    <t>-461981789</t>
  </si>
  <si>
    <t>102</t>
  </si>
  <si>
    <t>7666600R4</t>
  </si>
  <si>
    <t>D+M vnitřních plných dveří CPL, 80x197 cm vč. kování, příslušenství, zárubně a povrchové úpravy dle D4 tabulky dveří</t>
  </si>
  <si>
    <t>1675446481</t>
  </si>
  <si>
    <t>103</t>
  </si>
  <si>
    <t>7666600R5</t>
  </si>
  <si>
    <t>D+M zákrytu VZT potrubí z desek lamino vč. podkladní konstrukce a kotvení</t>
  </si>
  <si>
    <t>-1110679548</t>
  </si>
  <si>
    <t>104</t>
  </si>
  <si>
    <t>766660728</t>
  </si>
  <si>
    <t>Montáž dveřního interiérového kování - zámku</t>
  </si>
  <si>
    <t>-1756122334</t>
  </si>
  <si>
    <t>Montáž dveřních doplňků dveřního kování interiérového zámku</t>
  </si>
  <si>
    <t>105</t>
  </si>
  <si>
    <t>54924004</t>
  </si>
  <si>
    <t>zámek zadlabací 190/140/20 L cylinder</t>
  </si>
  <si>
    <t>1395432057</t>
  </si>
  <si>
    <t>106</t>
  </si>
  <si>
    <t>766660729</t>
  </si>
  <si>
    <t>Montáž dveřního interiérového kování - štítku s klikou</t>
  </si>
  <si>
    <t>-1022237744</t>
  </si>
  <si>
    <t>Montáž dveřních doplňků dveřního kování interiérového štítku s klikou</t>
  </si>
  <si>
    <t>107</t>
  </si>
  <si>
    <t>54914624</t>
  </si>
  <si>
    <t>kování dveřní vrchní klika včetně štítu a montážního materiálu HR BB 72 F4</t>
  </si>
  <si>
    <t>-1865864891</t>
  </si>
  <si>
    <t>108</t>
  </si>
  <si>
    <t>7666660R7</t>
  </si>
  <si>
    <t>Příplatek ke dveřím za provedení vložky a sady klíčů v systému generálního klíče</t>
  </si>
  <si>
    <t>-579593540</t>
  </si>
  <si>
    <t>Příplatek ke dveřím za provedení vložky a sady klíčů (10ks/dveře)v systému generálního klíče</t>
  </si>
  <si>
    <t>"dle tabulky dveří" 10</t>
  </si>
  <si>
    <t>109</t>
  </si>
  <si>
    <t>998766103</t>
  </si>
  <si>
    <t>Přesun hmot tonážní pro konstrukce truhlářské v objektech v do 24 m</t>
  </si>
  <si>
    <t>-226806087</t>
  </si>
  <si>
    <t>Přesun hmot pro konstrukce truhlářské stanovený z hmotnosti přesunovaného materiálu vodorovná dopravní vzdálenost do 50 m v objektech výšky přes 12 do 24 m</t>
  </si>
  <si>
    <t>110</t>
  </si>
  <si>
    <t>998766181</t>
  </si>
  <si>
    <t>Příplatek k přesunu hmot tonážní 766 prováděný bez použití mechanizace</t>
  </si>
  <si>
    <t>-386168864</t>
  </si>
  <si>
    <t>Přesun hmot pro konstrukce truhlářské stanovený z hmotnosti přesunovaného materiálu Příplatek k ceně za přesun prováděný bez použití mechanizace pro jakoukoliv výšku objektu</t>
  </si>
  <si>
    <t>771</t>
  </si>
  <si>
    <t>Podlahy z dlaždic</t>
  </si>
  <si>
    <t>111</t>
  </si>
  <si>
    <t>771111011</t>
  </si>
  <si>
    <t>Vysátí podkladu před pokládkou dlažby</t>
  </si>
  <si>
    <t>-877285439</t>
  </si>
  <si>
    <t>Příprava podkladu před provedením dlažby vysátí podlah</t>
  </si>
  <si>
    <t>112</t>
  </si>
  <si>
    <t>771121011</t>
  </si>
  <si>
    <t>Nátěr penetrační na podlahu</t>
  </si>
  <si>
    <t>1916325825</t>
  </si>
  <si>
    <t>Příprava podkladu před provedením dlažby nátěr penetrační na podlahu</t>
  </si>
  <si>
    <t>"penetrace pod nivelačku" dlažba</t>
  </si>
  <si>
    <t>113</t>
  </si>
  <si>
    <t>771151023</t>
  </si>
  <si>
    <t>Samonivelační stěrka podlah pevnosti 30 MPa tl 8 mm</t>
  </si>
  <si>
    <t>1047957328</t>
  </si>
  <si>
    <t>Příprava podkladu před provedením dlažby samonivelační stěrka min.pevnosti 30 MPa, tloušťky přes 5 do 8 mm</t>
  </si>
  <si>
    <t>114</t>
  </si>
  <si>
    <t>771571810</t>
  </si>
  <si>
    <t>Demontáž podlah z dlaždic keramických kladených do malty</t>
  </si>
  <si>
    <t>2020049623</t>
  </si>
  <si>
    <t>"WC UČITELÉ" 4,3</t>
  </si>
  <si>
    <t>"WC" 16,83</t>
  </si>
  <si>
    <t>"ÚKLID" 4,23</t>
  </si>
  <si>
    <t>115</t>
  </si>
  <si>
    <t>771574113</t>
  </si>
  <si>
    <t>Montáž podlah keramických hladkých lepených flexibilním lepidlem do 19 ks/m2</t>
  </si>
  <si>
    <t>1072449443</t>
  </si>
  <si>
    <t>Montáž podlah z dlaždic keramických lepených flexibilním lepidlem maloformátových hladkých přes 12 do 19 ks/m2</t>
  </si>
  <si>
    <t>116</t>
  </si>
  <si>
    <t>59761409</t>
  </si>
  <si>
    <t>dlažba keramická slinutá protiskluzná do interiéru i exteriéru pro vysoké mechanické namáhání přes 9 do 12ks/m2</t>
  </si>
  <si>
    <t>1006856778</t>
  </si>
  <si>
    <t>25,83*1,12 'Přepočtené koeficientem množství</t>
  </si>
  <si>
    <t>117</t>
  </si>
  <si>
    <t>771591111</t>
  </si>
  <si>
    <t>384132497</t>
  </si>
  <si>
    <t>118</t>
  </si>
  <si>
    <t>771591191</t>
  </si>
  <si>
    <t>Příplatek k podlahám za diagonální kladení dlažby</t>
  </si>
  <si>
    <t>1197478109</t>
  </si>
  <si>
    <t>Podlahy - dokončovací práce Příplatek k cenám za diagonální kladení dlažby</t>
  </si>
  <si>
    <t>119</t>
  </si>
  <si>
    <t>998771181</t>
  </si>
  <si>
    <t>Příplatek k přesunu hmot tonážní 771 prováděný bez použití mechanizace</t>
  </si>
  <si>
    <t>-889380765</t>
  </si>
  <si>
    <t>Přesun hmot pro podlahy z dlaždic stanovený z hmotnosti přesunovaného materiálu Příplatek k ceně za přesun prováděný bez použití mechanizace pro jakoukoliv výšku objektu</t>
  </si>
  <si>
    <t>775</t>
  </si>
  <si>
    <t>Podlahy skládané</t>
  </si>
  <si>
    <t>120</t>
  </si>
  <si>
    <t>775411810</t>
  </si>
  <si>
    <t>Demontáž soklíků nebo lišt dřevěných přibíjených</t>
  </si>
  <si>
    <t>-1206847010</t>
  </si>
  <si>
    <t>"UČEBNA" 32,37</t>
  </si>
  <si>
    <t>"UČEBNA" 31,5</t>
  </si>
  <si>
    <t>"UČEBNA" 33,01</t>
  </si>
  <si>
    <t>"UČEBNA" 30,87</t>
  </si>
  <si>
    <t>121</t>
  </si>
  <si>
    <t>775511810</t>
  </si>
  <si>
    <t>Demontáž podlah vlysových přibíjených s lištami přibíjenými</t>
  </si>
  <si>
    <t>2078739834</t>
  </si>
  <si>
    <t>Demontáž podlah vlysových s lištami přibíjených</t>
  </si>
  <si>
    <t>"UČEBNA" 60,62</t>
  </si>
  <si>
    <t>"UČEBNA" 59,75</t>
  </si>
  <si>
    <t>"UČEBNA" 62,74</t>
  </si>
  <si>
    <t>"UČEBNA" 57,6</t>
  </si>
  <si>
    <t>776</t>
  </si>
  <si>
    <t>Podlahy povlakové</t>
  </si>
  <si>
    <t>122</t>
  </si>
  <si>
    <t>776111116</t>
  </si>
  <si>
    <t>Odstranění zbytků lepidla z podkladu povlakových podlah broušením</t>
  </si>
  <si>
    <t>414468456</t>
  </si>
  <si>
    <t>Příprava podkladu broušení podlah stávajícího podkladu pro odstranění lepidla (po starých krytinách)</t>
  </si>
  <si>
    <t>vinil+dlažba</t>
  </si>
  <si>
    <t>123</t>
  </si>
  <si>
    <t>776111311</t>
  </si>
  <si>
    <t>Vysátí podkladu povlakových podlah</t>
  </si>
  <si>
    <t>-1061270083</t>
  </si>
  <si>
    <t>Příprava podkladu vysátí podlah</t>
  </si>
  <si>
    <t>776121111</t>
  </si>
  <si>
    <t>Vodou ředitelná penetrace savého podkladu povlakových podlah ředěná v poměru 1:3</t>
  </si>
  <si>
    <t>788392970</t>
  </si>
  <si>
    <t>Příprava podkladu penetrace vodou ředitelná na savý podklad (válečkováním) ředěná v poměru 1:3 podlah</t>
  </si>
  <si>
    <t>vinil+vinilsokl*0,1</t>
  </si>
  <si>
    <t>125</t>
  </si>
  <si>
    <t>776141122</t>
  </si>
  <si>
    <t>Vyrovnání podkladu povlakových podlah stěrkou pevnosti 30 MPa tl 5 mm</t>
  </si>
  <si>
    <t>1419608567</t>
  </si>
  <si>
    <t>Příprava podkladu vyrovnání samonivelační stěrkou podlah min.pevnosti 30 MPa, tloušťky přes 3 do 5 mm</t>
  </si>
  <si>
    <t>126</t>
  </si>
  <si>
    <t>776201814</t>
  </si>
  <si>
    <t>Demontáž povlakových podlahovin volně položených podlepených páskou</t>
  </si>
  <si>
    <t>-952112139</t>
  </si>
  <si>
    <t>Poznámka k položce:
Jednotková cena vč. ochrany a uložení na stavništi pro zpětné použití (místi určí objednatel)</t>
  </si>
  <si>
    <t>"3.11, UČEBNA - 24 ŽÁKŮ" 19,5</t>
  </si>
  <si>
    <t>127</t>
  </si>
  <si>
    <t>776211111</t>
  </si>
  <si>
    <t>Lepení textilních pásů</t>
  </si>
  <si>
    <t>-509042793</t>
  </si>
  <si>
    <t>Montáž textilních podlahovin lepením pásů standardních</t>
  </si>
  <si>
    <t>Poznámka k položce:
Vč. nalepení na sokl.</t>
  </si>
  <si>
    <t>"3.07, UČEBNA - 24 ŽÁKŮ" 19,5</t>
  </si>
  <si>
    <t>"3.09, UČEBNA" 22,5</t>
  </si>
  <si>
    <t>"sokl 3.07" (19,2-6,7)*0,1</t>
  </si>
  <si>
    <t>"sokl 3.09" (21-6,7)*0,1</t>
  </si>
  <si>
    <t>"sokl 3.11" (19,2-6,7)*0,1</t>
  </si>
  <si>
    <t>128</t>
  </si>
  <si>
    <t>6975106R</t>
  </si>
  <si>
    <t>koberec zátěž. dle výběru investora</t>
  </si>
  <si>
    <t>1522556221</t>
  </si>
  <si>
    <t>"odpočet 3.11, UČEBNA - 24 ŽÁKŮ - použití stávajícího" -19,5</t>
  </si>
  <si>
    <t>45,93*1,15 'Přepočtené koeficientem množství</t>
  </si>
  <si>
    <t>129</t>
  </si>
  <si>
    <t>776231111</t>
  </si>
  <si>
    <t>Lepení lamel a čtverců z vinylu standardním lepidlem</t>
  </si>
  <si>
    <t>-302676509</t>
  </si>
  <si>
    <t>Montáž podlahovin z vinylu lepením lamel nebo čtverců standardním lepidlem</t>
  </si>
  <si>
    <t>130</t>
  </si>
  <si>
    <t>28411050</t>
  </si>
  <si>
    <t>dílce vinylové tl 2,0mm, nášlapná vrstva 0,40mm, úprava PUR, třída zátěže 23/32/41, otlak 0,05mm, R10, třída otěru T, hořlavost Bfl S1, bez ftalátů</t>
  </si>
  <si>
    <t>-1783362060</t>
  </si>
  <si>
    <t>Poznámka k položce:
Vhodné do škol. Bližší specifikace v PD.</t>
  </si>
  <si>
    <t>"3.06, UČEBNA CHEMIE - 24 ŽÁKŮ" 60,62</t>
  </si>
  <si>
    <t>"3.07, UČEBNA - 24 ŽÁKŮ" 59,8</t>
  </si>
  <si>
    <t>"3.09, UČEBNA" 62,9</t>
  </si>
  <si>
    <t>Mezisoučet VINIL</t>
  </si>
  <si>
    <t>"sokl" vinilsokl*0,1</t>
  </si>
  <si>
    <t>253,35*1,1 'Přepočtené koeficientem množství</t>
  </si>
  <si>
    <t>131</t>
  </si>
  <si>
    <t>776411111</t>
  </si>
  <si>
    <t>Montáž obvodových soklíků výšky do 80 mm</t>
  </si>
  <si>
    <t>1714096571</t>
  </si>
  <si>
    <t>Montáž soklíků lepením obvodových, výšky do 80 mm</t>
  </si>
  <si>
    <t>132</t>
  </si>
  <si>
    <t>2841100R</t>
  </si>
  <si>
    <t>lišta soklová PVC vč. podlahoviny dle PD</t>
  </si>
  <si>
    <t>-1503787894</t>
  </si>
  <si>
    <t>"3.06, UČEBNA CHEMIE - 24 ŽÁKŮ" 32,4-0,9</t>
  </si>
  <si>
    <t>"3.07, UČEBNA - 24 ŽÁKŮ" 31,5-0,9</t>
  </si>
  <si>
    <t>"3.09, UČEBNA" 33,1-0,9</t>
  </si>
  <si>
    <t>"3.11, UČEBNA - 24 ŽÁKŮ" 30,9-0,9</t>
  </si>
  <si>
    <t>124,3*1,1 'Přepočtené koeficientem množství</t>
  </si>
  <si>
    <t>133</t>
  </si>
  <si>
    <t>776421311</t>
  </si>
  <si>
    <t>Montáž přechodových samolepících lišt</t>
  </si>
  <si>
    <t>2103411767</t>
  </si>
  <si>
    <t>Montáž lišt přechodových samolepících</t>
  </si>
  <si>
    <t>"sokl 3.07" 6,7</t>
  </si>
  <si>
    <t>"sokl 3.09" 6,7</t>
  </si>
  <si>
    <t>"sokl 3.11" 6,7</t>
  </si>
  <si>
    <t>134</t>
  </si>
  <si>
    <t>55343110</t>
  </si>
  <si>
    <t>profil přechodový Al narážecí 30mm stříbro</t>
  </si>
  <si>
    <t>1094833505</t>
  </si>
  <si>
    <t>20,1*1,15 'Přepočtené koeficientem množství</t>
  </si>
  <si>
    <t>135</t>
  </si>
  <si>
    <t>776991111</t>
  </si>
  <si>
    <t>Spárování silikonem</t>
  </si>
  <si>
    <t>301569343</t>
  </si>
  <si>
    <t>Ostatní práce spárování silikonem</t>
  </si>
  <si>
    <t>136</t>
  </si>
  <si>
    <t>776991141</t>
  </si>
  <si>
    <t>Pastování a leštění podlahovin ručně</t>
  </si>
  <si>
    <t>1811860308</t>
  </si>
  <si>
    <t>Ostatní práce údržba nových podlahovin po pokládce pastování a leštění ručně</t>
  </si>
  <si>
    <t>vinil+vinilsokl*0,05</t>
  </si>
  <si>
    <t>137</t>
  </si>
  <si>
    <t>776991221</t>
  </si>
  <si>
    <t>Základní čištění nově položených podlahovin včetně jednosložkového jednovrstvého polymerního nátěru</t>
  </si>
  <si>
    <t>2086851124</t>
  </si>
  <si>
    <t>Ostatní práce údržba nových podlahovin po pokládce čištění včetně ošetření polymerním nátěrem jednosložkovým jednovrstvým</t>
  </si>
  <si>
    <t>138</t>
  </si>
  <si>
    <t>998776103</t>
  </si>
  <si>
    <t>Přesun hmot tonážní pro podlahy povlakové v objektech v do 24 m</t>
  </si>
  <si>
    <t>858531568</t>
  </si>
  <si>
    <t>Přesun hmot pro podlahy povlakové stanovený z hmotnosti přesunovaného materiálu vodorovná dopravní vzdálenost do 50 m v objektech výšky přes 12 do 24 m</t>
  </si>
  <si>
    <t>139</t>
  </si>
  <si>
    <t>998776181</t>
  </si>
  <si>
    <t>Příplatek k přesunu hmot tonážní 776 prováděný bez použití mechanizace</t>
  </si>
  <si>
    <t>1557082438</t>
  </si>
  <si>
    <t>Přesun hmot pro podlahy povlakové stanovený z hmotnosti přesunovaného materiálu Příplatek k cenám za přesun prováděný bez použití mechanizace pro jakoukoliv výšku objektu</t>
  </si>
  <si>
    <t>781</t>
  </si>
  <si>
    <t>Dokončovací práce - obklady</t>
  </si>
  <si>
    <t>140</t>
  </si>
  <si>
    <t>781471810</t>
  </si>
  <si>
    <t>Demontáž obkladů z obkladaček keramických kladených do malty</t>
  </si>
  <si>
    <t>501917611</t>
  </si>
  <si>
    <t>Demontáž obkladů z dlaždic keramických kladených do malty</t>
  </si>
  <si>
    <t>"WC UČITELÉ" 26,44</t>
  </si>
  <si>
    <t>"WC" 76,14</t>
  </si>
  <si>
    <t>"ÚKLID" 23,8</t>
  </si>
  <si>
    <t>141</t>
  </si>
  <si>
    <t>781474113</t>
  </si>
  <si>
    <t>Montáž obkladů vnitřních keramických hladkých do 19 ks/m2 lepených flexibilním lepidlem</t>
  </si>
  <si>
    <t>-1974327374</t>
  </si>
  <si>
    <t>Montáž obkladů vnitřních stěn z dlaždic keramických lepených flexibilním lepidlem maloformátových hladkých přes 12 do 19 ks/m2</t>
  </si>
  <si>
    <t>"3.02, WC DÍVKY" 44,62</t>
  </si>
  <si>
    <t>"3.03, WC CHLAPCI" 45,31</t>
  </si>
  <si>
    <t>"3.04, WC IMOBIL + UČITELÉ" 20,91</t>
  </si>
  <si>
    <t>"3.06, UČEBNA CHEMIE - 24 ŽÁKŮ" 2,8*1,6</t>
  </si>
  <si>
    <t>"3.07, UČEBNA - 22 ŽÁKŮ" 1*1,6</t>
  </si>
  <si>
    <t>"3.09, UČEBNA" 1,0*1,6</t>
  </si>
  <si>
    <t>"3.11, UČEBNA - 24 ŽÁKŮ" 1,0*1,6+1,0*1,6</t>
  </si>
  <si>
    <t>142</t>
  </si>
  <si>
    <t>781479191</t>
  </si>
  <si>
    <t>Příplatek k montáži obkladů vnitřních keramických hladkých za plochu do 10 m2</t>
  </si>
  <si>
    <t>1360210797</t>
  </si>
  <si>
    <t>Montáž obkladů vnitřních stěn z dlaždic keramických Příplatek k cenám za plochu do 10 m2 jednotlivě</t>
  </si>
  <si>
    <t>143</t>
  </si>
  <si>
    <t>781491011</t>
  </si>
  <si>
    <t>Montáž zrcadel plochy do 1 m2 lepených silikonovým tmelem na podkladní omítku</t>
  </si>
  <si>
    <t>-2078094653</t>
  </si>
  <si>
    <t>Montáž zrcadel lepených silikonovým tmelem na podkladní omítku, plochy do 1 m2</t>
  </si>
  <si>
    <t>144</t>
  </si>
  <si>
    <t>63465126</t>
  </si>
  <si>
    <t>zrcadlo nemontované čiré tl 5mm max rozměr 3210x2250mm</t>
  </si>
  <si>
    <t>-511087312</t>
  </si>
  <si>
    <t>0,6*0,8</t>
  </si>
  <si>
    <t>0,48*1,1 'Přepočtené koeficientem množství</t>
  </si>
  <si>
    <t>145</t>
  </si>
  <si>
    <t>781494111</t>
  </si>
  <si>
    <t>Plastové profily rohové lepené flexibilním lepidlem</t>
  </si>
  <si>
    <t>-770179842</t>
  </si>
  <si>
    <t>Obklad - dokončující práce profily ukončovací lepené flexibilním lepidlem rohové</t>
  </si>
  <si>
    <t>"3.02, WC DÍVKY" 2,2*4+0,9+2,0</t>
  </si>
  <si>
    <t>"3.03, WC CHLAPCI" 2,2*4+0,9+1,6</t>
  </si>
  <si>
    <t>"3.04, WC IMOBIL + UČITELÉ" 1,7+2,2*2</t>
  </si>
  <si>
    <t>"3.07, UČEBNA CHEMIE - 22 ŽÁKŮ" 1,6</t>
  </si>
  <si>
    <t>30,7*1,1 'Přepočtené koeficientem množství</t>
  </si>
  <si>
    <t>146</t>
  </si>
  <si>
    <t>781495111</t>
  </si>
  <si>
    <t>Nátěr penetrační na stěnu</t>
  </si>
  <si>
    <t>-104442323</t>
  </si>
  <si>
    <t>Příprava podkladu před provedením obkladu nátěr penetrační na stěnu</t>
  </si>
  <si>
    <t>obkladKER+obkladKERpar*0,25</t>
  </si>
  <si>
    <t>147</t>
  </si>
  <si>
    <t>781495115</t>
  </si>
  <si>
    <t>Spárování vnitřních obkladů silikonem</t>
  </si>
  <si>
    <t>1240694509</t>
  </si>
  <si>
    <t>Obklad - dokončující práce ostatní práce spárování silikonem</t>
  </si>
  <si>
    <t>148</t>
  </si>
  <si>
    <t>781495141</t>
  </si>
  <si>
    <t>Průnik obkladem kruhový do DN 30</t>
  </si>
  <si>
    <t>-2082361488</t>
  </si>
  <si>
    <t>Obklad - dokončující práce průnik obkladem kruhový, bez izolace do DN 30</t>
  </si>
  <si>
    <t>"3.02, WC DÍVKY" 7</t>
  </si>
  <si>
    <t>"3.03, WC CHLAPCI" 7</t>
  </si>
  <si>
    <t>"3.04, WC IMOBIL + UČITELÉ" 3</t>
  </si>
  <si>
    <t>"3.06, UČEBNA CHEMIE - 24 ŽÁKŮ" 2</t>
  </si>
  <si>
    <t>"3.07, UČEBNA - 22 ŽÁKŮ" 2</t>
  </si>
  <si>
    <t>"3.09, UČEBNA" 2</t>
  </si>
  <si>
    <t>"3.11, UČEBNA - 24 ŽÁKŮ" 4</t>
  </si>
  <si>
    <t>149</t>
  </si>
  <si>
    <t>781495142</t>
  </si>
  <si>
    <t>Průnik obkladem kruhový do DN 90</t>
  </si>
  <si>
    <t>1344791380</t>
  </si>
  <si>
    <t>Obklad - dokončující práce průnik obkladem kruhový, bez izolace přes DN 30 do DN 90</t>
  </si>
  <si>
    <t>"3.02, WC DÍVKY" 5</t>
  </si>
  <si>
    <t>"3.06, UČEBNA CHEMIE - 24 ŽÁKŮ" 1</t>
  </si>
  <si>
    <t>"3.07, UČEBNA - 22 ŽÁKŮ" 1</t>
  </si>
  <si>
    <t>"3.09, UČEBNA" 1</t>
  </si>
  <si>
    <t>"3.11, UČEBNA - 24 ŽÁKŮ" 2</t>
  </si>
  <si>
    <t>150</t>
  </si>
  <si>
    <t>781495143</t>
  </si>
  <si>
    <t>Průnik obkladem kruhový přes DN 90</t>
  </si>
  <si>
    <t>-1397082785</t>
  </si>
  <si>
    <t>Obklad - dokončující práce průnik obkladem kruhový, bez izolace přes DN 90</t>
  </si>
  <si>
    <t>"3.02, WC DÍVKY" 3</t>
  </si>
  <si>
    <t>"3.03, WC CHLAPCI" 1</t>
  </si>
  <si>
    <t>"3.04, WC IMOBIL + UČITELÉ" 1</t>
  </si>
  <si>
    <t>151</t>
  </si>
  <si>
    <t>781674113</t>
  </si>
  <si>
    <t>Montáž obkladů parapetů šířky do 200 mm z dlaždic keramických lepených flexibilním lepidlem</t>
  </si>
  <si>
    <t>-1472981826</t>
  </si>
  <si>
    <t>Montáž obkladů parapetů z dlaždic keramických lepených flexibilním lepidlem, šířky parapetu přes 150 do 200 mm</t>
  </si>
  <si>
    <t>"3.02, WC DÍVKY" 2,72+0,9*2,0</t>
  </si>
  <si>
    <t>"3.03, WC CHLAPCI" 1,36+0,9+1,6</t>
  </si>
  <si>
    <t>"3.04, WC IMOBIL + UČITELÉ" 2,04+1,7</t>
  </si>
  <si>
    <t>152</t>
  </si>
  <si>
    <t>59761071</t>
  </si>
  <si>
    <t>obklad keramický hladký přes 12 do 19ks/m2</t>
  </si>
  <si>
    <t>1904664967</t>
  </si>
  <si>
    <t>124,75*1,12 'Přepočtené koeficientem množství</t>
  </si>
  <si>
    <t>153</t>
  </si>
  <si>
    <t>998781103</t>
  </si>
  <si>
    <t>Přesun hmot tonážní pro obklady keramické v objektech v do 24 m</t>
  </si>
  <si>
    <t>197303668</t>
  </si>
  <si>
    <t>Přesun hmot pro obklady keramické stanovený z hmotnosti přesunovaného materiálu vodorovná dopravní vzdálenost do 50 m v objektech výšky přes 12 do 24 m</t>
  </si>
  <si>
    <t>154</t>
  </si>
  <si>
    <t>998781181</t>
  </si>
  <si>
    <t>Příplatek k přesunu hmot tonážní 781 prováděný bez použití mechanizace</t>
  </si>
  <si>
    <t>1077537811</t>
  </si>
  <si>
    <t>Přesun hmot pro obklady keramické stanovený z hmotnosti přesunovaného materiálu Příplatek k cenám za přesun prováděný bez použití mechanizace pro jakoukoliv výšku objektu</t>
  </si>
  <si>
    <t>783</t>
  </si>
  <si>
    <t>Dokončovací práce - nátěry</t>
  </si>
  <si>
    <t>155</t>
  </si>
  <si>
    <t>783806811</t>
  </si>
  <si>
    <t>Odstranění nátěrů z omítek oškrábáním</t>
  </si>
  <si>
    <t>-396289559</t>
  </si>
  <si>
    <t>"3.01, CHODBA 3.NP" 174,48</t>
  </si>
  <si>
    <t>156</t>
  </si>
  <si>
    <t>78382712R</t>
  </si>
  <si>
    <t>Systém omyvatelného barevného nátěru omítek vč. přípravy podkladu a penetrace dle PD</t>
  </si>
  <si>
    <t>1813026157</t>
  </si>
  <si>
    <t>"3.01, CHODBA 3.NP" 202,18</t>
  </si>
  <si>
    <t>"3.06, UČEBNA - 24 ŽÁKŮ" 71,21</t>
  </si>
  <si>
    <t>"3.07, SPEC. UČEBNA - 22 ŽÁKŮ" 84,52</t>
  </si>
  <si>
    <t>"3.09, KABINET" 44,73</t>
  </si>
  <si>
    <t>"3.10, KABINET" 42,55</t>
  </si>
  <si>
    <t>"3.11, UČEBNA - 24 ŽÁKŮ" 67,91</t>
  </si>
  <si>
    <t>omyv_nátěr</t>
  </si>
  <si>
    <t>784</t>
  </si>
  <si>
    <t>Dokončovací práce - malby a tapety</t>
  </si>
  <si>
    <t>157</t>
  </si>
  <si>
    <t>784111001</t>
  </si>
  <si>
    <t>Oprášení (ometení ) podkladu v místnostech výšky do 3,80 m</t>
  </si>
  <si>
    <t>1464190024</t>
  </si>
  <si>
    <t>Oprášení (ometení) podkladu v místnostech výšky do 3,80 m</t>
  </si>
  <si>
    <t>malby1+malby2+malby3+oškrab_malby</t>
  </si>
  <si>
    <t>158</t>
  </si>
  <si>
    <t>784121001</t>
  </si>
  <si>
    <t>Oškrabání malby v mísnostech výšky do 3,80 m</t>
  </si>
  <si>
    <t>2038875236</t>
  </si>
  <si>
    <t>Oškrabání malby v místnostech výšky do 3,80 m</t>
  </si>
  <si>
    <t>"3.02, WC DÍVKY" 38,11</t>
  </si>
  <si>
    <t>"3.03, WC CHLAPCI" 25,65</t>
  </si>
  <si>
    <t>"3.04, WC IMOBIL + UČITELÉ" 27,12</t>
  </si>
  <si>
    <t>"3.06, UČEBNA - 24 ŽÁKŮ" 108,49</t>
  </si>
  <si>
    <t>"3.07, UČEBNA - 24 ŽÁKŮ" 79,85</t>
  </si>
  <si>
    <t>"3.09, UČEBNA" 59,11</t>
  </si>
  <si>
    <t>"3.11, UČEBNA - 24 ŽÁKŮ" 102,94</t>
  </si>
  <si>
    <t>Mezisoučet stěny</t>
  </si>
  <si>
    <t>Mezisoučet strop</t>
  </si>
  <si>
    <t>159</t>
  </si>
  <si>
    <t>784171111</t>
  </si>
  <si>
    <t>Zakrytí vnitřních ploch stěn v místnostech výšky do 3,80 m</t>
  </si>
  <si>
    <t>1968224849</t>
  </si>
  <si>
    <t>Zakrytí nemalovaných ploch (materiál ve specifikaci) včetně pozdějšího odkrytí svislých ploch např. stěn, oken, dveří v místnostech výšky do 3,80</t>
  </si>
  <si>
    <t>"3.01, CHODBA 3.NP" 41,46</t>
  </si>
  <si>
    <t>"3.02, WC DÍVKY" 2,11</t>
  </si>
  <si>
    <t>"3.03, WC CHLAPCI" 1,09</t>
  </si>
  <si>
    <t>"3.04, WC IMOBIL + UČITELÉ" 1,63</t>
  </si>
  <si>
    <t>"3.06, UČEBNA - 24 ŽÁKŮ" 14,39</t>
  </si>
  <si>
    <t>"3.07, UČEBNA - 24 ŽÁKŮ" 14,39</t>
  </si>
  <si>
    <t>"3.09, UČEBNA" 14,39</t>
  </si>
  <si>
    <t>"3.11, UČEBNA - 24 ŽÁKŮ" 14,39</t>
  </si>
  <si>
    <t>160</t>
  </si>
  <si>
    <t>58124842</t>
  </si>
  <si>
    <t>fólie pro malířské potřeby zakrývací tl 7µ 4x5m</t>
  </si>
  <si>
    <t>231351385</t>
  </si>
  <si>
    <t>103,85*1,1 'Přepočtené koeficientem množství</t>
  </si>
  <si>
    <t>161</t>
  </si>
  <si>
    <t>784181101</t>
  </si>
  <si>
    <t>Základní akrylátová jednonásobná penetrace podkladu v místnostech výšky do 3,80m</t>
  </si>
  <si>
    <t>114873524</t>
  </si>
  <si>
    <t>Penetrace podkladu jednonásobná základní akrylátová v místnostech výšky do 3,80 m</t>
  </si>
  <si>
    <t>malby1+malby2+malby3</t>
  </si>
  <si>
    <t>162</t>
  </si>
  <si>
    <t>784211101</t>
  </si>
  <si>
    <t>Dvojnásobné bílé malby ze směsí za mokra výborně otěruvzdorných v místnostech výšky do 3,80 m</t>
  </si>
  <si>
    <t>1542960399</t>
  </si>
  <si>
    <t>Malby z malířských směsí otěruvzdorných za mokra dvojnásobné, bílé za mokra otěruvzdorné výborně v místnostech výšky do 3,80 m</t>
  </si>
  <si>
    <t>"3.02, WC DÍVKY" 43,88</t>
  </si>
  <si>
    <t>"3.03, WC CHLAPCI" 43,68</t>
  </si>
  <si>
    <t>"3.04, WC IMOBIL + UČITELÉ" 16,95</t>
  </si>
  <si>
    <t>163</t>
  </si>
  <si>
    <t>784221101</t>
  </si>
  <si>
    <t>Dvojnásobné bílé malby ze směsí za sucha dobře otěruvzdorných v místnostech do 3,80 m</t>
  </si>
  <si>
    <t>1401966810</t>
  </si>
  <si>
    <t>Malby z malířských směsí otěruvzdorných za sucha dvojnásobné, bílé za sucha otěruvzdorné dobře v místnostech výšky do 3,80 m</t>
  </si>
  <si>
    <t>"3.01, CHODBA 3.NP" 137,85</t>
  </si>
  <si>
    <t>"3.11, UČEBNA - 24 ŽÁKŮ" 99,74</t>
  </si>
  <si>
    <t>"3.01, CHODBA 3.NP strop" 124</t>
  </si>
  <si>
    <t>164</t>
  </si>
  <si>
    <t>784221155</t>
  </si>
  <si>
    <t>Příplatek k cenám 2x maleb za sucha otěruvzdorných za barevnou malbu v odstínu sytém</t>
  </si>
  <si>
    <t>-356161801</t>
  </si>
  <si>
    <t>Malby z malířských směsí otěruvzdorných za sucha Příplatek k cenám dvojnásobných maleb na tónovacích automatech, v odstínu sytém</t>
  </si>
  <si>
    <t>C00 - Požárně bezpečnostní řešení</t>
  </si>
  <si>
    <t>HSV - HSV</t>
  </si>
  <si>
    <t xml:space="preserve">    C00 - Požárně bezpečnostní řešení</t>
  </si>
  <si>
    <t>C00.001</t>
  </si>
  <si>
    <t>D+M PHP s hasící schopností 21A vč. revize</t>
  </si>
  <si>
    <t>-132537131</t>
  </si>
  <si>
    <t>C00.002</t>
  </si>
  <si>
    <t>D+M hydrantu vč. napojení</t>
  </si>
  <si>
    <t>1404769538</t>
  </si>
  <si>
    <t>C00.003</t>
  </si>
  <si>
    <t>D+M požárního evakuačního plánu dle PBŘ</t>
  </si>
  <si>
    <t>kpl</t>
  </si>
  <si>
    <t>-774127339</t>
  </si>
  <si>
    <t>D+M požárního evakuačního plánu dle PBŘ, grafické vyobrazení únikových cest; dle ČSN ISO23601</t>
  </si>
  <si>
    <t>"dle tabulky protipožárních opatření" 1</t>
  </si>
  <si>
    <t>C00.004</t>
  </si>
  <si>
    <t>Dokumentace požární ochrany dle PBŘ</t>
  </si>
  <si>
    <t>40276211</t>
  </si>
  <si>
    <t>Dokumentace požární ochrany dle tabulky protipožárních opatření</t>
  </si>
  <si>
    <t>C00.005</t>
  </si>
  <si>
    <t>D+M požárního bezpečnostního informačního systému</t>
  </si>
  <si>
    <t>-1136911877</t>
  </si>
  <si>
    <t>D+M požárního bezpečnostního informačního systému, grafické požární značky a nápisy, fosforescenční prvky naváděcího systému bezpečného úniku dle ČSN ISO 3864-1 (018011), ČSN ISO 16069 (018012), ČSN 01 8013 (018013)</t>
  </si>
  <si>
    <t>"dle tabulky protipožárních opatření" 4</t>
  </si>
  <si>
    <t>C00.006</t>
  </si>
  <si>
    <t>D+M protipožární ucpávky PB1.1 dle PBŘ</t>
  </si>
  <si>
    <t>-1010175837</t>
  </si>
  <si>
    <t>C00.007</t>
  </si>
  <si>
    <t>D+M protipožární ucpávky PB1.2 dle PBŘ</t>
  </si>
  <si>
    <t>2109786577</t>
  </si>
  <si>
    <t>C00.008</t>
  </si>
  <si>
    <t>D+M protipožární ucpávky PB2.1 dle PBŘ</t>
  </si>
  <si>
    <t>597560817</t>
  </si>
  <si>
    <t>C00.009</t>
  </si>
  <si>
    <t>D+M protipožární ucpávky PB2.2 dle PBŘ</t>
  </si>
  <si>
    <t>-2088118172</t>
  </si>
  <si>
    <t>C00.010</t>
  </si>
  <si>
    <t>D+M protipožární ucpávky PB3.1 dle PBŘ</t>
  </si>
  <si>
    <t>-1710983918</t>
  </si>
  <si>
    <t>C00.011</t>
  </si>
  <si>
    <t>D+M protipožární ucpávky PB4.1 dle PBŘ</t>
  </si>
  <si>
    <t>-1221922093</t>
  </si>
  <si>
    <t>-2078429977</t>
  </si>
  <si>
    <t>D00 - Zdravotně technické instalace</t>
  </si>
  <si>
    <t>D00 - Zdravotní technika</t>
  </si>
  <si>
    <t xml:space="preserve">    720.01 - KANALIZACE</t>
  </si>
  <si>
    <t xml:space="preserve">      720.01.01 - Potrubí - vč.montáže, tvarovek, upevnění a pomoc.materiálu</t>
  </si>
  <si>
    <t xml:space="preserve">      720.01.02 - Armatury kanalizační- vč.montáže a pomoc.materiálu</t>
  </si>
  <si>
    <t xml:space="preserve">      720.01.03 - Požární manžety - kanalizace</t>
  </si>
  <si>
    <t xml:space="preserve">      720.01.04 - Ostatní - kanalizace</t>
  </si>
  <si>
    <t xml:space="preserve">    720.02 - VODOVOD</t>
  </si>
  <si>
    <t xml:space="preserve">      720.02.01 - Potrubí - vč.montáže, tvarovek, upevnění a pomoc.materiálu</t>
  </si>
  <si>
    <t xml:space="preserve">      720.02.02 - Armatury vodovodní - vč.montáže a pomoc.materiálu</t>
  </si>
  <si>
    <t xml:space="preserve">      720.02.03 - Požární manžety - vodovod</t>
  </si>
  <si>
    <t xml:space="preserve">      720.02.04 - Ostatní - vodovod</t>
  </si>
  <si>
    <t xml:space="preserve">    720.03 - ZAŘIZOVACÍ PŘEDMĚTY - vč. instal. materiálu a montáže</t>
  </si>
  <si>
    <t xml:space="preserve">      7200301 - U - Umyvadlo</t>
  </si>
  <si>
    <t xml:space="preserve">      7200302 - P - Pisoár</t>
  </si>
  <si>
    <t xml:space="preserve">      7200303 - B - Bidet závěsný</t>
  </si>
  <si>
    <t xml:space="preserve">      7200304 - WC - Klozet závěsný</t>
  </si>
  <si>
    <t xml:space="preserve">      7200305 - Ui - Umyvadlo - imobilní</t>
  </si>
  <si>
    <t xml:space="preserve">      7200306 - WCi - Klozet závěsný - imobilní</t>
  </si>
  <si>
    <t xml:space="preserve">      7200307 - U1 - Umyvadlo v učebnách</t>
  </si>
  <si>
    <t xml:space="preserve">      7200308 - Dr - dřez </t>
  </si>
  <si>
    <t>Zdravotní technika</t>
  </si>
  <si>
    <t>720.01</t>
  </si>
  <si>
    <t>KANALIZACE</t>
  </si>
  <si>
    <t>720.01.01</t>
  </si>
  <si>
    <t>Potrubí - vč.montáže, tvarovek, upevnění a pomoc.materiálu</t>
  </si>
  <si>
    <t>720010101</t>
  </si>
  <si>
    <t>Stoupačka - splašková kan. - sociálky - plastové hrdlové PP (HT) - vč. tvarovek, čistících kusů, objímek a upevnění Ø 75</t>
  </si>
  <si>
    <t>"3NP-STŘECHA" 1*8</t>
  </si>
  <si>
    <t>720010102</t>
  </si>
  <si>
    <t>Stoupačka - splašková kan. - sociálky - plastové hrdlové PP (HT) - vč. tvarovek, čistících kusů, objímek a upevnění Ø 110</t>
  </si>
  <si>
    <t>"3NP-STŘECHA" 3*6 + 2*8</t>
  </si>
  <si>
    <t>720010103</t>
  </si>
  <si>
    <t>Stoupačka - splašková kan. - učebny - plastové hrdlové PP zvukoizolační (max.20dB(A) při 2,0L/s dle DIN EN 14366) - vč. tvarovek, čistících kusů, objímek a upevnění Ø 75-110 (dle původní stoupačky)</t>
  </si>
  <si>
    <t>"2NP" 4*1</t>
  </si>
  <si>
    <t>"3NP" 4*1</t>
  </si>
  <si>
    <t>720010104</t>
  </si>
  <si>
    <t>Stoupačka - větrací potrubí - učebny - plastové hrdlové PP (HT) - vč. tvarovek, čistících kusů, objímek a upevnění Ø 75-110 (dle původní stoupačky)</t>
  </si>
  <si>
    <t>"3NP-STŘECHA" 4*7</t>
  </si>
  <si>
    <t>720010105</t>
  </si>
  <si>
    <t>Zavěšené potrubí  - odtok kondenzátu - plastové hrdlové PP (HT) - vč. tvarovek, čistících kusů, objímek a upevnění Ø 32</t>
  </si>
  <si>
    <t>Zavěšené potrubí - odtok kondenzátu - plastové hrdlové PP (HT) - vč. tvarovek, čistících kusů, objímek a upevnění Ø 32</t>
  </si>
  <si>
    <t>"3NP" 4</t>
  </si>
  <si>
    <t>720010106</t>
  </si>
  <si>
    <t>Zavěšené potrubí  - splašková kan. - plastové hrdlové PP (HT) - vč. tvarovek, čistících kusů, objímek a upevnění Ø 75</t>
  </si>
  <si>
    <t>Zavěšené potrubí - splašková kan. - plastové hrdlové PP (HT) - vč. tvarovek, čistících kusů, objímek a upevnění Ø 75</t>
  </si>
  <si>
    <t>"2NP" 2</t>
  </si>
  <si>
    <t>720010107</t>
  </si>
  <si>
    <t>Zavěšené potrubí - splašková kan. - plastové hrdlové PP (HT) - vč. tvarovek, čistících kusů, objímek a upevnění Ø 110</t>
  </si>
  <si>
    <t>"2NP" 8</t>
  </si>
  <si>
    <t>720010108</t>
  </si>
  <si>
    <t>Zavěšené potrubí - splašková kan. - učebny - plastové odpadní PE spojované svařováním, zvukoizolační (max.20dB(A) při 2,0L/s dle DIN EN 14366) - vč. tvarovek, čistících kusů, objímek a upevnění Ø 75</t>
  </si>
  <si>
    <t>720010109</t>
  </si>
  <si>
    <t>Připojovací potrubí - spašková kan. - plastové hrdlové PP (HT) - vč. tvarovek, čistících kusů, objímek a upevnění Ø 50</t>
  </si>
  <si>
    <t>"3NP"  18</t>
  </si>
  <si>
    <t>720010110</t>
  </si>
  <si>
    <t>Připojovací potrubí - spašková kan. - plastové hrdlové PP (HT) - vč. tvarovek, čistících kusů, objímek a upevnění Ø 75</t>
  </si>
  <si>
    <t>"3NP"  2</t>
  </si>
  <si>
    <t>720010111</t>
  </si>
  <si>
    <t>Připojovací potrubí - spašková kan. - plastové hrdlové PP (HT) - vč. tvarovek, čistících kusů, objímek a upevnění Ø 110</t>
  </si>
  <si>
    <t>"3NP"  4</t>
  </si>
  <si>
    <t>720.01.02</t>
  </si>
  <si>
    <t>Armatury kanalizační- vč.montáže a pomoc.materiálu</t>
  </si>
  <si>
    <t>720010201</t>
  </si>
  <si>
    <t>Vyvedení odpadních výpustek DN50</t>
  </si>
  <si>
    <t>"3NP" 14</t>
  </si>
  <si>
    <t>720010202</t>
  </si>
  <si>
    <t>Vyvedení odpadních výpustek DN100</t>
  </si>
  <si>
    <t>720010203</t>
  </si>
  <si>
    <t>Ventilační hlavice plastová, s integ. Průchodem střechou - vč. montáže a upevnění DN 100</t>
  </si>
  <si>
    <t>"střecha" 10</t>
  </si>
  <si>
    <t>720010204</t>
  </si>
  <si>
    <t>Sifon dvojitý pro odvod kondenzátu DN 32</t>
  </si>
  <si>
    <t>"3NP" 1</t>
  </si>
  <si>
    <t>720010205</t>
  </si>
  <si>
    <t>PV50 - Podlahová vpust, svislý odtok, pevná izolační příruba, vodní+mechanická ZU, nerez mřížka, min.0,5 l/s + izolační souprava pro stěrku - vč. montáže a upevnění DN50</t>
  </si>
  <si>
    <t>720.01.03</t>
  </si>
  <si>
    <t>Požární manžety - kanalizace</t>
  </si>
  <si>
    <t>720010301</t>
  </si>
  <si>
    <t>Požární manžeta, vč. upev. materiálu - utěsnění svislého prostupu ve stropu potrubí DN50-100</t>
  </si>
  <si>
    <t>"3NP" 12</t>
  </si>
  <si>
    <t>720.01.04</t>
  </si>
  <si>
    <t>Ostatní - kanalizace</t>
  </si>
  <si>
    <t>720010401</t>
  </si>
  <si>
    <t>Zkoušky plynotěsnosti vzduchem - nové potrubí do DN 110</t>
  </si>
  <si>
    <t>720010402</t>
  </si>
  <si>
    <t>Demontáž stávajícího kanalizačního potrubí do DN100- vč.tvarovek</t>
  </si>
  <si>
    <t>720010403</t>
  </si>
  <si>
    <t>Demontáž stávajících kanalizačních armatur do DN100</t>
  </si>
  <si>
    <t>720010404</t>
  </si>
  <si>
    <t>Napojení na stávající potrubí do DN100 - vč.přechodek</t>
  </si>
  <si>
    <t>720010405</t>
  </si>
  <si>
    <t>Čištění stávajícího odpadního potrubí pod napojením (cca 18m) DN70-100</t>
  </si>
  <si>
    <t>"2NP pod stropem-3PP pod podlahou" 8</t>
  </si>
  <si>
    <t>720010406</t>
  </si>
  <si>
    <t>Zednické přípomoce - kanalizace</t>
  </si>
  <si>
    <t>720010407</t>
  </si>
  <si>
    <t>Přesun hmot - kanalizace</t>
  </si>
  <si>
    <t>%</t>
  </si>
  <si>
    <t>262144</t>
  </si>
  <si>
    <t>720.02</t>
  </si>
  <si>
    <t>VODOVOD</t>
  </si>
  <si>
    <t>720.02.01</t>
  </si>
  <si>
    <t>720020101</t>
  </si>
  <si>
    <t>Potrubí studené vody, plastové PPR PN16, svařované - vč.montáže, tvarovek, upevnění a pomoc.materiálu SV Ø 20</t>
  </si>
  <si>
    <t>"2NP" 4</t>
  </si>
  <si>
    <t>"3NP" 38</t>
  </si>
  <si>
    <t>720020102</t>
  </si>
  <si>
    <t>Potrubí studené vody, plastové PPR PN16, svařované - vč.montáže, tvarovek, upevnění a pomoc.materiálu SV Ø 25</t>
  </si>
  <si>
    <t>"3NP" 12+4+4</t>
  </si>
  <si>
    <t>720020103</t>
  </si>
  <si>
    <t>Potrubí studené vody, plastové PPR PN16, svařované - vč.montáže, tvarovek, upevnění a pomoc.materiálu SV Ø 32</t>
  </si>
  <si>
    <t>720020104</t>
  </si>
  <si>
    <t>Potrubí studené vody, plastové PPR PN16, svařované - vč.montáže, tvarovek, upevnění a pomoc.materiálu SV Ø 40</t>
  </si>
  <si>
    <t>"1PP" 1</t>
  </si>
  <si>
    <t>"1NP" 4</t>
  </si>
  <si>
    <t>720020105</t>
  </si>
  <si>
    <t>Potrubí studené vody, plastové PPR PN16, svařované - vč.montáže, tvarovek, upevnění a pomoc.materiálu SV Ø 63</t>
  </si>
  <si>
    <t>720020106</t>
  </si>
  <si>
    <t>Potrubí studené vody, plastové PPR PN16, svařované - vč.montáže, tvarovek, upevnění a pomoc.materiálu SV Ø 75</t>
  </si>
  <si>
    <t>"3PP"18+2</t>
  </si>
  <si>
    <t>720020107</t>
  </si>
  <si>
    <t>Potrubí studené vody, plastové PPR PN16, svařované - vč.montáže, tvarovek, upevnění a pomoc.materiálu SV Ø 90</t>
  </si>
  <si>
    <t>720020108</t>
  </si>
  <si>
    <t>Potrubí studené vody, plastové PPR PN16, svařované - vč.montáže, tvarovek, upevnění a pomoc.materiálu SV Ø 110</t>
  </si>
  <si>
    <t>720020109</t>
  </si>
  <si>
    <t>Potrubí teplé vody  - připojovací potrubí - plastové PP-RCT S4 SDR9 nebo PPR PN20 svařované - vč.montáže, tvarovek, upevnění a pomoc.materiálu CV Ø 16</t>
  </si>
  <si>
    <t>Potrubí teplé vody - připojovací potrubí - plastové PP-RCT S4 SDR9 nebo PPR PN20 svařované - vč.montáže, tvarovek, upevnění a pomoc.materiálu CV Ø 16</t>
  </si>
  <si>
    <t>"2NP" 1+1</t>
  </si>
  <si>
    <t>"3NP" 6+4+4</t>
  </si>
  <si>
    <t>720020110</t>
  </si>
  <si>
    <t>Potrubí teplé vody  - připojovací potrubí - plastové PP-RCT S4 SDR9 nebo PPR PN20 svařované - vč.montáže, tvarovek, upevnění a pomoc.materiálu TV Ø 20, CV Ø 20</t>
  </si>
  <si>
    <t>Potrubí teplé vody - připojovací potrubí - plastové PP-RCT S4 SDR9 nebo PPR PN20 svařované - vč.montáže, tvarovek, upevnění a pomoc.materiálu TV Ø 20, CV Ø 20</t>
  </si>
  <si>
    <t>720020111</t>
  </si>
  <si>
    <t>Potrubí teplé vody  - připojovací potrubí - plastové PP-RCT S4 SDR9 nebo PPR PN20 svařované - vč.montáže, tvarovek, upevnění a pomoc.materiálu TV Ø 25, CV Ø 25</t>
  </si>
  <si>
    <t>Potrubí teplé vody - připojovací potrubí - plastové PP-RCT S4 SDR9 nebo PPR PN20 svařované - vč.montáže, tvarovek, upevnění a pomoc.materiálu TV Ø 25, CV Ø 25</t>
  </si>
  <si>
    <t>720020112</t>
  </si>
  <si>
    <t>Potrubí teplé vody  - připojovací potrubí - plastové PP-RCT S4 SDR9 nebo PPR PN20 svařované - vč.montáže, tvarovek, upevnění a pomoc.materiálu TV Ø 32</t>
  </si>
  <si>
    <t>Potrubí teplé vody - připojovací potrubí - plastové PP-RCT S4 SDR9 nebo PPR PN20 svařované - vč.montáže, tvarovek, upevnění a pomoc.materiálu TV Ø 32</t>
  </si>
  <si>
    <t>"1PP" 1+1+1</t>
  </si>
  <si>
    <t>"1NP" 4+4</t>
  </si>
  <si>
    <t>"2NP" 3+3</t>
  </si>
  <si>
    <t>720020113</t>
  </si>
  <si>
    <t>Potrubí teplé vody  - plastové PP-RCT S4 SDR9 nebo PPR PN20 svařované - vč.montáže, tvarovek, upevnění a pomoc.materiálu CV Ø 40</t>
  </si>
  <si>
    <t>Potrubí teplé vody - plastové PP-RCT S4 SDR9 nebo PPR PN20 svařované - vč.montáže, tvarovek, upevnění a pomoc.materiálu CV Ø 40</t>
  </si>
  <si>
    <t>"3PP" 40</t>
  </si>
  <si>
    <t>Pol1</t>
  </si>
  <si>
    <t>Potrubí teplé vody - plastové PP-RCT S4 SDR9 nebo PPR PN20 svařované - vč.montáže, tvarovek, upevnění a pomoc.materiálu TV Ø 50, CV Ø 50</t>
  </si>
  <si>
    <t>"3PP" 36+6+5</t>
  </si>
  <si>
    <t>"2PP" 4+4</t>
  </si>
  <si>
    <t>720020114</t>
  </si>
  <si>
    <t>Potrubí teplé vody  - plastové PP-RCT S4 SDR9 nebo PPR PN20 svařované - vč.montáže, tvarovek, upevnění a pomoc.materiálu TV Ø 63</t>
  </si>
  <si>
    <t>Potrubí teplé vody - plastové PP-RCT S4 SDR9 nebo PPR PN20 svařované - vč.montáže, tvarovek, upevnění a pomoc.materiálu TV Ø 63</t>
  </si>
  <si>
    <t>720020115</t>
  </si>
  <si>
    <t>Potrubí teplé vody  - plastové PP-RCT S4 SDR9 nebo PPR PN20 svařované - vč.montáže, tvarovek, upevnění a pomoc.materiálu TV Ø 75</t>
  </si>
  <si>
    <t>Potrubí teplé vody - plastové PP-RCT S4 SDR9 nebo PPR PN20 svařované - vč.montáže, tvarovek, upevnění a pomoc.materiálu TV Ø 75</t>
  </si>
  <si>
    <t>720020116</t>
  </si>
  <si>
    <t>Izolace tepelná z minerální vaty s al. polepem - pro společný rozvod - vodoměrná místnost - vč. montáže a upevnění pro SV Ø 20 - SV DN50, tep.izol.20mm</t>
  </si>
  <si>
    <t>720020117</t>
  </si>
  <si>
    <t>Izolace tepelná z minerální vaty s al. polepem - pro společný rozvod - vodoměrná místnost - vč. montáže a upevnění pro SV Ø 36 - SV DN110, tep.izol.25mm</t>
  </si>
  <si>
    <t>720020118</t>
  </si>
  <si>
    <t>Izolace tepelná z minerální vaty s al. polepem - pro teplou vodu - hlavní rozvody a stoupačky - vč. montáže a upevnění pro CV Ø 16, tep.izol.40mm</t>
  </si>
  <si>
    <t>720020119</t>
  </si>
  <si>
    <t>Izolace tepelná z minerální vaty s al. polepem - pro teplou vodu - hlavní rozvody a stoupačky - vč. montáže a upevnění pro TV,CV Ø 20, tep.izol.40mm</t>
  </si>
  <si>
    <t>720020120</t>
  </si>
  <si>
    <t>Izolace tepelná z minerální vaty s al. polepem - pro teplou vodu - hlavní rozvody a stoupačky - vč. montáže a upevnění pro TV,CV Ø 25, tep.izol.30mm</t>
  </si>
  <si>
    <t>720020121</t>
  </si>
  <si>
    <t>Izolace tepelná z minerální vaty s al. polepem - pro teplou vodu - hlavní rozvody a stoupačky - vč. montáže a upevnění pro TV,CV Ø 32, tep.izol.40mm</t>
  </si>
  <si>
    <t>720020122</t>
  </si>
  <si>
    <t>Izolace tepelná z minerální vaty s al. polepem - pro teplou vodu - hlavní rozvody a stoupačky - vč. montáže a upevnění pro CV Ø 40, tep.izol.50mm</t>
  </si>
  <si>
    <t>720020123</t>
  </si>
  <si>
    <t>Izolace tepelná z minerální vaty s al. polepem - pro teplou vodu - hlavní rozvody a stoupačky - vč. montáže a upevnění pro TV,CV Ø 50, tep.izol.30mm</t>
  </si>
  <si>
    <t>720020124</t>
  </si>
  <si>
    <t>Izolace tepelná z minerální vaty s al. polepem - pro teplou vodu - hlavní rozvody a stoupačky - vč. montáže a upevnění pro TV Ø 63, tep.izol.40mm</t>
  </si>
  <si>
    <t>720020125</t>
  </si>
  <si>
    <t>Izolace tepelná z minerální vaty s al. polepem - pro teplou vodu - hlavní rozvody a stoupačky - vč. montáže a upevnění pro TV Ø 75, tep.izol.55mm</t>
  </si>
  <si>
    <t>720.02.02</t>
  </si>
  <si>
    <t>Armatury vodovodní - vč.montáže a pomoc.materiálu</t>
  </si>
  <si>
    <t>720020201</t>
  </si>
  <si>
    <t>Nástěnky DN15</t>
  </si>
  <si>
    <t>"3NP" 24</t>
  </si>
  <si>
    <t>720020202</t>
  </si>
  <si>
    <t>Kulový kohout s vypouštěním (KKv) - min.PN10, pro styk s pitnou vodou - vč. montáže a pomoc.materiálu DN 20</t>
  </si>
  <si>
    <t>"3PP" 2</t>
  </si>
  <si>
    <t>720020203</t>
  </si>
  <si>
    <t>Kulový kohout s vypouštěním (KKv) - min.PN10, pro styk s pitnou vodou - vč. montáže a pomoc.materiálu DN 50</t>
  </si>
  <si>
    <t>"3PP" 4</t>
  </si>
  <si>
    <t>720020204</t>
  </si>
  <si>
    <t>Kulový kohout (KK) - min.PN10, pro styk s pitnou vodou - vč. montáže a pomoc.materiálu DN 15</t>
  </si>
  <si>
    <t>"1NP" 2</t>
  </si>
  <si>
    <t>720020205</t>
  </si>
  <si>
    <t>Kulový kohout (KK) - min.PN10, pro styk s pitnou vodou - vč. montáže a pomoc.materiálu DN 20</t>
  </si>
  <si>
    <t>720020206</t>
  </si>
  <si>
    <t>Kulový kohout (KK) - min.PN10, pro styk s pitnou vodou - vč. montáže a pomoc.materiálu DN 25</t>
  </si>
  <si>
    <t>"3NP" 2</t>
  </si>
  <si>
    <t>720020207</t>
  </si>
  <si>
    <t>Kulový kohout (KK) - min.PN10, pro styk s pitnou vodou - vč. montáže a pomoc.materiálu DN 32</t>
  </si>
  <si>
    <t>"3PP" 1</t>
  </si>
  <si>
    <t>720020208</t>
  </si>
  <si>
    <t>Kulový kohout (KK) - min.PN10, pro styk s pitnou vodou - vč. montáže a pomoc.materiálu DN 40</t>
  </si>
  <si>
    <t>720020209</t>
  </si>
  <si>
    <t>Kulový kohout (KK) - min.PN10, pro styk s pitnou vodou - vč. montáže a pomoc.materiálu DN 50</t>
  </si>
  <si>
    <t>720020210</t>
  </si>
  <si>
    <t>Kulový kohout (KK) - min.PN10, pro styk s pitnou vodou - vč. montáže a pomoc.materiálu DN 65</t>
  </si>
  <si>
    <t>720020211</t>
  </si>
  <si>
    <t>Kulový kohout (KK) - min.PN10, pro styk s pitnou vodou - vč. montáže a pomoc.materiálu DN 80</t>
  </si>
  <si>
    <t>720020212</t>
  </si>
  <si>
    <t>Kulový kohout (KK) podomítkový PPR - min.PN10, pro styk s pitnou vodou - vč. montáže a pomoc.materiálu DN 15</t>
  </si>
  <si>
    <t>720020213</t>
  </si>
  <si>
    <t>Termostatický regulační ventil (TRV) - min.PN10, 50-65°C, s možností termické dezinfekce rozvodu, pro styk s pitnou vodou - vč. montáže a pomoc.materiálu DN 20</t>
  </si>
  <si>
    <t>720020214</t>
  </si>
  <si>
    <t>Filtr (FV) - min.PN10, pro styk s pitnou vodou - vč. montáže a pomoc.materiálu DN 15</t>
  </si>
  <si>
    <t>720020215</t>
  </si>
  <si>
    <t>Zpětný ventil (ZV) - min.PN10, pro styk s pitnou vodou - vč. montáže a pomoc.materiálu DN 15</t>
  </si>
  <si>
    <t>720.02.03</t>
  </si>
  <si>
    <t>Požární manžety - vodovod</t>
  </si>
  <si>
    <t>720020301</t>
  </si>
  <si>
    <t>Požární tmel - utěsnění prostupu stěnou nebo stropem pro potrubí Ø16-25</t>
  </si>
  <si>
    <t>"3NP" 5</t>
  </si>
  <si>
    <t>720.02.04</t>
  </si>
  <si>
    <t>Ostatní - vodovod</t>
  </si>
  <si>
    <t>720020401</t>
  </si>
  <si>
    <t>Zkoušky tlakové potrubí vodou</t>
  </si>
  <si>
    <t>720020402</t>
  </si>
  <si>
    <t>Proplach, desinfekce do DN 80</t>
  </si>
  <si>
    <t>720020403</t>
  </si>
  <si>
    <t>Demontáž stávajícího vodovodního potrubí do DN80- vč.tvarovek</t>
  </si>
  <si>
    <t>720020404</t>
  </si>
  <si>
    <t>Demontáž stávajících vodovodních armatur do DN80</t>
  </si>
  <si>
    <t>720020405</t>
  </si>
  <si>
    <t>Napojení na stávající potrubí do DN80 - vč.přechodek</t>
  </si>
  <si>
    <t>"3PP" 24</t>
  </si>
  <si>
    <t>"2PP-2NP" 16</t>
  </si>
  <si>
    <t>720020406</t>
  </si>
  <si>
    <t>Zednické přípomoce - vodovod</t>
  </si>
  <si>
    <t>720020407</t>
  </si>
  <si>
    <t>Přesun hmot - vodovod</t>
  </si>
  <si>
    <t>720.03</t>
  </si>
  <si>
    <t>ZAŘIZOVACÍ PŘEDMĚTY - vč. instal. materiálu a montáže</t>
  </si>
  <si>
    <t>7200301</t>
  </si>
  <si>
    <t>U - Umyvadlo</t>
  </si>
  <si>
    <t>72003011</t>
  </si>
  <si>
    <t>Umyvadlo keramické cca60x45cm, s přepadem, otvor pro baterii, barva bílá</t>
  </si>
  <si>
    <t>72003052</t>
  </si>
  <si>
    <t>Baterie umyvadlová stojánková páková, keram.kartuše prům. 40mm, výška výtoku min 70mm, výtokové ramínko min 110mm, úsporná, chrom</t>
  </si>
  <si>
    <t>72003013</t>
  </si>
  <si>
    <t>Sifon umyvadlový DN40 vč.odtokového ventilu, plast, chrom</t>
  </si>
  <si>
    <t>"3NP" 9</t>
  </si>
  <si>
    <t>72003035</t>
  </si>
  <si>
    <t>Rohový ventil s filtrem 1/2" x3/8"</t>
  </si>
  <si>
    <t>7200302</t>
  </si>
  <si>
    <t>P - Pisoár</t>
  </si>
  <si>
    <t>72003021</t>
  </si>
  <si>
    <t>Pisoár nástěnný keramický odsávací pro 1l splachování, 305x340x535mm, skrytý přítok i odtok, bílý - vč.instalační sady</t>
  </si>
  <si>
    <t>72003022</t>
  </si>
  <si>
    <t>Sifon pisoárový odsávací DN50 pro 1l splachování, ležatý odtok, plast</t>
  </si>
  <si>
    <t>72003023</t>
  </si>
  <si>
    <t>Radarový splachovač, s montážní krabicí, integrovaný napájecí zdroj 230V (nebo součást keramického pisoáru)</t>
  </si>
  <si>
    <t>7200303</t>
  </si>
  <si>
    <t>B - Bidet závěsný</t>
  </si>
  <si>
    <t>72003031</t>
  </si>
  <si>
    <t>Bidet závěsný 365x540, jednotná designová serie, vč.instalační sady pro skryté uchycení a protihlukové sady, barva bílá</t>
  </si>
  <si>
    <t>72003032</t>
  </si>
  <si>
    <t>Sifon bidetový DN40 trubkový</t>
  </si>
  <si>
    <t>72003033</t>
  </si>
  <si>
    <t>Instal.blok B pro SDK</t>
  </si>
  <si>
    <t>166</t>
  </si>
  <si>
    <t>72003034</t>
  </si>
  <si>
    <t>Baterie bidetová stojánková páková směšovací, jednotná design.serie, keram.kartuše o40mm, úsporná, chrom</t>
  </si>
  <si>
    <t>168</t>
  </si>
  <si>
    <t>170</t>
  </si>
  <si>
    <t>7200304</t>
  </si>
  <si>
    <t>WC - Klozet závěsný</t>
  </si>
  <si>
    <t>72003041</t>
  </si>
  <si>
    <t>Klozet závěsný, hluboké splachování (3,0+4,5l), vodorovný odpad, vč.instal.sady pro skryté uchycení a protihlukové sady, barva bílá</t>
  </si>
  <si>
    <t>172</t>
  </si>
  <si>
    <t>72003042</t>
  </si>
  <si>
    <t>Sedátko s poklopem, duroplast, barva bílá</t>
  </si>
  <si>
    <t>174</t>
  </si>
  <si>
    <t>72003043</t>
  </si>
  <si>
    <t>Instal.blok WC pro SDK, se splach.nádržkou pro dvojí splachování</t>
  </si>
  <si>
    <t>176</t>
  </si>
  <si>
    <t>72003044</t>
  </si>
  <si>
    <t>Ovládací tlačítko pro předstěnové inst.systémy, 2 množství splachování, Antivandal, kov</t>
  </si>
  <si>
    <t>178</t>
  </si>
  <si>
    <t>"3NP" 3</t>
  </si>
  <si>
    <t>7200305</t>
  </si>
  <si>
    <t>Ui - Umyvadlo - imobilní</t>
  </si>
  <si>
    <t>72003051</t>
  </si>
  <si>
    <t>Umyvadlo keramické (úzké) cca45x25cm, s přepadem, barva bílá</t>
  </si>
  <si>
    <t>180</t>
  </si>
  <si>
    <t>182</t>
  </si>
  <si>
    <t>Pol108</t>
  </si>
  <si>
    <t>Sifon umyvadlový podomítkový DN40, odtoková trubka a ventil chrom</t>
  </si>
  <si>
    <t>184</t>
  </si>
  <si>
    <t>72003054</t>
  </si>
  <si>
    <t>Rohový ventil s filtrem 1/2" x3/8", kulatý</t>
  </si>
  <si>
    <t>186</t>
  </si>
  <si>
    <t>7200306</t>
  </si>
  <si>
    <t>WCi - Klozet závěsný - imobilní</t>
  </si>
  <si>
    <t>Pol109</t>
  </si>
  <si>
    <t>Klozet závěsný 360x700, hluboké splachování, vodorovný odpad, vč.instalační sady pro skryté uchycení, barva bílá</t>
  </si>
  <si>
    <t>188</t>
  </si>
  <si>
    <t>Pol110</t>
  </si>
  <si>
    <t>190</t>
  </si>
  <si>
    <t>Pol111</t>
  </si>
  <si>
    <t>Instal.blok WCi zesílený pro SDK pro bezbariérové WC, se splach.nádržkou pro dvojí splachování</t>
  </si>
  <si>
    <t>192</t>
  </si>
  <si>
    <t>Pol112</t>
  </si>
  <si>
    <t>Oddálené pneumatické ovládání pro 2 množství splachování, chrom</t>
  </si>
  <si>
    <t>194</t>
  </si>
  <si>
    <t>Pol113</t>
  </si>
  <si>
    <t>Krycí deska místo ovládacího tlačítka na instal.bloku, kov, chrom</t>
  </si>
  <si>
    <t>196</t>
  </si>
  <si>
    <t>7200307</t>
  </si>
  <si>
    <t>U1 - Umyvadlo v učebnách</t>
  </si>
  <si>
    <t>Pol2</t>
  </si>
  <si>
    <t>Umyvadlo keramické cca60x45cm, s přepadem, bez otvoru, barva bílá</t>
  </si>
  <si>
    <t>198</t>
  </si>
  <si>
    <t>Pol3</t>
  </si>
  <si>
    <t>Výtokový ventil nástěnný pákový s otočným ramínkem cca.200mm, s keram. kartuší, chrom</t>
  </si>
  <si>
    <t>200</t>
  </si>
  <si>
    <t>202</t>
  </si>
  <si>
    <t>7200308</t>
  </si>
  <si>
    <t xml:space="preserve">Dr - dřez </t>
  </si>
  <si>
    <t>Pol4</t>
  </si>
  <si>
    <t>Nerezový dvoudřez (P) s policí cca 1000x600x850mm, bez otvoru pro baterii</t>
  </si>
  <si>
    <t>204</t>
  </si>
  <si>
    <t>206</t>
  </si>
  <si>
    <t>Pol5</t>
  </si>
  <si>
    <t>Sifon dvoudřezový DN50 plastový, odpadní ventil s nerez mřížkou</t>
  </si>
  <si>
    <t>208</t>
  </si>
  <si>
    <t>Pol6</t>
  </si>
  <si>
    <t>Demontáž stávajících zařizovacích předmětů vč.baterií a sifonů</t>
  </si>
  <si>
    <t>210</t>
  </si>
  <si>
    <t>7200310</t>
  </si>
  <si>
    <t>Přesun hmot - zařizovací předměty</t>
  </si>
  <si>
    <t>212</t>
  </si>
  <si>
    <t>F00 - Zařízení pro vytápění staveb</t>
  </si>
  <si>
    <t>PSV - PSV</t>
  </si>
  <si>
    <t xml:space="preserve">    713 - Izolace tepelné</t>
  </si>
  <si>
    <t xml:space="preserve">    730 - Demontáže ústředního vytápění</t>
  </si>
  <si>
    <t xml:space="preserve">    732 - Strojovny</t>
  </si>
  <si>
    <t xml:space="preserve">    733 - Potrubí</t>
  </si>
  <si>
    <t xml:space="preserve">    734 - Armatury</t>
  </si>
  <si>
    <t xml:space="preserve">    735 - Otopná tělesa</t>
  </si>
  <si>
    <t xml:space="preserve">    783 - Nátěry</t>
  </si>
  <si>
    <t>HZS - Hodinové zúčtovací sazby</t>
  </si>
  <si>
    <t>713</t>
  </si>
  <si>
    <t>Izolace tepelné</t>
  </si>
  <si>
    <t>7134R0001</t>
  </si>
  <si>
    <t>Tepelná izolace pro ocelové potrubí DN 32, lambda min. 0,04W/mK, tloušťka dle zákona 193/2007 Sb . Tl. 40mm.</t>
  </si>
  <si>
    <t>7134R0002</t>
  </si>
  <si>
    <t>Montáž izolace pro potrubí DN 32.</t>
  </si>
  <si>
    <t>7134R0003</t>
  </si>
  <si>
    <t>Tepelná izolace pro ocelové potrubí DN 40, lambda min. 0,04W/mK, tloušťka dle zákona 193/2007 Sb . Tl. 40mm.</t>
  </si>
  <si>
    <t>7134R0004</t>
  </si>
  <si>
    <t>Montáž izolace pro potrubí DN 40.</t>
  </si>
  <si>
    <t>7134R0005</t>
  </si>
  <si>
    <t>Tepelná izolace pro ocelové potrubí DN 65, lambda min. 0,04W/mK, tloušťka dle zákona 193/2007 Sb . Tl. 60mm.</t>
  </si>
  <si>
    <t>7134R0006</t>
  </si>
  <si>
    <t>Montáž izolace pro potrubí DN 65.</t>
  </si>
  <si>
    <t>7134R0007</t>
  </si>
  <si>
    <t>Tepelná izolace pro plastové potrubí, uložené v podlaze 17x2,0, lambda min. 0,04W/mK, tloušťka dle zákona 193/2007 Sb . Tl. 20mm.</t>
  </si>
  <si>
    <t>7134R0008</t>
  </si>
  <si>
    <t>Montáž izolace pro potrubí 17x2,0</t>
  </si>
  <si>
    <t>7134R0009</t>
  </si>
  <si>
    <t>Tepelná izolace pro plastové potrubí, uložené v podlaze 20x2,0, lambda min. 0,04W/mK, tloušťka dle zákona 193/2007 Sb . Tl. 20mm.</t>
  </si>
  <si>
    <t>7134R0010</t>
  </si>
  <si>
    <t>Montáž izolace pro potrubí 20x2,0</t>
  </si>
  <si>
    <t>7134R0011</t>
  </si>
  <si>
    <t>Tepelná izolace pro plastové potrubí, uložené v podlaze 25x2,3, lambda min. 0,04W/mK, tloušťka dle zákona 193/2007 Sb . Tl. 25mm.</t>
  </si>
  <si>
    <t>7134R0012</t>
  </si>
  <si>
    <t>Montáž izolace pro potrubí 25x2,3</t>
  </si>
  <si>
    <t>7134R0013</t>
  </si>
  <si>
    <t>Tepelná izolace pro plastové potrubí, uložené v podlaze 32x2,9, lambda min. 0,04W/mK, tloušťka dle zákona 193/2007 Sb . Tl. 30mm.</t>
  </si>
  <si>
    <t>7134R0014</t>
  </si>
  <si>
    <t>Montáž izolace pro potrubí 32x2,9</t>
  </si>
  <si>
    <t>7134R0015</t>
  </si>
  <si>
    <t>Tepelná izolace pro plastové potrubí, uložené v podlaze 40x3,7, lambda min. 0,04W/mK, tloušťka dle zákona 193/2007 Sb . Tl. 30mm.</t>
  </si>
  <si>
    <t>7134R0016</t>
  </si>
  <si>
    <t>Montáž izolace pro potrubí 40x3,7</t>
  </si>
  <si>
    <t>7134R0017</t>
  </si>
  <si>
    <t>Podružný materiál pro tepelné izolace</t>
  </si>
  <si>
    <t>721530691</t>
  </si>
  <si>
    <t>7134R0018</t>
  </si>
  <si>
    <t>Přesun hmot pro tepelné izolace</t>
  </si>
  <si>
    <t>730</t>
  </si>
  <si>
    <t>Demontáže ústředního vytápění</t>
  </si>
  <si>
    <t>730R00001</t>
  </si>
  <si>
    <t>Demontáž stávajícího systému vytápění ve 3.NP v rozsahu, zakresleném na půdorysu podlaží. Cca 3 ks ocelových deskových radiátorů xyz Klasik + potrubní přípojky a rozvody z ocelového potrubí</t>
  </si>
  <si>
    <t>sbr</t>
  </si>
  <si>
    <t>732</t>
  </si>
  <si>
    <t>Strojovny</t>
  </si>
  <si>
    <t>732R00001</t>
  </si>
  <si>
    <t>Oběhové čerpadlo, typ 32-80,  s datovou komunikací MODBUS. Tepelná izolace. Blíže viz PD F00</t>
  </si>
  <si>
    <t>732R00002</t>
  </si>
  <si>
    <t>Montáž čerpadla, 32-80</t>
  </si>
  <si>
    <t>732R00003</t>
  </si>
  <si>
    <t>Teplovodní rozdělovač DN 100, 4 výstupy, délka 900 mm, návarky pro manometr, teploměr a vypouštění, včetně tepelné izolace s povrchovou úpravou oplechováním a atypických podpěr</t>
  </si>
  <si>
    <t>732R00004</t>
  </si>
  <si>
    <t>Montáž rozdělovače</t>
  </si>
  <si>
    <t>732R00005</t>
  </si>
  <si>
    <t>Teplovodní sběrač DN 100, 4 výstupy, délka 900 mm, návarky pro manometr, teploměr a vypouštění, včetně tepelné izolace s povrchovou úpravou oplechováním a atypických podpěr</t>
  </si>
  <si>
    <t>732R00006</t>
  </si>
  <si>
    <t>Montáž sběrače</t>
  </si>
  <si>
    <t>732R00007</t>
  </si>
  <si>
    <t>Podružný materiál pro strojovny</t>
  </si>
  <si>
    <t>-266003605</t>
  </si>
  <si>
    <t>732R00008</t>
  </si>
  <si>
    <t>Přesun hmot pro strojovny</t>
  </si>
  <si>
    <t>733</t>
  </si>
  <si>
    <t>Potrubí</t>
  </si>
  <si>
    <t>733R00001</t>
  </si>
  <si>
    <t>Ocelové potrubí DN 32, PN 10, včetně tvarovek, ohybů, kompenzátorů, nátěrů a uložení</t>
  </si>
  <si>
    <t>733R00002</t>
  </si>
  <si>
    <t>Montáž potrubí DN 32</t>
  </si>
  <si>
    <t>733R00003</t>
  </si>
  <si>
    <t>Ocelové potrubí DN40, PN 10, včetně tvarovek, ohybů, kompenzátorů, nátěrů a uložení</t>
  </si>
  <si>
    <t>733R00004</t>
  </si>
  <si>
    <t>Montáž potrubí DN 40</t>
  </si>
  <si>
    <t>733R00005</t>
  </si>
  <si>
    <t>Ocelové potrubí DN65, PN 10, včetně tvarovek, ohybů, kompenzátorů, nátěrů a uložení</t>
  </si>
  <si>
    <t>733R00006</t>
  </si>
  <si>
    <t>Montáž potrubí DN 65</t>
  </si>
  <si>
    <t>733R00007</t>
  </si>
  <si>
    <t>Přechodový kus ocel / plast DN 32 / 40</t>
  </si>
  <si>
    <t>733R00008</t>
  </si>
  <si>
    <t>Montáž přechodu ocel / plast DN 20</t>
  </si>
  <si>
    <t>733R00009</t>
  </si>
  <si>
    <t>Plastové potrubí pro vytápění, PN 6, průměr 17x2,0, včetně tvarovek, ohybů, kompenzátorů a uložení</t>
  </si>
  <si>
    <t>733R00010</t>
  </si>
  <si>
    <t>Montáž plastového potrubí DN 17x2,0</t>
  </si>
  <si>
    <t>733R00011</t>
  </si>
  <si>
    <t>Plastové potrubí pro vytápění, PN 6, průměr 20x2,0, včetně tvarovek, ohybů, kompenzátorů a uložení</t>
  </si>
  <si>
    <t>733R00012</t>
  </si>
  <si>
    <t>Montáž plastového potrubí DN 20x2,0</t>
  </si>
  <si>
    <t>733R00013</t>
  </si>
  <si>
    <t>Plastové potrubí pro vytápění, PN 6, průměr 25x2,3, včetně tvarovek, ohybů, kompenzátorů a uložení</t>
  </si>
  <si>
    <t>733R00014</t>
  </si>
  <si>
    <t>Montáž plastového potrubí DN 25x2,3</t>
  </si>
  <si>
    <t>733R00015</t>
  </si>
  <si>
    <t>Plastové potrubí pro vytápění, PN 6, průměr 32x2,9, včetně tvarovek, ohybů, kompenzátorů a uložení</t>
  </si>
  <si>
    <t>733R00016</t>
  </si>
  <si>
    <t>Montáž plastového potrubí DN 32x2,9</t>
  </si>
  <si>
    <t>733R00017</t>
  </si>
  <si>
    <t>Plastové potrubí pro vytápění, PN 6, průměr 40x3,7, včetně tvarovek, ohybů, kompenzátorů a uložení</t>
  </si>
  <si>
    <t>733R00018</t>
  </si>
  <si>
    <t>Montáž plastového potrubí DN 40x3,7</t>
  </si>
  <si>
    <t>733R00019</t>
  </si>
  <si>
    <t>Podružný materiál pro potrubí</t>
  </si>
  <si>
    <t>-379102885</t>
  </si>
  <si>
    <t>733R00020</t>
  </si>
  <si>
    <t>Přesun hmot pro potrubí</t>
  </si>
  <si>
    <t>734</t>
  </si>
  <si>
    <t>Armatury</t>
  </si>
  <si>
    <t>734R00001</t>
  </si>
  <si>
    <t>Kulový kohout DN20, PN10, včetně izolace.</t>
  </si>
  <si>
    <t>734R00002</t>
  </si>
  <si>
    <t>Montáž kulového kohoutu DN20.</t>
  </si>
  <si>
    <t>734R00003</t>
  </si>
  <si>
    <t>Kulový kohout DN32, PN10, včetně izolace.</t>
  </si>
  <si>
    <t>734R00004</t>
  </si>
  <si>
    <t>Montáž kulového kohoutu DN32.</t>
  </si>
  <si>
    <t>734R00005</t>
  </si>
  <si>
    <t>Kulový kohout DN40, PN10, včetně izolace.</t>
  </si>
  <si>
    <t>734R00006</t>
  </si>
  <si>
    <t>Montáž kulového kohoutu DN40.</t>
  </si>
  <si>
    <t>734R00007</t>
  </si>
  <si>
    <t>Zpětný ventil DN 40</t>
  </si>
  <si>
    <t>734R00008</t>
  </si>
  <si>
    <t>Montáž zpětného ventilu DN 40</t>
  </si>
  <si>
    <t>734R00009</t>
  </si>
  <si>
    <t>Vypouštěcí kohout DN15, PN10, včetně izolace.</t>
  </si>
  <si>
    <t>734R00010</t>
  </si>
  <si>
    <t>Montáž vypoušrěcího kohoutu DN15.</t>
  </si>
  <si>
    <t>734R00011</t>
  </si>
  <si>
    <t>Vyvažovací ventil s vypouštěním DN 20.  Blíže viz PD F00</t>
  </si>
  <si>
    <t>734R00012</t>
  </si>
  <si>
    <t>Montáž vyvažovacího ventilu DN 20</t>
  </si>
  <si>
    <t>734R00013</t>
  </si>
  <si>
    <t>Vyvažovací ventil vypouštěním, DN 32.  Blíže viz PD F00</t>
  </si>
  <si>
    <t>734R00014</t>
  </si>
  <si>
    <t>Montáž vyvažovacího ventilu DN 32</t>
  </si>
  <si>
    <t>734R00015</t>
  </si>
  <si>
    <t>Vyvažovací ventil s vypouštěním DN 40.  Blíže viz PD F00</t>
  </si>
  <si>
    <t>734R00016</t>
  </si>
  <si>
    <t>Montáž vyvažovacího ventilu DN 40</t>
  </si>
  <si>
    <t>734R00017</t>
  </si>
  <si>
    <t>Přepouštěcí ventil DN 25. Blíže viz PD F00</t>
  </si>
  <si>
    <t>734R00018</t>
  </si>
  <si>
    <t>Montáž přepouštěcího ventilu DN 25</t>
  </si>
  <si>
    <t>734R00019</t>
  </si>
  <si>
    <t>Radiátorový ventil rohový DN 15.  Blíže viz PD F00</t>
  </si>
  <si>
    <t>734R00020</t>
  </si>
  <si>
    <t>Montáž radiátorového ventilu DN 15</t>
  </si>
  <si>
    <t>734R00021</t>
  </si>
  <si>
    <t>Termostatická hlavice v provedení pro veřejné budovy, Blíže viz PD F00</t>
  </si>
  <si>
    <t>734R00022</t>
  </si>
  <si>
    <t>Montáž termostatické hlavice</t>
  </si>
  <si>
    <t>734R00023</t>
  </si>
  <si>
    <t>Teploměr s jímkou, rozsah 0 - 120°C</t>
  </si>
  <si>
    <t>734R00024</t>
  </si>
  <si>
    <t>Montáž teploměru</t>
  </si>
  <si>
    <t>734R00025</t>
  </si>
  <si>
    <t>Tlakoměr, rozsah 0 - 600 kPa</t>
  </si>
  <si>
    <t>734R00026</t>
  </si>
  <si>
    <t>Montáž tlakoměru</t>
  </si>
  <si>
    <t>734R00027</t>
  </si>
  <si>
    <t>Podružný materiál pro armatury</t>
  </si>
  <si>
    <t>-1737057453</t>
  </si>
  <si>
    <t>734R00028</t>
  </si>
  <si>
    <t>Přesun hmot pro armatury</t>
  </si>
  <si>
    <t>735</t>
  </si>
  <si>
    <t>Otopná tělesa</t>
  </si>
  <si>
    <t>735R00001</t>
  </si>
  <si>
    <t>Otopné deskové těleso v provedení se středovým připojením, PN10, rozměr (Označení hloubky - Výška / Délka) 11-900/800, včetně ukotvení, barva dle architekta.  Blíže viz PD F00</t>
  </si>
  <si>
    <t>735R00002</t>
  </si>
  <si>
    <t>Montáž deskového tělesa 11-900/800.</t>
  </si>
  <si>
    <t>735R00003</t>
  </si>
  <si>
    <t>Otopné deskové těleso v provedení se středovým připojením, PN10, rozměr (Označení hloubky - Výška / Délka) 21-900/800, včetně ukotvení, barva dle architekta.  Blíže viz PD F00</t>
  </si>
  <si>
    <t>735R00004</t>
  </si>
  <si>
    <t>Montáž deskového tělesa 21-900/800.</t>
  </si>
  <si>
    <t>735R00005</t>
  </si>
  <si>
    <t>Podružný materiál pro otopná tělesa</t>
  </si>
  <si>
    <t>-476794820</t>
  </si>
  <si>
    <t>735R00006</t>
  </si>
  <si>
    <t>Přesun hmot pro otopná tělesa</t>
  </si>
  <si>
    <t>Nátěry</t>
  </si>
  <si>
    <t>7836R0001</t>
  </si>
  <si>
    <t>Nátěry ocelového potrubí, pod izolaci základní syntetické, dvojnásobné, včetně ředidel a pomůcek</t>
  </si>
  <si>
    <t>7836R0002</t>
  </si>
  <si>
    <t>Nátěry ocelových podružných konstrukcí a závěsů, 2xzakladní, 1 x syntetické s emailováním</t>
  </si>
  <si>
    <t>HZS</t>
  </si>
  <si>
    <t>Hodinové zúčtovací sazby</t>
  </si>
  <si>
    <t>HZS2212.1</t>
  </si>
  <si>
    <t>Proplach systému po montáži</t>
  </si>
  <si>
    <t>hod</t>
  </si>
  <si>
    <t>HZS2212.2</t>
  </si>
  <si>
    <t>Napuštění systému</t>
  </si>
  <si>
    <t>HZS2212.3</t>
  </si>
  <si>
    <t>Zaregulování systému dle projektovaných parametrů včetně vystavení protokolu.</t>
  </si>
  <si>
    <t>HZS2212.4</t>
  </si>
  <si>
    <t>Tlaková a dilatační zkouška dle ČSN 060310</t>
  </si>
  <si>
    <t>HZS2212.5</t>
  </si>
  <si>
    <t>Topná zkouška, provedená v topném období v době trvání nejnižších venkovních teplot</t>
  </si>
  <si>
    <t>J00 - Zařízení silnoproudé elektrotechniky</t>
  </si>
  <si>
    <t>D1 - SILNOPROUD</t>
  </si>
  <si>
    <t>D1</t>
  </si>
  <si>
    <t>SILNOPROUD</t>
  </si>
  <si>
    <t>Pol117</t>
  </si>
  <si>
    <t>Rozvaděč RMS+3B - modulový rozvaděč min. 72 modulů, OEZ, vybavený dle schema rozvaděče a TZ</t>
  </si>
  <si>
    <t>Pol118</t>
  </si>
  <si>
    <t>R - 146/2015/12/SL STZ VML 447 KO (4315 lm; 46.8 W)</t>
  </si>
  <si>
    <t>Pol119</t>
  </si>
  <si>
    <t>S2 - LED panel 42W UGR&lt;19, 4500lm (4517 lm; 41.6 W)</t>
  </si>
  <si>
    <t>Pol120</t>
  </si>
  <si>
    <t>K - LED downlight opál, IP44 (2400 lm; 24.0 W)</t>
  </si>
  <si>
    <t>Pol121</t>
  </si>
  <si>
    <t>NO protipanické k hydrantu s vlastní baterií, provoz 1h</t>
  </si>
  <si>
    <t>Pol122</t>
  </si>
  <si>
    <t>Nouzové svítidla s vlastní baterií, provoz 1h</t>
  </si>
  <si>
    <t>Zásuvka jednonásobná 230V/16A pod omítku běžná, IP20</t>
  </si>
  <si>
    <t>Zásuvka dvojnásobná 230/16A pod omítku běžná IP20</t>
  </si>
  <si>
    <t>Podlahový box vybavený jednonásobnou zás. 3x 230V/16A a 3xSLP- 2xRJ45</t>
  </si>
  <si>
    <t>Spínač (tlačítko) řazení č.1/0 230V/10A, 50Hz, běžné krytí IP</t>
  </si>
  <si>
    <t>Vypínač 230V/10A řazení č.1 provedení pod omítku, běžné krytí IP</t>
  </si>
  <si>
    <t>Vypínač 230V/10A řazení č.1 provedení pod omítku, krytí IP 44</t>
  </si>
  <si>
    <t>Instalační krabice pod omítku KU68</t>
  </si>
  <si>
    <t>Instalační krabice pod omítku KU68 hluboká</t>
  </si>
  <si>
    <t>Pol123</t>
  </si>
  <si>
    <t>CYKY-J 3x1,5mm2, kabel silový, izolace plastová</t>
  </si>
  <si>
    <t>Pol124</t>
  </si>
  <si>
    <t>CYKY-O 3x1,5mm2, kabel silový, izolace plastová</t>
  </si>
  <si>
    <t>Pol125</t>
  </si>
  <si>
    <t>CYKY-J 3x2,5mm2, kabel silový, izolace plastová</t>
  </si>
  <si>
    <t>Pol126</t>
  </si>
  <si>
    <t>CYKY-J 5x16mm2, kabel silový, izolace plastová</t>
  </si>
  <si>
    <t>Montážní uši malé</t>
  </si>
  <si>
    <t>Montážní uši velké</t>
  </si>
  <si>
    <t>Lišta vkládací 20x20, plastová</t>
  </si>
  <si>
    <t>bm</t>
  </si>
  <si>
    <t>Lišta vkládací 40x60, plastová</t>
  </si>
  <si>
    <t>Montáž výše uvedených zařízení</t>
  </si>
  <si>
    <t>Pol127</t>
  </si>
  <si>
    <t>Veškerý další materiál pro dokončení a sprovoznění díla, dále úložný materiál v podhledech</t>
  </si>
  <si>
    <t>Pol129</t>
  </si>
  <si>
    <t>Výchozí revizní zpráva</t>
  </si>
  <si>
    <t>K00 - Slaboproudé systémy</t>
  </si>
  <si>
    <t>K00 - SLABOPROUD</t>
  </si>
  <si>
    <t>K01 - MaR - pro kotelnu</t>
  </si>
  <si>
    <t>SLABOPROUD</t>
  </si>
  <si>
    <t>K00.001</t>
  </si>
  <si>
    <t>IT - rozvaděč RACK 15U, 600/595/770 mm</t>
  </si>
  <si>
    <t>K00.002</t>
  </si>
  <si>
    <t>IT - optická vana, 4x spojka, 8 pigtailů</t>
  </si>
  <si>
    <t>K00.003</t>
  </si>
  <si>
    <t>IT - rozvodný panel do aktivního datového rozvaděče s přepěťovou ochranou a 8x zásuvka 230V</t>
  </si>
  <si>
    <t>K00.004</t>
  </si>
  <si>
    <t>IT - střešní ventilační jednotka -  2x ventilátor</t>
  </si>
  <si>
    <t>IT - střešní ventilační jednotka - 2x ventilátor</t>
  </si>
  <si>
    <t>K00.005</t>
  </si>
  <si>
    <t>IT  - patchpanel 24-port</t>
  </si>
  <si>
    <t>IT - patchpanel 24-port</t>
  </si>
  <si>
    <t>K00.006</t>
  </si>
  <si>
    <t>IT  - switch 24-port + sada propojovacích kabelů vč. PoE</t>
  </si>
  <si>
    <t>IT - switch 24-port + sada propojovacích kabelů vč. PoE</t>
  </si>
  <si>
    <t>K00.007</t>
  </si>
  <si>
    <t>IT  - vyvyzovací panel</t>
  </si>
  <si>
    <t>IT - vyvyzovací panel</t>
  </si>
  <si>
    <t>K00.008</t>
  </si>
  <si>
    <t>IT - keystone do patchpanelu</t>
  </si>
  <si>
    <t>K00.009</t>
  </si>
  <si>
    <t>IT - propojovací kabely 1,5m</t>
  </si>
  <si>
    <t>K00.010</t>
  </si>
  <si>
    <t>IT rozvody - účastnické zásuvky 2x RJ-45 bílá</t>
  </si>
  <si>
    <t>K00.011</t>
  </si>
  <si>
    <t xml:space="preserve">IT rozvody - WiFi router </t>
  </si>
  <si>
    <t>IT rozvody - WiFi router</t>
  </si>
  <si>
    <t>K00.012</t>
  </si>
  <si>
    <t>IT rozvody - kabel 2x F/UTP 4p CAT5e</t>
  </si>
  <si>
    <t>K00.013</t>
  </si>
  <si>
    <t>IT - optický kabel 8vláken vč. uložení - přípojka SEK</t>
  </si>
  <si>
    <t>K00.014</t>
  </si>
  <si>
    <t>DDZ - domácí telefon - IP s tlačítky</t>
  </si>
  <si>
    <t>K00.015</t>
  </si>
  <si>
    <t>DDZ - propojovací kabel</t>
  </si>
  <si>
    <t>K00.016</t>
  </si>
  <si>
    <t>Rozhlas - zesilovač 6x120W jako stávající typ</t>
  </si>
  <si>
    <t>K00.017</t>
  </si>
  <si>
    <t>Rozhlas - převodník 100V/audio pro propojení stávajícího a nového zesilovače rozhlasu</t>
  </si>
  <si>
    <t>K00.018</t>
  </si>
  <si>
    <t>Rozhlas - reproduktor do podhledu 6W s bílou mřížkou</t>
  </si>
  <si>
    <t>K00.019</t>
  </si>
  <si>
    <t>Rozhlas - kabel CYKY-J 3x1,5 pro rozhlas</t>
  </si>
  <si>
    <t>K00.020</t>
  </si>
  <si>
    <t>CCTV - barevná digitální IP kamera, montáž na strop s krytem</t>
  </si>
  <si>
    <t>K00.021</t>
  </si>
  <si>
    <t>CCTV - propojovací kabe lpatchcord 2m</t>
  </si>
  <si>
    <t>K00.022</t>
  </si>
  <si>
    <t>CSA 12 - výkonný zvonek 12V nebo podobný dle stávajícího systému (nebyly dodány podklady)</t>
  </si>
  <si>
    <t>K00.023</t>
  </si>
  <si>
    <t>Analogové hodiny na chodbu typ např. 3711, číselník o průměru 60cm</t>
  </si>
  <si>
    <t>K00.024</t>
  </si>
  <si>
    <t>Kabel CYKY-J 3x1,5 pro zvonky</t>
  </si>
  <si>
    <t>K00.025</t>
  </si>
  <si>
    <t>STA - zásuvka</t>
  </si>
  <si>
    <t>K00.026</t>
  </si>
  <si>
    <t>STA - kabel koaxiální pro STA zásuvky ukončený v RACKu</t>
  </si>
  <si>
    <t>STA - kabel koaxiální 125 pro STA zásuvky ukončený v RACKu</t>
  </si>
  <si>
    <t>K00.027</t>
  </si>
  <si>
    <t>EZS - stávající ústředna - rozšíření pro 3NP</t>
  </si>
  <si>
    <t>K00.028</t>
  </si>
  <si>
    <t>EZS - čidla PIR</t>
  </si>
  <si>
    <t>K00.029</t>
  </si>
  <si>
    <t>EZS - tlačítkový hlásič pro ohlášení požáru do systému EZS</t>
  </si>
  <si>
    <t>K00.030</t>
  </si>
  <si>
    <t>EZS - kabel SYKFY 2x2x0,8 vč. chráničky a uložení</t>
  </si>
  <si>
    <t>K00.031</t>
  </si>
  <si>
    <t>EZS - programování a zaškolení</t>
  </si>
  <si>
    <t>K00.032</t>
  </si>
  <si>
    <t>Úložný materiál - husí krk 20</t>
  </si>
  <si>
    <t>K00.033</t>
  </si>
  <si>
    <t>Montáž výše uvedených zařízení, předpokládá se, že uložení bude většinou pod omítku</t>
  </si>
  <si>
    <t>K00.034</t>
  </si>
  <si>
    <t>K00.036</t>
  </si>
  <si>
    <t>K01</t>
  </si>
  <si>
    <t>MaR - pro kotelnu</t>
  </si>
  <si>
    <t>K01.001</t>
  </si>
  <si>
    <t>Úpravy v rozvaděči MaR, doplnění a vydrátování přídavných rozšiřujících karet, jednoho jističe pro oběhové čerpadlo vč. ovládacího relé (na rozvaděči ovladač R-0-A), odjištění servopohonu - svorková sklěněná pojistka - 2A</t>
  </si>
  <si>
    <t>726463514</t>
  </si>
  <si>
    <t>K01.002</t>
  </si>
  <si>
    <t>Doplnění vstupní karty DI16</t>
  </si>
  <si>
    <t>1790188021</t>
  </si>
  <si>
    <t>K01.003</t>
  </si>
  <si>
    <t>Doplnění vstupní karty DO8</t>
  </si>
  <si>
    <t>-1275811148</t>
  </si>
  <si>
    <t>K01.004</t>
  </si>
  <si>
    <t>Doplnění výstupní karty AO4</t>
  </si>
  <si>
    <t>806389650</t>
  </si>
  <si>
    <t>K01.005</t>
  </si>
  <si>
    <t>SW řídícího systému - rozšíření</t>
  </si>
  <si>
    <t>612765895</t>
  </si>
  <si>
    <t>K01.006</t>
  </si>
  <si>
    <t>Odladění 1:1</t>
  </si>
  <si>
    <t>373051246</t>
  </si>
  <si>
    <t>K01.007</t>
  </si>
  <si>
    <t>Snímač teploty příložný</t>
  </si>
  <si>
    <t>-482233127</t>
  </si>
  <si>
    <t>K01.008</t>
  </si>
  <si>
    <t>Směšovací ventil ESBE kvs8, DN25</t>
  </si>
  <si>
    <t>-1126548172</t>
  </si>
  <si>
    <t>K01.009</t>
  </si>
  <si>
    <t>Servopohon, napájení 24V, ovládání 0-10V, vč. redukce na mix</t>
  </si>
  <si>
    <t>1881390506</t>
  </si>
  <si>
    <t>K01.010</t>
  </si>
  <si>
    <t>Kabel CYKY-J 3x1,5 pro čerpadlo</t>
  </si>
  <si>
    <t>-991158659</t>
  </si>
  <si>
    <t>K01.011</t>
  </si>
  <si>
    <t>Plastová trubka DN25 vč. uložení</t>
  </si>
  <si>
    <t>-17649244</t>
  </si>
  <si>
    <t>K01.012</t>
  </si>
  <si>
    <t>Úložný materiál - žlab 30x50 vč. uložení</t>
  </si>
  <si>
    <t>-1369653383</t>
  </si>
  <si>
    <t>K01.013</t>
  </si>
  <si>
    <t>Montáž výše uvedených zařízení vč. dopravy</t>
  </si>
  <si>
    <t>-1482216380</t>
  </si>
  <si>
    <t>K01.014</t>
  </si>
  <si>
    <t>-2106182218</t>
  </si>
  <si>
    <t>K01.016</t>
  </si>
  <si>
    <t>1410582241</t>
  </si>
  <si>
    <t>H00 - Zařízení vzduchotechniky</t>
  </si>
  <si>
    <t xml:space="preserve">    H00.6 - Odtah WC 1.PP až 3.NP</t>
  </si>
  <si>
    <t xml:space="preserve">    H00.7 - Interiérová větrací jednotka v učebně 09 ve 3.NP</t>
  </si>
  <si>
    <t xml:space="preserve">    H00.8 - Příprava pro napojení digestoře v učebně 06 ve 3.NP</t>
  </si>
  <si>
    <t xml:space="preserve">    H00.40 - Izolace</t>
  </si>
  <si>
    <t xml:space="preserve">    H00.41 - Pomocný materiál</t>
  </si>
  <si>
    <t xml:space="preserve">    H00.42 - Práce nutné pro kompletaci díla vzduchotechniky</t>
  </si>
  <si>
    <t>H00.6</t>
  </si>
  <si>
    <t>Odtah WC 1.PP až 3.NP</t>
  </si>
  <si>
    <t>6.01</t>
  </si>
  <si>
    <t>Dodávka radiální ventilátor  IP44 úsporný ventilátor (součástí ventilátoru je potenciometr pro nastavení otáček EC motoru) Vodvod = 2350m3/h, ∆p = 220Pa, včetně manžet</t>
  </si>
  <si>
    <t>256</t>
  </si>
  <si>
    <t>1352484785</t>
  </si>
  <si>
    <t>6.01.1</t>
  </si>
  <si>
    <t>Montáž poz. 6.01</t>
  </si>
  <si>
    <t>-1676081659</t>
  </si>
  <si>
    <t>6.02</t>
  </si>
  <si>
    <t>Dodávka uzavírací klapka s přípravou pro ovládání servopohonem těsná do potrubí ∅400mm</t>
  </si>
  <si>
    <t>-1362593608</t>
  </si>
  <si>
    <t>6.02.1</t>
  </si>
  <si>
    <t>Montáž poz. 6.02</t>
  </si>
  <si>
    <t>595565072</t>
  </si>
  <si>
    <t>6.03</t>
  </si>
  <si>
    <t>Dodávka tlumič hluku kruhový  ∅400mm, l=900mm)</t>
  </si>
  <si>
    <t>-1873185302</t>
  </si>
  <si>
    <t>6.03.1</t>
  </si>
  <si>
    <t>Montáž poz. 6.03</t>
  </si>
  <si>
    <t>1833609297</t>
  </si>
  <si>
    <t>6.04</t>
  </si>
  <si>
    <t>Dodávka talířový ventil odvodní průměr 100mm, včetně montážního rámečku do podhledu pro připojení hadice/spiro potrubí</t>
  </si>
  <si>
    <t>1486905719</t>
  </si>
  <si>
    <t>6.04.1</t>
  </si>
  <si>
    <t>Montáž poz. 6.04</t>
  </si>
  <si>
    <t>1726380879</t>
  </si>
  <si>
    <t>6.05</t>
  </si>
  <si>
    <t>Dodávka ventil čerstvého vzduchu ∅140mm V = 50m3/h, delp=20Pa, atyp pro širší stěnu</t>
  </si>
  <si>
    <t>1734643869</t>
  </si>
  <si>
    <t>6.05.1</t>
  </si>
  <si>
    <t>Montáž poz. 6.05</t>
  </si>
  <si>
    <t>-1967933316</t>
  </si>
  <si>
    <t>6.06</t>
  </si>
  <si>
    <t>Dodávka stěnová mřížka hliníková jednořadá, upínání pružinami včetně UR, rozměr 400×100, rozteč lamel 20 mm</t>
  </si>
  <si>
    <t>1229091766</t>
  </si>
  <si>
    <t>6.06.1</t>
  </si>
  <si>
    <t>Montáž poz. 6.06</t>
  </si>
  <si>
    <t>-528444085</t>
  </si>
  <si>
    <t>6.07</t>
  </si>
  <si>
    <t>Dodávka výfuková hlavice na potrubí ∅400mm</t>
  </si>
  <si>
    <t>1305568530</t>
  </si>
  <si>
    <t>6.07.1</t>
  </si>
  <si>
    <t>Montáž poz. 6.07</t>
  </si>
  <si>
    <t>1393864205</t>
  </si>
  <si>
    <t>6.90</t>
  </si>
  <si>
    <t>Dodávka ohebné flexibilní potrubí z lehkého laminátu do průměru 200mm včetně</t>
  </si>
  <si>
    <t>983976714</t>
  </si>
  <si>
    <t>6.90.1</t>
  </si>
  <si>
    <t>Montáž poz. 6.90</t>
  </si>
  <si>
    <t>-948284986</t>
  </si>
  <si>
    <t>6.92</t>
  </si>
  <si>
    <t>Dodávka kruhové potrubí - SPIRO pozink - těsnost D do průměru 160mm včetně / 20% tvarovek</t>
  </si>
  <si>
    <t>-1345239620</t>
  </si>
  <si>
    <t>6.92.1</t>
  </si>
  <si>
    <t>Montáž poz. 6.92</t>
  </si>
  <si>
    <t>1148568295</t>
  </si>
  <si>
    <t>6.93</t>
  </si>
  <si>
    <t>Dodávka kruhové potrubí - SPIRO pozink - těsnost D do průměru 500mm včetně / 20% tvarovek</t>
  </si>
  <si>
    <t>-40995387</t>
  </si>
  <si>
    <t>6.93.1</t>
  </si>
  <si>
    <t>Montáž poz. 6.93</t>
  </si>
  <si>
    <t>2123498831</t>
  </si>
  <si>
    <t>6.95</t>
  </si>
  <si>
    <t>Dodávka a montáž digestoře pro odsávání prostor dřezu chem. učebny</t>
  </si>
  <si>
    <t>608664559</t>
  </si>
  <si>
    <t>Dodávka a montáž digestoře pro odsávání prostor dřezu chem. učebny vč. ventilátoru</t>
  </si>
  <si>
    <t>H00.7</t>
  </si>
  <si>
    <t>Interiérová větrací jednotka v učebně 09 ve 3.NP</t>
  </si>
  <si>
    <t>7.01</t>
  </si>
  <si>
    <t>Dodávka kompaktní interiérová větrací jednotka se zpětným ziskem tepla, Vpřívod = 650m3/h, ∆pext = 120Pa, Vodvod = 650m3/h, ∆pext = 20Pa, provedení 10/0 (pozink pro lamino obklad), vč. zákrytu jednotky z lamina-dekor buk</t>
  </si>
  <si>
    <t>1773023242</t>
  </si>
  <si>
    <t>Poznámka k položce:
Zařízení splňuje ErP - nařízení EU 1253/2014 platné od 1.1.2018
Součástí dodávky jednotky je:
- obklad jednotky, lamino tl. 18mm (prov. 10/0, buk )
- integrovaný el. předehřívač 0,9kW
- přechod na kruhový rozvod z E2 – D315
- dotykový barevný ovládací panel CP Touch
Jednotka je dodána včetně RD5 regulace, čidla CO2, požárního čidla. Filtrace F7-přívod, M5-odvod
Rozměry jednotky: 800mm x 665mm x 2000mm (šxhxv)
Napájení: P=1,9kW/230V, jištění 16A/char.C</t>
  </si>
  <si>
    <t>7.01.1</t>
  </si>
  <si>
    <t>Montáž poz. 7.01</t>
  </si>
  <si>
    <t>1878444822</t>
  </si>
  <si>
    <t>7.02</t>
  </si>
  <si>
    <t>Dodávka pružná manžeta - průměr 280mm včetně spon</t>
  </si>
  <si>
    <t>-1764416671</t>
  </si>
  <si>
    <t>7.02.1</t>
  </si>
  <si>
    <t>Montáž poz. 7.02</t>
  </si>
  <si>
    <t>1653048719</t>
  </si>
  <si>
    <t>7.03</t>
  </si>
  <si>
    <t>Dodávka plastová protidešťová žaluzie - rozměr cca 400x400mm - shodný typ s již osazenými žaluziemi na objektu</t>
  </si>
  <si>
    <t>453562312</t>
  </si>
  <si>
    <t>7.03.1</t>
  </si>
  <si>
    <t>Montáž poz. 7.03</t>
  </si>
  <si>
    <t>-370211557</t>
  </si>
  <si>
    <t>7.04</t>
  </si>
  <si>
    <t>Dodávka tkaninové potrubí / vyústka šité na míru, průměr 315mm s vyztužujícími vnitřními obručemi a nosným hliníkovým profilem. V=650m3/h,∆p=100Pa</t>
  </si>
  <si>
    <t>-333184114</t>
  </si>
  <si>
    <t>Poznámka k položce:
Včetně vyztužujících vnitřních obručí, včetně středového hliníkového profilu pro kotvení ke stropu a veškerého kotvicího materiálu pro instalaci 3AEL.
Tkanina PMS - 100% polyester, nekonečné vlákno, 200g/m2, tl. 0,30mm, prodyšnost 55m3/h/m2, pratelná v pračce, provedení "office" barva světle šedá - lze zvolit jinou barvu dle požadavku architekta
Tvar Kruhový, Počet rozměrů 2, Rozměr 315-315 mm, Celková délka 9070 mm (2595+6375), První konec
Začátek, Druhý konec Zaslepení, 1ks Zip 315, 2ks Zip 315, Průtok 650 m3/h (86+564), Použitelný přetlak 100
Pa, Tlaková ztráta třením = 5,5 Pa, Vyztužující obruče Hliníkové Uvnitř, 1 Oblouk 315 90°/8, Začátek, Sešití, 1
Oblouk 315 90°/8, Sešití, Sešití
Seznam montážního materiálu:
4ks 2000mm Hliníkový profil, 1ks 595mm Hliníkový profil, 1ks 375mm Hliníkový profil, 1ks Stáčené lišty pro
oblouky, 4ks Hliníková spojka profilů přímá, 4ks Napínač v profilu, 1ks Kruhový 315 mm Nerez připojovací
pásek</t>
  </si>
  <si>
    <t>7.04.1</t>
  </si>
  <si>
    <t>Montáž poz. 7.04</t>
  </si>
  <si>
    <t>756340905</t>
  </si>
  <si>
    <t>7.92</t>
  </si>
  <si>
    <t>Dodávka kruhové potrubí - SPIRO pozink - těsnost D dle ČSN EN1507 do průměru 500mm včetně / 30% tvarovek (v případě požárně odolného vzduchotechnického potrubí v souladu s atestem výrobce systému požární izolace)</t>
  </si>
  <si>
    <t>-2010753641</t>
  </si>
  <si>
    <t>7.92.1</t>
  </si>
  <si>
    <t>Montáž poz. 7.92</t>
  </si>
  <si>
    <t>-14768439</t>
  </si>
  <si>
    <t>H00.8</t>
  </si>
  <si>
    <t>Příprava pro napojení digestoře v učebně 06 ve 3.NP</t>
  </si>
  <si>
    <t>8.01</t>
  </si>
  <si>
    <t>Dodávka uzavírací klapka s ručním ovládáním těsná do potrubí ∅200mm</t>
  </si>
  <si>
    <t>-895566592</t>
  </si>
  <si>
    <t>8.01.1</t>
  </si>
  <si>
    <t>Montáž poz. 8.01</t>
  </si>
  <si>
    <t>-2135183971</t>
  </si>
  <si>
    <t>8.02</t>
  </si>
  <si>
    <t>Dodávka výfuková hlavice na potrubí ∅200mm</t>
  </si>
  <si>
    <t>967119596</t>
  </si>
  <si>
    <t>8.02.1</t>
  </si>
  <si>
    <t>Montáž poz. 8.02</t>
  </si>
  <si>
    <t>-62551356</t>
  </si>
  <si>
    <t>8.03</t>
  </si>
  <si>
    <t>Dodávka oplechování prostupu střechou</t>
  </si>
  <si>
    <t>-843387394</t>
  </si>
  <si>
    <t>8.03.1</t>
  </si>
  <si>
    <t>Montáž poz. 8.03</t>
  </si>
  <si>
    <t>-720910354</t>
  </si>
  <si>
    <t>8.92</t>
  </si>
  <si>
    <t>Dodávka kruhové potrubí - SPIRO pozink - těsnost D dle ČSN EN1507 do průměru 250mm včetně / 30% tvarovek (v případě požárně odolného vzduchotechnického potrubí v souladu s atestem výrobce systému požární izolace)</t>
  </si>
  <si>
    <t>506988585</t>
  </si>
  <si>
    <t>8.92.1</t>
  </si>
  <si>
    <t>Montáž poz. 8.92</t>
  </si>
  <si>
    <t>-2025477326</t>
  </si>
  <si>
    <t>H00.40</t>
  </si>
  <si>
    <t>Izolace</t>
  </si>
  <si>
    <t>40.01</t>
  </si>
  <si>
    <t>Dodávka tepelná izolace z pěnového kaučuku celoplošně lepená tl. 32mm (včetně samolepicí folie ) na kruhové i čtyřhranné potrubí</t>
  </si>
  <si>
    <t>1697136078</t>
  </si>
  <si>
    <t>40.01.1</t>
  </si>
  <si>
    <t>Montáž poz. 40.01</t>
  </si>
  <si>
    <t>1895355536</t>
  </si>
  <si>
    <t>40.02</t>
  </si>
  <si>
    <t>Dodávka tepelná izolace z minerální vlny s AL folií tl. 40mm  ( včetně upevňovacích trnů / samolepicí folie ) na kruhové potrubí</t>
  </si>
  <si>
    <t>-1550925793</t>
  </si>
  <si>
    <t>40.02.1</t>
  </si>
  <si>
    <t>Montáž poz. 40.02</t>
  </si>
  <si>
    <t>1497252695</t>
  </si>
  <si>
    <t>40.03</t>
  </si>
  <si>
    <t>Dodávka akustická izolace z minerální vlny s AL folií tl. 60mm  ( včetně upevňovacích trnů/samolepicí pásky ) na kruhové potrubí OH: 65kg/m3</t>
  </si>
  <si>
    <t>80755089</t>
  </si>
  <si>
    <t>40.03.1</t>
  </si>
  <si>
    <t>Montáž poz. 40.03</t>
  </si>
  <si>
    <t>1121461487</t>
  </si>
  <si>
    <t>40.04</t>
  </si>
  <si>
    <t>Dodávka protipožární izolace z minerální vlny s AL černou folií tl. 60mm na pletivu (včetně pásky a dalšího příslušenství dle systémového technického listu výrobce včetně odpovídajícího VZT potrubí ) na kruhové potrubí</t>
  </si>
  <si>
    <t>-115000474</t>
  </si>
  <si>
    <t>Dodávka protipožární izolace z minerální vlny s AL černou folií tl. 60mm na pletivu (včetně pásky a dalšího příslušenství dle systémového technického listu výrobce včetně odpovídajícího VZT potrubí ) na kruhové potrubí typu B (i↔o) dle ČSN EN 1366-1, splňující EI-30 dle atestu, OH: 66kg/m3</t>
  </si>
  <si>
    <t>40.04.1</t>
  </si>
  <si>
    <t>Montáž poz. 40.04</t>
  </si>
  <si>
    <t>627809364</t>
  </si>
  <si>
    <t>H00.41</t>
  </si>
  <si>
    <t>Pomocný materiál</t>
  </si>
  <si>
    <t>41.01</t>
  </si>
  <si>
    <t>Dodávka s montáží montážní materiál na zhotovení a montáž závěsů, spojovací a těsnící materiál, podkladová rýhovaná guma pod vzt jednotky a na závěsy včetně instalace nalepením.</t>
  </si>
  <si>
    <t>-98956091</t>
  </si>
  <si>
    <t>Poznámka k položce:
Značení a popisky vzduchovodů přívod / odvod,směr,číslo zař.,požárních klapek,požárních uzávěrů,zařízení regulace množství vzduchu aj. Zednické přípomoce, pomocné konstrukce při montáži VZT.</t>
  </si>
  <si>
    <t>H00.42</t>
  </si>
  <si>
    <t>Práce nutné pro kompletaci díla vzduchotechniky</t>
  </si>
  <si>
    <t>42.01</t>
  </si>
  <si>
    <t>Zaregulování soustavy, individuální zkoušky, školení obsluhy, komplexní zkoušky, uvedení do provozu ( oživení zařízení)</t>
  </si>
  <si>
    <t>-2040991420</t>
  </si>
  <si>
    <t>VRN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</si>
  <si>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</si>
  <si>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</si>
  <si>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</si>
  <si>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</si>
  <si>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</si>
  <si>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Vedlejší rozpočtové náklady</t>
  </si>
  <si>
    <t>VRN1</t>
  </si>
  <si>
    <t>Průzkumné, geodetické a projektové práce</t>
  </si>
  <si>
    <t>013254000</t>
  </si>
  <si>
    <t>Dokumentace skutečného provedení stavby - dokumnetace dle Vyhl.č.62/2013 Sb., příloha č.7</t>
  </si>
  <si>
    <t>Kč</t>
  </si>
  <si>
    <t>1024</t>
  </si>
  <si>
    <t>1306176763</t>
  </si>
  <si>
    <t>013294000</t>
  </si>
  <si>
    <t>Dokumentace výrobní (dílenská)</t>
  </si>
  <si>
    <t>-708054757</t>
  </si>
  <si>
    <t>VRN3</t>
  </si>
  <si>
    <t>Zařízení staveniště</t>
  </si>
  <si>
    <t>030001000</t>
  </si>
  <si>
    <t>-1286929224</t>
  </si>
  <si>
    <t>034303000</t>
  </si>
  <si>
    <t>Bezpečnostní značení a hrazení staveniště</t>
  </si>
  <si>
    <t>191185331</t>
  </si>
  <si>
    <t>VRN4</t>
  </si>
  <si>
    <t>Inženýrská činnost</t>
  </si>
  <si>
    <t>043103000</t>
  </si>
  <si>
    <t>Zkoušky a meření kolaudační.</t>
  </si>
  <si>
    <t>1110803290</t>
  </si>
  <si>
    <t>045002000</t>
  </si>
  <si>
    <t>Kompletační a koordinační činnost</t>
  </si>
  <si>
    <t>-510452349</t>
  </si>
  <si>
    <t>VRN7</t>
  </si>
  <si>
    <t>Provozní vlivy</t>
  </si>
  <si>
    <t>071002000</t>
  </si>
  <si>
    <t>Provoz investora, třetích osob</t>
  </si>
  <si>
    <t>1001892687</t>
  </si>
  <si>
    <t>SEZNAM FIGUR</t>
  </si>
  <si>
    <t>Výměra</t>
  </si>
  <si>
    <t xml:space="preserve"> A00</t>
  </si>
  <si>
    <t>Použití figury:</t>
  </si>
  <si>
    <t>MS1</t>
  </si>
  <si>
    <t>"I 140" 0,0143*1,3*3*3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</si>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</sst>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9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2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31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 locked="0"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0" fillId="0" borderId="0" xfId="0" applyFont="1" applyAlignment="1" applyProtection="1">
      <alignment vertical="center" wrapText="1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/>
    </xf>
    <xf numFmtId="167" fontId="41" fillId="0" borderId="16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2" fillId="0" borderId="23" xfId="0" applyFont="1" applyBorder="1" applyAlignment="1">
      <alignment vertical="center" wrapText="1"/>
    </xf>
    <xf numFmtId="0" fontId="42" fillId="0" borderId="24" xfId="0" applyFont="1" applyBorder="1" applyAlignment="1">
      <alignment vertical="center" wrapText="1"/>
    </xf>
    <xf numFmtId="0" fontId="42" fillId="0" borderId="25" xfId="0" applyFont="1" applyBorder="1" applyAlignment="1">
      <alignment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26" xfId="0" applyFont="1" applyBorder="1" applyAlignment="1">
      <alignment vertical="center" wrapText="1"/>
    </xf>
    <xf numFmtId="0" fontId="42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vertical="center"/>
    </xf>
    <xf numFmtId="49" fontId="45" fillId="0" borderId="0" xfId="0" applyNumberFormat="1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46" fillId="0" borderId="29" xfId="0" applyFont="1" applyBorder="1" applyAlignment="1">
      <alignment vertical="center" wrapText="1"/>
    </xf>
    <xf numFmtId="0" fontId="42" fillId="0" borderId="30" xfId="0" applyFont="1" applyBorder="1" applyAlignment="1">
      <alignment vertical="center" wrapText="1"/>
    </xf>
    <xf numFmtId="0" fontId="42" fillId="0" borderId="0" xfId="0" applyFont="1" applyBorder="1" applyAlignment="1">
      <alignment vertical="top"/>
    </xf>
    <xf numFmtId="0" fontId="42" fillId="0" borderId="0" xfId="0" applyFont="1" applyAlignment="1">
      <alignment vertical="top"/>
    </xf>
    <xf numFmtId="0" fontId="42" fillId="0" borderId="23" xfId="0" applyFont="1" applyBorder="1" applyAlignment="1">
      <alignment horizontal="left" vertical="center"/>
    </xf>
    <xf numFmtId="0" fontId="42" fillId="0" borderId="24" xfId="0" applyFont="1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4" fillId="0" borderId="29" xfId="0" applyFont="1" applyBorder="1" applyAlignment="1">
      <alignment horizontal="center" vertical="center"/>
    </xf>
    <xf numFmtId="0" fontId="47" fillId="0" borderId="2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5" fillId="0" borderId="26" xfId="0" applyFont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top"/>
    </xf>
    <xf numFmtId="0" fontId="45" fillId="0" borderId="0" xfId="0" applyFont="1" applyBorder="1" applyAlignment="1">
      <alignment horizontal="center" vertical="top"/>
    </xf>
    <xf numFmtId="0" fontId="45" fillId="0" borderId="28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5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4" fillId="0" borderId="29" xfId="0" applyFont="1" applyBorder="1" applyAlignment="1">
      <alignment horizontal="left"/>
    </xf>
    <xf numFmtId="0" fontId="47" fillId="0" borderId="29" xfId="0" applyFont="1" applyBorder="1" applyAlignment="1">
      <alignment/>
    </xf>
    <xf numFmtId="0" fontId="42" fillId="0" borderId="26" xfId="0" applyFont="1" applyBorder="1" applyAlignment="1">
      <alignment vertical="top"/>
    </xf>
    <xf numFmtId="0" fontId="42" fillId="0" borderId="27" xfId="0" applyFont="1" applyBorder="1" applyAlignment="1">
      <alignment vertical="top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top"/>
    </xf>
    <xf numFmtId="0" fontId="42" fillId="0" borderId="28" xfId="0" applyFont="1" applyBorder="1" applyAlignment="1">
      <alignment vertical="top"/>
    </xf>
    <xf numFmtId="0" fontId="42" fillId="0" borderId="29" xfId="0" applyFont="1" applyBorder="1" applyAlignment="1">
      <alignment vertical="top"/>
    </xf>
    <xf numFmtId="0" fontId="42" fillId="0" borderId="30" xfId="0" applyFont="1" applyBorder="1" applyAlignment="1">
      <alignment vertical="top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 vertical="top" wrapText="1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left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top"/>
    </xf>
    <xf numFmtId="0" fontId="45" fillId="0" borderId="0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wrapText="1"/>
    </xf>
    <xf numFmtId="49" fontId="45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4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401"/>
      <c r="AS2" s="401"/>
      <c r="AT2" s="401"/>
      <c r="AU2" s="401"/>
      <c r="AV2" s="401"/>
      <c r="AW2" s="401"/>
      <c r="AX2" s="401"/>
      <c r="AY2" s="401"/>
      <c r="AZ2" s="401"/>
      <c r="BA2" s="401"/>
      <c r="BB2" s="401"/>
      <c r="BC2" s="401"/>
      <c r="BD2" s="401"/>
      <c r="BE2" s="40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85" t="s">
        <v>14</v>
      </c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6"/>
      <c r="Y5" s="386"/>
      <c r="Z5" s="386"/>
      <c r="AA5" s="386"/>
      <c r="AB5" s="386"/>
      <c r="AC5" s="386"/>
      <c r="AD5" s="386"/>
      <c r="AE5" s="386"/>
      <c r="AF5" s="386"/>
      <c r="AG5" s="386"/>
      <c r="AH5" s="386"/>
      <c r="AI5" s="386"/>
      <c r="AJ5" s="386"/>
      <c r="AK5" s="386"/>
      <c r="AL5" s="386"/>
      <c r="AM5" s="386"/>
      <c r="AN5" s="386"/>
      <c r="AO5" s="386"/>
      <c r="AP5" s="24"/>
      <c r="AQ5" s="24"/>
      <c r="AR5" s="22"/>
      <c r="BE5" s="382" t="s">
        <v>15</v>
      </c>
      <c r="BS5" s="19" t="s">
        <v>6</v>
      </c>
    </row>
    <row r="6" spans="2:71" s="1" customFormat="1" ht="36.95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87" t="s">
        <v>17</v>
      </c>
      <c r="L6" s="386"/>
      <c r="M6" s="386"/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6"/>
      <c r="Y6" s="386"/>
      <c r="Z6" s="386"/>
      <c r="AA6" s="386"/>
      <c r="AB6" s="386"/>
      <c r="AC6" s="386"/>
      <c r="AD6" s="386"/>
      <c r="AE6" s="386"/>
      <c r="AF6" s="386"/>
      <c r="AG6" s="386"/>
      <c r="AH6" s="386"/>
      <c r="AI6" s="386"/>
      <c r="AJ6" s="386"/>
      <c r="AK6" s="386"/>
      <c r="AL6" s="386"/>
      <c r="AM6" s="386"/>
      <c r="AN6" s="386"/>
      <c r="AO6" s="386"/>
      <c r="AP6" s="24"/>
      <c r="AQ6" s="24"/>
      <c r="AR6" s="22"/>
      <c r="BE6" s="383"/>
      <c r="BS6" s="19" t="s">
        <v>6</v>
      </c>
    </row>
    <row r="7" spans="2:71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21</v>
      </c>
      <c r="AO7" s="24"/>
      <c r="AP7" s="24"/>
      <c r="AQ7" s="24"/>
      <c r="AR7" s="22"/>
      <c r="BE7" s="383"/>
      <c r="BS7" s="19" t="s">
        <v>6</v>
      </c>
    </row>
    <row r="8" spans="2:71" s="1" customFormat="1" ht="12" customHeight="1">
      <c r="B8" s="23"/>
      <c r="C8" s="24"/>
      <c r="D8" s="31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24</v>
      </c>
      <c r="AL8" s="24"/>
      <c r="AM8" s="24"/>
      <c r="AN8" s="32" t="s">
        <v>25</v>
      </c>
      <c r="AO8" s="24"/>
      <c r="AP8" s="24"/>
      <c r="AQ8" s="24"/>
      <c r="AR8" s="22"/>
      <c r="BE8" s="383"/>
      <c r="BS8" s="19" t="s">
        <v>6</v>
      </c>
    </row>
    <row r="9" spans="2:71" s="1" customFormat="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83"/>
      <c r="BS9" s="19" t="s">
        <v>6</v>
      </c>
    </row>
    <row r="10" spans="2:71" s="1" customFormat="1" ht="12" customHeight="1">
      <c r="B10" s="23"/>
      <c r="C10" s="24"/>
      <c r="D10" s="31" t="s">
        <v>26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27</v>
      </c>
      <c r="AL10" s="24"/>
      <c r="AM10" s="24"/>
      <c r="AN10" s="29" t="s">
        <v>21</v>
      </c>
      <c r="AO10" s="24"/>
      <c r="AP10" s="24"/>
      <c r="AQ10" s="24"/>
      <c r="AR10" s="22"/>
      <c r="BE10" s="383"/>
      <c r="BS10" s="19" t="s">
        <v>6</v>
      </c>
    </row>
    <row r="11" spans="2:71" s="1" customFormat="1" ht="18.4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29</v>
      </c>
      <c r="AL11" s="24"/>
      <c r="AM11" s="24"/>
      <c r="AN11" s="29" t="s">
        <v>21</v>
      </c>
      <c r="AO11" s="24"/>
      <c r="AP11" s="24"/>
      <c r="AQ11" s="24"/>
      <c r="AR11" s="22"/>
      <c r="BE11" s="38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83"/>
      <c r="BS12" s="19" t="s">
        <v>6</v>
      </c>
    </row>
    <row r="13" spans="2:71" s="1" customFormat="1" ht="12" customHeight="1">
      <c r="B13" s="23"/>
      <c r="C13" s="24"/>
      <c r="D13" s="31" t="s">
        <v>30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27</v>
      </c>
      <c r="AL13" s="24"/>
      <c r="AM13" s="24"/>
      <c r="AN13" s="33" t="s">
        <v>31</v>
      </c>
      <c r="AO13" s="24"/>
      <c r="AP13" s="24"/>
      <c r="AQ13" s="24"/>
      <c r="AR13" s="22"/>
      <c r="BE13" s="383"/>
      <c r="BS13" s="19" t="s">
        <v>6</v>
      </c>
    </row>
    <row r="14" spans="2:71" ht="12.75">
      <c r="B14" s="23"/>
      <c r="C14" s="24"/>
      <c r="D14" s="24"/>
      <c r="E14" s="388" t="s">
        <v>31</v>
      </c>
      <c r="F14" s="389"/>
      <c r="G14" s="389"/>
      <c r="H14" s="389"/>
      <c r="I14" s="389"/>
      <c r="J14" s="389"/>
      <c r="K14" s="389"/>
      <c r="L14" s="389"/>
      <c r="M14" s="389"/>
      <c r="N14" s="389"/>
      <c r="O14" s="389"/>
      <c r="P14" s="389"/>
      <c r="Q14" s="389"/>
      <c r="R14" s="389"/>
      <c r="S14" s="389"/>
      <c r="T14" s="389"/>
      <c r="U14" s="389"/>
      <c r="V14" s="389"/>
      <c r="W14" s="389"/>
      <c r="X14" s="389"/>
      <c r="Y14" s="389"/>
      <c r="Z14" s="389"/>
      <c r="AA14" s="389"/>
      <c r="AB14" s="389"/>
      <c r="AC14" s="389"/>
      <c r="AD14" s="389"/>
      <c r="AE14" s="389"/>
      <c r="AF14" s="389"/>
      <c r="AG14" s="389"/>
      <c r="AH14" s="389"/>
      <c r="AI14" s="389"/>
      <c r="AJ14" s="389"/>
      <c r="AK14" s="31" t="s">
        <v>29</v>
      </c>
      <c r="AL14" s="24"/>
      <c r="AM14" s="24"/>
      <c r="AN14" s="33" t="s">
        <v>31</v>
      </c>
      <c r="AO14" s="24"/>
      <c r="AP14" s="24"/>
      <c r="AQ14" s="24"/>
      <c r="AR14" s="22"/>
      <c r="BE14" s="38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83"/>
      <c r="BS15" s="19" t="s">
        <v>4</v>
      </c>
    </row>
    <row r="16" spans="2:71" s="1" customFormat="1" ht="12" customHeight="1">
      <c r="B16" s="23"/>
      <c r="C16" s="24"/>
      <c r="D16" s="31" t="s">
        <v>32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27</v>
      </c>
      <c r="AL16" s="24"/>
      <c r="AM16" s="24"/>
      <c r="AN16" s="29" t="s">
        <v>21</v>
      </c>
      <c r="AO16" s="24"/>
      <c r="AP16" s="24"/>
      <c r="AQ16" s="24"/>
      <c r="AR16" s="22"/>
      <c r="BE16" s="383"/>
      <c r="BS16" s="19" t="s">
        <v>4</v>
      </c>
    </row>
    <row r="17" spans="2:71" s="1" customFormat="1" ht="18.4" customHeight="1">
      <c r="B17" s="23"/>
      <c r="C17" s="24"/>
      <c r="D17" s="24"/>
      <c r="E17" s="29" t="s">
        <v>28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29</v>
      </c>
      <c r="AL17" s="24"/>
      <c r="AM17" s="24"/>
      <c r="AN17" s="29" t="s">
        <v>21</v>
      </c>
      <c r="AO17" s="24"/>
      <c r="AP17" s="24"/>
      <c r="AQ17" s="24"/>
      <c r="AR17" s="22"/>
      <c r="BE17" s="383"/>
      <c r="BS17" s="19" t="s">
        <v>33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83"/>
      <c r="BS18" s="19" t="s">
        <v>6</v>
      </c>
    </row>
    <row r="19" spans="2:71" s="1" customFormat="1" ht="12" customHeight="1">
      <c r="B19" s="23"/>
      <c r="C19" s="24"/>
      <c r="D19" s="31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27</v>
      </c>
      <c r="AL19" s="24"/>
      <c r="AM19" s="24"/>
      <c r="AN19" s="29" t="s">
        <v>35</v>
      </c>
      <c r="AO19" s="24"/>
      <c r="AP19" s="24"/>
      <c r="AQ19" s="24"/>
      <c r="AR19" s="22"/>
      <c r="BE19" s="383"/>
      <c r="BS19" s="19" t="s">
        <v>6</v>
      </c>
    </row>
    <row r="20" spans="2:71" s="1" customFormat="1" ht="18.4" customHeight="1">
      <c r="B20" s="23"/>
      <c r="C20" s="24"/>
      <c r="D20" s="24"/>
      <c r="E20" s="29" t="s">
        <v>36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29</v>
      </c>
      <c r="AL20" s="24"/>
      <c r="AM20" s="24"/>
      <c r="AN20" s="29" t="s">
        <v>37</v>
      </c>
      <c r="AO20" s="24"/>
      <c r="AP20" s="24"/>
      <c r="AQ20" s="24"/>
      <c r="AR20" s="22"/>
      <c r="BE20" s="383"/>
      <c r="BS20" s="19" t="s">
        <v>33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83"/>
    </row>
    <row r="22" spans="2:57" s="1" customFormat="1" ht="12" customHeight="1">
      <c r="B22" s="23"/>
      <c r="C22" s="24"/>
      <c r="D22" s="31" t="s">
        <v>38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83"/>
    </row>
    <row r="23" spans="2:57" s="1" customFormat="1" ht="47.25" customHeight="1">
      <c r="B23" s="23"/>
      <c r="C23" s="24"/>
      <c r="D23" s="24"/>
      <c r="E23" s="390" t="s">
        <v>39</v>
      </c>
      <c r="F23" s="390"/>
      <c r="G23" s="390"/>
      <c r="H23" s="390"/>
      <c r="I23" s="390"/>
      <c r="J23" s="390"/>
      <c r="K23" s="390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Y23" s="390"/>
      <c r="Z23" s="390"/>
      <c r="AA23" s="390"/>
      <c r="AB23" s="390"/>
      <c r="AC23" s="390"/>
      <c r="AD23" s="390"/>
      <c r="AE23" s="390"/>
      <c r="AF23" s="390"/>
      <c r="AG23" s="390"/>
      <c r="AH23" s="390"/>
      <c r="AI23" s="390"/>
      <c r="AJ23" s="390"/>
      <c r="AK23" s="390"/>
      <c r="AL23" s="390"/>
      <c r="AM23" s="390"/>
      <c r="AN23" s="390"/>
      <c r="AO23" s="24"/>
      <c r="AP23" s="24"/>
      <c r="AQ23" s="24"/>
      <c r="AR23" s="22"/>
      <c r="BE23" s="38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83"/>
    </row>
    <row r="25" spans="2:57" s="1" customFormat="1" ht="6.95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83"/>
    </row>
    <row r="26" spans="1:57" s="2" customFormat="1" ht="25.9" customHeight="1">
      <c r="A26" s="36"/>
      <c r="B26" s="37"/>
      <c r="C26" s="38"/>
      <c r="D26" s="39" t="s">
        <v>40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91">
        <f>ROUND(AG54,2)</f>
        <v>0</v>
      </c>
      <c r="AL26" s="392"/>
      <c r="AM26" s="392"/>
      <c r="AN26" s="392"/>
      <c r="AO26" s="392"/>
      <c r="AP26" s="38"/>
      <c r="AQ26" s="38"/>
      <c r="AR26" s="41"/>
      <c r="BE26" s="383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83"/>
    </row>
    <row r="28" spans="1:57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93" t="s">
        <v>41</v>
      </c>
      <c r="M28" s="393"/>
      <c r="N28" s="393"/>
      <c r="O28" s="393"/>
      <c r="P28" s="393"/>
      <c r="Q28" s="38"/>
      <c r="R28" s="38"/>
      <c r="S28" s="38"/>
      <c r="T28" s="38"/>
      <c r="U28" s="38"/>
      <c r="V28" s="38"/>
      <c r="W28" s="393" t="s">
        <v>42</v>
      </c>
      <c r="X28" s="393"/>
      <c r="Y28" s="393"/>
      <c r="Z28" s="393"/>
      <c r="AA28" s="393"/>
      <c r="AB28" s="393"/>
      <c r="AC28" s="393"/>
      <c r="AD28" s="393"/>
      <c r="AE28" s="393"/>
      <c r="AF28" s="38"/>
      <c r="AG28" s="38"/>
      <c r="AH28" s="38"/>
      <c r="AI28" s="38"/>
      <c r="AJ28" s="38"/>
      <c r="AK28" s="393" t="s">
        <v>43</v>
      </c>
      <c r="AL28" s="393"/>
      <c r="AM28" s="393"/>
      <c r="AN28" s="393"/>
      <c r="AO28" s="393"/>
      <c r="AP28" s="38"/>
      <c r="AQ28" s="38"/>
      <c r="AR28" s="41"/>
      <c r="BE28" s="383"/>
    </row>
    <row r="29" spans="2:57" s="3" customFormat="1" ht="14.45" customHeight="1">
      <c r="B29" s="42"/>
      <c r="C29" s="43"/>
      <c r="D29" s="31" t="s">
        <v>44</v>
      </c>
      <c r="E29" s="43"/>
      <c r="F29" s="31" t="s">
        <v>45</v>
      </c>
      <c r="G29" s="43"/>
      <c r="H29" s="43"/>
      <c r="I29" s="43"/>
      <c r="J29" s="43"/>
      <c r="K29" s="43"/>
      <c r="L29" s="396">
        <v>0.21</v>
      </c>
      <c r="M29" s="395"/>
      <c r="N29" s="395"/>
      <c r="O29" s="395"/>
      <c r="P29" s="395"/>
      <c r="Q29" s="43"/>
      <c r="R29" s="43"/>
      <c r="S29" s="43"/>
      <c r="T29" s="43"/>
      <c r="U29" s="43"/>
      <c r="V29" s="43"/>
      <c r="W29" s="394">
        <f>ROUND(AZ54,2)</f>
        <v>0</v>
      </c>
      <c r="X29" s="395"/>
      <c r="Y29" s="395"/>
      <c r="Z29" s="395"/>
      <c r="AA29" s="395"/>
      <c r="AB29" s="395"/>
      <c r="AC29" s="395"/>
      <c r="AD29" s="395"/>
      <c r="AE29" s="395"/>
      <c r="AF29" s="43"/>
      <c r="AG29" s="43"/>
      <c r="AH29" s="43"/>
      <c r="AI29" s="43"/>
      <c r="AJ29" s="43"/>
      <c r="AK29" s="394">
        <f>ROUND(AV54,2)</f>
        <v>0</v>
      </c>
      <c r="AL29" s="395"/>
      <c r="AM29" s="395"/>
      <c r="AN29" s="395"/>
      <c r="AO29" s="395"/>
      <c r="AP29" s="43"/>
      <c r="AQ29" s="43"/>
      <c r="AR29" s="44"/>
      <c r="BE29" s="384"/>
    </row>
    <row r="30" spans="2:57" s="3" customFormat="1" ht="14.45" customHeight="1">
      <c r="B30" s="42"/>
      <c r="C30" s="43"/>
      <c r="D30" s="43"/>
      <c r="E30" s="43"/>
      <c r="F30" s="31" t="s">
        <v>46</v>
      </c>
      <c r="G30" s="43"/>
      <c r="H30" s="43"/>
      <c r="I30" s="43"/>
      <c r="J30" s="43"/>
      <c r="K30" s="43"/>
      <c r="L30" s="396">
        <v>0.15</v>
      </c>
      <c r="M30" s="395"/>
      <c r="N30" s="395"/>
      <c r="O30" s="395"/>
      <c r="P30" s="395"/>
      <c r="Q30" s="43"/>
      <c r="R30" s="43"/>
      <c r="S30" s="43"/>
      <c r="T30" s="43"/>
      <c r="U30" s="43"/>
      <c r="V30" s="43"/>
      <c r="W30" s="394">
        <f>ROUND(BA54,2)</f>
        <v>0</v>
      </c>
      <c r="X30" s="395"/>
      <c r="Y30" s="395"/>
      <c r="Z30" s="395"/>
      <c r="AA30" s="395"/>
      <c r="AB30" s="395"/>
      <c r="AC30" s="395"/>
      <c r="AD30" s="395"/>
      <c r="AE30" s="395"/>
      <c r="AF30" s="43"/>
      <c r="AG30" s="43"/>
      <c r="AH30" s="43"/>
      <c r="AI30" s="43"/>
      <c r="AJ30" s="43"/>
      <c r="AK30" s="394">
        <f>ROUND(AW54,2)</f>
        <v>0</v>
      </c>
      <c r="AL30" s="395"/>
      <c r="AM30" s="395"/>
      <c r="AN30" s="395"/>
      <c r="AO30" s="395"/>
      <c r="AP30" s="43"/>
      <c r="AQ30" s="43"/>
      <c r="AR30" s="44"/>
      <c r="BE30" s="384"/>
    </row>
    <row r="31" spans="2:57" s="3" customFormat="1" ht="14.45" customHeight="1" hidden="1">
      <c r="B31" s="42"/>
      <c r="C31" s="43"/>
      <c r="D31" s="43"/>
      <c r="E31" s="43"/>
      <c r="F31" s="31" t="s">
        <v>47</v>
      </c>
      <c r="G31" s="43"/>
      <c r="H31" s="43"/>
      <c r="I31" s="43"/>
      <c r="J31" s="43"/>
      <c r="K31" s="43"/>
      <c r="L31" s="396">
        <v>0.21</v>
      </c>
      <c r="M31" s="395"/>
      <c r="N31" s="395"/>
      <c r="O31" s="395"/>
      <c r="P31" s="395"/>
      <c r="Q31" s="43"/>
      <c r="R31" s="43"/>
      <c r="S31" s="43"/>
      <c r="T31" s="43"/>
      <c r="U31" s="43"/>
      <c r="V31" s="43"/>
      <c r="W31" s="394">
        <f>ROUND(BB54,2)</f>
        <v>0</v>
      </c>
      <c r="X31" s="395"/>
      <c r="Y31" s="395"/>
      <c r="Z31" s="395"/>
      <c r="AA31" s="395"/>
      <c r="AB31" s="395"/>
      <c r="AC31" s="395"/>
      <c r="AD31" s="395"/>
      <c r="AE31" s="395"/>
      <c r="AF31" s="43"/>
      <c r="AG31" s="43"/>
      <c r="AH31" s="43"/>
      <c r="AI31" s="43"/>
      <c r="AJ31" s="43"/>
      <c r="AK31" s="394">
        <v>0</v>
      </c>
      <c r="AL31" s="395"/>
      <c r="AM31" s="395"/>
      <c r="AN31" s="395"/>
      <c r="AO31" s="395"/>
      <c r="AP31" s="43"/>
      <c r="AQ31" s="43"/>
      <c r="AR31" s="44"/>
      <c r="BE31" s="384"/>
    </row>
    <row r="32" spans="2:57" s="3" customFormat="1" ht="14.45" customHeight="1" hidden="1">
      <c r="B32" s="42"/>
      <c r="C32" s="43"/>
      <c r="D32" s="43"/>
      <c r="E32" s="43"/>
      <c r="F32" s="31" t="s">
        <v>48</v>
      </c>
      <c r="G32" s="43"/>
      <c r="H32" s="43"/>
      <c r="I32" s="43"/>
      <c r="J32" s="43"/>
      <c r="K32" s="43"/>
      <c r="L32" s="396">
        <v>0.15</v>
      </c>
      <c r="M32" s="395"/>
      <c r="N32" s="395"/>
      <c r="O32" s="395"/>
      <c r="P32" s="395"/>
      <c r="Q32" s="43"/>
      <c r="R32" s="43"/>
      <c r="S32" s="43"/>
      <c r="T32" s="43"/>
      <c r="U32" s="43"/>
      <c r="V32" s="43"/>
      <c r="W32" s="394">
        <f>ROUND(BC54,2)</f>
        <v>0</v>
      </c>
      <c r="X32" s="395"/>
      <c r="Y32" s="395"/>
      <c r="Z32" s="395"/>
      <c r="AA32" s="395"/>
      <c r="AB32" s="395"/>
      <c r="AC32" s="395"/>
      <c r="AD32" s="395"/>
      <c r="AE32" s="395"/>
      <c r="AF32" s="43"/>
      <c r="AG32" s="43"/>
      <c r="AH32" s="43"/>
      <c r="AI32" s="43"/>
      <c r="AJ32" s="43"/>
      <c r="AK32" s="394">
        <v>0</v>
      </c>
      <c r="AL32" s="395"/>
      <c r="AM32" s="395"/>
      <c r="AN32" s="395"/>
      <c r="AO32" s="395"/>
      <c r="AP32" s="43"/>
      <c r="AQ32" s="43"/>
      <c r="AR32" s="44"/>
      <c r="BE32" s="384"/>
    </row>
    <row r="33" spans="2:44" s="3" customFormat="1" ht="14.45" customHeight="1" hidden="1">
      <c r="B33" s="42"/>
      <c r="C33" s="43"/>
      <c r="D33" s="43"/>
      <c r="E33" s="43"/>
      <c r="F33" s="31" t="s">
        <v>49</v>
      </c>
      <c r="G33" s="43"/>
      <c r="H33" s="43"/>
      <c r="I33" s="43"/>
      <c r="J33" s="43"/>
      <c r="K33" s="43"/>
      <c r="L33" s="396">
        <v>0</v>
      </c>
      <c r="M33" s="395"/>
      <c r="N33" s="395"/>
      <c r="O33" s="395"/>
      <c r="P33" s="395"/>
      <c r="Q33" s="43"/>
      <c r="R33" s="43"/>
      <c r="S33" s="43"/>
      <c r="T33" s="43"/>
      <c r="U33" s="43"/>
      <c r="V33" s="43"/>
      <c r="W33" s="394">
        <f>ROUND(BD54,2)</f>
        <v>0</v>
      </c>
      <c r="X33" s="395"/>
      <c r="Y33" s="395"/>
      <c r="Z33" s="395"/>
      <c r="AA33" s="395"/>
      <c r="AB33" s="395"/>
      <c r="AC33" s="395"/>
      <c r="AD33" s="395"/>
      <c r="AE33" s="395"/>
      <c r="AF33" s="43"/>
      <c r="AG33" s="43"/>
      <c r="AH33" s="43"/>
      <c r="AI33" s="43"/>
      <c r="AJ33" s="43"/>
      <c r="AK33" s="394">
        <v>0</v>
      </c>
      <c r="AL33" s="395"/>
      <c r="AM33" s="395"/>
      <c r="AN33" s="395"/>
      <c r="AO33" s="395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50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51</v>
      </c>
      <c r="U35" s="47"/>
      <c r="V35" s="47"/>
      <c r="W35" s="47"/>
      <c r="X35" s="400" t="s">
        <v>52</v>
      </c>
      <c r="Y35" s="398"/>
      <c r="Z35" s="398"/>
      <c r="AA35" s="398"/>
      <c r="AB35" s="398"/>
      <c r="AC35" s="47"/>
      <c r="AD35" s="47"/>
      <c r="AE35" s="47"/>
      <c r="AF35" s="47"/>
      <c r="AG35" s="47"/>
      <c r="AH35" s="47"/>
      <c r="AI35" s="47"/>
      <c r="AJ35" s="47"/>
      <c r="AK35" s="397">
        <f>SUM(AK26:AK33)</f>
        <v>0</v>
      </c>
      <c r="AL35" s="398"/>
      <c r="AM35" s="398"/>
      <c r="AN35" s="398"/>
      <c r="AO35" s="399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5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5" customHeight="1">
      <c r="A42" s="36"/>
      <c r="B42" s="37"/>
      <c r="C42" s="25" t="s">
        <v>53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3"/>
      <c r="C44" s="31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2-0480-01/50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6.95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62" t="str">
        <f>K6</f>
        <v>Rekonstrukce 3.NP ZŠ a MŠ Kořenského</v>
      </c>
      <c r="M45" s="363"/>
      <c r="N45" s="363"/>
      <c r="O45" s="363"/>
      <c r="P45" s="363"/>
      <c r="Q45" s="363"/>
      <c r="R45" s="363"/>
      <c r="S45" s="363"/>
      <c r="T45" s="363"/>
      <c r="U45" s="363"/>
      <c r="V45" s="363"/>
      <c r="W45" s="363"/>
      <c r="X45" s="363"/>
      <c r="Y45" s="363"/>
      <c r="Z45" s="363"/>
      <c r="AA45" s="363"/>
      <c r="AB45" s="363"/>
      <c r="AC45" s="363"/>
      <c r="AD45" s="363"/>
      <c r="AE45" s="363"/>
      <c r="AF45" s="363"/>
      <c r="AG45" s="363"/>
      <c r="AH45" s="363"/>
      <c r="AI45" s="363"/>
      <c r="AJ45" s="363"/>
      <c r="AK45" s="363"/>
      <c r="AL45" s="363"/>
      <c r="AM45" s="363"/>
      <c r="AN45" s="363"/>
      <c r="AO45" s="363"/>
      <c r="AP45" s="58"/>
      <c r="AQ45" s="58"/>
      <c r="AR45" s="59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22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>Pod Žvahovem 463/21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24</v>
      </c>
      <c r="AJ47" s="38"/>
      <c r="AK47" s="38"/>
      <c r="AL47" s="38"/>
      <c r="AM47" s="364" t="str">
        <f>IF(AN8="","",AN8)</f>
        <v>27. 5. 2020</v>
      </c>
      <c r="AN47" s="364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15.2" customHeight="1">
      <c r="A49" s="36"/>
      <c r="B49" s="37"/>
      <c r="C49" s="31" t="s">
        <v>26</v>
      </c>
      <c r="D49" s="38"/>
      <c r="E49" s="38"/>
      <c r="F49" s="38"/>
      <c r="G49" s="38"/>
      <c r="H49" s="38"/>
      <c r="I49" s="38"/>
      <c r="J49" s="38"/>
      <c r="K49" s="38"/>
      <c r="L49" s="54" t="str">
        <f>IF(E11="","",E11)</f>
        <v xml:space="preserve"> 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32</v>
      </c>
      <c r="AJ49" s="38"/>
      <c r="AK49" s="38"/>
      <c r="AL49" s="38"/>
      <c r="AM49" s="365" t="str">
        <f>IF(E17="","",E17)</f>
        <v xml:space="preserve"> </v>
      </c>
      <c r="AN49" s="366"/>
      <c r="AO49" s="366"/>
      <c r="AP49" s="366"/>
      <c r="AQ49" s="38"/>
      <c r="AR49" s="41"/>
      <c r="AS49" s="367" t="s">
        <v>54</v>
      </c>
      <c r="AT49" s="368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57" s="2" customFormat="1" ht="15.2" customHeight="1">
      <c r="A50" s="36"/>
      <c r="B50" s="37"/>
      <c r="C50" s="31" t="s">
        <v>30</v>
      </c>
      <c r="D50" s="38"/>
      <c r="E50" s="38"/>
      <c r="F50" s="38"/>
      <c r="G50" s="38"/>
      <c r="H50" s="38"/>
      <c r="I50" s="38"/>
      <c r="J50" s="38"/>
      <c r="K50" s="38"/>
      <c r="L50" s="5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34</v>
      </c>
      <c r="AJ50" s="38"/>
      <c r="AK50" s="38"/>
      <c r="AL50" s="38"/>
      <c r="AM50" s="365" t="str">
        <f>IF(E20="","",E20)</f>
        <v>VPÚ DECO Praha, a.s.</v>
      </c>
      <c r="AN50" s="366"/>
      <c r="AO50" s="366"/>
      <c r="AP50" s="366"/>
      <c r="AQ50" s="38"/>
      <c r="AR50" s="41"/>
      <c r="AS50" s="369"/>
      <c r="AT50" s="370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57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71"/>
      <c r="AT51" s="372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57" s="2" customFormat="1" ht="29.25" customHeight="1">
      <c r="A52" s="36"/>
      <c r="B52" s="37"/>
      <c r="C52" s="373" t="s">
        <v>55</v>
      </c>
      <c r="D52" s="374"/>
      <c r="E52" s="374"/>
      <c r="F52" s="374"/>
      <c r="G52" s="374"/>
      <c r="H52" s="68"/>
      <c r="I52" s="376" t="s">
        <v>56</v>
      </c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4"/>
      <c r="AE52" s="374"/>
      <c r="AF52" s="374"/>
      <c r="AG52" s="375" t="s">
        <v>57</v>
      </c>
      <c r="AH52" s="374"/>
      <c r="AI52" s="374"/>
      <c r="AJ52" s="374"/>
      <c r="AK52" s="374"/>
      <c r="AL52" s="374"/>
      <c r="AM52" s="374"/>
      <c r="AN52" s="376" t="s">
        <v>58</v>
      </c>
      <c r="AO52" s="374"/>
      <c r="AP52" s="374"/>
      <c r="AQ52" s="69" t="s">
        <v>59</v>
      </c>
      <c r="AR52" s="41"/>
      <c r="AS52" s="70" t="s">
        <v>60</v>
      </c>
      <c r="AT52" s="71" t="s">
        <v>61</v>
      </c>
      <c r="AU52" s="71" t="s">
        <v>62</v>
      </c>
      <c r="AV52" s="71" t="s">
        <v>63</v>
      </c>
      <c r="AW52" s="71" t="s">
        <v>64</v>
      </c>
      <c r="AX52" s="71" t="s">
        <v>65</v>
      </c>
      <c r="AY52" s="71" t="s">
        <v>66</v>
      </c>
      <c r="AZ52" s="71" t="s">
        <v>67</v>
      </c>
      <c r="BA52" s="71" t="s">
        <v>68</v>
      </c>
      <c r="BB52" s="71" t="s">
        <v>69</v>
      </c>
      <c r="BC52" s="71" t="s">
        <v>70</v>
      </c>
      <c r="BD52" s="72" t="s">
        <v>71</v>
      </c>
      <c r="BE52" s="36"/>
    </row>
    <row r="53" spans="1:57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2:90" s="6" customFormat="1" ht="32.45" customHeight="1">
      <c r="B54" s="76"/>
      <c r="C54" s="77" t="s">
        <v>72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80">
        <f>ROUND(SUM(AG55:AG62),2)</f>
        <v>0</v>
      </c>
      <c r="AH54" s="380"/>
      <c r="AI54" s="380"/>
      <c r="AJ54" s="380"/>
      <c r="AK54" s="380"/>
      <c r="AL54" s="380"/>
      <c r="AM54" s="380"/>
      <c r="AN54" s="381">
        <f aca="true" t="shared" si="0" ref="AN54:AN62">SUM(AG54,AT54)</f>
        <v>0</v>
      </c>
      <c r="AO54" s="381"/>
      <c r="AP54" s="381"/>
      <c r="AQ54" s="80" t="s">
        <v>21</v>
      </c>
      <c r="AR54" s="81"/>
      <c r="AS54" s="82">
        <f>ROUND(SUM(AS55:AS62),2)</f>
        <v>0</v>
      </c>
      <c r="AT54" s="83">
        <f aca="true" t="shared" si="1" ref="AT54:AT62">ROUND(SUM(AV54:AW54),2)</f>
        <v>0</v>
      </c>
      <c r="AU54" s="84">
        <f>ROUND(SUM(AU55:AU62),5)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ROUND(SUM(AZ55:AZ62),2)</f>
        <v>0</v>
      </c>
      <c r="BA54" s="83">
        <f>ROUND(SUM(BA55:BA62),2)</f>
        <v>0</v>
      </c>
      <c r="BB54" s="83">
        <f>ROUND(SUM(BB55:BB62),2)</f>
        <v>0</v>
      </c>
      <c r="BC54" s="83">
        <f>ROUND(SUM(BC55:BC62),2)</f>
        <v>0</v>
      </c>
      <c r="BD54" s="85">
        <f>ROUND(SUM(BD55:BD62),2)</f>
        <v>0</v>
      </c>
      <c r="BS54" s="86" t="s">
        <v>73</v>
      </c>
      <c r="BT54" s="86" t="s">
        <v>74</v>
      </c>
      <c r="BU54" s="87" t="s">
        <v>75</v>
      </c>
      <c r="BV54" s="86" t="s">
        <v>76</v>
      </c>
      <c r="BW54" s="86" t="s">
        <v>5</v>
      </c>
      <c r="BX54" s="86" t="s">
        <v>77</v>
      </c>
      <c r="CL54" s="86" t="s">
        <v>19</v>
      </c>
    </row>
    <row r="55" spans="1:91" s="7" customFormat="1" ht="24.75" customHeight="1">
      <c r="A55" s="88" t="s">
        <v>78</v>
      </c>
      <c r="B55" s="89"/>
      <c r="C55" s="90"/>
      <c r="D55" s="377" t="s">
        <v>79</v>
      </c>
      <c r="E55" s="377"/>
      <c r="F55" s="377"/>
      <c r="G55" s="377"/>
      <c r="H55" s="377"/>
      <c r="I55" s="91"/>
      <c r="J55" s="377" t="s">
        <v>80</v>
      </c>
      <c r="K55" s="377"/>
      <c r="L55" s="377"/>
      <c r="M55" s="377"/>
      <c r="N55" s="377"/>
      <c r="O55" s="377"/>
      <c r="P55" s="377"/>
      <c r="Q55" s="377"/>
      <c r="R55" s="377"/>
      <c r="S55" s="377"/>
      <c r="T55" s="377"/>
      <c r="U55" s="377"/>
      <c r="V55" s="377"/>
      <c r="W55" s="377"/>
      <c r="X55" s="377"/>
      <c r="Y55" s="377"/>
      <c r="Z55" s="377"/>
      <c r="AA55" s="377"/>
      <c r="AB55" s="377"/>
      <c r="AC55" s="377"/>
      <c r="AD55" s="377"/>
      <c r="AE55" s="377"/>
      <c r="AF55" s="377"/>
      <c r="AG55" s="378">
        <f>'A00 - Architektonické a s...'!J30</f>
        <v>0</v>
      </c>
      <c r="AH55" s="379"/>
      <c r="AI55" s="379"/>
      <c r="AJ55" s="379"/>
      <c r="AK55" s="379"/>
      <c r="AL55" s="379"/>
      <c r="AM55" s="379"/>
      <c r="AN55" s="378">
        <f t="shared" si="0"/>
        <v>0</v>
      </c>
      <c r="AO55" s="379"/>
      <c r="AP55" s="379"/>
      <c r="AQ55" s="92" t="s">
        <v>81</v>
      </c>
      <c r="AR55" s="93"/>
      <c r="AS55" s="94">
        <v>0</v>
      </c>
      <c r="AT55" s="95">
        <f t="shared" si="1"/>
        <v>0</v>
      </c>
      <c r="AU55" s="96">
        <f>'A00 - Architektonické a s...'!P98</f>
        <v>0</v>
      </c>
      <c r="AV55" s="95">
        <f>'A00 - Architektonické a s...'!J33</f>
        <v>0</v>
      </c>
      <c r="AW55" s="95">
        <f>'A00 - Architektonické a s...'!J34</f>
        <v>0</v>
      </c>
      <c r="AX55" s="95">
        <f>'A00 - Architektonické a s...'!J35</f>
        <v>0</v>
      </c>
      <c r="AY55" s="95">
        <f>'A00 - Architektonické a s...'!J36</f>
        <v>0</v>
      </c>
      <c r="AZ55" s="95">
        <f>'A00 - Architektonické a s...'!F33</f>
        <v>0</v>
      </c>
      <c r="BA55" s="95">
        <f>'A00 - Architektonické a s...'!F34</f>
        <v>0</v>
      </c>
      <c r="BB55" s="95">
        <f>'A00 - Architektonické a s...'!F35</f>
        <v>0</v>
      </c>
      <c r="BC55" s="95">
        <f>'A00 - Architektonické a s...'!F36</f>
        <v>0</v>
      </c>
      <c r="BD55" s="97">
        <f>'A00 - Architektonické a s...'!F37</f>
        <v>0</v>
      </c>
      <c r="BT55" s="98" t="s">
        <v>82</v>
      </c>
      <c r="BV55" s="98" t="s">
        <v>76</v>
      </c>
      <c r="BW55" s="98" t="s">
        <v>83</v>
      </c>
      <c r="BX55" s="98" t="s">
        <v>5</v>
      </c>
      <c r="CL55" s="98" t="s">
        <v>19</v>
      </c>
      <c r="CM55" s="98" t="s">
        <v>84</v>
      </c>
    </row>
    <row r="56" spans="1:91" s="7" customFormat="1" ht="16.5" customHeight="1">
      <c r="A56" s="88" t="s">
        <v>78</v>
      </c>
      <c r="B56" s="89"/>
      <c r="C56" s="90"/>
      <c r="D56" s="377" t="s">
        <v>85</v>
      </c>
      <c r="E56" s="377"/>
      <c r="F56" s="377"/>
      <c r="G56" s="377"/>
      <c r="H56" s="377"/>
      <c r="I56" s="91"/>
      <c r="J56" s="377" t="s">
        <v>86</v>
      </c>
      <c r="K56" s="377"/>
      <c r="L56" s="377"/>
      <c r="M56" s="377"/>
      <c r="N56" s="377"/>
      <c r="O56" s="377"/>
      <c r="P56" s="377"/>
      <c r="Q56" s="377"/>
      <c r="R56" s="377"/>
      <c r="S56" s="377"/>
      <c r="T56" s="377"/>
      <c r="U56" s="377"/>
      <c r="V56" s="377"/>
      <c r="W56" s="377"/>
      <c r="X56" s="377"/>
      <c r="Y56" s="377"/>
      <c r="Z56" s="377"/>
      <c r="AA56" s="377"/>
      <c r="AB56" s="377"/>
      <c r="AC56" s="377"/>
      <c r="AD56" s="377"/>
      <c r="AE56" s="377"/>
      <c r="AF56" s="377"/>
      <c r="AG56" s="378">
        <f>'C00 - Požárně bezpečnostn...'!J30</f>
        <v>0</v>
      </c>
      <c r="AH56" s="379"/>
      <c r="AI56" s="379"/>
      <c r="AJ56" s="379"/>
      <c r="AK56" s="379"/>
      <c r="AL56" s="379"/>
      <c r="AM56" s="379"/>
      <c r="AN56" s="378">
        <f t="shared" si="0"/>
        <v>0</v>
      </c>
      <c r="AO56" s="379"/>
      <c r="AP56" s="379"/>
      <c r="AQ56" s="92" t="s">
        <v>81</v>
      </c>
      <c r="AR56" s="93"/>
      <c r="AS56" s="94">
        <v>0</v>
      </c>
      <c r="AT56" s="95">
        <f t="shared" si="1"/>
        <v>0</v>
      </c>
      <c r="AU56" s="96">
        <f>'C00 - Požárně bezpečnostn...'!P82</f>
        <v>0</v>
      </c>
      <c r="AV56" s="95">
        <f>'C00 - Požárně bezpečnostn...'!J33</f>
        <v>0</v>
      </c>
      <c r="AW56" s="95">
        <f>'C00 - Požárně bezpečnostn...'!J34</f>
        <v>0</v>
      </c>
      <c r="AX56" s="95">
        <f>'C00 - Požárně bezpečnostn...'!J35</f>
        <v>0</v>
      </c>
      <c r="AY56" s="95">
        <f>'C00 - Požárně bezpečnostn...'!J36</f>
        <v>0</v>
      </c>
      <c r="AZ56" s="95">
        <f>'C00 - Požárně bezpečnostn...'!F33</f>
        <v>0</v>
      </c>
      <c r="BA56" s="95">
        <f>'C00 - Požárně bezpečnostn...'!F34</f>
        <v>0</v>
      </c>
      <c r="BB56" s="95">
        <f>'C00 - Požárně bezpečnostn...'!F35</f>
        <v>0</v>
      </c>
      <c r="BC56" s="95">
        <f>'C00 - Požárně bezpečnostn...'!F36</f>
        <v>0</v>
      </c>
      <c r="BD56" s="97">
        <f>'C00 - Požárně bezpečnostn...'!F37</f>
        <v>0</v>
      </c>
      <c r="BT56" s="98" t="s">
        <v>82</v>
      </c>
      <c r="BV56" s="98" t="s">
        <v>76</v>
      </c>
      <c r="BW56" s="98" t="s">
        <v>87</v>
      </c>
      <c r="BX56" s="98" t="s">
        <v>5</v>
      </c>
      <c r="CL56" s="98" t="s">
        <v>19</v>
      </c>
      <c r="CM56" s="98" t="s">
        <v>84</v>
      </c>
    </row>
    <row r="57" spans="1:91" s="7" customFormat="1" ht="16.5" customHeight="1">
      <c r="A57" s="88" t="s">
        <v>78</v>
      </c>
      <c r="B57" s="89"/>
      <c r="C57" s="90"/>
      <c r="D57" s="377" t="s">
        <v>88</v>
      </c>
      <c r="E57" s="377"/>
      <c r="F57" s="377"/>
      <c r="G57" s="377"/>
      <c r="H57" s="377"/>
      <c r="I57" s="91"/>
      <c r="J57" s="377" t="s">
        <v>89</v>
      </c>
      <c r="K57" s="377"/>
      <c r="L57" s="377"/>
      <c r="M57" s="377"/>
      <c r="N57" s="377"/>
      <c r="O57" s="377"/>
      <c r="P57" s="377"/>
      <c r="Q57" s="377"/>
      <c r="R57" s="377"/>
      <c r="S57" s="377"/>
      <c r="T57" s="377"/>
      <c r="U57" s="377"/>
      <c r="V57" s="377"/>
      <c r="W57" s="377"/>
      <c r="X57" s="377"/>
      <c r="Y57" s="377"/>
      <c r="Z57" s="377"/>
      <c r="AA57" s="377"/>
      <c r="AB57" s="377"/>
      <c r="AC57" s="377"/>
      <c r="AD57" s="377"/>
      <c r="AE57" s="377"/>
      <c r="AF57" s="377"/>
      <c r="AG57" s="378">
        <f>'D00 - Zdravotně technické...'!J30</f>
        <v>0</v>
      </c>
      <c r="AH57" s="379"/>
      <c r="AI57" s="379"/>
      <c r="AJ57" s="379"/>
      <c r="AK57" s="379"/>
      <c r="AL57" s="379"/>
      <c r="AM57" s="379"/>
      <c r="AN57" s="378">
        <f t="shared" si="0"/>
        <v>0</v>
      </c>
      <c r="AO57" s="379"/>
      <c r="AP57" s="379"/>
      <c r="AQ57" s="92" t="s">
        <v>81</v>
      </c>
      <c r="AR57" s="93"/>
      <c r="AS57" s="94">
        <v>0</v>
      </c>
      <c r="AT57" s="95">
        <f t="shared" si="1"/>
        <v>0</v>
      </c>
      <c r="AU57" s="96">
        <f>'D00 - Zdravotně technické...'!P99</f>
        <v>0</v>
      </c>
      <c r="AV57" s="95">
        <f>'D00 - Zdravotně technické...'!J33</f>
        <v>0</v>
      </c>
      <c r="AW57" s="95">
        <f>'D00 - Zdravotně technické...'!J34</f>
        <v>0</v>
      </c>
      <c r="AX57" s="95">
        <f>'D00 - Zdravotně technické...'!J35</f>
        <v>0</v>
      </c>
      <c r="AY57" s="95">
        <f>'D00 - Zdravotně technické...'!J36</f>
        <v>0</v>
      </c>
      <c r="AZ57" s="95">
        <f>'D00 - Zdravotně technické...'!F33</f>
        <v>0</v>
      </c>
      <c r="BA57" s="95">
        <f>'D00 - Zdravotně technické...'!F34</f>
        <v>0</v>
      </c>
      <c r="BB57" s="95">
        <f>'D00 - Zdravotně technické...'!F35</f>
        <v>0</v>
      </c>
      <c r="BC57" s="95">
        <f>'D00 - Zdravotně technické...'!F36</f>
        <v>0</v>
      </c>
      <c r="BD57" s="97">
        <f>'D00 - Zdravotně technické...'!F37</f>
        <v>0</v>
      </c>
      <c r="BT57" s="98" t="s">
        <v>82</v>
      </c>
      <c r="BV57" s="98" t="s">
        <v>76</v>
      </c>
      <c r="BW57" s="98" t="s">
        <v>90</v>
      </c>
      <c r="BX57" s="98" t="s">
        <v>5</v>
      </c>
      <c r="CL57" s="98" t="s">
        <v>21</v>
      </c>
      <c r="CM57" s="98" t="s">
        <v>84</v>
      </c>
    </row>
    <row r="58" spans="1:91" s="7" customFormat="1" ht="16.5" customHeight="1">
      <c r="A58" s="88" t="s">
        <v>78</v>
      </c>
      <c r="B58" s="89"/>
      <c r="C58" s="90"/>
      <c r="D58" s="377" t="s">
        <v>91</v>
      </c>
      <c r="E58" s="377"/>
      <c r="F58" s="377"/>
      <c r="G58" s="377"/>
      <c r="H58" s="377"/>
      <c r="I58" s="91"/>
      <c r="J58" s="377" t="s">
        <v>92</v>
      </c>
      <c r="K58" s="377"/>
      <c r="L58" s="377"/>
      <c r="M58" s="377"/>
      <c r="N58" s="377"/>
      <c r="O58" s="377"/>
      <c r="P58" s="377"/>
      <c r="Q58" s="377"/>
      <c r="R58" s="377"/>
      <c r="S58" s="377"/>
      <c r="T58" s="377"/>
      <c r="U58" s="377"/>
      <c r="V58" s="377"/>
      <c r="W58" s="377"/>
      <c r="X58" s="377"/>
      <c r="Y58" s="377"/>
      <c r="Z58" s="377"/>
      <c r="AA58" s="377"/>
      <c r="AB58" s="377"/>
      <c r="AC58" s="377"/>
      <c r="AD58" s="377"/>
      <c r="AE58" s="377"/>
      <c r="AF58" s="377"/>
      <c r="AG58" s="378">
        <f>'F00 - Zařízení pro vytápě...'!J30</f>
        <v>0</v>
      </c>
      <c r="AH58" s="379"/>
      <c r="AI58" s="379"/>
      <c r="AJ58" s="379"/>
      <c r="AK58" s="379"/>
      <c r="AL58" s="379"/>
      <c r="AM58" s="379"/>
      <c r="AN58" s="378">
        <f t="shared" si="0"/>
        <v>0</v>
      </c>
      <c r="AO58" s="379"/>
      <c r="AP58" s="379"/>
      <c r="AQ58" s="92" t="s">
        <v>81</v>
      </c>
      <c r="AR58" s="93"/>
      <c r="AS58" s="94">
        <v>0</v>
      </c>
      <c r="AT58" s="95">
        <f t="shared" si="1"/>
        <v>0</v>
      </c>
      <c r="AU58" s="96">
        <f>'F00 - Zařízení pro vytápě...'!P88</f>
        <v>0</v>
      </c>
      <c r="AV58" s="95">
        <f>'F00 - Zařízení pro vytápě...'!J33</f>
        <v>0</v>
      </c>
      <c r="AW58" s="95">
        <f>'F00 - Zařízení pro vytápě...'!J34</f>
        <v>0</v>
      </c>
      <c r="AX58" s="95">
        <f>'F00 - Zařízení pro vytápě...'!J35</f>
        <v>0</v>
      </c>
      <c r="AY58" s="95">
        <f>'F00 - Zařízení pro vytápě...'!J36</f>
        <v>0</v>
      </c>
      <c r="AZ58" s="95">
        <f>'F00 - Zařízení pro vytápě...'!F33</f>
        <v>0</v>
      </c>
      <c r="BA58" s="95">
        <f>'F00 - Zařízení pro vytápě...'!F34</f>
        <v>0</v>
      </c>
      <c r="BB58" s="95">
        <f>'F00 - Zařízení pro vytápě...'!F35</f>
        <v>0</v>
      </c>
      <c r="BC58" s="95">
        <f>'F00 - Zařízení pro vytápě...'!F36</f>
        <v>0</v>
      </c>
      <c r="BD58" s="97">
        <f>'F00 - Zařízení pro vytápě...'!F37</f>
        <v>0</v>
      </c>
      <c r="BT58" s="98" t="s">
        <v>82</v>
      </c>
      <c r="BV58" s="98" t="s">
        <v>76</v>
      </c>
      <c r="BW58" s="98" t="s">
        <v>93</v>
      </c>
      <c r="BX58" s="98" t="s">
        <v>5</v>
      </c>
      <c r="CL58" s="98" t="s">
        <v>21</v>
      </c>
      <c r="CM58" s="98" t="s">
        <v>84</v>
      </c>
    </row>
    <row r="59" spans="1:91" s="7" customFormat="1" ht="16.5" customHeight="1">
      <c r="A59" s="88" t="s">
        <v>78</v>
      </c>
      <c r="B59" s="89"/>
      <c r="C59" s="90"/>
      <c r="D59" s="377" t="s">
        <v>94</v>
      </c>
      <c r="E59" s="377"/>
      <c r="F59" s="377"/>
      <c r="G59" s="377"/>
      <c r="H59" s="377"/>
      <c r="I59" s="91"/>
      <c r="J59" s="377" t="s">
        <v>95</v>
      </c>
      <c r="K59" s="377"/>
      <c r="L59" s="377"/>
      <c r="M59" s="377"/>
      <c r="N59" s="377"/>
      <c r="O59" s="377"/>
      <c r="P59" s="377"/>
      <c r="Q59" s="377"/>
      <c r="R59" s="377"/>
      <c r="S59" s="377"/>
      <c r="T59" s="377"/>
      <c r="U59" s="377"/>
      <c r="V59" s="377"/>
      <c r="W59" s="377"/>
      <c r="X59" s="377"/>
      <c r="Y59" s="377"/>
      <c r="Z59" s="377"/>
      <c r="AA59" s="377"/>
      <c r="AB59" s="377"/>
      <c r="AC59" s="377"/>
      <c r="AD59" s="377"/>
      <c r="AE59" s="377"/>
      <c r="AF59" s="377"/>
      <c r="AG59" s="378">
        <f>'J00 - Zařízení silnoproud...'!J30</f>
        <v>0</v>
      </c>
      <c r="AH59" s="379"/>
      <c r="AI59" s="379"/>
      <c r="AJ59" s="379"/>
      <c r="AK59" s="379"/>
      <c r="AL59" s="379"/>
      <c r="AM59" s="379"/>
      <c r="AN59" s="378">
        <f t="shared" si="0"/>
        <v>0</v>
      </c>
      <c r="AO59" s="379"/>
      <c r="AP59" s="379"/>
      <c r="AQ59" s="92" t="s">
        <v>81</v>
      </c>
      <c r="AR59" s="93"/>
      <c r="AS59" s="94">
        <v>0</v>
      </c>
      <c r="AT59" s="95">
        <f t="shared" si="1"/>
        <v>0</v>
      </c>
      <c r="AU59" s="96">
        <f>'J00 - Zařízení silnoproud...'!P80</f>
        <v>0</v>
      </c>
      <c r="AV59" s="95">
        <f>'J00 - Zařízení silnoproud...'!J33</f>
        <v>0</v>
      </c>
      <c r="AW59" s="95">
        <f>'J00 - Zařízení silnoproud...'!J34</f>
        <v>0</v>
      </c>
      <c r="AX59" s="95">
        <f>'J00 - Zařízení silnoproud...'!J35</f>
        <v>0</v>
      </c>
      <c r="AY59" s="95">
        <f>'J00 - Zařízení silnoproud...'!J36</f>
        <v>0</v>
      </c>
      <c r="AZ59" s="95">
        <f>'J00 - Zařízení silnoproud...'!F33</f>
        <v>0</v>
      </c>
      <c r="BA59" s="95">
        <f>'J00 - Zařízení silnoproud...'!F34</f>
        <v>0</v>
      </c>
      <c r="BB59" s="95">
        <f>'J00 - Zařízení silnoproud...'!F35</f>
        <v>0</v>
      </c>
      <c r="BC59" s="95">
        <f>'J00 - Zařízení silnoproud...'!F36</f>
        <v>0</v>
      </c>
      <c r="BD59" s="97">
        <f>'J00 - Zařízení silnoproud...'!F37</f>
        <v>0</v>
      </c>
      <c r="BT59" s="98" t="s">
        <v>82</v>
      </c>
      <c r="BV59" s="98" t="s">
        <v>76</v>
      </c>
      <c r="BW59" s="98" t="s">
        <v>96</v>
      </c>
      <c r="BX59" s="98" t="s">
        <v>5</v>
      </c>
      <c r="CL59" s="98" t="s">
        <v>21</v>
      </c>
      <c r="CM59" s="98" t="s">
        <v>84</v>
      </c>
    </row>
    <row r="60" spans="1:91" s="7" customFormat="1" ht="16.5" customHeight="1">
      <c r="A60" s="88" t="s">
        <v>78</v>
      </c>
      <c r="B60" s="89"/>
      <c r="C60" s="90"/>
      <c r="D60" s="377" t="s">
        <v>97</v>
      </c>
      <c r="E60" s="377"/>
      <c r="F60" s="377"/>
      <c r="G60" s="377"/>
      <c r="H60" s="377"/>
      <c r="I60" s="91"/>
      <c r="J60" s="377" t="s">
        <v>98</v>
      </c>
      <c r="K60" s="377"/>
      <c r="L60" s="377"/>
      <c r="M60" s="377"/>
      <c r="N60" s="377"/>
      <c r="O60" s="377"/>
      <c r="P60" s="377"/>
      <c r="Q60" s="377"/>
      <c r="R60" s="377"/>
      <c r="S60" s="377"/>
      <c r="T60" s="377"/>
      <c r="U60" s="377"/>
      <c r="V60" s="377"/>
      <c r="W60" s="377"/>
      <c r="X60" s="377"/>
      <c r="Y60" s="377"/>
      <c r="Z60" s="377"/>
      <c r="AA60" s="377"/>
      <c r="AB60" s="377"/>
      <c r="AC60" s="377"/>
      <c r="AD60" s="377"/>
      <c r="AE60" s="377"/>
      <c r="AF60" s="377"/>
      <c r="AG60" s="378">
        <f>'K00 - Slaboproudé systémy'!J30</f>
        <v>0</v>
      </c>
      <c r="AH60" s="379"/>
      <c r="AI60" s="379"/>
      <c r="AJ60" s="379"/>
      <c r="AK60" s="379"/>
      <c r="AL60" s="379"/>
      <c r="AM60" s="379"/>
      <c r="AN60" s="378">
        <f t="shared" si="0"/>
        <v>0</v>
      </c>
      <c r="AO60" s="379"/>
      <c r="AP60" s="379"/>
      <c r="AQ60" s="92" t="s">
        <v>81</v>
      </c>
      <c r="AR60" s="93"/>
      <c r="AS60" s="94">
        <v>0</v>
      </c>
      <c r="AT60" s="95">
        <f t="shared" si="1"/>
        <v>0</v>
      </c>
      <c r="AU60" s="96">
        <f>'K00 - Slaboproudé systémy'!P81</f>
        <v>0</v>
      </c>
      <c r="AV60" s="95">
        <f>'K00 - Slaboproudé systémy'!J33</f>
        <v>0</v>
      </c>
      <c r="AW60" s="95">
        <f>'K00 - Slaboproudé systémy'!J34</f>
        <v>0</v>
      </c>
      <c r="AX60" s="95">
        <f>'K00 - Slaboproudé systémy'!J35</f>
        <v>0</v>
      </c>
      <c r="AY60" s="95">
        <f>'K00 - Slaboproudé systémy'!J36</f>
        <v>0</v>
      </c>
      <c r="AZ60" s="95">
        <f>'K00 - Slaboproudé systémy'!F33</f>
        <v>0</v>
      </c>
      <c r="BA60" s="95">
        <f>'K00 - Slaboproudé systémy'!F34</f>
        <v>0</v>
      </c>
      <c r="BB60" s="95">
        <f>'K00 - Slaboproudé systémy'!F35</f>
        <v>0</v>
      </c>
      <c r="BC60" s="95">
        <f>'K00 - Slaboproudé systémy'!F36</f>
        <v>0</v>
      </c>
      <c r="BD60" s="97">
        <f>'K00 - Slaboproudé systémy'!F37</f>
        <v>0</v>
      </c>
      <c r="BT60" s="98" t="s">
        <v>82</v>
      </c>
      <c r="BV60" s="98" t="s">
        <v>76</v>
      </c>
      <c r="BW60" s="98" t="s">
        <v>99</v>
      </c>
      <c r="BX60" s="98" t="s">
        <v>5</v>
      </c>
      <c r="CL60" s="98" t="s">
        <v>21</v>
      </c>
      <c r="CM60" s="98" t="s">
        <v>84</v>
      </c>
    </row>
    <row r="61" spans="1:91" s="7" customFormat="1" ht="16.5" customHeight="1">
      <c r="A61" s="88" t="s">
        <v>78</v>
      </c>
      <c r="B61" s="89"/>
      <c r="C61" s="90"/>
      <c r="D61" s="377" t="s">
        <v>100</v>
      </c>
      <c r="E61" s="377"/>
      <c r="F61" s="377"/>
      <c r="G61" s="377"/>
      <c r="H61" s="377"/>
      <c r="I61" s="91"/>
      <c r="J61" s="377" t="s">
        <v>101</v>
      </c>
      <c r="K61" s="377"/>
      <c r="L61" s="377"/>
      <c r="M61" s="377"/>
      <c r="N61" s="377"/>
      <c r="O61" s="377"/>
      <c r="P61" s="377"/>
      <c r="Q61" s="377"/>
      <c r="R61" s="377"/>
      <c r="S61" s="377"/>
      <c r="T61" s="377"/>
      <c r="U61" s="377"/>
      <c r="V61" s="377"/>
      <c r="W61" s="377"/>
      <c r="X61" s="377"/>
      <c r="Y61" s="377"/>
      <c r="Z61" s="377"/>
      <c r="AA61" s="377"/>
      <c r="AB61" s="377"/>
      <c r="AC61" s="377"/>
      <c r="AD61" s="377"/>
      <c r="AE61" s="377"/>
      <c r="AF61" s="377"/>
      <c r="AG61" s="378">
        <f>'H00 - Zařízení vzduchotec...'!J30</f>
        <v>0</v>
      </c>
      <c r="AH61" s="379"/>
      <c r="AI61" s="379"/>
      <c r="AJ61" s="379"/>
      <c r="AK61" s="379"/>
      <c r="AL61" s="379"/>
      <c r="AM61" s="379"/>
      <c r="AN61" s="378">
        <f t="shared" si="0"/>
        <v>0</v>
      </c>
      <c r="AO61" s="379"/>
      <c r="AP61" s="379"/>
      <c r="AQ61" s="92" t="s">
        <v>81</v>
      </c>
      <c r="AR61" s="93"/>
      <c r="AS61" s="94">
        <v>0</v>
      </c>
      <c r="AT61" s="95">
        <f t="shared" si="1"/>
        <v>0</v>
      </c>
      <c r="AU61" s="96">
        <f>'H00 - Zařízení vzduchotec...'!P86</f>
        <v>0</v>
      </c>
      <c r="AV61" s="95">
        <f>'H00 - Zařízení vzduchotec...'!J33</f>
        <v>0</v>
      </c>
      <c r="AW61" s="95">
        <f>'H00 - Zařízení vzduchotec...'!J34</f>
        <v>0</v>
      </c>
      <c r="AX61" s="95">
        <f>'H00 - Zařízení vzduchotec...'!J35</f>
        <v>0</v>
      </c>
      <c r="AY61" s="95">
        <f>'H00 - Zařízení vzduchotec...'!J36</f>
        <v>0</v>
      </c>
      <c r="AZ61" s="95">
        <f>'H00 - Zařízení vzduchotec...'!F33</f>
        <v>0</v>
      </c>
      <c r="BA61" s="95">
        <f>'H00 - Zařízení vzduchotec...'!F34</f>
        <v>0</v>
      </c>
      <c r="BB61" s="95">
        <f>'H00 - Zařízení vzduchotec...'!F35</f>
        <v>0</v>
      </c>
      <c r="BC61" s="95">
        <f>'H00 - Zařízení vzduchotec...'!F36</f>
        <v>0</v>
      </c>
      <c r="BD61" s="97">
        <f>'H00 - Zařízení vzduchotec...'!F37</f>
        <v>0</v>
      </c>
      <c r="BT61" s="98" t="s">
        <v>82</v>
      </c>
      <c r="BV61" s="98" t="s">
        <v>76</v>
      </c>
      <c r="BW61" s="98" t="s">
        <v>102</v>
      </c>
      <c r="BX61" s="98" t="s">
        <v>5</v>
      </c>
      <c r="CL61" s="98" t="s">
        <v>21</v>
      </c>
      <c r="CM61" s="98" t="s">
        <v>84</v>
      </c>
    </row>
    <row r="62" spans="1:91" s="7" customFormat="1" ht="16.5" customHeight="1">
      <c r="A62" s="88" t="s">
        <v>78</v>
      </c>
      <c r="B62" s="89"/>
      <c r="C62" s="90"/>
      <c r="D62" s="377" t="s">
        <v>103</v>
      </c>
      <c r="E62" s="377"/>
      <c r="F62" s="377"/>
      <c r="G62" s="377"/>
      <c r="H62" s="377"/>
      <c r="I62" s="91"/>
      <c r="J62" s="377" t="s">
        <v>104</v>
      </c>
      <c r="K62" s="377"/>
      <c r="L62" s="377"/>
      <c r="M62" s="377"/>
      <c r="N62" s="377"/>
      <c r="O62" s="377"/>
      <c r="P62" s="377"/>
      <c r="Q62" s="377"/>
      <c r="R62" s="377"/>
      <c r="S62" s="377"/>
      <c r="T62" s="377"/>
      <c r="U62" s="377"/>
      <c r="V62" s="377"/>
      <c r="W62" s="377"/>
      <c r="X62" s="377"/>
      <c r="Y62" s="377"/>
      <c r="Z62" s="377"/>
      <c r="AA62" s="377"/>
      <c r="AB62" s="377"/>
      <c r="AC62" s="377"/>
      <c r="AD62" s="377"/>
      <c r="AE62" s="377"/>
      <c r="AF62" s="377"/>
      <c r="AG62" s="378">
        <f>'VRN - Vedlejší a ostatní ...'!J30</f>
        <v>0</v>
      </c>
      <c r="AH62" s="379"/>
      <c r="AI62" s="379"/>
      <c r="AJ62" s="379"/>
      <c r="AK62" s="379"/>
      <c r="AL62" s="379"/>
      <c r="AM62" s="379"/>
      <c r="AN62" s="378">
        <f t="shared" si="0"/>
        <v>0</v>
      </c>
      <c r="AO62" s="379"/>
      <c r="AP62" s="379"/>
      <c r="AQ62" s="92" t="s">
        <v>105</v>
      </c>
      <c r="AR62" s="93"/>
      <c r="AS62" s="99">
        <v>0</v>
      </c>
      <c r="AT62" s="100">
        <f t="shared" si="1"/>
        <v>0</v>
      </c>
      <c r="AU62" s="101">
        <f>'VRN - Vedlejší a ostatní ...'!P84</f>
        <v>0</v>
      </c>
      <c r="AV62" s="100">
        <f>'VRN - Vedlejší a ostatní ...'!J33</f>
        <v>0</v>
      </c>
      <c r="AW62" s="100">
        <f>'VRN - Vedlejší a ostatní ...'!J34</f>
        <v>0</v>
      </c>
      <c r="AX62" s="100">
        <f>'VRN - Vedlejší a ostatní ...'!J35</f>
        <v>0</v>
      </c>
      <c r="AY62" s="100">
        <f>'VRN - Vedlejší a ostatní ...'!J36</f>
        <v>0</v>
      </c>
      <c r="AZ62" s="100">
        <f>'VRN - Vedlejší a ostatní ...'!F33</f>
        <v>0</v>
      </c>
      <c r="BA62" s="100">
        <f>'VRN - Vedlejší a ostatní ...'!F34</f>
        <v>0</v>
      </c>
      <c r="BB62" s="100">
        <f>'VRN - Vedlejší a ostatní ...'!F35</f>
        <v>0</v>
      </c>
      <c r="BC62" s="100">
        <f>'VRN - Vedlejší a ostatní ...'!F36</f>
        <v>0</v>
      </c>
      <c r="BD62" s="102">
        <f>'VRN - Vedlejší a ostatní ...'!F37</f>
        <v>0</v>
      </c>
      <c r="BT62" s="98" t="s">
        <v>82</v>
      </c>
      <c r="BV62" s="98" t="s">
        <v>76</v>
      </c>
      <c r="BW62" s="98" t="s">
        <v>106</v>
      </c>
      <c r="BX62" s="98" t="s">
        <v>5</v>
      </c>
      <c r="CL62" s="98" t="s">
        <v>21</v>
      </c>
      <c r="CM62" s="98" t="s">
        <v>84</v>
      </c>
    </row>
    <row r="63" spans="1:57" s="2" customFormat="1" ht="30" customHeight="1">
      <c r="A63" s="36"/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41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</row>
    <row r="64" spans="1:57" s="2" customFormat="1" ht="6.95" customHeight="1">
      <c r="A64" s="36"/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41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</row>
  </sheetData>
  <sheetProtection algorithmName="SHA-512" hashValue="OwAia7ZttOVj3Lca7csEA9kNSgrzW+iW/2xlFHRxBZ6c53iQmh5uJjmCZvop5ZRbll0+lI7GVcVvcPORS5U8Kg==" saltValue="mFakQ1jx3CEf1LCAGkzOdWvskydb8KrHOGTHSrgYVGTRZ0agM/RPY+4xaL5qIRa65hbuK4y/1/iOSGSWfqeq4Q==" spinCount="100000" sheet="1" objects="1" scenarios="1" formatColumns="0" formatRows="0"/>
  <mergeCells count="70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62:AP62"/>
    <mergeCell ref="AG62:AM62"/>
    <mergeCell ref="D62:H62"/>
    <mergeCell ref="J62:AF62"/>
    <mergeCell ref="AG54:AM54"/>
    <mergeCell ref="AN54:AP54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L45:AO45"/>
    <mergeCell ref="AM47:AN47"/>
    <mergeCell ref="AM49:AP49"/>
    <mergeCell ref="AS49:AT51"/>
    <mergeCell ref="AM50:AP50"/>
  </mergeCells>
  <hyperlinks>
    <hyperlink ref="A55" location="'A00 - Architektonické a s...'!C2" display="/"/>
    <hyperlink ref="A56" location="'C00 - Požárně bezpečnostn...'!C2" display="/"/>
    <hyperlink ref="A57" location="'D00 - Zdravotně technické...'!C2" display="/"/>
    <hyperlink ref="A58" location="'F00 - Zařízení pro vytápě...'!C2" display="/"/>
    <hyperlink ref="A59" location="'J00 - Zařízení silnoproud...'!C2" display="/"/>
    <hyperlink ref="A60" location="'K00 - Slaboproudé systémy'!C2" display="/"/>
    <hyperlink ref="A61" location="'H00 - Zařízení vzduchotec...'!C2" display="/"/>
    <hyperlink ref="A62" location="'VR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4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05"/>
      <c r="C3" s="106"/>
      <c r="D3" s="106"/>
      <c r="E3" s="106"/>
      <c r="F3" s="106"/>
      <c r="G3" s="106"/>
      <c r="H3" s="22"/>
    </row>
    <row r="4" spans="2:8" s="1" customFormat="1" ht="24.95" customHeight="1">
      <c r="B4" s="22"/>
      <c r="C4" s="108" t="s">
        <v>2265</v>
      </c>
      <c r="H4" s="22"/>
    </row>
    <row r="5" spans="2:8" s="1" customFormat="1" ht="12" customHeight="1">
      <c r="B5" s="22"/>
      <c r="C5" s="270" t="s">
        <v>13</v>
      </c>
      <c r="D5" s="408" t="s">
        <v>14</v>
      </c>
      <c r="E5" s="401"/>
      <c r="F5" s="401"/>
      <c r="H5" s="22"/>
    </row>
    <row r="6" spans="2:8" s="1" customFormat="1" ht="36.95" customHeight="1">
      <c r="B6" s="22"/>
      <c r="C6" s="271" t="s">
        <v>16</v>
      </c>
      <c r="D6" s="412" t="s">
        <v>17</v>
      </c>
      <c r="E6" s="401"/>
      <c r="F6" s="401"/>
      <c r="H6" s="22"/>
    </row>
    <row r="7" spans="2:8" s="1" customFormat="1" ht="16.5" customHeight="1">
      <c r="B7" s="22"/>
      <c r="C7" s="110" t="s">
        <v>24</v>
      </c>
      <c r="D7" s="115" t="str">
        <f>'Rekapitulace stavby'!AN8</f>
        <v>27. 5. 2020</v>
      </c>
      <c r="H7" s="22"/>
    </row>
    <row r="8" spans="1:8" s="2" customFormat="1" ht="10.9" customHeight="1">
      <c r="A8" s="36"/>
      <c r="B8" s="41"/>
      <c r="C8" s="36"/>
      <c r="D8" s="36"/>
      <c r="E8" s="36"/>
      <c r="F8" s="36"/>
      <c r="G8" s="36"/>
      <c r="H8" s="41"/>
    </row>
    <row r="9" spans="1:8" s="11" customFormat="1" ht="29.25" customHeight="1">
      <c r="A9" s="163"/>
      <c r="B9" s="272"/>
      <c r="C9" s="273" t="s">
        <v>55</v>
      </c>
      <c r="D9" s="274" t="s">
        <v>56</v>
      </c>
      <c r="E9" s="274" t="s">
        <v>208</v>
      </c>
      <c r="F9" s="275" t="s">
        <v>2266</v>
      </c>
      <c r="G9" s="163"/>
      <c r="H9" s="272"/>
    </row>
    <row r="10" spans="1:8" s="2" customFormat="1" ht="26.45" customHeight="1">
      <c r="A10" s="36"/>
      <c r="B10" s="41"/>
      <c r="C10" s="276" t="s">
        <v>2267</v>
      </c>
      <c r="D10" s="276" t="s">
        <v>80</v>
      </c>
      <c r="E10" s="36"/>
      <c r="F10" s="36"/>
      <c r="G10" s="36"/>
      <c r="H10" s="41"/>
    </row>
    <row r="11" spans="1:8" s="2" customFormat="1" ht="16.9" customHeight="1">
      <c r="A11" s="36"/>
      <c r="B11" s="41"/>
      <c r="C11" s="277" t="s">
        <v>618</v>
      </c>
      <c r="D11" s="278" t="s">
        <v>21</v>
      </c>
      <c r="E11" s="279" t="s">
        <v>132</v>
      </c>
      <c r="F11" s="280">
        <v>0.963</v>
      </c>
      <c r="G11" s="36"/>
      <c r="H11" s="41"/>
    </row>
    <row r="12" spans="1:8" s="2" customFormat="1" ht="16.9" customHeight="1">
      <c r="A12" s="36"/>
      <c r="B12" s="41"/>
      <c r="C12" s="281" t="s">
        <v>21</v>
      </c>
      <c r="D12" s="281" t="s">
        <v>617</v>
      </c>
      <c r="E12" s="19" t="s">
        <v>21</v>
      </c>
      <c r="F12" s="282">
        <v>0.963</v>
      </c>
      <c r="G12" s="36"/>
      <c r="H12" s="41"/>
    </row>
    <row r="13" spans="1:8" s="2" customFormat="1" ht="16.9" customHeight="1">
      <c r="A13" s="36"/>
      <c r="B13" s="41"/>
      <c r="C13" s="281" t="s">
        <v>618</v>
      </c>
      <c r="D13" s="281" t="s">
        <v>239</v>
      </c>
      <c r="E13" s="19" t="s">
        <v>21</v>
      </c>
      <c r="F13" s="282">
        <v>0.963</v>
      </c>
      <c r="G13" s="36"/>
      <c r="H13" s="41"/>
    </row>
    <row r="14" spans="1:8" s="2" customFormat="1" ht="16.9" customHeight="1">
      <c r="A14" s="36"/>
      <c r="B14" s="41"/>
      <c r="C14" s="277" t="s">
        <v>107</v>
      </c>
      <c r="D14" s="278" t="s">
        <v>21</v>
      </c>
      <c r="E14" s="279" t="s">
        <v>108</v>
      </c>
      <c r="F14" s="280">
        <v>4.05</v>
      </c>
      <c r="G14" s="36"/>
      <c r="H14" s="41"/>
    </row>
    <row r="15" spans="1:8" s="2" customFormat="1" ht="16.9" customHeight="1">
      <c r="A15" s="36"/>
      <c r="B15" s="41"/>
      <c r="C15" s="281" t="s">
        <v>21</v>
      </c>
      <c r="D15" s="281" t="s">
        <v>310</v>
      </c>
      <c r="E15" s="19" t="s">
        <v>21</v>
      </c>
      <c r="F15" s="282">
        <v>4.05</v>
      </c>
      <c r="G15" s="36"/>
      <c r="H15" s="41"/>
    </row>
    <row r="16" spans="1:8" s="2" customFormat="1" ht="16.9" customHeight="1">
      <c r="A16" s="36"/>
      <c r="B16" s="41"/>
      <c r="C16" s="281" t="s">
        <v>107</v>
      </c>
      <c r="D16" s="281" t="s">
        <v>239</v>
      </c>
      <c r="E16" s="19" t="s">
        <v>21</v>
      </c>
      <c r="F16" s="282">
        <v>4.05</v>
      </c>
      <c r="G16" s="36"/>
      <c r="H16" s="41"/>
    </row>
    <row r="17" spans="1:8" s="2" customFormat="1" ht="16.9" customHeight="1">
      <c r="A17" s="36"/>
      <c r="B17" s="41"/>
      <c r="C17" s="283" t="s">
        <v>2268</v>
      </c>
      <c r="D17" s="36"/>
      <c r="E17" s="36"/>
      <c r="F17" s="36"/>
      <c r="G17" s="36"/>
      <c r="H17" s="41"/>
    </row>
    <row r="18" spans="1:8" s="2" customFormat="1" ht="16.9" customHeight="1">
      <c r="A18" s="36"/>
      <c r="B18" s="41"/>
      <c r="C18" s="281" t="s">
        <v>306</v>
      </c>
      <c r="D18" s="281" t="s">
        <v>307</v>
      </c>
      <c r="E18" s="19" t="s">
        <v>108</v>
      </c>
      <c r="F18" s="282">
        <v>4.05</v>
      </c>
      <c r="G18" s="36"/>
      <c r="H18" s="41"/>
    </row>
    <row r="19" spans="1:8" s="2" customFormat="1" ht="16.9" customHeight="1">
      <c r="A19" s="36"/>
      <c r="B19" s="41"/>
      <c r="C19" s="281" t="s">
        <v>312</v>
      </c>
      <c r="D19" s="281" t="s">
        <v>313</v>
      </c>
      <c r="E19" s="19" t="s">
        <v>108</v>
      </c>
      <c r="F19" s="282">
        <v>4.05</v>
      </c>
      <c r="G19" s="36"/>
      <c r="H19" s="41"/>
    </row>
    <row r="20" spans="1:8" s="2" customFormat="1" ht="16.9" customHeight="1">
      <c r="A20" s="36"/>
      <c r="B20" s="41"/>
      <c r="C20" s="281" t="s">
        <v>317</v>
      </c>
      <c r="D20" s="281" t="s">
        <v>318</v>
      </c>
      <c r="E20" s="19" t="s">
        <v>108</v>
      </c>
      <c r="F20" s="282">
        <v>4.05</v>
      </c>
      <c r="G20" s="36"/>
      <c r="H20" s="41"/>
    </row>
    <row r="21" spans="1:8" s="2" customFormat="1" ht="22.5">
      <c r="A21" s="36"/>
      <c r="B21" s="41"/>
      <c r="C21" s="281" t="s">
        <v>322</v>
      </c>
      <c r="D21" s="281" t="s">
        <v>323</v>
      </c>
      <c r="E21" s="19" t="s">
        <v>108</v>
      </c>
      <c r="F21" s="282">
        <v>4.05</v>
      </c>
      <c r="G21" s="36"/>
      <c r="H21" s="41"/>
    </row>
    <row r="22" spans="1:8" s="2" customFormat="1" ht="16.9" customHeight="1">
      <c r="A22" s="36"/>
      <c r="B22" s="41"/>
      <c r="C22" s="277" t="s">
        <v>584</v>
      </c>
      <c r="D22" s="278" t="s">
        <v>21</v>
      </c>
      <c r="E22" s="279" t="s">
        <v>132</v>
      </c>
      <c r="F22" s="280">
        <v>12.569</v>
      </c>
      <c r="G22" s="36"/>
      <c r="H22" s="41"/>
    </row>
    <row r="23" spans="1:8" s="2" customFormat="1" ht="16.9" customHeight="1">
      <c r="A23" s="36"/>
      <c r="B23" s="41"/>
      <c r="C23" s="281" t="s">
        <v>21</v>
      </c>
      <c r="D23" s="281" t="s">
        <v>581</v>
      </c>
      <c r="E23" s="19" t="s">
        <v>21</v>
      </c>
      <c r="F23" s="282">
        <v>2.109</v>
      </c>
      <c r="G23" s="36"/>
      <c r="H23" s="41"/>
    </row>
    <row r="24" spans="1:8" s="2" customFormat="1" ht="16.9" customHeight="1">
      <c r="A24" s="36"/>
      <c r="B24" s="41"/>
      <c r="C24" s="281" t="s">
        <v>21</v>
      </c>
      <c r="D24" s="281" t="s">
        <v>582</v>
      </c>
      <c r="E24" s="19" t="s">
        <v>21</v>
      </c>
      <c r="F24" s="282">
        <v>10.3</v>
      </c>
      <c r="G24" s="36"/>
      <c r="H24" s="41"/>
    </row>
    <row r="25" spans="1:8" s="2" customFormat="1" ht="16.9" customHeight="1">
      <c r="A25" s="36"/>
      <c r="B25" s="41"/>
      <c r="C25" s="281" t="s">
        <v>21</v>
      </c>
      <c r="D25" s="281" t="s">
        <v>583</v>
      </c>
      <c r="E25" s="19" t="s">
        <v>21</v>
      </c>
      <c r="F25" s="282">
        <v>0.16</v>
      </c>
      <c r="G25" s="36"/>
      <c r="H25" s="41"/>
    </row>
    <row r="26" spans="1:8" s="2" customFormat="1" ht="16.9" customHeight="1">
      <c r="A26" s="36"/>
      <c r="B26" s="41"/>
      <c r="C26" s="281" t="s">
        <v>584</v>
      </c>
      <c r="D26" s="281" t="s">
        <v>239</v>
      </c>
      <c r="E26" s="19" t="s">
        <v>21</v>
      </c>
      <c r="F26" s="282">
        <v>12.569</v>
      </c>
      <c r="G26" s="36"/>
      <c r="H26" s="41"/>
    </row>
    <row r="27" spans="1:8" s="2" customFormat="1" ht="16.9" customHeight="1">
      <c r="A27" s="36"/>
      <c r="B27" s="41"/>
      <c r="C27" s="277" t="s">
        <v>598</v>
      </c>
      <c r="D27" s="278" t="s">
        <v>21</v>
      </c>
      <c r="E27" s="279" t="s">
        <v>132</v>
      </c>
      <c r="F27" s="280">
        <v>19.48</v>
      </c>
      <c r="G27" s="36"/>
      <c r="H27" s="41"/>
    </row>
    <row r="28" spans="1:8" s="2" customFormat="1" ht="16.9" customHeight="1">
      <c r="A28" s="36"/>
      <c r="B28" s="41"/>
      <c r="C28" s="281" t="s">
        <v>21</v>
      </c>
      <c r="D28" s="281" t="s">
        <v>590</v>
      </c>
      <c r="E28" s="19" t="s">
        <v>21</v>
      </c>
      <c r="F28" s="282">
        <v>4.061</v>
      </c>
      <c r="G28" s="36"/>
      <c r="H28" s="41"/>
    </row>
    <row r="29" spans="1:8" s="2" customFormat="1" ht="16.9" customHeight="1">
      <c r="A29" s="36"/>
      <c r="B29" s="41"/>
      <c r="C29" s="281" t="s">
        <v>21</v>
      </c>
      <c r="D29" s="281" t="s">
        <v>591</v>
      </c>
      <c r="E29" s="19" t="s">
        <v>21</v>
      </c>
      <c r="F29" s="282">
        <v>2.61</v>
      </c>
      <c r="G29" s="36"/>
      <c r="H29" s="41"/>
    </row>
    <row r="30" spans="1:8" s="2" customFormat="1" ht="16.9" customHeight="1">
      <c r="A30" s="36"/>
      <c r="B30" s="41"/>
      <c r="C30" s="281" t="s">
        <v>21</v>
      </c>
      <c r="D30" s="281" t="s">
        <v>592</v>
      </c>
      <c r="E30" s="19" t="s">
        <v>21</v>
      </c>
      <c r="F30" s="282">
        <v>9.284</v>
      </c>
      <c r="G30" s="36"/>
      <c r="H30" s="41"/>
    </row>
    <row r="31" spans="1:8" s="2" customFormat="1" ht="16.9" customHeight="1">
      <c r="A31" s="36"/>
      <c r="B31" s="41"/>
      <c r="C31" s="281" t="s">
        <v>21</v>
      </c>
      <c r="D31" s="281" t="s">
        <v>593</v>
      </c>
      <c r="E31" s="19" t="s">
        <v>21</v>
      </c>
      <c r="F31" s="282">
        <v>0.048</v>
      </c>
      <c r="G31" s="36"/>
      <c r="H31" s="41"/>
    </row>
    <row r="32" spans="1:8" s="2" customFormat="1" ht="16.9" customHeight="1">
      <c r="A32" s="36"/>
      <c r="B32" s="41"/>
      <c r="C32" s="281" t="s">
        <v>21</v>
      </c>
      <c r="D32" s="281" t="s">
        <v>594</v>
      </c>
      <c r="E32" s="19" t="s">
        <v>21</v>
      </c>
      <c r="F32" s="282">
        <v>0.297</v>
      </c>
      <c r="G32" s="36"/>
      <c r="H32" s="41"/>
    </row>
    <row r="33" spans="1:8" s="2" customFormat="1" ht="16.9" customHeight="1">
      <c r="A33" s="36"/>
      <c r="B33" s="41"/>
      <c r="C33" s="281" t="s">
        <v>21</v>
      </c>
      <c r="D33" s="281" t="s">
        <v>595</v>
      </c>
      <c r="E33" s="19" t="s">
        <v>21</v>
      </c>
      <c r="F33" s="282">
        <v>0.756</v>
      </c>
      <c r="G33" s="36"/>
      <c r="H33" s="41"/>
    </row>
    <row r="34" spans="1:8" s="2" customFormat="1" ht="16.9" customHeight="1">
      <c r="A34" s="36"/>
      <c r="B34" s="41"/>
      <c r="C34" s="281" t="s">
        <v>21</v>
      </c>
      <c r="D34" s="281" t="s">
        <v>596</v>
      </c>
      <c r="E34" s="19" t="s">
        <v>21</v>
      </c>
      <c r="F34" s="282">
        <v>2.299</v>
      </c>
      <c r="G34" s="36"/>
      <c r="H34" s="41"/>
    </row>
    <row r="35" spans="1:8" s="2" customFormat="1" ht="16.9" customHeight="1">
      <c r="A35" s="36"/>
      <c r="B35" s="41"/>
      <c r="C35" s="281" t="s">
        <v>21</v>
      </c>
      <c r="D35" s="281" t="s">
        <v>597</v>
      </c>
      <c r="E35" s="19" t="s">
        <v>21</v>
      </c>
      <c r="F35" s="282">
        <v>0.125</v>
      </c>
      <c r="G35" s="36"/>
      <c r="H35" s="41"/>
    </row>
    <row r="36" spans="1:8" s="2" customFormat="1" ht="16.9" customHeight="1">
      <c r="A36" s="36"/>
      <c r="B36" s="41"/>
      <c r="C36" s="281" t="s">
        <v>598</v>
      </c>
      <c r="D36" s="281" t="s">
        <v>239</v>
      </c>
      <c r="E36" s="19" t="s">
        <v>21</v>
      </c>
      <c r="F36" s="282">
        <v>19.48</v>
      </c>
      <c r="G36" s="36"/>
      <c r="H36" s="41"/>
    </row>
    <row r="37" spans="1:8" s="2" customFormat="1" ht="16.9" customHeight="1">
      <c r="A37" s="36"/>
      <c r="B37" s="41"/>
      <c r="C37" s="277" t="s">
        <v>110</v>
      </c>
      <c r="D37" s="278" t="s">
        <v>21</v>
      </c>
      <c r="E37" s="279" t="s">
        <v>108</v>
      </c>
      <c r="F37" s="280">
        <v>25.83</v>
      </c>
      <c r="G37" s="36"/>
      <c r="H37" s="41"/>
    </row>
    <row r="38" spans="1:8" s="2" customFormat="1" ht="16.9" customHeight="1">
      <c r="A38" s="36"/>
      <c r="B38" s="41"/>
      <c r="C38" s="281" t="s">
        <v>21</v>
      </c>
      <c r="D38" s="281" t="s">
        <v>337</v>
      </c>
      <c r="E38" s="19" t="s">
        <v>21</v>
      </c>
      <c r="F38" s="282">
        <v>0</v>
      </c>
      <c r="G38" s="36"/>
      <c r="H38" s="41"/>
    </row>
    <row r="39" spans="1:8" s="2" customFormat="1" ht="16.9" customHeight="1">
      <c r="A39" s="36"/>
      <c r="B39" s="41"/>
      <c r="C39" s="281" t="s">
        <v>21</v>
      </c>
      <c r="D39" s="281" t="s">
        <v>440</v>
      </c>
      <c r="E39" s="19" t="s">
        <v>21</v>
      </c>
      <c r="F39" s="282">
        <v>10.62</v>
      </c>
      <c r="G39" s="36"/>
      <c r="H39" s="41"/>
    </row>
    <row r="40" spans="1:8" s="2" customFormat="1" ht="16.9" customHeight="1">
      <c r="A40" s="36"/>
      <c r="B40" s="41"/>
      <c r="C40" s="281" t="s">
        <v>21</v>
      </c>
      <c r="D40" s="281" t="s">
        <v>441</v>
      </c>
      <c r="E40" s="19" t="s">
        <v>21</v>
      </c>
      <c r="F40" s="282">
        <v>9.77</v>
      </c>
      <c r="G40" s="36"/>
      <c r="H40" s="41"/>
    </row>
    <row r="41" spans="1:8" s="2" customFormat="1" ht="16.9" customHeight="1">
      <c r="A41" s="36"/>
      <c r="B41" s="41"/>
      <c r="C41" s="281" t="s">
        <v>21</v>
      </c>
      <c r="D41" s="281" t="s">
        <v>442</v>
      </c>
      <c r="E41" s="19" t="s">
        <v>21</v>
      </c>
      <c r="F41" s="282">
        <v>5.44</v>
      </c>
      <c r="G41" s="36"/>
      <c r="H41" s="41"/>
    </row>
    <row r="42" spans="1:8" s="2" customFormat="1" ht="16.9" customHeight="1">
      <c r="A42" s="36"/>
      <c r="B42" s="41"/>
      <c r="C42" s="281" t="s">
        <v>110</v>
      </c>
      <c r="D42" s="281" t="s">
        <v>340</v>
      </c>
      <c r="E42" s="19" t="s">
        <v>21</v>
      </c>
      <c r="F42" s="282">
        <v>25.83</v>
      </c>
      <c r="G42" s="36"/>
      <c r="H42" s="41"/>
    </row>
    <row r="43" spans="1:8" s="2" customFormat="1" ht="16.9" customHeight="1">
      <c r="A43" s="36"/>
      <c r="B43" s="41"/>
      <c r="C43" s="283" t="s">
        <v>2268</v>
      </c>
      <c r="D43" s="36"/>
      <c r="E43" s="36"/>
      <c r="F43" s="36"/>
      <c r="G43" s="36"/>
      <c r="H43" s="41"/>
    </row>
    <row r="44" spans="1:8" s="2" customFormat="1" ht="22.5">
      <c r="A44" s="36"/>
      <c r="B44" s="41"/>
      <c r="C44" s="281" t="s">
        <v>954</v>
      </c>
      <c r="D44" s="281" t="s">
        <v>955</v>
      </c>
      <c r="E44" s="19" t="s">
        <v>108</v>
      </c>
      <c r="F44" s="282">
        <v>25.83</v>
      </c>
      <c r="G44" s="36"/>
      <c r="H44" s="41"/>
    </row>
    <row r="45" spans="1:8" s="2" customFormat="1" ht="16.9" customHeight="1">
      <c r="A45" s="36"/>
      <c r="B45" s="41"/>
      <c r="C45" s="281" t="s">
        <v>926</v>
      </c>
      <c r="D45" s="281" t="s">
        <v>927</v>
      </c>
      <c r="E45" s="19" t="s">
        <v>108</v>
      </c>
      <c r="F45" s="282">
        <v>25.83</v>
      </c>
      <c r="G45" s="36"/>
      <c r="H45" s="41"/>
    </row>
    <row r="46" spans="1:8" s="2" customFormat="1" ht="16.9" customHeight="1">
      <c r="A46" s="36"/>
      <c r="B46" s="41"/>
      <c r="C46" s="281" t="s">
        <v>931</v>
      </c>
      <c r="D46" s="281" t="s">
        <v>932</v>
      </c>
      <c r="E46" s="19" t="s">
        <v>108</v>
      </c>
      <c r="F46" s="282">
        <v>25.83</v>
      </c>
      <c r="G46" s="36"/>
      <c r="H46" s="41"/>
    </row>
    <row r="47" spans="1:8" s="2" customFormat="1" ht="16.9" customHeight="1">
      <c r="A47" s="36"/>
      <c r="B47" s="41"/>
      <c r="C47" s="281" t="s">
        <v>937</v>
      </c>
      <c r="D47" s="281" t="s">
        <v>938</v>
      </c>
      <c r="E47" s="19" t="s">
        <v>108</v>
      </c>
      <c r="F47" s="282">
        <v>25.83</v>
      </c>
      <c r="G47" s="36"/>
      <c r="H47" s="41"/>
    </row>
    <row r="48" spans="1:8" s="2" customFormat="1" ht="16.9" customHeight="1">
      <c r="A48" s="36"/>
      <c r="B48" s="41"/>
      <c r="C48" s="281" t="s">
        <v>959</v>
      </c>
      <c r="D48" s="281" t="s">
        <v>932</v>
      </c>
      <c r="E48" s="19" t="s">
        <v>108</v>
      </c>
      <c r="F48" s="282">
        <v>25.83</v>
      </c>
      <c r="G48" s="36"/>
      <c r="H48" s="41"/>
    </row>
    <row r="49" spans="1:8" s="2" customFormat="1" ht="16.9" customHeight="1">
      <c r="A49" s="36"/>
      <c r="B49" s="41"/>
      <c r="C49" s="281" t="s">
        <v>962</v>
      </c>
      <c r="D49" s="281" t="s">
        <v>963</v>
      </c>
      <c r="E49" s="19" t="s">
        <v>108</v>
      </c>
      <c r="F49" s="282">
        <v>25.83</v>
      </c>
      <c r="G49" s="36"/>
      <c r="H49" s="41"/>
    </row>
    <row r="50" spans="1:8" s="2" customFormat="1" ht="16.9" customHeight="1">
      <c r="A50" s="36"/>
      <c r="B50" s="41"/>
      <c r="C50" s="281" t="s">
        <v>993</v>
      </c>
      <c r="D50" s="281" t="s">
        <v>994</v>
      </c>
      <c r="E50" s="19" t="s">
        <v>108</v>
      </c>
      <c r="F50" s="282">
        <v>266.75</v>
      </c>
      <c r="G50" s="36"/>
      <c r="H50" s="41"/>
    </row>
    <row r="51" spans="1:8" s="2" customFormat="1" ht="16.9" customHeight="1">
      <c r="A51" s="36"/>
      <c r="B51" s="41"/>
      <c r="C51" s="281" t="s">
        <v>999</v>
      </c>
      <c r="D51" s="281" t="s">
        <v>1000</v>
      </c>
      <c r="E51" s="19" t="s">
        <v>108</v>
      </c>
      <c r="F51" s="282">
        <v>266.75</v>
      </c>
      <c r="G51" s="36"/>
      <c r="H51" s="41"/>
    </row>
    <row r="52" spans="1:8" s="2" customFormat="1" ht="16.9" customHeight="1">
      <c r="A52" s="36"/>
      <c r="B52" s="41"/>
      <c r="C52" s="277" t="s">
        <v>113</v>
      </c>
      <c r="D52" s="278" t="s">
        <v>21</v>
      </c>
      <c r="E52" s="279" t="s">
        <v>108</v>
      </c>
      <c r="F52" s="280">
        <v>31</v>
      </c>
      <c r="G52" s="36"/>
      <c r="H52" s="41"/>
    </row>
    <row r="53" spans="1:8" s="2" customFormat="1" ht="16.9" customHeight="1">
      <c r="A53" s="36"/>
      <c r="B53" s="41"/>
      <c r="C53" s="281" t="s">
        <v>21</v>
      </c>
      <c r="D53" s="281" t="s">
        <v>470</v>
      </c>
      <c r="E53" s="19" t="s">
        <v>21</v>
      </c>
      <c r="F53" s="282">
        <v>5.46</v>
      </c>
      <c r="G53" s="36"/>
      <c r="H53" s="41"/>
    </row>
    <row r="54" spans="1:8" s="2" customFormat="1" ht="16.9" customHeight="1">
      <c r="A54" s="36"/>
      <c r="B54" s="41"/>
      <c r="C54" s="281" t="s">
        <v>21</v>
      </c>
      <c r="D54" s="281" t="s">
        <v>471</v>
      </c>
      <c r="E54" s="19" t="s">
        <v>21</v>
      </c>
      <c r="F54" s="282">
        <v>16.28</v>
      </c>
      <c r="G54" s="36"/>
      <c r="H54" s="41"/>
    </row>
    <row r="55" spans="1:8" s="2" customFormat="1" ht="16.9" customHeight="1">
      <c r="A55" s="36"/>
      <c r="B55" s="41"/>
      <c r="C55" s="281" t="s">
        <v>21</v>
      </c>
      <c r="D55" s="281" t="s">
        <v>472</v>
      </c>
      <c r="E55" s="19" t="s">
        <v>21</v>
      </c>
      <c r="F55" s="282">
        <v>9.26</v>
      </c>
      <c r="G55" s="36"/>
      <c r="H55" s="41"/>
    </row>
    <row r="56" spans="1:8" s="2" customFormat="1" ht="16.9" customHeight="1">
      <c r="A56" s="36"/>
      <c r="B56" s="41"/>
      <c r="C56" s="281" t="s">
        <v>113</v>
      </c>
      <c r="D56" s="281" t="s">
        <v>239</v>
      </c>
      <c r="E56" s="19" t="s">
        <v>21</v>
      </c>
      <c r="F56" s="282">
        <v>31</v>
      </c>
      <c r="G56" s="36"/>
      <c r="H56" s="41"/>
    </row>
    <row r="57" spans="1:8" s="2" customFormat="1" ht="16.9" customHeight="1">
      <c r="A57" s="36"/>
      <c r="B57" s="41"/>
      <c r="C57" s="283" t="s">
        <v>2268</v>
      </c>
      <c r="D57" s="36"/>
      <c r="E57" s="36"/>
      <c r="F57" s="36"/>
      <c r="G57" s="36"/>
      <c r="H57" s="41"/>
    </row>
    <row r="58" spans="1:8" s="2" customFormat="1" ht="16.9" customHeight="1">
      <c r="A58" s="36"/>
      <c r="B58" s="41"/>
      <c r="C58" s="281" t="s">
        <v>466</v>
      </c>
      <c r="D58" s="281" t="s">
        <v>467</v>
      </c>
      <c r="E58" s="19" t="s">
        <v>108</v>
      </c>
      <c r="F58" s="282">
        <v>31</v>
      </c>
      <c r="G58" s="36"/>
      <c r="H58" s="41"/>
    </row>
    <row r="59" spans="1:8" s="2" customFormat="1" ht="22.5">
      <c r="A59" s="36"/>
      <c r="B59" s="41"/>
      <c r="C59" s="281" t="s">
        <v>586</v>
      </c>
      <c r="D59" s="281" t="s">
        <v>587</v>
      </c>
      <c r="E59" s="19" t="s">
        <v>132</v>
      </c>
      <c r="F59" s="282">
        <v>19.48</v>
      </c>
      <c r="G59" s="36"/>
      <c r="H59" s="41"/>
    </row>
    <row r="60" spans="1:8" s="2" customFormat="1" ht="16.9" customHeight="1">
      <c r="A60" s="36"/>
      <c r="B60" s="41"/>
      <c r="C60" s="277" t="s">
        <v>115</v>
      </c>
      <c r="D60" s="278" t="s">
        <v>21</v>
      </c>
      <c r="E60" s="279" t="s">
        <v>108</v>
      </c>
      <c r="F60" s="280">
        <v>10</v>
      </c>
      <c r="G60" s="36"/>
      <c r="H60" s="41"/>
    </row>
    <row r="61" spans="1:8" s="2" customFormat="1" ht="16.9" customHeight="1">
      <c r="A61" s="36"/>
      <c r="B61" s="41"/>
      <c r="C61" s="281" t="s">
        <v>21</v>
      </c>
      <c r="D61" s="281" t="s">
        <v>478</v>
      </c>
      <c r="E61" s="19" t="s">
        <v>21</v>
      </c>
      <c r="F61" s="282">
        <v>10</v>
      </c>
      <c r="G61" s="36"/>
      <c r="H61" s="41"/>
    </row>
    <row r="62" spans="1:8" s="2" customFormat="1" ht="16.9" customHeight="1">
      <c r="A62" s="36"/>
      <c r="B62" s="41"/>
      <c r="C62" s="281" t="s">
        <v>115</v>
      </c>
      <c r="D62" s="281" t="s">
        <v>239</v>
      </c>
      <c r="E62" s="19" t="s">
        <v>21</v>
      </c>
      <c r="F62" s="282">
        <v>10</v>
      </c>
      <c r="G62" s="36"/>
      <c r="H62" s="41"/>
    </row>
    <row r="63" spans="1:8" s="2" customFormat="1" ht="16.9" customHeight="1">
      <c r="A63" s="36"/>
      <c r="B63" s="41"/>
      <c r="C63" s="283" t="s">
        <v>2268</v>
      </c>
      <c r="D63" s="36"/>
      <c r="E63" s="36"/>
      <c r="F63" s="36"/>
      <c r="G63" s="36"/>
      <c r="H63" s="41"/>
    </row>
    <row r="64" spans="1:8" s="2" customFormat="1" ht="16.9" customHeight="1">
      <c r="A64" s="36"/>
      <c r="B64" s="41"/>
      <c r="C64" s="281" t="s">
        <v>474</v>
      </c>
      <c r="D64" s="281" t="s">
        <v>475</v>
      </c>
      <c r="E64" s="19" t="s">
        <v>108</v>
      </c>
      <c r="F64" s="282">
        <v>10</v>
      </c>
      <c r="G64" s="36"/>
      <c r="H64" s="41"/>
    </row>
    <row r="65" spans="1:8" s="2" customFormat="1" ht="22.5">
      <c r="A65" s="36"/>
      <c r="B65" s="41"/>
      <c r="C65" s="281" t="s">
        <v>586</v>
      </c>
      <c r="D65" s="281" t="s">
        <v>587</v>
      </c>
      <c r="E65" s="19" t="s">
        <v>132</v>
      </c>
      <c r="F65" s="282">
        <v>19.48</v>
      </c>
      <c r="G65" s="36"/>
      <c r="H65" s="41"/>
    </row>
    <row r="66" spans="1:8" s="2" customFormat="1" ht="16.9" customHeight="1">
      <c r="A66" s="36"/>
      <c r="B66" s="41"/>
      <c r="C66" s="277" t="s">
        <v>117</v>
      </c>
      <c r="D66" s="278" t="s">
        <v>21</v>
      </c>
      <c r="E66" s="279" t="s">
        <v>118</v>
      </c>
      <c r="F66" s="280">
        <v>5.158</v>
      </c>
      <c r="G66" s="36"/>
      <c r="H66" s="41"/>
    </row>
    <row r="67" spans="1:8" s="2" customFormat="1" ht="16.9" customHeight="1">
      <c r="A67" s="36"/>
      <c r="B67" s="41"/>
      <c r="C67" s="281" t="s">
        <v>21</v>
      </c>
      <c r="D67" s="281" t="s">
        <v>484</v>
      </c>
      <c r="E67" s="19" t="s">
        <v>21</v>
      </c>
      <c r="F67" s="282">
        <v>0.818</v>
      </c>
      <c r="G67" s="36"/>
      <c r="H67" s="41"/>
    </row>
    <row r="68" spans="1:8" s="2" customFormat="1" ht="16.9" customHeight="1">
      <c r="A68" s="36"/>
      <c r="B68" s="41"/>
      <c r="C68" s="281" t="s">
        <v>21</v>
      </c>
      <c r="D68" s="281" t="s">
        <v>485</v>
      </c>
      <c r="E68" s="19" t="s">
        <v>21</v>
      </c>
      <c r="F68" s="282">
        <v>0.62</v>
      </c>
      <c r="G68" s="36"/>
      <c r="H68" s="41"/>
    </row>
    <row r="69" spans="1:8" s="2" customFormat="1" ht="16.9" customHeight="1">
      <c r="A69" s="36"/>
      <c r="B69" s="41"/>
      <c r="C69" s="281" t="s">
        <v>21</v>
      </c>
      <c r="D69" s="281" t="s">
        <v>486</v>
      </c>
      <c r="E69" s="19" t="s">
        <v>21</v>
      </c>
      <c r="F69" s="282">
        <v>2.1</v>
      </c>
      <c r="G69" s="36"/>
      <c r="H69" s="41"/>
    </row>
    <row r="70" spans="1:8" s="2" customFormat="1" ht="16.9" customHeight="1">
      <c r="A70" s="36"/>
      <c r="B70" s="41"/>
      <c r="C70" s="281" t="s">
        <v>21</v>
      </c>
      <c r="D70" s="281" t="s">
        <v>487</v>
      </c>
      <c r="E70" s="19" t="s">
        <v>21</v>
      </c>
      <c r="F70" s="282">
        <v>0.865</v>
      </c>
      <c r="G70" s="36"/>
      <c r="H70" s="41"/>
    </row>
    <row r="71" spans="1:8" s="2" customFormat="1" ht="16.9" customHeight="1">
      <c r="A71" s="36"/>
      <c r="B71" s="41"/>
      <c r="C71" s="281" t="s">
        <v>21</v>
      </c>
      <c r="D71" s="281" t="s">
        <v>488</v>
      </c>
      <c r="E71" s="19" t="s">
        <v>21</v>
      </c>
      <c r="F71" s="282">
        <v>0.755</v>
      </c>
      <c r="G71" s="36"/>
      <c r="H71" s="41"/>
    </row>
    <row r="72" spans="1:8" s="2" customFormat="1" ht="16.9" customHeight="1">
      <c r="A72" s="36"/>
      <c r="B72" s="41"/>
      <c r="C72" s="281" t="s">
        <v>117</v>
      </c>
      <c r="D72" s="281" t="s">
        <v>239</v>
      </c>
      <c r="E72" s="19" t="s">
        <v>21</v>
      </c>
      <c r="F72" s="282">
        <v>5.158</v>
      </c>
      <c r="G72" s="36"/>
      <c r="H72" s="41"/>
    </row>
    <row r="73" spans="1:8" s="2" customFormat="1" ht="16.9" customHeight="1">
      <c r="A73" s="36"/>
      <c r="B73" s="41"/>
      <c r="C73" s="283" t="s">
        <v>2268</v>
      </c>
      <c r="D73" s="36"/>
      <c r="E73" s="36"/>
      <c r="F73" s="36"/>
      <c r="G73" s="36"/>
      <c r="H73" s="41"/>
    </row>
    <row r="74" spans="1:8" s="2" customFormat="1" ht="16.9" customHeight="1">
      <c r="A74" s="36"/>
      <c r="B74" s="41"/>
      <c r="C74" s="281" t="s">
        <v>480</v>
      </c>
      <c r="D74" s="281" t="s">
        <v>481</v>
      </c>
      <c r="E74" s="19" t="s">
        <v>118</v>
      </c>
      <c r="F74" s="282">
        <v>5.158</v>
      </c>
      <c r="G74" s="36"/>
      <c r="H74" s="41"/>
    </row>
    <row r="75" spans="1:8" s="2" customFormat="1" ht="22.5">
      <c r="A75" s="36"/>
      <c r="B75" s="41"/>
      <c r="C75" s="281" t="s">
        <v>586</v>
      </c>
      <c r="D75" s="281" t="s">
        <v>587</v>
      </c>
      <c r="E75" s="19" t="s">
        <v>132</v>
      </c>
      <c r="F75" s="282">
        <v>19.48</v>
      </c>
      <c r="G75" s="36"/>
      <c r="H75" s="41"/>
    </row>
    <row r="76" spans="1:8" s="2" customFormat="1" ht="16.9" customHeight="1">
      <c r="A76" s="36"/>
      <c r="B76" s="41"/>
      <c r="C76" s="277" t="s">
        <v>120</v>
      </c>
      <c r="D76" s="278" t="s">
        <v>21</v>
      </c>
      <c r="E76" s="279" t="s">
        <v>108</v>
      </c>
      <c r="F76" s="280">
        <v>25.36</v>
      </c>
      <c r="G76" s="36"/>
      <c r="H76" s="41"/>
    </row>
    <row r="77" spans="1:8" s="2" customFormat="1" ht="16.9" customHeight="1">
      <c r="A77" s="36"/>
      <c r="B77" s="41"/>
      <c r="C77" s="281" t="s">
        <v>21</v>
      </c>
      <c r="D77" s="281" t="s">
        <v>337</v>
      </c>
      <c r="E77" s="19" t="s">
        <v>21</v>
      </c>
      <c r="F77" s="282">
        <v>0</v>
      </c>
      <c r="G77" s="36"/>
      <c r="H77" s="41"/>
    </row>
    <row r="78" spans="1:8" s="2" customFormat="1" ht="16.9" customHeight="1">
      <c r="A78" s="36"/>
      <c r="B78" s="41"/>
      <c r="C78" s="281" t="s">
        <v>21</v>
      </c>
      <c r="D78" s="281" t="s">
        <v>945</v>
      </c>
      <c r="E78" s="19" t="s">
        <v>21</v>
      </c>
      <c r="F78" s="282">
        <v>4.3</v>
      </c>
      <c r="G78" s="36"/>
      <c r="H78" s="41"/>
    </row>
    <row r="79" spans="1:8" s="2" customFormat="1" ht="16.9" customHeight="1">
      <c r="A79" s="36"/>
      <c r="B79" s="41"/>
      <c r="C79" s="281" t="s">
        <v>21</v>
      </c>
      <c r="D79" s="281" t="s">
        <v>946</v>
      </c>
      <c r="E79" s="19" t="s">
        <v>21</v>
      </c>
      <c r="F79" s="282">
        <v>16.83</v>
      </c>
      <c r="G79" s="36"/>
      <c r="H79" s="41"/>
    </row>
    <row r="80" spans="1:8" s="2" customFormat="1" ht="16.9" customHeight="1">
      <c r="A80" s="36"/>
      <c r="B80" s="41"/>
      <c r="C80" s="281" t="s">
        <v>21</v>
      </c>
      <c r="D80" s="281" t="s">
        <v>947</v>
      </c>
      <c r="E80" s="19" t="s">
        <v>21</v>
      </c>
      <c r="F80" s="282">
        <v>4.23</v>
      </c>
      <c r="G80" s="36"/>
      <c r="H80" s="41"/>
    </row>
    <row r="81" spans="1:8" s="2" customFormat="1" ht="16.9" customHeight="1">
      <c r="A81" s="36"/>
      <c r="B81" s="41"/>
      <c r="C81" s="281" t="s">
        <v>120</v>
      </c>
      <c r="D81" s="281" t="s">
        <v>340</v>
      </c>
      <c r="E81" s="19" t="s">
        <v>21</v>
      </c>
      <c r="F81" s="282">
        <v>25.36</v>
      </c>
      <c r="G81" s="36"/>
      <c r="H81" s="41"/>
    </row>
    <row r="82" spans="1:8" s="2" customFormat="1" ht="16.9" customHeight="1">
      <c r="A82" s="36"/>
      <c r="B82" s="41"/>
      <c r="C82" s="283" t="s">
        <v>2268</v>
      </c>
      <c r="D82" s="36"/>
      <c r="E82" s="36"/>
      <c r="F82" s="36"/>
      <c r="G82" s="36"/>
      <c r="H82" s="41"/>
    </row>
    <row r="83" spans="1:8" s="2" customFormat="1" ht="16.9" customHeight="1">
      <c r="A83" s="36"/>
      <c r="B83" s="41"/>
      <c r="C83" s="281" t="s">
        <v>942</v>
      </c>
      <c r="D83" s="281" t="s">
        <v>943</v>
      </c>
      <c r="E83" s="19" t="s">
        <v>108</v>
      </c>
      <c r="F83" s="282">
        <v>25.36</v>
      </c>
      <c r="G83" s="36"/>
      <c r="H83" s="41"/>
    </row>
    <row r="84" spans="1:8" s="2" customFormat="1" ht="22.5">
      <c r="A84" s="36"/>
      <c r="B84" s="41"/>
      <c r="C84" s="281" t="s">
        <v>577</v>
      </c>
      <c r="D84" s="281" t="s">
        <v>578</v>
      </c>
      <c r="E84" s="19" t="s">
        <v>132</v>
      </c>
      <c r="F84" s="282">
        <v>12.569</v>
      </c>
      <c r="G84" s="36"/>
      <c r="H84" s="41"/>
    </row>
    <row r="85" spans="1:8" s="2" customFormat="1" ht="16.9" customHeight="1">
      <c r="A85" s="36"/>
      <c r="B85" s="41"/>
      <c r="C85" s="277" t="s">
        <v>123</v>
      </c>
      <c r="D85" s="278" t="s">
        <v>21</v>
      </c>
      <c r="E85" s="279" t="s">
        <v>108</v>
      </c>
      <c r="F85" s="280">
        <v>23.6</v>
      </c>
      <c r="G85" s="36"/>
      <c r="H85" s="41"/>
    </row>
    <row r="86" spans="1:8" s="2" customFormat="1" ht="16.9" customHeight="1">
      <c r="A86" s="36"/>
      <c r="B86" s="41"/>
      <c r="C86" s="281" t="s">
        <v>21</v>
      </c>
      <c r="D86" s="281" t="s">
        <v>494</v>
      </c>
      <c r="E86" s="19" t="s">
        <v>21</v>
      </c>
      <c r="F86" s="282">
        <v>10</v>
      </c>
      <c r="G86" s="36"/>
      <c r="H86" s="41"/>
    </row>
    <row r="87" spans="1:8" s="2" customFormat="1" ht="16.9" customHeight="1">
      <c r="A87" s="36"/>
      <c r="B87" s="41"/>
      <c r="C87" s="281" t="s">
        <v>21</v>
      </c>
      <c r="D87" s="281" t="s">
        <v>495</v>
      </c>
      <c r="E87" s="19" t="s">
        <v>21</v>
      </c>
      <c r="F87" s="282">
        <v>1.4</v>
      </c>
      <c r="G87" s="36"/>
      <c r="H87" s="41"/>
    </row>
    <row r="88" spans="1:8" s="2" customFormat="1" ht="16.9" customHeight="1">
      <c r="A88" s="36"/>
      <c r="B88" s="41"/>
      <c r="C88" s="281" t="s">
        <v>21</v>
      </c>
      <c r="D88" s="281" t="s">
        <v>496</v>
      </c>
      <c r="E88" s="19" t="s">
        <v>21</v>
      </c>
      <c r="F88" s="282">
        <v>2</v>
      </c>
      <c r="G88" s="36"/>
      <c r="H88" s="41"/>
    </row>
    <row r="89" spans="1:8" s="2" customFormat="1" ht="16.9" customHeight="1">
      <c r="A89" s="36"/>
      <c r="B89" s="41"/>
      <c r="C89" s="281" t="s">
        <v>21</v>
      </c>
      <c r="D89" s="281" t="s">
        <v>497</v>
      </c>
      <c r="E89" s="19" t="s">
        <v>21</v>
      </c>
      <c r="F89" s="282">
        <v>8.4</v>
      </c>
      <c r="G89" s="36"/>
      <c r="H89" s="41"/>
    </row>
    <row r="90" spans="1:8" s="2" customFormat="1" ht="16.9" customHeight="1">
      <c r="A90" s="36"/>
      <c r="B90" s="41"/>
      <c r="C90" s="281" t="s">
        <v>21</v>
      </c>
      <c r="D90" s="281" t="s">
        <v>498</v>
      </c>
      <c r="E90" s="19" t="s">
        <v>21</v>
      </c>
      <c r="F90" s="282">
        <v>1.8</v>
      </c>
      <c r="G90" s="36"/>
      <c r="H90" s="41"/>
    </row>
    <row r="91" spans="1:8" s="2" customFormat="1" ht="16.9" customHeight="1">
      <c r="A91" s="36"/>
      <c r="B91" s="41"/>
      <c r="C91" s="281" t="s">
        <v>123</v>
      </c>
      <c r="D91" s="281" t="s">
        <v>239</v>
      </c>
      <c r="E91" s="19" t="s">
        <v>21</v>
      </c>
      <c r="F91" s="282">
        <v>23.6</v>
      </c>
      <c r="G91" s="36"/>
      <c r="H91" s="41"/>
    </row>
    <row r="92" spans="1:8" s="2" customFormat="1" ht="16.9" customHeight="1">
      <c r="A92" s="36"/>
      <c r="B92" s="41"/>
      <c r="C92" s="283" t="s">
        <v>2268</v>
      </c>
      <c r="D92" s="36"/>
      <c r="E92" s="36"/>
      <c r="F92" s="36"/>
      <c r="G92" s="36"/>
      <c r="H92" s="41"/>
    </row>
    <row r="93" spans="1:8" s="2" customFormat="1" ht="16.9" customHeight="1">
      <c r="A93" s="36"/>
      <c r="B93" s="41"/>
      <c r="C93" s="281" t="s">
        <v>490</v>
      </c>
      <c r="D93" s="281" t="s">
        <v>491</v>
      </c>
      <c r="E93" s="19" t="s">
        <v>108</v>
      </c>
      <c r="F93" s="282">
        <v>23.6</v>
      </c>
      <c r="G93" s="36"/>
      <c r="H93" s="41"/>
    </row>
    <row r="94" spans="1:8" s="2" customFormat="1" ht="22.5">
      <c r="A94" s="36"/>
      <c r="B94" s="41"/>
      <c r="C94" s="281" t="s">
        <v>600</v>
      </c>
      <c r="D94" s="281" t="s">
        <v>601</v>
      </c>
      <c r="E94" s="19" t="s">
        <v>132</v>
      </c>
      <c r="F94" s="282">
        <v>13.145</v>
      </c>
      <c r="G94" s="36"/>
      <c r="H94" s="41"/>
    </row>
    <row r="95" spans="1:8" s="2" customFormat="1" ht="16.9" customHeight="1">
      <c r="A95" s="36"/>
      <c r="B95" s="41"/>
      <c r="C95" s="277" t="s">
        <v>126</v>
      </c>
      <c r="D95" s="278" t="s">
        <v>21</v>
      </c>
      <c r="E95" s="279" t="s">
        <v>108</v>
      </c>
      <c r="F95" s="280">
        <v>124</v>
      </c>
      <c r="G95" s="36"/>
      <c r="H95" s="41"/>
    </row>
    <row r="96" spans="1:8" s="2" customFormat="1" ht="16.9" customHeight="1">
      <c r="A96" s="36"/>
      <c r="B96" s="41"/>
      <c r="C96" s="281" t="s">
        <v>21</v>
      </c>
      <c r="D96" s="281" t="s">
        <v>338</v>
      </c>
      <c r="E96" s="19" t="s">
        <v>21</v>
      </c>
      <c r="F96" s="282">
        <v>124</v>
      </c>
      <c r="G96" s="36"/>
      <c r="H96" s="41"/>
    </row>
    <row r="97" spans="1:8" s="2" customFormat="1" ht="16.9" customHeight="1">
      <c r="A97" s="36"/>
      <c r="B97" s="41"/>
      <c r="C97" s="281" t="s">
        <v>126</v>
      </c>
      <c r="D97" s="281" t="s">
        <v>239</v>
      </c>
      <c r="E97" s="19" t="s">
        <v>21</v>
      </c>
      <c r="F97" s="282">
        <v>124</v>
      </c>
      <c r="G97" s="36"/>
      <c r="H97" s="41"/>
    </row>
    <row r="98" spans="1:8" s="2" customFormat="1" ht="16.9" customHeight="1">
      <c r="A98" s="36"/>
      <c r="B98" s="41"/>
      <c r="C98" s="283" t="s">
        <v>2268</v>
      </c>
      <c r="D98" s="36"/>
      <c r="E98" s="36"/>
      <c r="F98" s="36"/>
      <c r="G98" s="36"/>
      <c r="H98" s="41"/>
    </row>
    <row r="99" spans="1:8" s="2" customFormat="1" ht="16.9" customHeight="1">
      <c r="A99" s="36"/>
      <c r="B99" s="41"/>
      <c r="C99" s="281" t="s">
        <v>408</v>
      </c>
      <c r="D99" s="281" t="s">
        <v>409</v>
      </c>
      <c r="E99" s="19" t="s">
        <v>108</v>
      </c>
      <c r="F99" s="282">
        <v>124</v>
      </c>
      <c r="G99" s="36"/>
      <c r="H99" s="41"/>
    </row>
    <row r="100" spans="1:8" s="2" customFormat="1" ht="22.5">
      <c r="A100" s="36"/>
      <c r="B100" s="41"/>
      <c r="C100" s="281" t="s">
        <v>600</v>
      </c>
      <c r="D100" s="281" t="s">
        <v>601</v>
      </c>
      <c r="E100" s="19" t="s">
        <v>132</v>
      </c>
      <c r="F100" s="282">
        <v>13.145</v>
      </c>
      <c r="G100" s="36"/>
      <c r="H100" s="41"/>
    </row>
    <row r="101" spans="1:8" s="2" customFormat="1" ht="16.9" customHeight="1">
      <c r="A101" s="36"/>
      <c r="B101" s="41"/>
      <c r="C101" s="277" t="s">
        <v>128</v>
      </c>
      <c r="D101" s="278" t="s">
        <v>21</v>
      </c>
      <c r="E101" s="279" t="s">
        <v>129</v>
      </c>
      <c r="F101" s="280">
        <v>127.75</v>
      </c>
      <c r="G101" s="36"/>
      <c r="H101" s="41"/>
    </row>
    <row r="102" spans="1:8" s="2" customFormat="1" ht="16.9" customHeight="1">
      <c r="A102" s="36"/>
      <c r="B102" s="41"/>
      <c r="C102" s="281" t="s">
        <v>21</v>
      </c>
      <c r="D102" s="281" t="s">
        <v>337</v>
      </c>
      <c r="E102" s="19" t="s">
        <v>21</v>
      </c>
      <c r="F102" s="282">
        <v>0</v>
      </c>
      <c r="G102" s="36"/>
      <c r="H102" s="41"/>
    </row>
    <row r="103" spans="1:8" s="2" customFormat="1" ht="16.9" customHeight="1">
      <c r="A103" s="36"/>
      <c r="B103" s="41"/>
      <c r="C103" s="281" t="s">
        <v>21</v>
      </c>
      <c r="D103" s="281" t="s">
        <v>977</v>
      </c>
      <c r="E103" s="19" t="s">
        <v>21</v>
      </c>
      <c r="F103" s="282">
        <v>32.37</v>
      </c>
      <c r="G103" s="36"/>
      <c r="H103" s="41"/>
    </row>
    <row r="104" spans="1:8" s="2" customFormat="1" ht="16.9" customHeight="1">
      <c r="A104" s="36"/>
      <c r="B104" s="41"/>
      <c r="C104" s="281" t="s">
        <v>21</v>
      </c>
      <c r="D104" s="281" t="s">
        <v>978</v>
      </c>
      <c r="E104" s="19" t="s">
        <v>21</v>
      </c>
      <c r="F104" s="282">
        <v>31.5</v>
      </c>
      <c r="G104" s="36"/>
      <c r="H104" s="41"/>
    </row>
    <row r="105" spans="1:8" s="2" customFormat="1" ht="16.9" customHeight="1">
      <c r="A105" s="36"/>
      <c r="B105" s="41"/>
      <c r="C105" s="281" t="s">
        <v>21</v>
      </c>
      <c r="D105" s="281" t="s">
        <v>979</v>
      </c>
      <c r="E105" s="19" t="s">
        <v>21</v>
      </c>
      <c r="F105" s="282">
        <v>33.01</v>
      </c>
      <c r="G105" s="36"/>
      <c r="H105" s="41"/>
    </row>
    <row r="106" spans="1:8" s="2" customFormat="1" ht="16.9" customHeight="1">
      <c r="A106" s="36"/>
      <c r="B106" s="41"/>
      <c r="C106" s="281" t="s">
        <v>21</v>
      </c>
      <c r="D106" s="281" t="s">
        <v>980</v>
      </c>
      <c r="E106" s="19" t="s">
        <v>21</v>
      </c>
      <c r="F106" s="282">
        <v>30.87</v>
      </c>
      <c r="G106" s="36"/>
      <c r="H106" s="41"/>
    </row>
    <row r="107" spans="1:8" s="2" customFormat="1" ht="16.9" customHeight="1">
      <c r="A107" s="36"/>
      <c r="B107" s="41"/>
      <c r="C107" s="281" t="s">
        <v>128</v>
      </c>
      <c r="D107" s="281" t="s">
        <v>239</v>
      </c>
      <c r="E107" s="19" t="s">
        <v>21</v>
      </c>
      <c r="F107" s="282">
        <v>127.75</v>
      </c>
      <c r="G107" s="36"/>
      <c r="H107" s="41"/>
    </row>
    <row r="108" spans="1:8" s="2" customFormat="1" ht="16.9" customHeight="1">
      <c r="A108" s="36"/>
      <c r="B108" s="41"/>
      <c r="C108" s="283" t="s">
        <v>2268</v>
      </c>
      <c r="D108" s="36"/>
      <c r="E108" s="36"/>
      <c r="F108" s="36"/>
      <c r="G108" s="36"/>
      <c r="H108" s="41"/>
    </row>
    <row r="109" spans="1:8" s="2" customFormat="1" ht="16.9" customHeight="1">
      <c r="A109" s="36"/>
      <c r="B109" s="41"/>
      <c r="C109" s="281" t="s">
        <v>974</v>
      </c>
      <c r="D109" s="281" t="s">
        <v>975</v>
      </c>
      <c r="E109" s="19" t="s">
        <v>129</v>
      </c>
      <c r="F109" s="282">
        <v>127.75</v>
      </c>
      <c r="G109" s="36"/>
      <c r="H109" s="41"/>
    </row>
    <row r="110" spans="1:8" s="2" customFormat="1" ht="22.5">
      <c r="A110" s="36"/>
      <c r="B110" s="41"/>
      <c r="C110" s="281" t="s">
        <v>620</v>
      </c>
      <c r="D110" s="281" t="s">
        <v>621</v>
      </c>
      <c r="E110" s="19" t="s">
        <v>132</v>
      </c>
      <c r="F110" s="282">
        <v>3.739</v>
      </c>
      <c r="G110" s="36"/>
      <c r="H110" s="41"/>
    </row>
    <row r="111" spans="1:8" s="2" customFormat="1" ht="16.9" customHeight="1">
      <c r="A111" s="36"/>
      <c r="B111" s="41"/>
      <c r="C111" s="277" t="s">
        <v>131</v>
      </c>
      <c r="D111" s="278" t="s">
        <v>21</v>
      </c>
      <c r="E111" s="279" t="s">
        <v>132</v>
      </c>
      <c r="F111" s="280">
        <v>174.48</v>
      </c>
      <c r="G111" s="36"/>
      <c r="H111" s="41"/>
    </row>
    <row r="112" spans="1:8" s="2" customFormat="1" ht="16.9" customHeight="1">
      <c r="A112" s="36"/>
      <c r="B112" s="41"/>
      <c r="C112" s="281" t="s">
        <v>21</v>
      </c>
      <c r="D112" s="281" t="s">
        <v>337</v>
      </c>
      <c r="E112" s="19" t="s">
        <v>21</v>
      </c>
      <c r="F112" s="282">
        <v>0</v>
      </c>
      <c r="G112" s="36"/>
      <c r="H112" s="41"/>
    </row>
    <row r="113" spans="1:8" s="2" customFormat="1" ht="16.9" customHeight="1">
      <c r="A113" s="36"/>
      <c r="B113" s="41"/>
      <c r="C113" s="281" t="s">
        <v>21</v>
      </c>
      <c r="D113" s="281" t="s">
        <v>1223</v>
      </c>
      <c r="E113" s="19" t="s">
        <v>21</v>
      </c>
      <c r="F113" s="282">
        <v>174.48</v>
      </c>
      <c r="G113" s="36"/>
      <c r="H113" s="41"/>
    </row>
    <row r="114" spans="1:8" s="2" customFormat="1" ht="16.9" customHeight="1">
      <c r="A114" s="36"/>
      <c r="B114" s="41"/>
      <c r="C114" s="281" t="s">
        <v>131</v>
      </c>
      <c r="D114" s="281" t="s">
        <v>239</v>
      </c>
      <c r="E114" s="19" t="s">
        <v>21</v>
      </c>
      <c r="F114" s="282">
        <v>174.48</v>
      </c>
      <c r="G114" s="36"/>
      <c r="H114" s="41"/>
    </row>
    <row r="115" spans="1:8" s="2" customFormat="1" ht="16.9" customHeight="1">
      <c r="A115" s="36"/>
      <c r="B115" s="41"/>
      <c r="C115" s="283" t="s">
        <v>2268</v>
      </c>
      <c r="D115" s="36"/>
      <c r="E115" s="36"/>
      <c r="F115" s="36"/>
      <c r="G115" s="36"/>
      <c r="H115" s="41"/>
    </row>
    <row r="116" spans="1:8" s="2" customFormat="1" ht="16.9" customHeight="1">
      <c r="A116" s="36"/>
      <c r="B116" s="41"/>
      <c r="C116" s="281" t="s">
        <v>1220</v>
      </c>
      <c r="D116" s="281" t="s">
        <v>1221</v>
      </c>
      <c r="E116" s="19" t="s">
        <v>108</v>
      </c>
      <c r="F116" s="282">
        <v>174.48</v>
      </c>
      <c r="G116" s="36"/>
      <c r="H116" s="41"/>
    </row>
    <row r="117" spans="1:8" s="2" customFormat="1" ht="22.5">
      <c r="A117" s="36"/>
      <c r="B117" s="41"/>
      <c r="C117" s="281" t="s">
        <v>600</v>
      </c>
      <c r="D117" s="281" t="s">
        <v>601</v>
      </c>
      <c r="E117" s="19" t="s">
        <v>132</v>
      </c>
      <c r="F117" s="282">
        <v>13.145</v>
      </c>
      <c r="G117" s="36"/>
      <c r="H117" s="41"/>
    </row>
    <row r="118" spans="1:8" s="2" customFormat="1" ht="16.9" customHeight="1">
      <c r="A118" s="36"/>
      <c r="B118" s="41"/>
      <c r="C118" s="277" t="s">
        <v>134</v>
      </c>
      <c r="D118" s="278" t="s">
        <v>21</v>
      </c>
      <c r="E118" s="279" t="s">
        <v>108</v>
      </c>
      <c r="F118" s="280">
        <v>126.38</v>
      </c>
      <c r="G118" s="36"/>
      <c r="H118" s="41"/>
    </row>
    <row r="119" spans="1:8" s="2" customFormat="1" ht="16.9" customHeight="1">
      <c r="A119" s="36"/>
      <c r="B119" s="41"/>
      <c r="C119" s="281" t="s">
        <v>21</v>
      </c>
      <c r="D119" s="281" t="s">
        <v>337</v>
      </c>
      <c r="E119" s="19" t="s">
        <v>21</v>
      </c>
      <c r="F119" s="282">
        <v>0</v>
      </c>
      <c r="G119" s="36"/>
      <c r="H119" s="41"/>
    </row>
    <row r="120" spans="1:8" s="2" customFormat="1" ht="16.9" customHeight="1">
      <c r="A120" s="36"/>
      <c r="B120" s="41"/>
      <c r="C120" s="281" t="s">
        <v>21</v>
      </c>
      <c r="D120" s="281" t="s">
        <v>1112</v>
      </c>
      <c r="E120" s="19" t="s">
        <v>21</v>
      </c>
      <c r="F120" s="282">
        <v>26.44</v>
      </c>
      <c r="G120" s="36"/>
      <c r="H120" s="41"/>
    </row>
    <row r="121" spans="1:8" s="2" customFormat="1" ht="16.9" customHeight="1">
      <c r="A121" s="36"/>
      <c r="B121" s="41"/>
      <c r="C121" s="281" t="s">
        <v>21</v>
      </c>
      <c r="D121" s="281" t="s">
        <v>1113</v>
      </c>
      <c r="E121" s="19" t="s">
        <v>21</v>
      </c>
      <c r="F121" s="282">
        <v>76.14</v>
      </c>
      <c r="G121" s="36"/>
      <c r="H121" s="41"/>
    </row>
    <row r="122" spans="1:8" s="2" customFormat="1" ht="16.9" customHeight="1">
      <c r="A122" s="36"/>
      <c r="B122" s="41"/>
      <c r="C122" s="281" t="s">
        <v>21</v>
      </c>
      <c r="D122" s="281" t="s">
        <v>1114</v>
      </c>
      <c r="E122" s="19" t="s">
        <v>21</v>
      </c>
      <c r="F122" s="282">
        <v>23.8</v>
      </c>
      <c r="G122" s="36"/>
      <c r="H122" s="41"/>
    </row>
    <row r="123" spans="1:8" s="2" customFormat="1" ht="16.9" customHeight="1">
      <c r="A123" s="36"/>
      <c r="B123" s="41"/>
      <c r="C123" s="281" t="s">
        <v>134</v>
      </c>
      <c r="D123" s="281" t="s">
        <v>340</v>
      </c>
      <c r="E123" s="19" t="s">
        <v>21</v>
      </c>
      <c r="F123" s="282">
        <v>126.38</v>
      </c>
      <c r="G123" s="36"/>
      <c r="H123" s="41"/>
    </row>
    <row r="124" spans="1:8" s="2" customFormat="1" ht="16.9" customHeight="1">
      <c r="A124" s="36"/>
      <c r="B124" s="41"/>
      <c r="C124" s="283" t="s">
        <v>2268</v>
      </c>
      <c r="D124" s="36"/>
      <c r="E124" s="36"/>
      <c r="F124" s="36"/>
      <c r="G124" s="36"/>
      <c r="H124" s="41"/>
    </row>
    <row r="125" spans="1:8" s="2" customFormat="1" ht="16.9" customHeight="1">
      <c r="A125" s="36"/>
      <c r="B125" s="41"/>
      <c r="C125" s="281" t="s">
        <v>1108</v>
      </c>
      <c r="D125" s="281" t="s">
        <v>1109</v>
      </c>
      <c r="E125" s="19" t="s">
        <v>108</v>
      </c>
      <c r="F125" s="282">
        <v>126.38</v>
      </c>
      <c r="G125" s="36"/>
      <c r="H125" s="41"/>
    </row>
    <row r="126" spans="1:8" s="2" customFormat="1" ht="22.5">
      <c r="A126" s="36"/>
      <c r="B126" s="41"/>
      <c r="C126" s="281" t="s">
        <v>577</v>
      </c>
      <c r="D126" s="281" t="s">
        <v>578</v>
      </c>
      <c r="E126" s="19" t="s">
        <v>132</v>
      </c>
      <c r="F126" s="282">
        <v>12.569</v>
      </c>
      <c r="G126" s="36"/>
      <c r="H126" s="41"/>
    </row>
    <row r="127" spans="1:8" s="2" customFormat="1" ht="16.9" customHeight="1">
      <c r="A127" s="36"/>
      <c r="B127" s="41"/>
      <c r="C127" s="277" t="s">
        <v>136</v>
      </c>
      <c r="D127" s="278" t="s">
        <v>21</v>
      </c>
      <c r="E127" s="279" t="s">
        <v>108</v>
      </c>
      <c r="F127" s="280">
        <v>124</v>
      </c>
      <c r="G127" s="36"/>
      <c r="H127" s="41"/>
    </row>
    <row r="128" spans="1:8" s="2" customFormat="1" ht="16.9" customHeight="1">
      <c r="A128" s="36"/>
      <c r="B128" s="41"/>
      <c r="C128" s="281" t="s">
        <v>136</v>
      </c>
      <c r="D128" s="281" t="s">
        <v>338</v>
      </c>
      <c r="E128" s="19" t="s">
        <v>21</v>
      </c>
      <c r="F128" s="282">
        <v>124</v>
      </c>
      <c r="G128" s="36"/>
      <c r="H128" s="41"/>
    </row>
    <row r="129" spans="1:8" s="2" customFormat="1" ht="16.9" customHeight="1">
      <c r="A129" s="36"/>
      <c r="B129" s="41"/>
      <c r="C129" s="283" t="s">
        <v>2268</v>
      </c>
      <c r="D129" s="36"/>
      <c r="E129" s="36"/>
      <c r="F129" s="36"/>
      <c r="G129" s="36"/>
      <c r="H129" s="41"/>
    </row>
    <row r="130" spans="1:8" s="2" customFormat="1" ht="16.9" customHeight="1">
      <c r="A130" s="36"/>
      <c r="B130" s="41"/>
      <c r="C130" s="281" t="s">
        <v>402</v>
      </c>
      <c r="D130" s="281" t="s">
        <v>403</v>
      </c>
      <c r="E130" s="19" t="s">
        <v>108</v>
      </c>
      <c r="F130" s="282">
        <v>124</v>
      </c>
      <c r="G130" s="36"/>
      <c r="H130" s="41"/>
    </row>
    <row r="131" spans="1:8" s="2" customFormat="1" ht="22.5">
      <c r="A131" s="36"/>
      <c r="B131" s="41"/>
      <c r="C131" s="281" t="s">
        <v>600</v>
      </c>
      <c r="D131" s="281" t="s">
        <v>601</v>
      </c>
      <c r="E131" s="19" t="s">
        <v>132</v>
      </c>
      <c r="F131" s="282">
        <v>13.145</v>
      </c>
      <c r="G131" s="36"/>
      <c r="H131" s="41"/>
    </row>
    <row r="132" spans="1:8" s="2" customFormat="1" ht="16.9" customHeight="1">
      <c r="A132" s="36"/>
      <c r="B132" s="41"/>
      <c r="C132" s="277" t="s">
        <v>137</v>
      </c>
      <c r="D132" s="278" t="s">
        <v>21</v>
      </c>
      <c r="E132" s="279" t="s">
        <v>108</v>
      </c>
      <c r="F132" s="280">
        <v>240.71</v>
      </c>
      <c r="G132" s="36"/>
      <c r="H132" s="41"/>
    </row>
    <row r="133" spans="1:8" s="2" customFormat="1" ht="16.9" customHeight="1">
      <c r="A133" s="36"/>
      <c r="B133" s="41"/>
      <c r="C133" s="281" t="s">
        <v>21</v>
      </c>
      <c r="D133" s="281" t="s">
        <v>337</v>
      </c>
      <c r="E133" s="19" t="s">
        <v>21</v>
      </c>
      <c r="F133" s="282">
        <v>0</v>
      </c>
      <c r="G133" s="36"/>
      <c r="H133" s="41"/>
    </row>
    <row r="134" spans="1:8" s="2" customFormat="1" ht="16.9" customHeight="1">
      <c r="A134" s="36"/>
      <c r="B134" s="41"/>
      <c r="C134" s="281" t="s">
        <v>21</v>
      </c>
      <c r="D134" s="281" t="s">
        <v>986</v>
      </c>
      <c r="E134" s="19" t="s">
        <v>21</v>
      </c>
      <c r="F134" s="282">
        <v>60.62</v>
      </c>
      <c r="G134" s="36"/>
      <c r="H134" s="41"/>
    </row>
    <row r="135" spans="1:8" s="2" customFormat="1" ht="16.9" customHeight="1">
      <c r="A135" s="36"/>
      <c r="B135" s="41"/>
      <c r="C135" s="281" t="s">
        <v>21</v>
      </c>
      <c r="D135" s="281" t="s">
        <v>987</v>
      </c>
      <c r="E135" s="19" t="s">
        <v>21</v>
      </c>
      <c r="F135" s="282">
        <v>59.75</v>
      </c>
      <c r="G135" s="36"/>
      <c r="H135" s="41"/>
    </row>
    <row r="136" spans="1:8" s="2" customFormat="1" ht="16.9" customHeight="1">
      <c r="A136" s="36"/>
      <c r="B136" s="41"/>
      <c r="C136" s="281" t="s">
        <v>21</v>
      </c>
      <c r="D136" s="281" t="s">
        <v>988</v>
      </c>
      <c r="E136" s="19" t="s">
        <v>21</v>
      </c>
      <c r="F136" s="282">
        <v>62.74</v>
      </c>
      <c r="G136" s="36"/>
      <c r="H136" s="41"/>
    </row>
    <row r="137" spans="1:8" s="2" customFormat="1" ht="16.9" customHeight="1">
      <c r="A137" s="36"/>
      <c r="B137" s="41"/>
      <c r="C137" s="281" t="s">
        <v>21</v>
      </c>
      <c r="D137" s="281" t="s">
        <v>989</v>
      </c>
      <c r="E137" s="19" t="s">
        <v>21</v>
      </c>
      <c r="F137" s="282">
        <v>57.6</v>
      </c>
      <c r="G137" s="36"/>
      <c r="H137" s="41"/>
    </row>
    <row r="138" spans="1:8" s="2" customFormat="1" ht="16.9" customHeight="1">
      <c r="A138" s="36"/>
      <c r="B138" s="41"/>
      <c r="C138" s="281" t="s">
        <v>137</v>
      </c>
      <c r="D138" s="281" t="s">
        <v>239</v>
      </c>
      <c r="E138" s="19" t="s">
        <v>21</v>
      </c>
      <c r="F138" s="282">
        <v>240.71</v>
      </c>
      <c r="G138" s="36"/>
      <c r="H138" s="41"/>
    </row>
    <row r="139" spans="1:8" s="2" customFormat="1" ht="16.9" customHeight="1">
      <c r="A139" s="36"/>
      <c r="B139" s="41"/>
      <c r="C139" s="283" t="s">
        <v>2268</v>
      </c>
      <c r="D139" s="36"/>
      <c r="E139" s="36"/>
      <c r="F139" s="36"/>
      <c r="G139" s="36"/>
      <c r="H139" s="41"/>
    </row>
    <row r="140" spans="1:8" s="2" customFormat="1" ht="16.9" customHeight="1">
      <c r="A140" s="36"/>
      <c r="B140" s="41"/>
      <c r="C140" s="281" t="s">
        <v>982</v>
      </c>
      <c r="D140" s="281" t="s">
        <v>983</v>
      </c>
      <c r="E140" s="19" t="s">
        <v>108</v>
      </c>
      <c r="F140" s="282">
        <v>240.71</v>
      </c>
      <c r="G140" s="36"/>
      <c r="H140" s="41"/>
    </row>
    <row r="141" spans="1:8" s="2" customFormat="1" ht="16.9" customHeight="1">
      <c r="A141" s="36"/>
      <c r="B141" s="41"/>
      <c r="C141" s="281" t="s">
        <v>672</v>
      </c>
      <c r="D141" s="281" t="s">
        <v>673</v>
      </c>
      <c r="E141" s="19" t="s">
        <v>108</v>
      </c>
      <c r="F141" s="282">
        <v>240.71</v>
      </c>
      <c r="G141" s="36"/>
      <c r="H141" s="41"/>
    </row>
    <row r="142" spans="1:8" s="2" customFormat="1" ht="22.5">
      <c r="A142" s="36"/>
      <c r="B142" s="41"/>
      <c r="C142" s="281" t="s">
        <v>613</v>
      </c>
      <c r="D142" s="281" t="s">
        <v>614</v>
      </c>
      <c r="E142" s="19" t="s">
        <v>132</v>
      </c>
      <c r="F142" s="282">
        <v>0.963</v>
      </c>
      <c r="G142" s="36"/>
      <c r="H142" s="41"/>
    </row>
    <row r="143" spans="1:8" s="2" customFormat="1" ht="22.5">
      <c r="A143" s="36"/>
      <c r="B143" s="41"/>
      <c r="C143" s="281" t="s">
        <v>620</v>
      </c>
      <c r="D143" s="281" t="s">
        <v>621</v>
      </c>
      <c r="E143" s="19" t="s">
        <v>132</v>
      </c>
      <c r="F143" s="282">
        <v>3.739</v>
      </c>
      <c r="G143" s="36"/>
      <c r="H143" s="41"/>
    </row>
    <row r="144" spans="1:8" s="2" customFormat="1" ht="16.9" customHeight="1">
      <c r="A144" s="36"/>
      <c r="B144" s="41"/>
      <c r="C144" s="277" t="s">
        <v>139</v>
      </c>
      <c r="D144" s="278" t="s">
        <v>21</v>
      </c>
      <c r="E144" s="279" t="s">
        <v>108</v>
      </c>
      <c r="F144" s="280">
        <v>105.84</v>
      </c>
      <c r="G144" s="36"/>
      <c r="H144" s="41"/>
    </row>
    <row r="145" spans="1:8" s="2" customFormat="1" ht="16.9" customHeight="1">
      <c r="A145" s="36"/>
      <c r="B145" s="41"/>
      <c r="C145" s="281" t="s">
        <v>21</v>
      </c>
      <c r="D145" s="281" t="s">
        <v>799</v>
      </c>
      <c r="E145" s="19" t="s">
        <v>21</v>
      </c>
      <c r="F145" s="282">
        <v>25.2</v>
      </c>
      <c r="G145" s="36"/>
      <c r="H145" s="41"/>
    </row>
    <row r="146" spans="1:8" s="2" customFormat="1" ht="16.9" customHeight="1">
      <c r="A146" s="36"/>
      <c r="B146" s="41"/>
      <c r="C146" s="281" t="s">
        <v>21</v>
      </c>
      <c r="D146" s="281" t="s">
        <v>800</v>
      </c>
      <c r="E146" s="19" t="s">
        <v>21</v>
      </c>
      <c r="F146" s="282">
        <v>0</v>
      </c>
      <c r="G146" s="36"/>
      <c r="H146" s="41"/>
    </row>
    <row r="147" spans="1:8" s="2" customFormat="1" ht="16.9" customHeight="1">
      <c r="A147" s="36"/>
      <c r="B147" s="41"/>
      <c r="C147" s="281" t="s">
        <v>21</v>
      </c>
      <c r="D147" s="281" t="s">
        <v>801</v>
      </c>
      <c r="E147" s="19" t="s">
        <v>21</v>
      </c>
      <c r="F147" s="282">
        <v>12.02</v>
      </c>
      <c r="G147" s="36"/>
      <c r="H147" s="41"/>
    </row>
    <row r="148" spans="1:8" s="2" customFormat="1" ht="16.9" customHeight="1">
      <c r="A148" s="36"/>
      <c r="B148" s="41"/>
      <c r="C148" s="281" t="s">
        <v>21</v>
      </c>
      <c r="D148" s="281" t="s">
        <v>802</v>
      </c>
      <c r="E148" s="19" t="s">
        <v>21</v>
      </c>
      <c r="F148" s="282">
        <v>31.62</v>
      </c>
      <c r="G148" s="36"/>
      <c r="H148" s="41"/>
    </row>
    <row r="149" spans="1:8" s="2" customFormat="1" ht="16.9" customHeight="1">
      <c r="A149" s="36"/>
      <c r="B149" s="41"/>
      <c r="C149" s="281" t="s">
        <v>21</v>
      </c>
      <c r="D149" s="281" t="s">
        <v>803</v>
      </c>
      <c r="E149" s="19" t="s">
        <v>21</v>
      </c>
      <c r="F149" s="282">
        <v>10</v>
      </c>
      <c r="G149" s="36"/>
      <c r="H149" s="41"/>
    </row>
    <row r="150" spans="1:8" s="2" customFormat="1" ht="16.9" customHeight="1">
      <c r="A150" s="36"/>
      <c r="B150" s="41"/>
      <c r="C150" s="281" t="s">
        <v>21</v>
      </c>
      <c r="D150" s="281" t="s">
        <v>448</v>
      </c>
      <c r="E150" s="19" t="s">
        <v>21</v>
      </c>
      <c r="F150" s="282">
        <v>27</v>
      </c>
      <c r="G150" s="36"/>
      <c r="H150" s="41"/>
    </row>
    <row r="151" spans="1:8" s="2" customFormat="1" ht="16.9" customHeight="1">
      <c r="A151" s="36"/>
      <c r="B151" s="41"/>
      <c r="C151" s="281" t="s">
        <v>139</v>
      </c>
      <c r="D151" s="281" t="s">
        <v>340</v>
      </c>
      <c r="E151" s="19" t="s">
        <v>21</v>
      </c>
      <c r="F151" s="282">
        <v>105.84</v>
      </c>
      <c r="G151" s="36"/>
      <c r="H151" s="41"/>
    </row>
    <row r="152" spans="1:8" s="2" customFormat="1" ht="16.9" customHeight="1">
      <c r="A152" s="36"/>
      <c r="B152" s="41"/>
      <c r="C152" s="283" t="s">
        <v>2268</v>
      </c>
      <c r="D152" s="36"/>
      <c r="E152" s="36"/>
      <c r="F152" s="36"/>
      <c r="G152" s="36"/>
      <c r="H152" s="41"/>
    </row>
    <row r="153" spans="1:8" s="2" customFormat="1" ht="16.9" customHeight="1">
      <c r="A153" s="36"/>
      <c r="B153" s="41"/>
      <c r="C153" s="281" t="s">
        <v>795</v>
      </c>
      <c r="D153" s="281" t="s">
        <v>796</v>
      </c>
      <c r="E153" s="19" t="s">
        <v>108</v>
      </c>
      <c r="F153" s="282">
        <v>105.84</v>
      </c>
      <c r="G153" s="36"/>
      <c r="H153" s="41"/>
    </row>
    <row r="154" spans="1:8" s="2" customFormat="1" ht="22.5">
      <c r="A154" s="36"/>
      <c r="B154" s="41"/>
      <c r="C154" s="281" t="s">
        <v>600</v>
      </c>
      <c r="D154" s="281" t="s">
        <v>601</v>
      </c>
      <c r="E154" s="19" t="s">
        <v>132</v>
      </c>
      <c r="F154" s="282">
        <v>13.145</v>
      </c>
      <c r="G154" s="36"/>
      <c r="H154" s="41"/>
    </row>
    <row r="155" spans="1:8" s="2" customFormat="1" ht="16.9" customHeight="1">
      <c r="A155" s="36"/>
      <c r="B155" s="41"/>
      <c r="C155" s="277" t="s">
        <v>156</v>
      </c>
      <c r="D155" s="278" t="s">
        <v>21</v>
      </c>
      <c r="E155" s="279" t="s">
        <v>108</v>
      </c>
      <c r="F155" s="280">
        <v>19.425</v>
      </c>
      <c r="G155" s="36"/>
      <c r="H155" s="41"/>
    </row>
    <row r="156" spans="1:8" s="2" customFormat="1" ht="22.5">
      <c r="A156" s="36"/>
      <c r="B156" s="41"/>
      <c r="C156" s="281" t="s">
        <v>156</v>
      </c>
      <c r="D156" s="281" t="s">
        <v>711</v>
      </c>
      <c r="E156" s="19" t="s">
        <v>21</v>
      </c>
      <c r="F156" s="282">
        <v>19.425</v>
      </c>
      <c r="G156" s="36"/>
      <c r="H156" s="41"/>
    </row>
    <row r="157" spans="1:8" s="2" customFormat="1" ht="16.9" customHeight="1">
      <c r="A157" s="36"/>
      <c r="B157" s="41"/>
      <c r="C157" s="283" t="s">
        <v>2268</v>
      </c>
      <c r="D157" s="36"/>
      <c r="E157" s="36"/>
      <c r="F157" s="36"/>
      <c r="G157" s="36"/>
      <c r="H157" s="41"/>
    </row>
    <row r="158" spans="1:8" s="2" customFormat="1" ht="16.9" customHeight="1">
      <c r="A158" s="36"/>
      <c r="B158" s="41"/>
      <c r="C158" s="281" t="s">
        <v>751</v>
      </c>
      <c r="D158" s="281" t="s">
        <v>752</v>
      </c>
      <c r="E158" s="19" t="s">
        <v>108</v>
      </c>
      <c r="F158" s="282">
        <v>19.425</v>
      </c>
      <c r="G158" s="36"/>
      <c r="H158" s="41"/>
    </row>
    <row r="159" spans="1:8" s="2" customFormat="1" ht="22.5">
      <c r="A159" s="36"/>
      <c r="B159" s="41"/>
      <c r="C159" s="281" t="s">
        <v>628</v>
      </c>
      <c r="D159" s="281" t="s">
        <v>629</v>
      </c>
      <c r="E159" s="19" t="s">
        <v>132</v>
      </c>
      <c r="F159" s="282">
        <v>0.617</v>
      </c>
      <c r="G159" s="36"/>
      <c r="H159" s="41"/>
    </row>
    <row r="160" spans="1:8" s="2" customFormat="1" ht="16.9" customHeight="1">
      <c r="A160" s="36"/>
      <c r="B160" s="41"/>
      <c r="C160" s="277" t="s">
        <v>626</v>
      </c>
      <c r="D160" s="278" t="s">
        <v>21</v>
      </c>
      <c r="E160" s="279" t="s">
        <v>132</v>
      </c>
      <c r="F160" s="280">
        <v>3.739</v>
      </c>
      <c r="G160" s="36"/>
      <c r="H160" s="41"/>
    </row>
    <row r="161" spans="1:8" s="2" customFormat="1" ht="16.9" customHeight="1">
      <c r="A161" s="36"/>
      <c r="B161" s="41"/>
      <c r="C161" s="281" t="s">
        <v>21</v>
      </c>
      <c r="D161" s="281" t="s">
        <v>624</v>
      </c>
      <c r="E161" s="19" t="s">
        <v>21</v>
      </c>
      <c r="F161" s="282">
        <v>3.611</v>
      </c>
      <c r="G161" s="36"/>
      <c r="H161" s="41"/>
    </row>
    <row r="162" spans="1:8" s="2" customFormat="1" ht="16.9" customHeight="1">
      <c r="A162" s="36"/>
      <c r="B162" s="41"/>
      <c r="C162" s="281" t="s">
        <v>21</v>
      </c>
      <c r="D162" s="281" t="s">
        <v>625</v>
      </c>
      <c r="E162" s="19" t="s">
        <v>21</v>
      </c>
      <c r="F162" s="282">
        <v>0.128</v>
      </c>
      <c r="G162" s="36"/>
      <c r="H162" s="41"/>
    </row>
    <row r="163" spans="1:8" s="2" customFormat="1" ht="16.9" customHeight="1">
      <c r="A163" s="36"/>
      <c r="B163" s="41"/>
      <c r="C163" s="281" t="s">
        <v>626</v>
      </c>
      <c r="D163" s="281" t="s">
        <v>239</v>
      </c>
      <c r="E163" s="19" t="s">
        <v>21</v>
      </c>
      <c r="F163" s="282">
        <v>3.739</v>
      </c>
      <c r="G163" s="36"/>
      <c r="H163" s="41"/>
    </row>
    <row r="164" spans="1:8" s="2" customFormat="1" ht="16.9" customHeight="1">
      <c r="A164" s="36"/>
      <c r="B164" s="41"/>
      <c r="C164" s="277" t="s">
        <v>141</v>
      </c>
      <c r="D164" s="278" t="s">
        <v>21</v>
      </c>
      <c r="E164" s="279" t="s">
        <v>108</v>
      </c>
      <c r="F164" s="280">
        <v>65.43</v>
      </c>
      <c r="G164" s="36"/>
      <c r="H164" s="41"/>
    </row>
    <row r="165" spans="1:8" s="2" customFormat="1" ht="16.9" customHeight="1">
      <c r="A165" s="36"/>
      <c r="B165" s="41"/>
      <c r="C165" s="281" t="s">
        <v>21</v>
      </c>
      <c r="D165" s="281" t="s">
        <v>337</v>
      </c>
      <c r="E165" s="19" t="s">
        <v>21</v>
      </c>
      <c r="F165" s="282">
        <v>0</v>
      </c>
      <c r="G165" s="36"/>
      <c r="H165" s="41"/>
    </row>
    <row r="166" spans="1:8" s="2" customFormat="1" ht="16.9" customHeight="1">
      <c r="A166" s="36"/>
      <c r="B166" s="41"/>
      <c r="C166" s="281" t="s">
        <v>21</v>
      </c>
      <c r="D166" s="281" t="s">
        <v>1025</v>
      </c>
      <c r="E166" s="19" t="s">
        <v>21</v>
      </c>
      <c r="F166" s="282">
        <v>19.5</v>
      </c>
      <c r="G166" s="36"/>
      <c r="H166" s="41"/>
    </row>
    <row r="167" spans="1:8" s="2" customFormat="1" ht="16.9" customHeight="1">
      <c r="A167" s="36"/>
      <c r="B167" s="41"/>
      <c r="C167" s="281" t="s">
        <v>21</v>
      </c>
      <c r="D167" s="281" t="s">
        <v>1026</v>
      </c>
      <c r="E167" s="19" t="s">
        <v>21</v>
      </c>
      <c r="F167" s="282">
        <v>22.5</v>
      </c>
      <c r="G167" s="36"/>
      <c r="H167" s="41"/>
    </row>
    <row r="168" spans="1:8" s="2" customFormat="1" ht="16.9" customHeight="1">
      <c r="A168" s="36"/>
      <c r="B168" s="41"/>
      <c r="C168" s="281" t="s">
        <v>21</v>
      </c>
      <c r="D168" s="281" t="s">
        <v>1018</v>
      </c>
      <c r="E168" s="19" t="s">
        <v>21</v>
      </c>
      <c r="F168" s="282">
        <v>19.5</v>
      </c>
      <c r="G168" s="36"/>
      <c r="H168" s="41"/>
    </row>
    <row r="169" spans="1:8" s="2" customFormat="1" ht="16.9" customHeight="1">
      <c r="A169" s="36"/>
      <c r="B169" s="41"/>
      <c r="C169" s="281" t="s">
        <v>21</v>
      </c>
      <c r="D169" s="281" t="s">
        <v>1027</v>
      </c>
      <c r="E169" s="19" t="s">
        <v>21</v>
      </c>
      <c r="F169" s="282">
        <v>1.25</v>
      </c>
      <c r="G169" s="36"/>
      <c r="H169" s="41"/>
    </row>
    <row r="170" spans="1:8" s="2" customFormat="1" ht="16.9" customHeight="1">
      <c r="A170" s="36"/>
      <c r="B170" s="41"/>
      <c r="C170" s="281" t="s">
        <v>21</v>
      </c>
      <c r="D170" s="281" t="s">
        <v>1028</v>
      </c>
      <c r="E170" s="19" t="s">
        <v>21</v>
      </c>
      <c r="F170" s="282">
        <v>1.43</v>
      </c>
      <c r="G170" s="36"/>
      <c r="H170" s="41"/>
    </row>
    <row r="171" spans="1:8" s="2" customFormat="1" ht="16.9" customHeight="1">
      <c r="A171" s="36"/>
      <c r="B171" s="41"/>
      <c r="C171" s="281" t="s">
        <v>21</v>
      </c>
      <c r="D171" s="281" t="s">
        <v>1029</v>
      </c>
      <c r="E171" s="19" t="s">
        <v>21</v>
      </c>
      <c r="F171" s="282">
        <v>1.25</v>
      </c>
      <c r="G171" s="36"/>
      <c r="H171" s="41"/>
    </row>
    <row r="172" spans="1:8" s="2" customFormat="1" ht="16.9" customHeight="1">
      <c r="A172" s="36"/>
      <c r="B172" s="41"/>
      <c r="C172" s="281" t="s">
        <v>141</v>
      </c>
      <c r="D172" s="281" t="s">
        <v>239</v>
      </c>
      <c r="E172" s="19" t="s">
        <v>21</v>
      </c>
      <c r="F172" s="282">
        <v>65.43</v>
      </c>
      <c r="G172" s="36"/>
      <c r="H172" s="41"/>
    </row>
    <row r="173" spans="1:8" s="2" customFormat="1" ht="16.9" customHeight="1">
      <c r="A173" s="36"/>
      <c r="B173" s="41"/>
      <c r="C173" s="283" t="s">
        <v>2268</v>
      </c>
      <c r="D173" s="36"/>
      <c r="E173" s="36"/>
      <c r="F173" s="36"/>
      <c r="G173" s="36"/>
      <c r="H173" s="41"/>
    </row>
    <row r="174" spans="1:8" s="2" customFormat="1" ht="16.9" customHeight="1">
      <c r="A174" s="36"/>
      <c r="B174" s="41"/>
      <c r="C174" s="281" t="s">
        <v>1020</v>
      </c>
      <c r="D174" s="281" t="s">
        <v>1021</v>
      </c>
      <c r="E174" s="19" t="s">
        <v>108</v>
      </c>
      <c r="F174" s="282">
        <v>65.43</v>
      </c>
      <c r="G174" s="36"/>
      <c r="H174" s="41"/>
    </row>
    <row r="175" spans="1:8" s="2" customFormat="1" ht="16.9" customHeight="1">
      <c r="A175" s="36"/>
      <c r="B175" s="41"/>
      <c r="C175" s="281" t="s">
        <v>1031</v>
      </c>
      <c r="D175" s="281" t="s">
        <v>1032</v>
      </c>
      <c r="E175" s="19" t="s">
        <v>108</v>
      </c>
      <c r="F175" s="282">
        <v>52.82</v>
      </c>
      <c r="G175" s="36"/>
      <c r="H175" s="41"/>
    </row>
    <row r="176" spans="1:8" s="2" customFormat="1" ht="16.9" customHeight="1">
      <c r="A176" s="36"/>
      <c r="B176" s="41"/>
      <c r="C176" s="277" t="s">
        <v>143</v>
      </c>
      <c r="D176" s="278" t="s">
        <v>21</v>
      </c>
      <c r="E176" s="279" t="s">
        <v>108</v>
      </c>
      <c r="F176" s="280">
        <v>545.7</v>
      </c>
      <c r="G176" s="36"/>
      <c r="H176" s="41"/>
    </row>
    <row r="177" spans="1:8" s="2" customFormat="1" ht="16.9" customHeight="1">
      <c r="A177" s="36"/>
      <c r="B177" s="41"/>
      <c r="C177" s="281" t="s">
        <v>21</v>
      </c>
      <c r="D177" s="281" t="s">
        <v>337</v>
      </c>
      <c r="E177" s="19" t="s">
        <v>21</v>
      </c>
      <c r="F177" s="282">
        <v>0</v>
      </c>
      <c r="G177" s="36"/>
      <c r="H177" s="41"/>
    </row>
    <row r="178" spans="1:8" s="2" customFormat="1" ht="16.9" customHeight="1">
      <c r="A178" s="36"/>
      <c r="B178" s="41"/>
      <c r="C178" s="281" t="s">
        <v>21</v>
      </c>
      <c r="D178" s="281" t="s">
        <v>1294</v>
      </c>
      <c r="E178" s="19" t="s">
        <v>21</v>
      </c>
      <c r="F178" s="282">
        <v>137.85</v>
      </c>
      <c r="G178" s="36"/>
      <c r="H178" s="41"/>
    </row>
    <row r="179" spans="1:8" s="2" customFormat="1" ht="16.9" customHeight="1">
      <c r="A179" s="36"/>
      <c r="B179" s="41"/>
      <c r="C179" s="281" t="s">
        <v>21</v>
      </c>
      <c r="D179" s="281" t="s">
        <v>360</v>
      </c>
      <c r="E179" s="19" t="s">
        <v>21</v>
      </c>
      <c r="F179" s="282">
        <v>105.45</v>
      </c>
      <c r="G179" s="36"/>
      <c r="H179" s="41"/>
    </row>
    <row r="180" spans="1:8" s="2" customFormat="1" ht="16.9" customHeight="1">
      <c r="A180" s="36"/>
      <c r="B180" s="41"/>
      <c r="C180" s="281" t="s">
        <v>21</v>
      </c>
      <c r="D180" s="281" t="s">
        <v>361</v>
      </c>
      <c r="E180" s="19" t="s">
        <v>21</v>
      </c>
      <c r="F180" s="282">
        <v>97.35</v>
      </c>
      <c r="G180" s="36"/>
      <c r="H180" s="41"/>
    </row>
    <row r="181" spans="1:8" s="2" customFormat="1" ht="16.9" customHeight="1">
      <c r="A181" s="36"/>
      <c r="B181" s="41"/>
      <c r="C181" s="281" t="s">
        <v>21</v>
      </c>
      <c r="D181" s="281" t="s">
        <v>362</v>
      </c>
      <c r="E181" s="19" t="s">
        <v>21</v>
      </c>
      <c r="F181" s="282">
        <v>105.31</v>
      </c>
      <c r="G181" s="36"/>
      <c r="H181" s="41"/>
    </row>
    <row r="182" spans="1:8" s="2" customFormat="1" ht="16.9" customHeight="1">
      <c r="A182" s="36"/>
      <c r="B182" s="41"/>
      <c r="C182" s="281" t="s">
        <v>21</v>
      </c>
      <c r="D182" s="281" t="s">
        <v>1295</v>
      </c>
      <c r="E182" s="19" t="s">
        <v>21</v>
      </c>
      <c r="F182" s="282">
        <v>99.74</v>
      </c>
      <c r="G182" s="36"/>
      <c r="H182" s="41"/>
    </row>
    <row r="183" spans="1:8" s="2" customFormat="1" ht="16.9" customHeight="1">
      <c r="A183" s="36"/>
      <c r="B183" s="41"/>
      <c r="C183" s="281" t="s">
        <v>143</v>
      </c>
      <c r="D183" s="281" t="s">
        <v>340</v>
      </c>
      <c r="E183" s="19" t="s">
        <v>21</v>
      </c>
      <c r="F183" s="282">
        <v>545.7</v>
      </c>
      <c r="G183" s="36"/>
      <c r="H183" s="41"/>
    </row>
    <row r="184" spans="1:8" s="2" customFormat="1" ht="16.9" customHeight="1">
      <c r="A184" s="36"/>
      <c r="B184" s="41"/>
      <c r="C184" s="283" t="s">
        <v>2268</v>
      </c>
      <c r="D184" s="36"/>
      <c r="E184" s="36"/>
      <c r="F184" s="36"/>
      <c r="G184" s="36"/>
      <c r="H184" s="41"/>
    </row>
    <row r="185" spans="1:8" s="2" customFormat="1" ht="16.9" customHeight="1">
      <c r="A185" s="36"/>
      <c r="B185" s="41"/>
      <c r="C185" s="281" t="s">
        <v>1290</v>
      </c>
      <c r="D185" s="281" t="s">
        <v>1291</v>
      </c>
      <c r="E185" s="19" t="s">
        <v>108</v>
      </c>
      <c r="F185" s="282">
        <v>669.7</v>
      </c>
      <c r="G185" s="36"/>
      <c r="H185" s="41"/>
    </row>
    <row r="186" spans="1:8" s="2" customFormat="1" ht="16.9" customHeight="1">
      <c r="A186" s="36"/>
      <c r="B186" s="41"/>
      <c r="C186" s="281" t="s">
        <v>1238</v>
      </c>
      <c r="D186" s="281" t="s">
        <v>1239</v>
      </c>
      <c r="E186" s="19" t="s">
        <v>108</v>
      </c>
      <c r="F186" s="282">
        <v>1655.85</v>
      </c>
      <c r="G186" s="36"/>
      <c r="H186" s="41"/>
    </row>
    <row r="187" spans="1:8" s="2" customFormat="1" ht="16.9" customHeight="1">
      <c r="A187" s="36"/>
      <c r="B187" s="41"/>
      <c r="C187" s="281" t="s">
        <v>1276</v>
      </c>
      <c r="D187" s="281" t="s">
        <v>1277</v>
      </c>
      <c r="E187" s="19" t="s">
        <v>108</v>
      </c>
      <c r="F187" s="282">
        <v>799.41</v>
      </c>
      <c r="G187" s="36"/>
      <c r="H187" s="41"/>
    </row>
    <row r="188" spans="1:8" s="2" customFormat="1" ht="16.9" customHeight="1">
      <c r="A188" s="36"/>
      <c r="B188" s="41"/>
      <c r="C188" s="281" t="s">
        <v>1298</v>
      </c>
      <c r="D188" s="281" t="s">
        <v>1299</v>
      </c>
      <c r="E188" s="19" t="s">
        <v>108</v>
      </c>
      <c r="F188" s="282">
        <v>545.7</v>
      </c>
      <c r="G188" s="36"/>
      <c r="H188" s="41"/>
    </row>
    <row r="189" spans="1:8" s="2" customFormat="1" ht="16.9" customHeight="1">
      <c r="A189" s="36"/>
      <c r="B189" s="41"/>
      <c r="C189" s="277" t="s">
        <v>145</v>
      </c>
      <c r="D189" s="278" t="s">
        <v>21</v>
      </c>
      <c r="E189" s="279" t="s">
        <v>108</v>
      </c>
      <c r="F189" s="280">
        <v>129.71</v>
      </c>
      <c r="G189" s="36"/>
      <c r="H189" s="41"/>
    </row>
    <row r="190" spans="1:8" s="2" customFormat="1" ht="16.9" customHeight="1">
      <c r="A190" s="36"/>
      <c r="B190" s="41"/>
      <c r="C190" s="281" t="s">
        <v>21</v>
      </c>
      <c r="D190" s="281" t="s">
        <v>793</v>
      </c>
      <c r="E190" s="19" t="s">
        <v>21</v>
      </c>
      <c r="F190" s="282">
        <v>25.2</v>
      </c>
      <c r="G190" s="36"/>
      <c r="H190" s="41"/>
    </row>
    <row r="191" spans="1:8" s="2" customFormat="1" ht="16.9" customHeight="1">
      <c r="A191" s="36"/>
      <c r="B191" s="41"/>
      <c r="C191" s="281" t="s">
        <v>21</v>
      </c>
      <c r="D191" s="281" t="s">
        <v>337</v>
      </c>
      <c r="E191" s="19" t="s">
        <v>21</v>
      </c>
      <c r="F191" s="282">
        <v>0</v>
      </c>
      <c r="G191" s="36"/>
      <c r="H191" s="41"/>
    </row>
    <row r="192" spans="1:8" s="2" customFormat="1" ht="16.9" customHeight="1">
      <c r="A192" s="36"/>
      <c r="B192" s="41"/>
      <c r="C192" s="281" t="s">
        <v>21</v>
      </c>
      <c r="D192" s="281" t="s">
        <v>1286</v>
      </c>
      <c r="E192" s="19" t="s">
        <v>21</v>
      </c>
      <c r="F192" s="282">
        <v>43.88</v>
      </c>
      <c r="G192" s="36"/>
      <c r="H192" s="41"/>
    </row>
    <row r="193" spans="1:8" s="2" customFormat="1" ht="16.9" customHeight="1">
      <c r="A193" s="36"/>
      <c r="B193" s="41"/>
      <c r="C193" s="281" t="s">
        <v>21</v>
      </c>
      <c r="D193" s="281" t="s">
        <v>1287</v>
      </c>
      <c r="E193" s="19" t="s">
        <v>21</v>
      </c>
      <c r="F193" s="282">
        <v>43.68</v>
      </c>
      <c r="G193" s="36"/>
      <c r="H193" s="41"/>
    </row>
    <row r="194" spans="1:8" s="2" customFormat="1" ht="16.9" customHeight="1">
      <c r="A194" s="36"/>
      <c r="B194" s="41"/>
      <c r="C194" s="281" t="s">
        <v>21</v>
      </c>
      <c r="D194" s="281" t="s">
        <v>1288</v>
      </c>
      <c r="E194" s="19" t="s">
        <v>21</v>
      </c>
      <c r="F194" s="282">
        <v>16.95</v>
      </c>
      <c r="G194" s="36"/>
      <c r="H194" s="41"/>
    </row>
    <row r="195" spans="1:8" s="2" customFormat="1" ht="16.9" customHeight="1">
      <c r="A195" s="36"/>
      <c r="B195" s="41"/>
      <c r="C195" s="281" t="s">
        <v>145</v>
      </c>
      <c r="D195" s="281" t="s">
        <v>340</v>
      </c>
      <c r="E195" s="19" t="s">
        <v>21</v>
      </c>
      <c r="F195" s="282">
        <v>129.71</v>
      </c>
      <c r="G195" s="36"/>
      <c r="H195" s="41"/>
    </row>
    <row r="196" spans="1:8" s="2" customFormat="1" ht="16.9" customHeight="1">
      <c r="A196" s="36"/>
      <c r="B196" s="41"/>
      <c r="C196" s="283" t="s">
        <v>2268</v>
      </c>
      <c r="D196" s="36"/>
      <c r="E196" s="36"/>
      <c r="F196" s="36"/>
      <c r="G196" s="36"/>
      <c r="H196" s="41"/>
    </row>
    <row r="197" spans="1:8" s="2" customFormat="1" ht="22.5">
      <c r="A197" s="36"/>
      <c r="B197" s="41"/>
      <c r="C197" s="281" t="s">
        <v>1282</v>
      </c>
      <c r="D197" s="281" t="s">
        <v>1283</v>
      </c>
      <c r="E197" s="19" t="s">
        <v>108</v>
      </c>
      <c r="F197" s="282">
        <v>129.71</v>
      </c>
      <c r="G197" s="36"/>
      <c r="H197" s="41"/>
    </row>
    <row r="198" spans="1:8" s="2" customFormat="1" ht="16.9" customHeight="1">
      <c r="A198" s="36"/>
      <c r="B198" s="41"/>
      <c r="C198" s="281" t="s">
        <v>1238</v>
      </c>
      <c r="D198" s="281" t="s">
        <v>1239</v>
      </c>
      <c r="E198" s="19" t="s">
        <v>108</v>
      </c>
      <c r="F198" s="282">
        <v>1655.85</v>
      </c>
      <c r="G198" s="36"/>
      <c r="H198" s="41"/>
    </row>
    <row r="199" spans="1:8" s="2" customFormat="1" ht="16.9" customHeight="1">
      <c r="A199" s="36"/>
      <c r="B199" s="41"/>
      <c r="C199" s="281" t="s">
        <v>1276</v>
      </c>
      <c r="D199" s="281" t="s">
        <v>1277</v>
      </c>
      <c r="E199" s="19" t="s">
        <v>108</v>
      </c>
      <c r="F199" s="282">
        <v>799.41</v>
      </c>
      <c r="G199" s="36"/>
      <c r="H199" s="41"/>
    </row>
    <row r="200" spans="1:8" s="2" customFormat="1" ht="16.9" customHeight="1">
      <c r="A200" s="36"/>
      <c r="B200" s="41"/>
      <c r="C200" s="277" t="s">
        <v>147</v>
      </c>
      <c r="D200" s="278" t="s">
        <v>21</v>
      </c>
      <c r="E200" s="279" t="s">
        <v>108</v>
      </c>
      <c r="F200" s="280">
        <v>124</v>
      </c>
      <c r="G200" s="36"/>
      <c r="H200" s="41"/>
    </row>
    <row r="201" spans="1:8" s="2" customFormat="1" ht="16.9" customHeight="1">
      <c r="A201" s="36"/>
      <c r="B201" s="41"/>
      <c r="C201" s="281" t="s">
        <v>21</v>
      </c>
      <c r="D201" s="281" t="s">
        <v>1296</v>
      </c>
      <c r="E201" s="19" t="s">
        <v>21</v>
      </c>
      <c r="F201" s="282">
        <v>124</v>
      </c>
      <c r="G201" s="36"/>
      <c r="H201" s="41"/>
    </row>
    <row r="202" spans="1:8" s="2" customFormat="1" ht="16.9" customHeight="1">
      <c r="A202" s="36"/>
      <c r="B202" s="41"/>
      <c r="C202" s="281" t="s">
        <v>147</v>
      </c>
      <c r="D202" s="281" t="s">
        <v>340</v>
      </c>
      <c r="E202" s="19" t="s">
        <v>21</v>
      </c>
      <c r="F202" s="282">
        <v>124</v>
      </c>
      <c r="G202" s="36"/>
      <c r="H202" s="41"/>
    </row>
    <row r="203" spans="1:8" s="2" customFormat="1" ht="16.9" customHeight="1">
      <c r="A203" s="36"/>
      <c r="B203" s="41"/>
      <c r="C203" s="283" t="s">
        <v>2268</v>
      </c>
      <c r="D203" s="36"/>
      <c r="E203" s="36"/>
      <c r="F203" s="36"/>
      <c r="G203" s="36"/>
      <c r="H203" s="41"/>
    </row>
    <row r="204" spans="1:8" s="2" customFormat="1" ht="16.9" customHeight="1">
      <c r="A204" s="36"/>
      <c r="B204" s="41"/>
      <c r="C204" s="281" t="s">
        <v>1290</v>
      </c>
      <c r="D204" s="281" t="s">
        <v>1291</v>
      </c>
      <c r="E204" s="19" t="s">
        <v>108</v>
      </c>
      <c r="F204" s="282">
        <v>669.7</v>
      </c>
      <c r="G204" s="36"/>
      <c r="H204" s="41"/>
    </row>
    <row r="205" spans="1:8" s="2" customFormat="1" ht="16.9" customHeight="1">
      <c r="A205" s="36"/>
      <c r="B205" s="41"/>
      <c r="C205" s="281" t="s">
        <v>1238</v>
      </c>
      <c r="D205" s="281" t="s">
        <v>1239</v>
      </c>
      <c r="E205" s="19" t="s">
        <v>108</v>
      </c>
      <c r="F205" s="282">
        <v>1655.85</v>
      </c>
      <c r="G205" s="36"/>
      <c r="H205" s="41"/>
    </row>
    <row r="206" spans="1:8" s="2" customFormat="1" ht="16.9" customHeight="1">
      <c r="A206" s="36"/>
      <c r="B206" s="41"/>
      <c r="C206" s="281" t="s">
        <v>1276</v>
      </c>
      <c r="D206" s="281" t="s">
        <v>1277</v>
      </c>
      <c r="E206" s="19" t="s">
        <v>108</v>
      </c>
      <c r="F206" s="282">
        <v>799.41</v>
      </c>
      <c r="G206" s="36"/>
      <c r="H206" s="41"/>
    </row>
    <row r="207" spans="1:8" s="2" customFormat="1" ht="16.9" customHeight="1">
      <c r="A207" s="36"/>
      <c r="B207" s="41"/>
      <c r="C207" s="277" t="s">
        <v>2269</v>
      </c>
      <c r="D207" s="278" t="s">
        <v>21</v>
      </c>
      <c r="E207" s="279" t="s">
        <v>132</v>
      </c>
      <c r="F207" s="280">
        <v>0.167</v>
      </c>
      <c r="G207" s="36"/>
      <c r="H207" s="41"/>
    </row>
    <row r="208" spans="1:8" s="2" customFormat="1" ht="16.9" customHeight="1">
      <c r="A208" s="36"/>
      <c r="B208" s="41"/>
      <c r="C208" s="281" t="s">
        <v>21</v>
      </c>
      <c r="D208" s="281" t="s">
        <v>2270</v>
      </c>
      <c r="E208" s="19" t="s">
        <v>21</v>
      </c>
      <c r="F208" s="282">
        <v>0.167</v>
      </c>
      <c r="G208" s="36"/>
      <c r="H208" s="41"/>
    </row>
    <row r="209" spans="1:8" s="2" customFormat="1" ht="16.9" customHeight="1">
      <c r="A209" s="36"/>
      <c r="B209" s="41"/>
      <c r="C209" s="281" t="s">
        <v>2269</v>
      </c>
      <c r="D209" s="281" t="s">
        <v>340</v>
      </c>
      <c r="E209" s="19" t="s">
        <v>21</v>
      </c>
      <c r="F209" s="282">
        <v>0.167</v>
      </c>
      <c r="G209" s="36"/>
      <c r="H209" s="41"/>
    </row>
    <row r="210" spans="1:8" s="2" customFormat="1" ht="16.9" customHeight="1">
      <c r="A210" s="36"/>
      <c r="B210" s="41"/>
      <c r="C210" s="277" t="s">
        <v>148</v>
      </c>
      <c r="D210" s="278" t="s">
        <v>21</v>
      </c>
      <c r="E210" s="279" t="s">
        <v>108</v>
      </c>
      <c r="F210" s="280">
        <v>121.72</v>
      </c>
      <c r="G210" s="36"/>
      <c r="H210" s="41"/>
    </row>
    <row r="211" spans="1:8" s="2" customFormat="1" ht="16.9" customHeight="1">
      <c r="A211" s="36"/>
      <c r="B211" s="41"/>
      <c r="C211" s="281" t="s">
        <v>21</v>
      </c>
      <c r="D211" s="281" t="s">
        <v>337</v>
      </c>
      <c r="E211" s="19" t="s">
        <v>21</v>
      </c>
      <c r="F211" s="282">
        <v>0</v>
      </c>
      <c r="G211" s="36"/>
      <c r="H211" s="41"/>
    </row>
    <row r="212" spans="1:8" s="2" customFormat="1" ht="16.9" customHeight="1">
      <c r="A212" s="36"/>
      <c r="B212" s="41"/>
      <c r="C212" s="281" t="s">
        <v>21</v>
      </c>
      <c r="D212" s="281" t="s">
        <v>1120</v>
      </c>
      <c r="E212" s="19" t="s">
        <v>21</v>
      </c>
      <c r="F212" s="282">
        <v>44.62</v>
      </c>
      <c r="G212" s="36"/>
      <c r="H212" s="41"/>
    </row>
    <row r="213" spans="1:8" s="2" customFormat="1" ht="16.9" customHeight="1">
      <c r="A213" s="36"/>
      <c r="B213" s="41"/>
      <c r="C213" s="281" t="s">
        <v>21</v>
      </c>
      <c r="D213" s="281" t="s">
        <v>1121</v>
      </c>
      <c r="E213" s="19" t="s">
        <v>21</v>
      </c>
      <c r="F213" s="282">
        <v>45.31</v>
      </c>
      <c r="G213" s="36"/>
      <c r="H213" s="41"/>
    </row>
    <row r="214" spans="1:8" s="2" customFormat="1" ht="16.9" customHeight="1">
      <c r="A214" s="36"/>
      <c r="B214" s="41"/>
      <c r="C214" s="281" t="s">
        <v>21</v>
      </c>
      <c r="D214" s="281" t="s">
        <v>1122</v>
      </c>
      <c r="E214" s="19" t="s">
        <v>21</v>
      </c>
      <c r="F214" s="282">
        <v>20.91</v>
      </c>
      <c r="G214" s="36"/>
      <c r="H214" s="41"/>
    </row>
    <row r="215" spans="1:8" s="2" customFormat="1" ht="16.9" customHeight="1">
      <c r="A215" s="36"/>
      <c r="B215" s="41"/>
      <c r="C215" s="281" t="s">
        <v>21</v>
      </c>
      <c r="D215" s="281" t="s">
        <v>1123</v>
      </c>
      <c r="E215" s="19" t="s">
        <v>21</v>
      </c>
      <c r="F215" s="282">
        <v>4.48</v>
      </c>
      <c r="G215" s="36"/>
      <c r="H215" s="41"/>
    </row>
    <row r="216" spans="1:8" s="2" customFormat="1" ht="16.9" customHeight="1">
      <c r="A216" s="36"/>
      <c r="B216" s="41"/>
      <c r="C216" s="281" t="s">
        <v>21</v>
      </c>
      <c r="D216" s="281" t="s">
        <v>1124</v>
      </c>
      <c r="E216" s="19" t="s">
        <v>21</v>
      </c>
      <c r="F216" s="282">
        <v>1.6</v>
      </c>
      <c r="G216" s="36"/>
      <c r="H216" s="41"/>
    </row>
    <row r="217" spans="1:8" s="2" customFormat="1" ht="16.9" customHeight="1">
      <c r="A217" s="36"/>
      <c r="B217" s="41"/>
      <c r="C217" s="281" t="s">
        <v>21</v>
      </c>
      <c r="D217" s="281" t="s">
        <v>1125</v>
      </c>
      <c r="E217" s="19" t="s">
        <v>21</v>
      </c>
      <c r="F217" s="282">
        <v>1.6</v>
      </c>
      <c r="G217" s="36"/>
      <c r="H217" s="41"/>
    </row>
    <row r="218" spans="1:8" s="2" customFormat="1" ht="16.9" customHeight="1">
      <c r="A218" s="36"/>
      <c r="B218" s="41"/>
      <c r="C218" s="281" t="s">
        <v>21</v>
      </c>
      <c r="D218" s="281" t="s">
        <v>1126</v>
      </c>
      <c r="E218" s="19" t="s">
        <v>21</v>
      </c>
      <c r="F218" s="282">
        <v>3.2</v>
      </c>
      <c r="G218" s="36"/>
      <c r="H218" s="41"/>
    </row>
    <row r="219" spans="1:8" s="2" customFormat="1" ht="16.9" customHeight="1">
      <c r="A219" s="36"/>
      <c r="B219" s="41"/>
      <c r="C219" s="281" t="s">
        <v>148</v>
      </c>
      <c r="D219" s="281" t="s">
        <v>239</v>
      </c>
      <c r="E219" s="19" t="s">
        <v>21</v>
      </c>
      <c r="F219" s="282">
        <v>121.72</v>
      </c>
      <c r="G219" s="36"/>
      <c r="H219" s="41"/>
    </row>
    <row r="220" spans="1:8" s="2" customFormat="1" ht="16.9" customHeight="1">
      <c r="A220" s="36"/>
      <c r="B220" s="41"/>
      <c r="C220" s="283" t="s">
        <v>2268</v>
      </c>
      <c r="D220" s="36"/>
      <c r="E220" s="36"/>
      <c r="F220" s="36"/>
      <c r="G220" s="36"/>
      <c r="H220" s="41"/>
    </row>
    <row r="221" spans="1:8" s="2" customFormat="1" ht="16.9" customHeight="1">
      <c r="A221" s="36"/>
      <c r="B221" s="41"/>
      <c r="C221" s="281" t="s">
        <v>1116</v>
      </c>
      <c r="D221" s="281" t="s">
        <v>1117</v>
      </c>
      <c r="E221" s="19" t="s">
        <v>108</v>
      </c>
      <c r="F221" s="282">
        <v>121.72</v>
      </c>
      <c r="G221" s="36"/>
      <c r="H221" s="41"/>
    </row>
    <row r="222" spans="1:8" s="2" customFormat="1" ht="16.9" customHeight="1">
      <c r="A222" s="36"/>
      <c r="B222" s="41"/>
      <c r="C222" s="281" t="s">
        <v>1128</v>
      </c>
      <c r="D222" s="281" t="s">
        <v>1129</v>
      </c>
      <c r="E222" s="19" t="s">
        <v>108</v>
      </c>
      <c r="F222" s="282">
        <v>121.72</v>
      </c>
      <c r="G222" s="36"/>
      <c r="H222" s="41"/>
    </row>
    <row r="223" spans="1:8" s="2" customFormat="1" ht="16.9" customHeight="1">
      <c r="A223" s="36"/>
      <c r="B223" s="41"/>
      <c r="C223" s="281" t="s">
        <v>1154</v>
      </c>
      <c r="D223" s="281" t="s">
        <v>1155</v>
      </c>
      <c r="E223" s="19" t="s">
        <v>108</v>
      </c>
      <c r="F223" s="282">
        <v>124.75</v>
      </c>
      <c r="G223" s="36"/>
      <c r="H223" s="41"/>
    </row>
    <row r="224" spans="1:8" s="2" customFormat="1" ht="16.9" customHeight="1">
      <c r="A224" s="36"/>
      <c r="B224" s="41"/>
      <c r="C224" s="281" t="s">
        <v>1203</v>
      </c>
      <c r="D224" s="281" t="s">
        <v>1204</v>
      </c>
      <c r="E224" s="19" t="s">
        <v>108</v>
      </c>
      <c r="F224" s="282">
        <v>139.72</v>
      </c>
      <c r="G224" s="36"/>
      <c r="H224" s="41"/>
    </row>
    <row r="225" spans="1:8" s="2" customFormat="1" ht="16.9" customHeight="1">
      <c r="A225" s="36"/>
      <c r="B225" s="41"/>
      <c r="C225" s="277" t="s">
        <v>150</v>
      </c>
      <c r="D225" s="278" t="s">
        <v>21</v>
      </c>
      <c r="E225" s="279" t="s">
        <v>129</v>
      </c>
      <c r="F225" s="280">
        <v>12.12</v>
      </c>
      <c r="G225" s="36"/>
      <c r="H225" s="41"/>
    </row>
    <row r="226" spans="1:8" s="2" customFormat="1" ht="16.9" customHeight="1">
      <c r="A226" s="36"/>
      <c r="B226" s="41"/>
      <c r="C226" s="281" t="s">
        <v>21</v>
      </c>
      <c r="D226" s="281" t="s">
        <v>337</v>
      </c>
      <c r="E226" s="19" t="s">
        <v>21</v>
      </c>
      <c r="F226" s="282">
        <v>0</v>
      </c>
      <c r="G226" s="36"/>
      <c r="H226" s="41"/>
    </row>
    <row r="227" spans="1:8" s="2" customFormat="1" ht="16.9" customHeight="1">
      <c r="A227" s="36"/>
      <c r="B227" s="41"/>
      <c r="C227" s="281" t="s">
        <v>21</v>
      </c>
      <c r="D227" s="281" t="s">
        <v>1199</v>
      </c>
      <c r="E227" s="19" t="s">
        <v>21</v>
      </c>
      <c r="F227" s="282">
        <v>4.52</v>
      </c>
      <c r="G227" s="36"/>
      <c r="H227" s="41"/>
    </row>
    <row r="228" spans="1:8" s="2" customFormat="1" ht="16.9" customHeight="1">
      <c r="A228" s="36"/>
      <c r="B228" s="41"/>
      <c r="C228" s="281" t="s">
        <v>21</v>
      </c>
      <c r="D228" s="281" t="s">
        <v>1200</v>
      </c>
      <c r="E228" s="19" t="s">
        <v>21</v>
      </c>
      <c r="F228" s="282">
        <v>3.86</v>
      </c>
      <c r="G228" s="36"/>
      <c r="H228" s="41"/>
    </row>
    <row r="229" spans="1:8" s="2" customFormat="1" ht="16.9" customHeight="1">
      <c r="A229" s="36"/>
      <c r="B229" s="41"/>
      <c r="C229" s="281" t="s">
        <v>21</v>
      </c>
      <c r="D229" s="281" t="s">
        <v>1201</v>
      </c>
      <c r="E229" s="19" t="s">
        <v>21</v>
      </c>
      <c r="F229" s="282">
        <v>3.74</v>
      </c>
      <c r="G229" s="36"/>
      <c r="H229" s="41"/>
    </row>
    <row r="230" spans="1:8" s="2" customFormat="1" ht="16.9" customHeight="1">
      <c r="A230" s="36"/>
      <c r="B230" s="41"/>
      <c r="C230" s="281" t="s">
        <v>150</v>
      </c>
      <c r="D230" s="281" t="s">
        <v>340</v>
      </c>
      <c r="E230" s="19" t="s">
        <v>21</v>
      </c>
      <c r="F230" s="282">
        <v>12.12</v>
      </c>
      <c r="G230" s="36"/>
      <c r="H230" s="41"/>
    </row>
    <row r="231" spans="1:8" s="2" customFormat="1" ht="16.9" customHeight="1">
      <c r="A231" s="36"/>
      <c r="B231" s="41"/>
      <c r="C231" s="283" t="s">
        <v>2268</v>
      </c>
      <c r="D231" s="36"/>
      <c r="E231" s="36"/>
      <c r="F231" s="36"/>
      <c r="G231" s="36"/>
      <c r="H231" s="41"/>
    </row>
    <row r="232" spans="1:8" s="2" customFormat="1" ht="16.9" customHeight="1">
      <c r="A232" s="36"/>
      <c r="B232" s="41"/>
      <c r="C232" s="281" t="s">
        <v>1195</v>
      </c>
      <c r="D232" s="281" t="s">
        <v>1196</v>
      </c>
      <c r="E232" s="19" t="s">
        <v>129</v>
      </c>
      <c r="F232" s="282">
        <v>12.12</v>
      </c>
      <c r="G232" s="36"/>
      <c r="H232" s="41"/>
    </row>
    <row r="233" spans="1:8" s="2" customFormat="1" ht="16.9" customHeight="1">
      <c r="A233" s="36"/>
      <c r="B233" s="41"/>
      <c r="C233" s="281" t="s">
        <v>1154</v>
      </c>
      <c r="D233" s="281" t="s">
        <v>1155</v>
      </c>
      <c r="E233" s="19" t="s">
        <v>108</v>
      </c>
      <c r="F233" s="282">
        <v>124.75</v>
      </c>
      <c r="G233" s="36"/>
      <c r="H233" s="41"/>
    </row>
    <row r="234" spans="1:8" s="2" customFormat="1" ht="16.9" customHeight="1">
      <c r="A234" s="36"/>
      <c r="B234" s="41"/>
      <c r="C234" s="281" t="s">
        <v>1203</v>
      </c>
      <c r="D234" s="281" t="s">
        <v>1204</v>
      </c>
      <c r="E234" s="19" t="s">
        <v>108</v>
      </c>
      <c r="F234" s="282">
        <v>139.72</v>
      </c>
      <c r="G234" s="36"/>
      <c r="H234" s="41"/>
    </row>
    <row r="235" spans="1:8" s="2" customFormat="1" ht="16.9" customHeight="1">
      <c r="A235" s="36"/>
      <c r="B235" s="41"/>
      <c r="C235" s="277" t="s">
        <v>1234</v>
      </c>
      <c r="D235" s="278" t="s">
        <v>21</v>
      </c>
      <c r="E235" s="279" t="s">
        <v>108</v>
      </c>
      <c r="F235" s="280">
        <v>513.1</v>
      </c>
      <c r="G235" s="36"/>
      <c r="H235" s="41"/>
    </row>
    <row r="236" spans="1:8" s="2" customFormat="1" ht="16.9" customHeight="1">
      <c r="A236" s="36"/>
      <c r="B236" s="41"/>
      <c r="C236" s="281" t="s">
        <v>21</v>
      </c>
      <c r="D236" s="281" t="s">
        <v>337</v>
      </c>
      <c r="E236" s="19" t="s">
        <v>21</v>
      </c>
      <c r="F236" s="282">
        <v>0</v>
      </c>
      <c r="G236" s="36"/>
      <c r="H236" s="41"/>
    </row>
    <row r="237" spans="1:8" s="2" customFormat="1" ht="16.9" customHeight="1">
      <c r="A237" s="36"/>
      <c r="B237" s="41"/>
      <c r="C237" s="281" t="s">
        <v>21</v>
      </c>
      <c r="D237" s="281" t="s">
        <v>1228</v>
      </c>
      <c r="E237" s="19" t="s">
        <v>21</v>
      </c>
      <c r="F237" s="282">
        <v>202.18</v>
      </c>
      <c r="G237" s="36"/>
      <c r="H237" s="41"/>
    </row>
    <row r="238" spans="1:8" s="2" customFormat="1" ht="16.9" customHeight="1">
      <c r="A238" s="36"/>
      <c r="B238" s="41"/>
      <c r="C238" s="281" t="s">
        <v>21</v>
      </c>
      <c r="D238" s="281" t="s">
        <v>1229</v>
      </c>
      <c r="E238" s="19" t="s">
        <v>21</v>
      </c>
      <c r="F238" s="282">
        <v>71.21</v>
      </c>
      <c r="G238" s="36"/>
      <c r="H238" s="41"/>
    </row>
    <row r="239" spans="1:8" s="2" customFormat="1" ht="16.9" customHeight="1">
      <c r="A239" s="36"/>
      <c r="B239" s="41"/>
      <c r="C239" s="281" t="s">
        <v>21</v>
      </c>
      <c r="D239" s="281" t="s">
        <v>1230</v>
      </c>
      <c r="E239" s="19" t="s">
        <v>21</v>
      </c>
      <c r="F239" s="282">
        <v>84.52</v>
      </c>
      <c r="G239" s="36"/>
      <c r="H239" s="41"/>
    </row>
    <row r="240" spans="1:8" s="2" customFormat="1" ht="16.9" customHeight="1">
      <c r="A240" s="36"/>
      <c r="B240" s="41"/>
      <c r="C240" s="281" t="s">
        <v>21</v>
      </c>
      <c r="D240" s="281" t="s">
        <v>1231</v>
      </c>
      <c r="E240" s="19" t="s">
        <v>21</v>
      </c>
      <c r="F240" s="282">
        <v>44.73</v>
      </c>
      <c r="G240" s="36"/>
      <c r="H240" s="41"/>
    </row>
    <row r="241" spans="1:8" s="2" customFormat="1" ht="16.9" customHeight="1">
      <c r="A241" s="36"/>
      <c r="B241" s="41"/>
      <c r="C241" s="281" t="s">
        <v>21</v>
      </c>
      <c r="D241" s="281" t="s">
        <v>1232</v>
      </c>
      <c r="E241" s="19" t="s">
        <v>21</v>
      </c>
      <c r="F241" s="282">
        <v>42.55</v>
      </c>
      <c r="G241" s="36"/>
      <c r="H241" s="41"/>
    </row>
    <row r="242" spans="1:8" s="2" customFormat="1" ht="16.9" customHeight="1">
      <c r="A242" s="36"/>
      <c r="B242" s="41"/>
      <c r="C242" s="281" t="s">
        <v>21</v>
      </c>
      <c r="D242" s="281" t="s">
        <v>1233</v>
      </c>
      <c r="E242" s="19" t="s">
        <v>21</v>
      </c>
      <c r="F242" s="282">
        <v>67.91</v>
      </c>
      <c r="G242" s="36"/>
      <c r="H242" s="41"/>
    </row>
    <row r="243" spans="1:8" s="2" customFormat="1" ht="16.9" customHeight="1">
      <c r="A243" s="36"/>
      <c r="B243" s="41"/>
      <c r="C243" s="281" t="s">
        <v>1234</v>
      </c>
      <c r="D243" s="281" t="s">
        <v>340</v>
      </c>
      <c r="E243" s="19" t="s">
        <v>21</v>
      </c>
      <c r="F243" s="282">
        <v>513.1</v>
      </c>
      <c r="G243" s="36"/>
      <c r="H243" s="41"/>
    </row>
    <row r="244" spans="1:8" s="2" customFormat="1" ht="16.9" customHeight="1">
      <c r="A244" s="36"/>
      <c r="B244" s="41"/>
      <c r="C244" s="277" t="s">
        <v>161</v>
      </c>
      <c r="D244" s="278" t="s">
        <v>21</v>
      </c>
      <c r="E244" s="279" t="s">
        <v>108</v>
      </c>
      <c r="F244" s="280">
        <v>856.44</v>
      </c>
      <c r="G244" s="36"/>
      <c r="H244" s="41"/>
    </row>
    <row r="245" spans="1:8" s="2" customFormat="1" ht="16.9" customHeight="1">
      <c r="A245" s="36"/>
      <c r="B245" s="41"/>
      <c r="C245" s="281" t="s">
        <v>21</v>
      </c>
      <c r="D245" s="281" t="s">
        <v>337</v>
      </c>
      <c r="E245" s="19" t="s">
        <v>21</v>
      </c>
      <c r="F245" s="282">
        <v>0</v>
      </c>
      <c r="G245" s="36"/>
      <c r="H245" s="41"/>
    </row>
    <row r="246" spans="1:8" s="2" customFormat="1" ht="16.9" customHeight="1">
      <c r="A246" s="36"/>
      <c r="B246" s="41"/>
      <c r="C246" s="281" t="s">
        <v>21</v>
      </c>
      <c r="D246" s="281" t="s">
        <v>356</v>
      </c>
      <c r="E246" s="19" t="s">
        <v>21</v>
      </c>
      <c r="F246" s="282">
        <v>291.17</v>
      </c>
      <c r="G246" s="36"/>
      <c r="H246" s="41"/>
    </row>
    <row r="247" spans="1:8" s="2" customFormat="1" ht="16.9" customHeight="1">
      <c r="A247" s="36"/>
      <c r="B247" s="41"/>
      <c r="C247" s="281" t="s">
        <v>21</v>
      </c>
      <c r="D247" s="281" t="s">
        <v>1248</v>
      </c>
      <c r="E247" s="19" t="s">
        <v>21</v>
      </c>
      <c r="F247" s="282">
        <v>38.11</v>
      </c>
      <c r="G247" s="36"/>
      <c r="H247" s="41"/>
    </row>
    <row r="248" spans="1:8" s="2" customFormat="1" ht="16.9" customHeight="1">
      <c r="A248" s="36"/>
      <c r="B248" s="41"/>
      <c r="C248" s="281" t="s">
        <v>21</v>
      </c>
      <c r="D248" s="281" t="s">
        <v>1249</v>
      </c>
      <c r="E248" s="19" t="s">
        <v>21</v>
      </c>
      <c r="F248" s="282">
        <v>25.65</v>
      </c>
      <c r="G248" s="36"/>
      <c r="H248" s="41"/>
    </row>
    <row r="249" spans="1:8" s="2" customFormat="1" ht="16.9" customHeight="1">
      <c r="A249" s="36"/>
      <c r="B249" s="41"/>
      <c r="C249" s="281" t="s">
        <v>21</v>
      </c>
      <c r="D249" s="281" t="s">
        <v>1250</v>
      </c>
      <c r="E249" s="19" t="s">
        <v>21</v>
      </c>
      <c r="F249" s="282">
        <v>27.12</v>
      </c>
      <c r="G249" s="36"/>
      <c r="H249" s="41"/>
    </row>
    <row r="250" spans="1:8" s="2" customFormat="1" ht="16.9" customHeight="1">
      <c r="A250" s="36"/>
      <c r="B250" s="41"/>
      <c r="C250" s="281" t="s">
        <v>21</v>
      </c>
      <c r="D250" s="281" t="s">
        <v>1251</v>
      </c>
      <c r="E250" s="19" t="s">
        <v>21</v>
      </c>
      <c r="F250" s="282">
        <v>108.49</v>
      </c>
      <c r="G250" s="36"/>
      <c r="H250" s="41"/>
    </row>
    <row r="251" spans="1:8" s="2" customFormat="1" ht="16.9" customHeight="1">
      <c r="A251" s="36"/>
      <c r="B251" s="41"/>
      <c r="C251" s="281" t="s">
        <v>21</v>
      </c>
      <c r="D251" s="281" t="s">
        <v>1252</v>
      </c>
      <c r="E251" s="19" t="s">
        <v>21</v>
      </c>
      <c r="F251" s="282">
        <v>79.85</v>
      </c>
      <c r="G251" s="36"/>
      <c r="H251" s="41"/>
    </row>
    <row r="252" spans="1:8" s="2" customFormat="1" ht="16.9" customHeight="1">
      <c r="A252" s="36"/>
      <c r="B252" s="41"/>
      <c r="C252" s="281" t="s">
        <v>21</v>
      </c>
      <c r="D252" s="281" t="s">
        <v>1253</v>
      </c>
      <c r="E252" s="19" t="s">
        <v>21</v>
      </c>
      <c r="F252" s="282">
        <v>59.11</v>
      </c>
      <c r="G252" s="36"/>
      <c r="H252" s="41"/>
    </row>
    <row r="253" spans="1:8" s="2" customFormat="1" ht="16.9" customHeight="1">
      <c r="A253" s="36"/>
      <c r="B253" s="41"/>
      <c r="C253" s="281" t="s">
        <v>21</v>
      </c>
      <c r="D253" s="281" t="s">
        <v>1254</v>
      </c>
      <c r="E253" s="19" t="s">
        <v>21</v>
      </c>
      <c r="F253" s="282">
        <v>102.94</v>
      </c>
      <c r="G253" s="36"/>
      <c r="H253" s="41"/>
    </row>
    <row r="254" spans="1:8" s="2" customFormat="1" ht="16.9" customHeight="1">
      <c r="A254" s="36"/>
      <c r="B254" s="41"/>
      <c r="C254" s="281" t="s">
        <v>21</v>
      </c>
      <c r="D254" s="281" t="s">
        <v>338</v>
      </c>
      <c r="E254" s="19" t="s">
        <v>21</v>
      </c>
      <c r="F254" s="282">
        <v>124</v>
      </c>
      <c r="G254" s="36"/>
      <c r="H254" s="41"/>
    </row>
    <row r="255" spans="1:8" s="2" customFormat="1" ht="16.9" customHeight="1">
      <c r="A255" s="36"/>
      <c r="B255" s="41"/>
      <c r="C255" s="281" t="s">
        <v>161</v>
      </c>
      <c r="D255" s="281" t="s">
        <v>239</v>
      </c>
      <c r="E255" s="19" t="s">
        <v>21</v>
      </c>
      <c r="F255" s="282">
        <v>856.44</v>
      </c>
      <c r="G255" s="36"/>
      <c r="H255" s="41"/>
    </row>
    <row r="256" spans="1:8" s="2" customFormat="1" ht="16.9" customHeight="1">
      <c r="A256" s="36"/>
      <c r="B256" s="41"/>
      <c r="C256" s="283" t="s">
        <v>2268</v>
      </c>
      <c r="D256" s="36"/>
      <c r="E256" s="36"/>
      <c r="F256" s="36"/>
      <c r="G256" s="36"/>
      <c r="H256" s="41"/>
    </row>
    <row r="257" spans="1:8" s="2" customFormat="1" ht="16.9" customHeight="1">
      <c r="A257" s="36"/>
      <c r="B257" s="41"/>
      <c r="C257" s="281" t="s">
        <v>1244</v>
      </c>
      <c r="D257" s="281" t="s">
        <v>1245</v>
      </c>
      <c r="E257" s="19" t="s">
        <v>108</v>
      </c>
      <c r="F257" s="282">
        <v>856.44</v>
      </c>
      <c r="G257" s="36"/>
      <c r="H257" s="41"/>
    </row>
    <row r="258" spans="1:8" s="2" customFormat="1" ht="16.9" customHeight="1">
      <c r="A258" s="36"/>
      <c r="B258" s="41"/>
      <c r="C258" s="281" t="s">
        <v>1238</v>
      </c>
      <c r="D258" s="281" t="s">
        <v>1239</v>
      </c>
      <c r="E258" s="19" t="s">
        <v>108</v>
      </c>
      <c r="F258" s="282">
        <v>1655.85</v>
      </c>
      <c r="G258" s="36"/>
      <c r="H258" s="41"/>
    </row>
    <row r="259" spans="1:8" s="2" customFormat="1" ht="22.5">
      <c r="A259" s="36"/>
      <c r="B259" s="41"/>
      <c r="C259" s="281" t="s">
        <v>600</v>
      </c>
      <c r="D259" s="281" t="s">
        <v>601</v>
      </c>
      <c r="E259" s="19" t="s">
        <v>132</v>
      </c>
      <c r="F259" s="282">
        <v>13.145</v>
      </c>
      <c r="G259" s="36"/>
      <c r="H259" s="41"/>
    </row>
    <row r="260" spans="1:8" s="2" customFormat="1" ht="16.9" customHeight="1">
      <c r="A260" s="36"/>
      <c r="B260" s="41"/>
      <c r="C260" s="277" t="s">
        <v>163</v>
      </c>
      <c r="D260" s="278" t="s">
        <v>21</v>
      </c>
      <c r="E260" s="279" t="s">
        <v>108</v>
      </c>
      <c r="F260" s="280">
        <v>732.44</v>
      </c>
      <c r="G260" s="36"/>
      <c r="H260" s="41"/>
    </row>
    <row r="261" spans="1:8" s="2" customFormat="1" ht="16.9" customHeight="1">
      <c r="A261" s="36"/>
      <c r="B261" s="41"/>
      <c r="C261" s="281" t="s">
        <v>21</v>
      </c>
      <c r="D261" s="281" t="s">
        <v>337</v>
      </c>
      <c r="E261" s="19" t="s">
        <v>21</v>
      </c>
      <c r="F261" s="282">
        <v>0</v>
      </c>
      <c r="G261" s="36"/>
      <c r="H261" s="41"/>
    </row>
    <row r="262" spans="1:8" s="2" customFormat="1" ht="16.9" customHeight="1">
      <c r="A262" s="36"/>
      <c r="B262" s="41"/>
      <c r="C262" s="281" t="s">
        <v>21</v>
      </c>
      <c r="D262" s="281" t="s">
        <v>356</v>
      </c>
      <c r="E262" s="19" t="s">
        <v>21</v>
      </c>
      <c r="F262" s="282">
        <v>291.17</v>
      </c>
      <c r="G262" s="36"/>
      <c r="H262" s="41"/>
    </row>
    <row r="263" spans="1:8" s="2" customFormat="1" ht="16.9" customHeight="1">
      <c r="A263" s="36"/>
      <c r="B263" s="41"/>
      <c r="C263" s="281" t="s">
        <v>21</v>
      </c>
      <c r="D263" s="281" t="s">
        <v>1248</v>
      </c>
      <c r="E263" s="19" t="s">
        <v>21</v>
      </c>
      <c r="F263" s="282">
        <v>38.11</v>
      </c>
      <c r="G263" s="36"/>
      <c r="H263" s="41"/>
    </row>
    <row r="264" spans="1:8" s="2" customFormat="1" ht="16.9" customHeight="1">
      <c r="A264" s="36"/>
      <c r="B264" s="41"/>
      <c r="C264" s="281" t="s">
        <v>21</v>
      </c>
      <c r="D264" s="281" t="s">
        <v>1249</v>
      </c>
      <c r="E264" s="19" t="s">
        <v>21</v>
      </c>
      <c r="F264" s="282">
        <v>25.65</v>
      </c>
      <c r="G264" s="36"/>
      <c r="H264" s="41"/>
    </row>
    <row r="265" spans="1:8" s="2" customFormat="1" ht="16.9" customHeight="1">
      <c r="A265" s="36"/>
      <c r="B265" s="41"/>
      <c r="C265" s="281" t="s">
        <v>21</v>
      </c>
      <c r="D265" s="281" t="s">
        <v>1250</v>
      </c>
      <c r="E265" s="19" t="s">
        <v>21</v>
      </c>
      <c r="F265" s="282">
        <v>27.12</v>
      </c>
      <c r="G265" s="36"/>
      <c r="H265" s="41"/>
    </row>
    <row r="266" spans="1:8" s="2" customFormat="1" ht="16.9" customHeight="1">
      <c r="A266" s="36"/>
      <c r="B266" s="41"/>
      <c r="C266" s="281" t="s">
        <v>21</v>
      </c>
      <c r="D266" s="281" t="s">
        <v>1251</v>
      </c>
      <c r="E266" s="19" t="s">
        <v>21</v>
      </c>
      <c r="F266" s="282">
        <v>108.49</v>
      </c>
      <c r="G266" s="36"/>
      <c r="H266" s="41"/>
    </row>
    <row r="267" spans="1:8" s="2" customFormat="1" ht="16.9" customHeight="1">
      <c r="A267" s="36"/>
      <c r="B267" s="41"/>
      <c r="C267" s="281" t="s">
        <v>21</v>
      </c>
      <c r="D267" s="281" t="s">
        <v>1252</v>
      </c>
      <c r="E267" s="19" t="s">
        <v>21</v>
      </c>
      <c r="F267" s="282">
        <v>79.85</v>
      </c>
      <c r="G267" s="36"/>
      <c r="H267" s="41"/>
    </row>
    <row r="268" spans="1:8" s="2" customFormat="1" ht="16.9" customHeight="1">
      <c r="A268" s="36"/>
      <c r="B268" s="41"/>
      <c r="C268" s="281" t="s">
        <v>21</v>
      </c>
      <c r="D268" s="281" t="s">
        <v>1253</v>
      </c>
      <c r="E268" s="19" t="s">
        <v>21</v>
      </c>
      <c r="F268" s="282">
        <v>59.11</v>
      </c>
      <c r="G268" s="36"/>
      <c r="H268" s="41"/>
    </row>
    <row r="269" spans="1:8" s="2" customFormat="1" ht="16.9" customHeight="1">
      <c r="A269" s="36"/>
      <c r="B269" s="41"/>
      <c r="C269" s="281" t="s">
        <v>21</v>
      </c>
      <c r="D269" s="281" t="s">
        <v>1254</v>
      </c>
      <c r="E269" s="19" t="s">
        <v>21</v>
      </c>
      <c r="F269" s="282">
        <v>102.94</v>
      </c>
      <c r="G269" s="36"/>
      <c r="H269" s="41"/>
    </row>
    <row r="270" spans="1:8" s="2" customFormat="1" ht="16.9" customHeight="1">
      <c r="A270" s="36"/>
      <c r="B270" s="41"/>
      <c r="C270" s="281" t="s">
        <v>163</v>
      </c>
      <c r="D270" s="281" t="s">
        <v>1255</v>
      </c>
      <c r="E270" s="19" t="s">
        <v>21</v>
      </c>
      <c r="F270" s="282">
        <v>732.44</v>
      </c>
      <c r="G270" s="36"/>
      <c r="H270" s="41"/>
    </row>
    <row r="271" spans="1:8" s="2" customFormat="1" ht="16.9" customHeight="1">
      <c r="A271" s="36"/>
      <c r="B271" s="41"/>
      <c r="C271" s="283" t="s">
        <v>2268</v>
      </c>
      <c r="D271" s="36"/>
      <c r="E271" s="36"/>
      <c r="F271" s="36"/>
      <c r="G271" s="36"/>
      <c r="H271" s="41"/>
    </row>
    <row r="272" spans="1:8" s="2" customFormat="1" ht="16.9" customHeight="1">
      <c r="A272" s="36"/>
      <c r="B272" s="41"/>
      <c r="C272" s="281" t="s">
        <v>1244</v>
      </c>
      <c r="D272" s="281" t="s">
        <v>1245</v>
      </c>
      <c r="E272" s="19" t="s">
        <v>108</v>
      </c>
      <c r="F272" s="282">
        <v>856.44</v>
      </c>
      <c r="G272" s="36"/>
      <c r="H272" s="41"/>
    </row>
    <row r="273" spans="1:8" s="2" customFormat="1" ht="16.9" customHeight="1">
      <c r="A273" s="36"/>
      <c r="B273" s="41"/>
      <c r="C273" s="281" t="s">
        <v>378</v>
      </c>
      <c r="D273" s="281" t="s">
        <v>379</v>
      </c>
      <c r="E273" s="19" t="s">
        <v>108</v>
      </c>
      <c r="F273" s="282">
        <v>732.44</v>
      </c>
      <c r="G273" s="36"/>
      <c r="H273" s="41"/>
    </row>
    <row r="274" spans="1:8" s="2" customFormat="1" ht="16.9" customHeight="1">
      <c r="A274" s="36"/>
      <c r="B274" s="41"/>
      <c r="C274" s="277" t="s">
        <v>165</v>
      </c>
      <c r="D274" s="278" t="s">
        <v>21</v>
      </c>
      <c r="E274" s="279" t="s">
        <v>108</v>
      </c>
      <c r="F274" s="280">
        <v>124</v>
      </c>
      <c r="G274" s="36"/>
      <c r="H274" s="41"/>
    </row>
    <row r="275" spans="1:8" s="2" customFormat="1" ht="16.9" customHeight="1">
      <c r="A275" s="36"/>
      <c r="B275" s="41"/>
      <c r="C275" s="281" t="s">
        <v>21</v>
      </c>
      <c r="D275" s="281" t="s">
        <v>338</v>
      </c>
      <c r="E275" s="19" t="s">
        <v>21</v>
      </c>
      <c r="F275" s="282">
        <v>124</v>
      </c>
      <c r="G275" s="36"/>
      <c r="H275" s="41"/>
    </row>
    <row r="276" spans="1:8" s="2" customFormat="1" ht="16.9" customHeight="1">
      <c r="A276" s="36"/>
      <c r="B276" s="41"/>
      <c r="C276" s="281" t="s">
        <v>165</v>
      </c>
      <c r="D276" s="281" t="s">
        <v>1256</v>
      </c>
      <c r="E276" s="19" t="s">
        <v>21</v>
      </c>
      <c r="F276" s="282">
        <v>124</v>
      </c>
      <c r="G276" s="36"/>
      <c r="H276" s="41"/>
    </row>
    <row r="277" spans="1:8" s="2" customFormat="1" ht="16.9" customHeight="1">
      <c r="A277" s="36"/>
      <c r="B277" s="41"/>
      <c r="C277" s="283" t="s">
        <v>2268</v>
      </c>
      <c r="D277" s="36"/>
      <c r="E277" s="36"/>
      <c r="F277" s="36"/>
      <c r="G277" s="36"/>
      <c r="H277" s="41"/>
    </row>
    <row r="278" spans="1:8" s="2" customFormat="1" ht="16.9" customHeight="1">
      <c r="A278" s="36"/>
      <c r="B278" s="41"/>
      <c r="C278" s="281" t="s">
        <v>1244</v>
      </c>
      <c r="D278" s="281" t="s">
        <v>1245</v>
      </c>
      <c r="E278" s="19" t="s">
        <v>108</v>
      </c>
      <c r="F278" s="282">
        <v>856.44</v>
      </c>
      <c r="G278" s="36"/>
      <c r="H278" s="41"/>
    </row>
    <row r="279" spans="1:8" s="2" customFormat="1" ht="16.9" customHeight="1">
      <c r="A279" s="36"/>
      <c r="B279" s="41"/>
      <c r="C279" s="281" t="s">
        <v>341</v>
      </c>
      <c r="D279" s="281" t="s">
        <v>342</v>
      </c>
      <c r="E279" s="19" t="s">
        <v>108</v>
      </c>
      <c r="F279" s="282">
        <v>124</v>
      </c>
      <c r="G279" s="36"/>
      <c r="H279" s="41"/>
    </row>
    <row r="280" spans="1:8" s="2" customFormat="1" ht="16.9" customHeight="1">
      <c r="A280" s="36"/>
      <c r="B280" s="41"/>
      <c r="C280" s="277" t="s">
        <v>166</v>
      </c>
      <c r="D280" s="278" t="s">
        <v>21</v>
      </c>
      <c r="E280" s="279" t="s">
        <v>167</v>
      </c>
      <c r="F280" s="280">
        <v>3</v>
      </c>
      <c r="G280" s="36"/>
      <c r="H280" s="41"/>
    </row>
    <row r="281" spans="1:8" s="2" customFormat="1" ht="16.9" customHeight="1">
      <c r="A281" s="36"/>
      <c r="B281" s="41"/>
      <c r="C281" s="281" t="s">
        <v>166</v>
      </c>
      <c r="D281" s="281" t="s">
        <v>376</v>
      </c>
      <c r="E281" s="19" t="s">
        <v>21</v>
      </c>
      <c r="F281" s="282">
        <v>3</v>
      </c>
      <c r="G281" s="36"/>
      <c r="H281" s="41"/>
    </row>
    <row r="282" spans="1:8" s="2" customFormat="1" ht="16.9" customHeight="1">
      <c r="A282" s="36"/>
      <c r="B282" s="41"/>
      <c r="C282" s="283" t="s">
        <v>2268</v>
      </c>
      <c r="D282" s="36"/>
      <c r="E282" s="36"/>
      <c r="F282" s="36"/>
      <c r="G282" s="36"/>
      <c r="H282" s="41"/>
    </row>
    <row r="283" spans="1:8" s="2" customFormat="1" ht="16.9" customHeight="1">
      <c r="A283" s="36"/>
      <c r="B283" s="41"/>
      <c r="C283" s="281" t="s">
        <v>500</v>
      </c>
      <c r="D283" s="281" t="s">
        <v>501</v>
      </c>
      <c r="E283" s="19" t="s">
        <v>159</v>
      </c>
      <c r="F283" s="282">
        <v>3</v>
      </c>
      <c r="G283" s="36"/>
      <c r="H283" s="41"/>
    </row>
    <row r="284" spans="1:8" s="2" customFormat="1" ht="22.5">
      <c r="A284" s="36"/>
      <c r="B284" s="41"/>
      <c r="C284" s="281" t="s">
        <v>586</v>
      </c>
      <c r="D284" s="281" t="s">
        <v>587</v>
      </c>
      <c r="E284" s="19" t="s">
        <v>132</v>
      </c>
      <c r="F284" s="282">
        <v>19.48</v>
      </c>
      <c r="G284" s="36"/>
      <c r="H284" s="41"/>
    </row>
    <row r="285" spans="1:8" s="2" customFormat="1" ht="16.9" customHeight="1">
      <c r="A285" s="36"/>
      <c r="B285" s="41"/>
      <c r="C285" s="277" t="s">
        <v>169</v>
      </c>
      <c r="D285" s="278" t="s">
        <v>21</v>
      </c>
      <c r="E285" s="279" t="s">
        <v>167</v>
      </c>
      <c r="F285" s="280">
        <v>3</v>
      </c>
      <c r="G285" s="36"/>
      <c r="H285" s="41"/>
    </row>
    <row r="286" spans="1:8" s="2" customFormat="1" ht="16.9" customHeight="1">
      <c r="A286" s="36"/>
      <c r="B286" s="41"/>
      <c r="C286" s="281" t="s">
        <v>21</v>
      </c>
      <c r="D286" s="281" t="s">
        <v>515</v>
      </c>
      <c r="E286" s="19" t="s">
        <v>21</v>
      </c>
      <c r="F286" s="282">
        <v>3</v>
      </c>
      <c r="G286" s="36"/>
      <c r="H286" s="41"/>
    </row>
    <row r="287" spans="1:8" s="2" customFormat="1" ht="16.9" customHeight="1">
      <c r="A287" s="36"/>
      <c r="B287" s="41"/>
      <c r="C287" s="281" t="s">
        <v>169</v>
      </c>
      <c r="D287" s="281" t="s">
        <v>239</v>
      </c>
      <c r="E287" s="19" t="s">
        <v>21</v>
      </c>
      <c r="F287" s="282">
        <v>3</v>
      </c>
      <c r="G287" s="36"/>
      <c r="H287" s="41"/>
    </row>
    <row r="288" spans="1:8" s="2" customFormat="1" ht="16.9" customHeight="1">
      <c r="A288" s="36"/>
      <c r="B288" s="41"/>
      <c r="C288" s="283" t="s">
        <v>2268</v>
      </c>
      <c r="D288" s="36"/>
      <c r="E288" s="36"/>
      <c r="F288" s="36"/>
      <c r="G288" s="36"/>
      <c r="H288" s="41"/>
    </row>
    <row r="289" spans="1:8" s="2" customFormat="1" ht="16.9" customHeight="1">
      <c r="A289" s="36"/>
      <c r="B289" s="41"/>
      <c r="C289" s="281" t="s">
        <v>511</v>
      </c>
      <c r="D289" s="281" t="s">
        <v>512</v>
      </c>
      <c r="E289" s="19" t="s">
        <v>159</v>
      </c>
      <c r="F289" s="282">
        <v>3</v>
      </c>
      <c r="G289" s="36"/>
      <c r="H289" s="41"/>
    </row>
    <row r="290" spans="1:8" s="2" customFormat="1" ht="22.5">
      <c r="A290" s="36"/>
      <c r="B290" s="41"/>
      <c r="C290" s="281" t="s">
        <v>586</v>
      </c>
      <c r="D290" s="281" t="s">
        <v>587</v>
      </c>
      <c r="E290" s="19" t="s">
        <v>132</v>
      </c>
      <c r="F290" s="282">
        <v>19.48</v>
      </c>
      <c r="G290" s="36"/>
      <c r="H290" s="41"/>
    </row>
    <row r="291" spans="1:8" s="2" customFormat="1" ht="16.9" customHeight="1">
      <c r="A291" s="36"/>
      <c r="B291" s="41"/>
      <c r="C291" s="277" t="s">
        <v>158</v>
      </c>
      <c r="D291" s="278" t="s">
        <v>21</v>
      </c>
      <c r="E291" s="279" t="s">
        <v>159</v>
      </c>
      <c r="F291" s="280">
        <v>5</v>
      </c>
      <c r="G291" s="36"/>
      <c r="H291" s="41"/>
    </row>
    <row r="292" spans="1:8" s="2" customFormat="1" ht="16.9" customHeight="1">
      <c r="A292" s="36"/>
      <c r="B292" s="41"/>
      <c r="C292" s="281" t="s">
        <v>158</v>
      </c>
      <c r="D292" s="281" t="s">
        <v>509</v>
      </c>
      <c r="E292" s="19" t="s">
        <v>21</v>
      </c>
      <c r="F292" s="282">
        <v>5</v>
      </c>
      <c r="G292" s="36"/>
      <c r="H292" s="41"/>
    </row>
    <row r="293" spans="1:8" s="2" customFormat="1" ht="16.9" customHeight="1">
      <c r="A293" s="36"/>
      <c r="B293" s="41"/>
      <c r="C293" s="283" t="s">
        <v>2268</v>
      </c>
      <c r="D293" s="36"/>
      <c r="E293" s="36"/>
      <c r="F293" s="36"/>
      <c r="G293" s="36"/>
      <c r="H293" s="41"/>
    </row>
    <row r="294" spans="1:8" s="2" customFormat="1" ht="16.9" customHeight="1">
      <c r="A294" s="36"/>
      <c r="B294" s="41"/>
      <c r="C294" s="281" t="s">
        <v>505</v>
      </c>
      <c r="D294" s="281" t="s">
        <v>506</v>
      </c>
      <c r="E294" s="19" t="s">
        <v>159</v>
      </c>
      <c r="F294" s="282">
        <v>5</v>
      </c>
      <c r="G294" s="36"/>
      <c r="H294" s="41"/>
    </row>
    <row r="295" spans="1:8" s="2" customFormat="1" ht="16.9" customHeight="1">
      <c r="A295" s="36"/>
      <c r="B295" s="41"/>
      <c r="C295" s="281" t="s">
        <v>265</v>
      </c>
      <c r="D295" s="281" t="s">
        <v>266</v>
      </c>
      <c r="E295" s="19" t="s">
        <v>159</v>
      </c>
      <c r="F295" s="282">
        <v>5</v>
      </c>
      <c r="G295" s="36"/>
      <c r="H295" s="41"/>
    </row>
    <row r="296" spans="1:8" s="2" customFormat="1" ht="22.5">
      <c r="A296" s="36"/>
      <c r="B296" s="41"/>
      <c r="C296" s="281" t="s">
        <v>586</v>
      </c>
      <c r="D296" s="281" t="s">
        <v>587</v>
      </c>
      <c r="E296" s="19" t="s">
        <v>132</v>
      </c>
      <c r="F296" s="282">
        <v>19.48</v>
      </c>
      <c r="G296" s="36"/>
      <c r="H296" s="41"/>
    </row>
    <row r="297" spans="1:8" s="2" customFormat="1" ht="16.9" customHeight="1">
      <c r="A297" s="36"/>
      <c r="B297" s="41"/>
      <c r="C297" s="277" t="s">
        <v>180</v>
      </c>
      <c r="D297" s="278" t="s">
        <v>21</v>
      </c>
      <c r="E297" s="279" t="s">
        <v>159</v>
      </c>
      <c r="F297" s="280">
        <v>5</v>
      </c>
      <c r="G297" s="36"/>
      <c r="H297" s="41"/>
    </row>
    <row r="298" spans="1:8" s="2" customFormat="1" ht="16.9" customHeight="1">
      <c r="A298" s="36"/>
      <c r="B298" s="41"/>
      <c r="C298" s="281" t="s">
        <v>180</v>
      </c>
      <c r="D298" s="281" t="s">
        <v>521</v>
      </c>
      <c r="E298" s="19" t="s">
        <v>21</v>
      </c>
      <c r="F298" s="282">
        <v>5</v>
      </c>
      <c r="G298" s="36"/>
      <c r="H298" s="41"/>
    </row>
    <row r="299" spans="1:8" s="2" customFormat="1" ht="16.9" customHeight="1">
      <c r="A299" s="36"/>
      <c r="B299" s="41"/>
      <c r="C299" s="283" t="s">
        <v>2268</v>
      </c>
      <c r="D299" s="36"/>
      <c r="E299" s="36"/>
      <c r="F299" s="36"/>
      <c r="G299" s="36"/>
      <c r="H299" s="41"/>
    </row>
    <row r="300" spans="1:8" s="2" customFormat="1" ht="16.9" customHeight="1">
      <c r="A300" s="36"/>
      <c r="B300" s="41"/>
      <c r="C300" s="281" t="s">
        <v>517</v>
      </c>
      <c r="D300" s="281" t="s">
        <v>518</v>
      </c>
      <c r="E300" s="19" t="s">
        <v>159</v>
      </c>
      <c r="F300" s="282">
        <v>5</v>
      </c>
      <c r="G300" s="36"/>
      <c r="H300" s="41"/>
    </row>
    <row r="301" spans="1:8" s="2" customFormat="1" ht="16.9" customHeight="1">
      <c r="A301" s="36"/>
      <c r="B301" s="41"/>
      <c r="C301" s="281" t="s">
        <v>295</v>
      </c>
      <c r="D301" s="281" t="s">
        <v>296</v>
      </c>
      <c r="E301" s="19" t="s">
        <v>159</v>
      </c>
      <c r="F301" s="282">
        <v>5</v>
      </c>
      <c r="G301" s="36"/>
      <c r="H301" s="41"/>
    </row>
    <row r="302" spans="1:8" s="2" customFormat="1" ht="22.5">
      <c r="A302" s="36"/>
      <c r="B302" s="41"/>
      <c r="C302" s="281" t="s">
        <v>577</v>
      </c>
      <c r="D302" s="281" t="s">
        <v>578</v>
      </c>
      <c r="E302" s="19" t="s">
        <v>132</v>
      </c>
      <c r="F302" s="282">
        <v>12.569</v>
      </c>
      <c r="G302" s="36"/>
      <c r="H302" s="41"/>
    </row>
    <row r="303" spans="1:8" s="2" customFormat="1" ht="16.9" customHeight="1">
      <c r="A303" s="36"/>
      <c r="B303" s="41"/>
      <c r="C303" s="277" t="s">
        <v>847</v>
      </c>
      <c r="D303" s="278" t="s">
        <v>21</v>
      </c>
      <c r="E303" s="279" t="s">
        <v>108</v>
      </c>
      <c r="F303" s="280">
        <v>52</v>
      </c>
      <c r="G303" s="36"/>
      <c r="H303" s="41"/>
    </row>
    <row r="304" spans="1:8" s="2" customFormat="1" ht="16.9" customHeight="1">
      <c r="A304" s="36"/>
      <c r="B304" s="41"/>
      <c r="C304" s="281" t="s">
        <v>21</v>
      </c>
      <c r="D304" s="281" t="s">
        <v>337</v>
      </c>
      <c r="E304" s="19" t="s">
        <v>21</v>
      </c>
      <c r="F304" s="282">
        <v>0</v>
      </c>
      <c r="G304" s="36"/>
      <c r="H304" s="41"/>
    </row>
    <row r="305" spans="1:8" s="2" customFormat="1" ht="16.9" customHeight="1">
      <c r="A305" s="36"/>
      <c r="B305" s="41"/>
      <c r="C305" s="281" t="s">
        <v>21</v>
      </c>
      <c r="D305" s="281" t="s">
        <v>843</v>
      </c>
      <c r="E305" s="19" t="s">
        <v>21</v>
      </c>
      <c r="F305" s="282">
        <v>13</v>
      </c>
      <c r="G305" s="36"/>
      <c r="H305" s="41"/>
    </row>
    <row r="306" spans="1:8" s="2" customFormat="1" ht="16.9" customHeight="1">
      <c r="A306" s="36"/>
      <c r="B306" s="41"/>
      <c r="C306" s="281" t="s">
        <v>21</v>
      </c>
      <c r="D306" s="281" t="s">
        <v>844</v>
      </c>
      <c r="E306" s="19" t="s">
        <v>21</v>
      </c>
      <c r="F306" s="282">
        <v>13</v>
      </c>
      <c r="G306" s="36"/>
      <c r="H306" s="41"/>
    </row>
    <row r="307" spans="1:8" s="2" customFormat="1" ht="16.9" customHeight="1">
      <c r="A307" s="36"/>
      <c r="B307" s="41"/>
      <c r="C307" s="281" t="s">
        <v>21</v>
      </c>
      <c r="D307" s="281" t="s">
        <v>845</v>
      </c>
      <c r="E307" s="19" t="s">
        <v>21</v>
      </c>
      <c r="F307" s="282">
        <v>13</v>
      </c>
      <c r="G307" s="36"/>
      <c r="H307" s="41"/>
    </row>
    <row r="308" spans="1:8" s="2" customFormat="1" ht="16.9" customHeight="1">
      <c r="A308" s="36"/>
      <c r="B308" s="41"/>
      <c r="C308" s="281" t="s">
        <v>21</v>
      </c>
      <c r="D308" s="281" t="s">
        <v>846</v>
      </c>
      <c r="E308" s="19" t="s">
        <v>21</v>
      </c>
      <c r="F308" s="282">
        <v>13</v>
      </c>
      <c r="G308" s="36"/>
      <c r="H308" s="41"/>
    </row>
    <row r="309" spans="1:8" s="2" customFormat="1" ht="16.9" customHeight="1">
      <c r="A309" s="36"/>
      <c r="B309" s="41"/>
      <c r="C309" s="281" t="s">
        <v>847</v>
      </c>
      <c r="D309" s="281" t="s">
        <v>239</v>
      </c>
      <c r="E309" s="19" t="s">
        <v>21</v>
      </c>
      <c r="F309" s="282">
        <v>52</v>
      </c>
      <c r="G309" s="36"/>
      <c r="H309" s="41"/>
    </row>
    <row r="310" spans="1:8" s="2" customFormat="1" ht="16.9" customHeight="1">
      <c r="A310" s="36"/>
      <c r="B310" s="41"/>
      <c r="C310" s="277" t="s">
        <v>837</v>
      </c>
      <c r="D310" s="278" t="s">
        <v>21</v>
      </c>
      <c r="E310" s="279" t="s">
        <v>108</v>
      </c>
      <c r="F310" s="280">
        <v>188.3</v>
      </c>
      <c r="G310" s="36"/>
      <c r="H310" s="41"/>
    </row>
    <row r="311" spans="1:8" s="2" customFormat="1" ht="16.9" customHeight="1">
      <c r="A311" s="36"/>
      <c r="B311" s="41"/>
      <c r="C311" s="281" t="s">
        <v>21</v>
      </c>
      <c r="D311" s="281" t="s">
        <v>337</v>
      </c>
      <c r="E311" s="19" t="s">
        <v>21</v>
      </c>
      <c r="F311" s="282">
        <v>0</v>
      </c>
      <c r="G311" s="36"/>
      <c r="H311" s="41"/>
    </row>
    <row r="312" spans="1:8" s="2" customFormat="1" ht="16.9" customHeight="1">
      <c r="A312" s="36"/>
      <c r="B312" s="41"/>
      <c r="C312" s="281" t="s">
        <v>21</v>
      </c>
      <c r="D312" s="281" t="s">
        <v>833</v>
      </c>
      <c r="E312" s="19" t="s">
        <v>21</v>
      </c>
      <c r="F312" s="282">
        <v>47.5</v>
      </c>
      <c r="G312" s="36"/>
      <c r="H312" s="41"/>
    </row>
    <row r="313" spans="1:8" s="2" customFormat="1" ht="16.9" customHeight="1">
      <c r="A313" s="36"/>
      <c r="B313" s="41"/>
      <c r="C313" s="281" t="s">
        <v>21</v>
      </c>
      <c r="D313" s="281" t="s">
        <v>834</v>
      </c>
      <c r="E313" s="19" t="s">
        <v>21</v>
      </c>
      <c r="F313" s="282">
        <v>46.6</v>
      </c>
      <c r="G313" s="36"/>
      <c r="H313" s="41"/>
    </row>
    <row r="314" spans="1:8" s="2" customFormat="1" ht="16.9" customHeight="1">
      <c r="A314" s="36"/>
      <c r="B314" s="41"/>
      <c r="C314" s="281" t="s">
        <v>21</v>
      </c>
      <c r="D314" s="281" t="s">
        <v>835</v>
      </c>
      <c r="E314" s="19" t="s">
        <v>21</v>
      </c>
      <c r="F314" s="282">
        <v>49.7</v>
      </c>
      <c r="G314" s="36"/>
      <c r="H314" s="41"/>
    </row>
    <row r="315" spans="1:8" s="2" customFormat="1" ht="16.9" customHeight="1">
      <c r="A315" s="36"/>
      <c r="B315" s="41"/>
      <c r="C315" s="281" t="s">
        <v>21</v>
      </c>
      <c r="D315" s="281" t="s">
        <v>836</v>
      </c>
      <c r="E315" s="19" t="s">
        <v>21</v>
      </c>
      <c r="F315" s="282">
        <v>44.5</v>
      </c>
      <c r="G315" s="36"/>
      <c r="H315" s="41"/>
    </row>
    <row r="316" spans="1:8" s="2" customFormat="1" ht="16.9" customHeight="1">
      <c r="A316" s="36"/>
      <c r="B316" s="41"/>
      <c r="C316" s="281" t="s">
        <v>837</v>
      </c>
      <c r="D316" s="281" t="s">
        <v>239</v>
      </c>
      <c r="E316" s="19" t="s">
        <v>21</v>
      </c>
      <c r="F316" s="282">
        <v>188.3</v>
      </c>
      <c r="G316" s="36"/>
      <c r="H316" s="41"/>
    </row>
    <row r="317" spans="1:8" s="2" customFormat="1" ht="16.9" customHeight="1">
      <c r="A317" s="36"/>
      <c r="B317" s="41"/>
      <c r="C317" s="277" t="s">
        <v>181</v>
      </c>
      <c r="D317" s="278" t="s">
        <v>21</v>
      </c>
      <c r="E317" s="279" t="s">
        <v>108</v>
      </c>
      <c r="F317" s="280">
        <v>25.2</v>
      </c>
      <c r="G317" s="36"/>
      <c r="H317" s="41"/>
    </row>
    <row r="318" spans="1:8" s="2" customFormat="1" ht="16.9" customHeight="1">
      <c r="A318" s="36"/>
      <c r="B318" s="41"/>
      <c r="C318" s="281" t="s">
        <v>21</v>
      </c>
      <c r="D318" s="281" t="s">
        <v>787</v>
      </c>
      <c r="E318" s="19" t="s">
        <v>21</v>
      </c>
      <c r="F318" s="282">
        <v>25.2</v>
      </c>
      <c r="G318" s="36"/>
      <c r="H318" s="41"/>
    </row>
    <row r="319" spans="1:8" s="2" customFormat="1" ht="16.9" customHeight="1">
      <c r="A319" s="36"/>
      <c r="B319" s="41"/>
      <c r="C319" s="281" t="s">
        <v>181</v>
      </c>
      <c r="D319" s="281" t="s">
        <v>239</v>
      </c>
      <c r="E319" s="19" t="s">
        <v>21</v>
      </c>
      <c r="F319" s="282">
        <v>25.2</v>
      </c>
      <c r="G319" s="36"/>
      <c r="H319" s="41"/>
    </row>
    <row r="320" spans="1:8" s="2" customFormat="1" ht="16.9" customHeight="1">
      <c r="A320" s="36"/>
      <c r="B320" s="41"/>
      <c r="C320" s="283" t="s">
        <v>2268</v>
      </c>
      <c r="D320" s="36"/>
      <c r="E320" s="36"/>
      <c r="F320" s="36"/>
      <c r="G320" s="36"/>
      <c r="H320" s="41"/>
    </row>
    <row r="321" spans="1:8" s="2" customFormat="1" ht="16.9" customHeight="1">
      <c r="A321" s="36"/>
      <c r="B321" s="41"/>
      <c r="C321" s="281" t="s">
        <v>783</v>
      </c>
      <c r="D321" s="281" t="s">
        <v>784</v>
      </c>
      <c r="E321" s="19" t="s">
        <v>108</v>
      </c>
      <c r="F321" s="282">
        <v>25.2</v>
      </c>
      <c r="G321" s="36"/>
      <c r="H321" s="41"/>
    </row>
    <row r="322" spans="1:8" s="2" customFormat="1" ht="16.9" customHeight="1">
      <c r="A322" s="36"/>
      <c r="B322" s="41"/>
      <c r="C322" s="281" t="s">
        <v>789</v>
      </c>
      <c r="D322" s="281" t="s">
        <v>790</v>
      </c>
      <c r="E322" s="19" t="s">
        <v>108</v>
      </c>
      <c r="F322" s="282">
        <v>25.2</v>
      </c>
      <c r="G322" s="36"/>
      <c r="H322" s="41"/>
    </row>
    <row r="323" spans="1:8" s="2" customFormat="1" ht="22.5">
      <c r="A323" s="36"/>
      <c r="B323" s="41"/>
      <c r="C323" s="281" t="s">
        <v>1282</v>
      </c>
      <c r="D323" s="281" t="s">
        <v>1283</v>
      </c>
      <c r="E323" s="19" t="s">
        <v>108</v>
      </c>
      <c r="F323" s="282">
        <v>129.71</v>
      </c>
      <c r="G323" s="36"/>
      <c r="H323" s="41"/>
    </row>
    <row r="324" spans="1:8" s="2" customFormat="1" ht="16.9" customHeight="1">
      <c r="A324" s="36"/>
      <c r="B324" s="41"/>
      <c r="C324" s="277" t="s">
        <v>170</v>
      </c>
      <c r="D324" s="278" t="s">
        <v>21</v>
      </c>
      <c r="E324" s="279" t="s">
        <v>129</v>
      </c>
      <c r="F324" s="280">
        <v>8.4</v>
      </c>
      <c r="G324" s="36"/>
      <c r="H324" s="41"/>
    </row>
    <row r="325" spans="1:8" s="2" customFormat="1" ht="16.9" customHeight="1">
      <c r="A325" s="36"/>
      <c r="B325" s="41"/>
      <c r="C325" s="281" t="s">
        <v>21</v>
      </c>
      <c r="D325" s="281" t="s">
        <v>540</v>
      </c>
      <c r="E325" s="19" t="s">
        <v>21</v>
      </c>
      <c r="F325" s="282">
        <v>8.4</v>
      </c>
      <c r="G325" s="36"/>
      <c r="H325" s="41"/>
    </row>
    <row r="326" spans="1:8" s="2" customFormat="1" ht="16.9" customHeight="1">
      <c r="A326" s="36"/>
      <c r="B326" s="41"/>
      <c r="C326" s="281" t="s">
        <v>170</v>
      </c>
      <c r="D326" s="281" t="s">
        <v>239</v>
      </c>
      <c r="E326" s="19" t="s">
        <v>21</v>
      </c>
      <c r="F326" s="282">
        <v>8.4</v>
      </c>
      <c r="G326" s="36"/>
      <c r="H326" s="41"/>
    </row>
    <row r="327" spans="1:8" s="2" customFormat="1" ht="16.9" customHeight="1">
      <c r="A327" s="36"/>
      <c r="B327" s="41"/>
      <c r="C327" s="283" t="s">
        <v>2268</v>
      </c>
      <c r="D327" s="36"/>
      <c r="E327" s="36"/>
      <c r="F327" s="36"/>
      <c r="G327" s="36"/>
      <c r="H327" s="41"/>
    </row>
    <row r="328" spans="1:8" s="2" customFormat="1" ht="16.9" customHeight="1">
      <c r="A328" s="36"/>
      <c r="B328" s="41"/>
      <c r="C328" s="281" t="s">
        <v>535</v>
      </c>
      <c r="D328" s="281" t="s">
        <v>536</v>
      </c>
      <c r="E328" s="19" t="s">
        <v>129</v>
      </c>
      <c r="F328" s="282">
        <v>8.4</v>
      </c>
      <c r="G328" s="36"/>
      <c r="H328" s="41"/>
    </row>
    <row r="329" spans="1:8" s="2" customFormat="1" ht="22.5">
      <c r="A329" s="36"/>
      <c r="B329" s="41"/>
      <c r="C329" s="281" t="s">
        <v>586</v>
      </c>
      <c r="D329" s="281" t="s">
        <v>587</v>
      </c>
      <c r="E329" s="19" t="s">
        <v>132</v>
      </c>
      <c r="F329" s="282">
        <v>19.48</v>
      </c>
      <c r="G329" s="36"/>
      <c r="H329" s="41"/>
    </row>
    <row r="330" spans="1:8" s="2" customFormat="1" ht="16.9" customHeight="1">
      <c r="A330" s="36"/>
      <c r="B330" s="41"/>
      <c r="C330" s="277" t="s">
        <v>178</v>
      </c>
      <c r="D330" s="278" t="s">
        <v>21</v>
      </c>
      <c r="E330" s="279" t="s">
        <v>129</v>
      </c>
      <c r="F330" s="280">
        <v>19</v>
      </c>
      <c r="G330" s="36"/>
      <c r="H330" s="41"/>
    </row>
    <row r="331" spans="1:8" s="2" customFormat="1" ht="16.9" customHeight="1">
      <c r="A331" s="36"/>
      <c r="B331" s="41"/>
      <c r="C331" s="281" t="s">
        <v>178</v>
      </c>
      <c r="D331" s="281" t="s">
        <v>527</v>
      </c>
      <c r="E331" s="19" t="s">
        <v>21</v>
      </c>
      <c r="F331" s="282">
        <v>19</v>
      </c>
      <c r="G331" s="36"/>
      <c r="H331" s="41"/>
    </row>
    <row r="332" spans="1:8" s="2" customFormat="1" ht="16.9" customHeight="1">
      <c r="A332" s="36"/>
      <c r="B332" s="41"/>
      <c r="C332" s="283" t="s">
        <v>2268</v>
      </c>
      <c r="D332" s="36"/>
      <c r="E332" s="36"/>
      <c r="F332" s="36"/>
      <c r="G332" s="36"/>
      <c r="H332" s="41"/>
    </row>
    <row r="333" spans="1:8" s="2" customFormat="1" ht="16.9" customHeight="1">
      <c r="A333" s="36"/>
      <c r="B333" s="41"/>
      <c r="C333" s="281" t="s">
        <v>523</v>
      </c>
      <c r="D333" s="281" t="s">
        <v>524</v>
      </c>
      <c r="E333" s="19" t="s">
        <v>129</v>
      </c>
      <c r="F333" s="282">
        <v>19</v>
      </c>
      <c r="G333" s="36"/>
      <c r="H333" s="41"/>
    </row>
    <row r="334" spans="1:8" s="2" customFormat="1" ht="16.9" customHeight="1">
      <c r="A334" s="36"/>
      <c r="B334" s="41"/>
      <c r="C334" s="281" t="s">
        <v>346</v>
      </c>
      <c r="D334" s="281" t="s">
        <v>347</v>
      </c>
      <c r="E334" s="19" t="s">
        <v>108</v>
      </c>
      <c r="F334" s="282">
        <v>7.6</v>
      </c>
      <c r="G334" s="36"/>
      <c r="H334" s="41"/>
    </row>
    <row r="335" spans="1:8" s="2" customFormat="1" ht="16.9" customHeight="1">
      <c r="A335" s="36"/>
      <c r="B335" s="41"/>
      <c r="C335" s="281" t="s">
        <v>366</v>
      </c>
      <c r="D335" s="281" t="s">
        <v>367</v>
      </c>
      <c r="E335" s="19" t="s">
        <v>108</v>
      </c>
      <c r="F335" s="282">
        <v>11.4</v>
      </c>
      <c r="G335" s="36"/>
      <c r="H335" s="41"/>
    </row>
    <row r="336" spans="1:8" s="2" customFormat="1" ht="16.9" customHeight="1">
      <c r="A336" s="36"/>
      <c r="B336" s="41"/>
      <c r="C336" s="281" t="s">
        <v>529</v>
      </c>
      <c r="D336" s="281" t="s">
        <v>530</v>
      </c>
      <c r="E336" s="19" t="s">
        <v>129</v>
      </c>
      <c r="F336" s="282">
        <v>19</v>
      </c>
      <c r="G336" s="36"/>
      <c r="H336" s="41"/>
    </row>
    <row r="337" spans="1:8" s="2" customFormat="1" ht="22.5">
      <c r="A337" s="36"/>
      <c r="B337" s="41"/>
      <c r="C337" s="281" t="s">
        <v>586</v>
      </c>
      <c r="D337" s="281" t="s">
        <v>587</v>
      </c>
      <c r="E337" s="19" t="s">
        <v>132</v>
      </c>
      <c r="F337" s="282">
        <v>19.48</v>
      </c>
      <c r="G337" s="36"/>
      <c r="H337" s="41"/>
    </row>
    <row r="338" spans="1:8" s="2" customFormat="1" ht="16.9" customHeight="1">
      <c r="A338" s="36"/>
      <c r="B338" s="41"/>
      <c r="C338" s="277" t="s">
        <v>154</v>
      </c>
      <c r="D338" s="278" t="s">
        <v>21</v>
      </c>
      <c r="E338" s="279" t="s">
        <v>108</v>
      </c>
      <c r="F338" s="280">
        <v>12.063</v>
      </c>
      <c r="G338" s="36"/>
      <c r="H338" s="41"/>
    </row>
    <row r="339" spans="1:8" s="2" customFormat="1" ht="16.9" customHeight="1">
      <c r="A339" s="36"/>
      <c r="B339" s="41"/>
      <c r="C339" s="281" t="s">
        <v>21</v>
      </c>
      <c r="D339" s="281" t="s">
        <v>337</v>
      </c>
      <c r="E339" s="19" t="s">
        <v>21</v>
      </c>
      <c r="F339" s="282">
        <v>0</v>
      </c>
      <c r="G339" s="36"/>
      <c r="H339" s="41"/>
    </row>
    <row r="340" spans="1:8" s="2" customFormat="1" ht="16.9" customHeight="1">
      <c r="A340" s="36"/>
      <c r="B340" s="41"/>
      <c r="C340" s="281" t="s">
        <v>21</v>
      </c>
      <c r="D340" s="281" t="s">
        <v>724</v>
      </c>
      <c r="E340" s="19" t="s">
        <v>21</v>
      </c>
      <c r="F340" s="282">
        <v>3.48</v>
      </c>
      <c r="G340" s="36"/>
      <c r="H340" s="41"/>
    </row>
    <row r="341" spans="1:8" s="2" customFormat="1" ht="16.9" customHeight="1">
      <c r="A341" s="36"/>
      <c r="B341" s="41"/>
      <c r="C341" s="281" t="s">
        <v>21</v>
      </c>
      <c r="D341" s="281" t="s">
        <v>760</v>
      </c>
      <c r="E341" s="19" t="s">
        <v>21</v>
      </c>
      <c r="F341" s="282">
        <v>2.22</v>
      </c>
      <c r="G341" s="36"/>
      <c r="H341" s="41"/>
    </row>
    <row r="342" spans="1:8" s="2" customFormat="1" ht="16.9" customHeight="1">
      <c r="A342" s="36"/>
      <c r="B342" s="41"/>
      <c r="C342" s="281" t="s">
        <v>21</v>
      </c>
      <c r="D342" s="281" t="s">
        <v>761</v>
      </c>
      <c r="E342" s="19" t="s">
        <v>21</v>
      </c>
      <c r="F342" s="282">
        <v>6.363</v>
      </c>
      <c r="G342" s="36"/>
      <c r="H342" s="41"/>
    </row>
    <row r="343" spans="1:8" s="2" customFormat="1" ht="16.9" customHeight="1">
      <c r="A343" s="36"/>
      <c r="B343" s="41"/>
      <c r="C343" s="281" t="s">
        <v>154</v>
      </c>
      <c r="D343" s="281" t="s">
        <v>340</v>
      </c>
      <c r="E343" s="19" t="s">
        <v>21</v>
      </c>
      <c r="F343" s="282">
        <v>12.063</v>
      </c>
      <c r="G343" s="36"/>
      <c r="H343" s="41"/>
    </row>
    <row r="344" spans="1:8" s="2" customFormat="1" ht="16.9" customHeight="1">
      <c r="A344" s="36"/>
      <c r="B344" s="41"/>
      <c r="C344" s="283" t="s">
        <v>2268</v>
      </c>
      <c r="D344" s="36"/>
      <c r="E344" s="36"/>
      <c r="F344" s="36"/>
      <c r="G344" s="36"/>
      <c r="H344" s="41"/>
    </row>
    <row r="345" spans="1:8" s="2" customFormat="1" ht="16.9" customHeight="1">
      <c r="A345" s="36"/>
      <c r="B345" s="41"/>
      <c r="C345" s="281" t="s">
        <v>756</v>
      </c>
      <c r="D345" s="281" t="s">
        <v>757</v>
      </c>
      <c r="E345" s="19" t="s">
        <v>108</v>
      </c>
      <c r="F345" s="282">
        <v>12.063</v>
      </c>
      <c r="G345" s="36"/>
      <c r="H345" s="41"/>
    </row>
    <row r="346" spans="1:8" s="2" customFormat="1" ht="16.9" customHeight="1">
      <c r="A346" s="36"/>
      <c r="B346" s="41"/>
      <c r="C346" s="281" t="s">
        <v>763</v>
      </c>
      <c r="D346" s="281" t="s">
        <v>764</v>
      </c>
      <c r="E346" s="19" t="s">
        <v>108</v>
      </c>
      <c r="F346" s="282">
        <v>12.063</v>
      </c>
      <c r="G346" s="36"/>
      <c r="H346" s="41"/>
    </row>
    <row r="347" spans="1:8" s="2" customFormat="1" ht="16.9" customHeight="1">
      <c r="A347" s="36"/>
      <c r="B347" s="41"/>
      <c r="C347" s="281" t="s">
        <v>773</v>
      </c>
      <c r="D347" s="281" t="s">
        <v>774</v>
      </c>
      <c r="E347" s="19" t="s">
        <v>108</v>
      </c>
      <c r="F347" s="282">
        <v>12.063</v>
      </c>
      <c r="G347" s="36"/>
      <c r="H347" s="41"/>
    </row>
    <row r="348" spans="1:8" s="2" customFormat="1" ht="16.9" customHeight="1">
      <c r="A348" s="36"/>
      <c r="B348" s="41"/>
      <c r="C348" s="281" t="s">
        <v>778</v>
      </c>
      <c r="D348" s="281" t="s">
        <v>779</v>
      </c>
      <c r="E348" s="19" t="s">
        <v>108</v>
      </c>
      <c r="F348" s="282">
        <v>12.063</v>
      </c>
      <c r="G348" s="36"/>
      <c r="H348" s="41"/>
    </row>
    <row r="349" spans="1:8" s="2" customFormat="1" ht="16.9" customHeight="1">
      <c r="A349" s="36"/>
      <c r="B349" s="41"/>
      <c r="C349" s="281" t="s">
        <v>741</v>
      </c>
      <c r="D349" s="281" t="s">
        <v>742</v>
      </c>
      <c r="E349" s="19" t="s">
        <v>108</v>
      </c>
      <c r="F349" s="282">
        <v>12.546</v>
      </c>
      <c r="G349" s="36"/>
      <c r="H349" s="41"/>
    </row>
    <row r="350" spans="1:8" s="2" customFormat="1" ht="16.9" customHeight="1">
      <c r="A350" s="36"/>
      <c r="B350" s="41"/>
      <c r="C350" s="277" t="s">
        <v>152</v>
      </c>
      <c r="D350" s="278" t="s">
        <v>21</v>
      </c>
      <c r="E350" s="279" t="s">
        <v>108</v>
      </c>
      <c r="F350" s="280">
        <v>57.31</v>
      </c>
      <c r="G350" s="36"/>
      <c r="H350" s="41"/>
    </row>
    <row r="351" spans="1:8" s="2" customFormat="1" ht="16.9" customHeight="1">
      <c r="A351" s="36"/>
      <c r="B351" s="41"/>
      <c r="C351" s="281" t="s">
        <v>21</v>
      </c>
      <c r="D351" s="281" t="s">
        <v>337</v>
      </c>
      <c r="E351" s="19" t="s">
        <v>21</v>
      </c>
      <c r="F351" s="282">
        <v>0</v>
      </c>
      <c r="G351" s="36"/>
      <c r="H351" s="41"/>
    </row>
    <row r="352" spans="1:8" s="2" customFormat="1" ht="16.9" customHeight="1">
      <c r="A352" s="36"/>
      <c r="B352" s="41"/>
      <c r="C352" s="281" t="s">
        <v>21</v>
      </c>
      <c r="D352" s="281" t="s">
        <v>717</v>
      </c>
      <c r="E352" s="19" t="s">
        <v>21</v>
      </c>
      <c r="F352" s="282">
        <v>16.24</v>
      </c>
      <c r="G352" s="36"/>
      <c r="H352" s="41"/>
    </row>
    <row r="353" spans="1:8" s="2" customFormat="1" ht="16.9" customHeight="1">
      <c r="A353" s="36"/>
      <c r="B353" s="41"/>
      <c r="C353" s="281" t="s">
        <v>21</v>
      </c>
      <c r="D353" s="281" t="s">
        <v>718</v>
      </c>
      <c r="E353" s="19" t="s">
        <v>21</v>
      </c>
      <c r="F353" s="282">
        <v>41.07</v>
      </c>
      <c r="G353" s="36"/>
      <c r="H353" s="41"/>
    </row>
    <row r="354" spans="1:8" s="2" customFormat="1" ht="16.9" customHeight="1">
      <c r="A354" s="36"/>
      <c r="B354" s="41"/>
      <c r="C354" s="281" t="s">
        <v>152</v>
      </c>
      <c r="D354" s="281" t="s">
        <v>340</v>
      </c>
      <c r="E354" s="19" t="s">
        <v>21</v>
      </c>
      <c r="F354" s="282">
        <v>57.31</v>
      </c>
      <c r="G354" s="36"/>
      <c r="H354" s="41"/>
    </row>
    <row r="355" spans="1:8" s="2" customFormat="1" ht="16.9" customHeight="1">
      <c r="A355" s="36"/>
      <c r="B355" s="41"/>
      <c r="C355" s="283" t="s">
        <v>2268</v>
      </c>
      <c r="D355" s="36"/>
      <c r="E355" s="36"/>
      <c r="F355" s="36"/>
      <c r="G355" s="36"/>
      <c r="H355" s="41"/>
    </row>
    <row r="356" spans="1:8" s="2" customFormat="1" ht="16.9" customHeight="1">
      <c r="A356" s="36"/>
      <c r="B356" s="41"/>
      <c r="C356" s="281" t="s">
        <v>713</v>
      </c>
      <c r="D356" s="281" t="s">
        <v>714</v>
      </c>
      <c r="E356" s="19" t="s">
        <v>108</v>
      </c>
      <c r="F356" s="282">
        <v>57.31</v>
      </c>
      <c r="G356" s="36"/>
      <c r="H356" s="41"/>
    </row>
    <row r="357" spans="1:8" s="2" customFormat="1" ht="16.9" customHeight="1">
      <c r="A357" s="36"/>
      <c r="B357" s="41"/>
      <c r="C357" s="281" t="s">
        <v>726</v>
      </c>
      <c r="D357" s="281" t="s">
        <v>727</v>
      </c>
      <c r="E357" s="19" t="s">
        <v>108</v>
      </c>
      <c r="F357" s="282">
        <v>57.31</v>
      </c>
      <c r="G357" s="36"/>
      <c r="H357" s="41"/>
    </row>
    <row r="358" spans="1:8" s="2" customFormat="1" ht="16.9" customHeight="1">
      <c r="A358" s="36"/>
      <c r="B358" s="41"/>
      <c r="C358" s="281" t="s">
        <v>731</v>
      </c>
      <c r="D358" s="281" t="s">
        <v>732</v>
      </c>
      <c r="E358" s="19" t="s">
        <v>108</v>
      </c>
      <c r="F358" s="282">
        <v>69.373</v>
      </c>
      <c r="G358" s="36"/>
      <c r="H358" s="41"/>
    </row>
    <row r="359" spans="1:8" s="2" customFormat="1" ht="16.9" customHeight="1">
      <c r="A359" s="36"/>
      <c r="B359" s="41"/>
      <c r="C359" s="281" t="s">
        <v>736</v>
      </c>
      <c r="D359" s="281" t="s">
        <v>737</v>
      </c>
      <c r="E359" s="19" t="s">
        <v>108</v>
      </c>
      <c r="F359" s="282">
        <v>59.602</v>
      </c>
      <c r="G359" s="36"/>
      <c r="H359" s="41"/>
    </row>
    <row r="360" spans="1:8" s="2" customFormat="1" ht="16.9" customHeight="1">
      <c r="A360" s="36"/>
      <c r="B360" s="41"/>
      <c r="C360" s="277" t="s">
        <v>611</v>
      </c>
      <c r="D360" s="278" t="s">
        <v>21</v>
      </c>
      <c r="E360" s="279" t="s">
        <v>132</v>
      </c>
      <c r="F360" s="280">
        <v>13.145</v>
      </c>
      <c r="G360" s="36"/>
      <c r="H360" s="41"/>
    </row>
    <row r="361" spans="1:8" s="2" customFormat="1" ht="16.9" customHeight="1">
      <c r="A361" s="36"/>
      <c r="B361" s="41"/>
      <c r="C361" s="281" t="s">
        <v>21</v>
      </c>
      <c r="D361" s="281" t="s">
        <v>604</v>
      </c>
      <c r="E361" s="19" t="s">
        <v>21</v>
      </c>
      <c r="F361" s="282">
        <v>0.248</v>
      </c>
      <c r="G361" s="36"/>
      <c r="H361" s="41"/>
    </row>
    <row r="362" spans="1:8" s="2" customFormat="1" ht="16.9" customHeight="1">
      <c r="A362" s="36"/>
      <c r="B362" s="41"/>
      <c r="C362" s="281" t="s">
        <v>21</v>
      </c>
      <c r="D362" s="281" t="s">
        <v>605</v>
      </c>
      <c r="E362" s="19" t="s">
        <v>21</v>
      </c>
      <c r="F362" s="282">
        <v>2.83</v>
      </c>
      <c r="G362" s="36"/>
      <c r="H362" s="41"/>
    </row>
    <row r="363" spans="1:8" s="2" customFormat="1" ht="16.9" customHeight="1">
      <c r="A363" s="36"/>
      <c r="B363" s="41"/>
      <c r="C363" s="281" t="s">
        <v>21</v>
      </c>
      <c r="D363" s="281" t="s">
        <v>606</v>
      </c>
      <c r="E363" s="19" t="s">
        <v>21</v>
      </c>
      <c r="F363" s="282">
        <v>1.794</v>
      </c>
      <c r="G363" s="36"/>
      <c r="H363" s="41"/>
    </row>
    <row r="364" spans="1:8" s="2" customFormat="1" ht="16.9" customHeight="1">
      <c r="A364" s="36"/>
      <c r="B364" s="41"/>
      <c r="C364" s="281" t="s">
        <v>21</v>
      </c>
      <c r="D364" s="281" t="s">
        <v>607</v>
      </c>
      <c r="E364" s="19" t="s">
        <v>21</v>
      </c>
      <c r="F364" s="282">
        <v>2.996</v>
      </c>
      <c r="G364" s="36"/>
      <c r="H364" s="41"/>
    </row>
    <row r="365" spans="1:8" s="2" customFormat="1" ht="16.9" customHeight="1">
      <c r="A365" s="36"/>
      <c r="B365" s="41"/>
      <c r="C365" s="281" t="s">
        <v>21</v>
      </c>
      <c r="D365" s="281" t="s">
        <v>608</v>
      </c>
      <c r="E365" s="19" t="s">
        <v>21</v>
      </c>
      <c r="F365" s="282">
        <v>0.052</v>
      </c>
      <c r="G365" s="36"/>
      <c r="H365" s="41"/>
    </row>
    <row r="366" spans="1:8" s="2" customFormat="1" ht="16.9" customHeight="1">
      <c r="A366" s="36"/>
      <c r="B366" s="41"/>
      <c r="C366" s="281" t="s">
        <v>21</v>
      </c>
      <c r="D366" s="281" t="s">
        <v>609</v>
      </c>
      <c r="E366" s="19" t="s">
        <v>21</v>
      </c>
      <c r="F366" s="282">
        <v>4.96</v>
      </c>
      <c r="G366" s="36"/>
      <c r="H366" s="41"/>
    </row>
    <row r="367" spans="1:8" s="2" customFormat="1" ht="16.9" customHeight="1">
      <c r="A367" s="36"/>
      <c r="B367" s="41"/>
      <c r="C367" s="281" t="s">
        <v>21</v>
      </c>
      <c r="D367" s="281" t="s">
        <v>610</v>
      </c>
      <c r="E367" s="19" t="s">
        <v>21</v>
      </c>
      <c r="F367" s="282">
        <v>0.265</v>
      </c>
      <c r="G367" s="36"/>
      <c r="H367" s="41"/>
    </row>
    <row r="368" spans="1:8" s="2" customFormat="1" ht="16.9" customHeight="1">
      <c r="A368" s="36"/>
      <c r="B368" s="41"/>
      <c r="C368" s="281" t="s">
        <v>611</v>
      </c>
      <c r="D368" s="281" t="s">
        <v>239</v>
      </c>
      <c r="E368" s="19" t="s">
        <v>21</v>
      </c>
      <c r="F368" s="282">
        <v>13.145</v>
      </c>
      <c r="G368" s="36"/>
      <c r="H368" s="41"/>
    </row>
    <row r="369" spans="1:8" s="2" customFormat="1" ht="16.9" customHeight="1">
      <c r="A369" s="36"/>
      <c r="B369" s="41"/>
      <c r="C369" s="277" t="s">
        <v>364</v>
      </c>
      <c r="D369" s="278" t="s">
        <v>21</v>
      </c>
      <c r="E369" s="279" t="s">
        <v>108</v>
      </c>
      <c r="F369" s="280">
        <v>637.31</v>
      </c>
      <c r="G369" s="36"/>
      <c r="H369" s="41"/>
    </row>
    <row r="370" spans="1:8" s="2" customFormat="1" ht="16.9" customHeight="1">
      <c r="A370" s="36"/>
      <c r="B370" s="41"/>
      <c r="C370" s="281" t="s">
        <v>21</v>
      </c>
      <c r="D370" s="281" t="s">
        <v>337</v>
      </c>
      <c r="E370" s="19" t="s">
        <v>21</v>
      </c>
      <c r="F370" s="282">
        <v>0</v>
      </c>
      <c r="G370" s="36"/>
      <c r="H370" s="41"/>
    </row>
    <row r="371" spans="1:8" s="2" customFormat="1" ht="16.9" customHeight="1">
      <c r="A371" s="36"/>
      <c r="B371" s="41"/>
      <c r="C371" s="281" t="s">
        <v>21</v>
      </c>
      <c r="D371" s="281" t="s">
        <v>356</v>
      </c>
      <c r="E371" s="19" t="s">
        <v>21</v>
      </c>
      <c r="F371" s="282">
        <v>291.17</v>
      </c>
      <c r="G371" s="36"/>
      <c r="H371" s="41"/>
    </row>
    <row r="372" spans="1:8" s="2" customFormat="1" ht="16.9" customHeight="1">
      <c r="A372" s="36"/>
      <c r="B372" s="41"/>
      <c r="C372" s="281" t="s">
        <v>21</v>
      </c>
      <c r="D372" s="281" t="s">
        <v>357</v>
      </c>
      <c r="E372" s="19" t="s">
        <v>21</v>
      </c>
      <c r="F372" s="282">
        <v>16.35</v>
      </c>
      <c r="G372" s="36"/>
      <c r="H372" s="41"/>
    </row>
    <row r="373" spans="1:8" s="2" customFormat="1" ht="16.9" customHeight="1">
      <c r="A373" s="36"/>
      <c r="B373" s="41"/>
      <c r="C373" s="281" t="s">
        <v>21</v>
      </c>
      <c r="D373" s="281" t="s">
        <v>358</v>
      </c>
      <c r="E373" s="19" t="s">
        <v>21</v>
      </c>
      <c r="F373" s="282">
        <v>11.25</v>
      </c>
      <c r="G373" s="36"/>
      <c r="H373" s="41"/>
    </row>
    <row r="374" spans="1:8" s="2" customFormat="1" ht="16.9" customHeight="1">
      <c r="A374" s="36"/>
      <c r="B374" s="41"/>
      <c r="C374" s="281" t="s">
        <v>21</v>
      </c>
      <c r="D374" s="281" t="s">
        <v>359</v>
      </c>
      <c r="E374" s="19" t="s">
        <v>21</v>
      </c>
      <c r="F374" s="282">
        <v>10.43</v>
      </c>
      <c r="G374" s="36"/>
      <c r="H374" s="41"/>
    </row>
    <row r="375" spans="1:8" s="2" customFormat="1" ht="16.9" customHeight="1">
      <c r="A375" s="36"/>
      <c r="B375" s="41"/>
      <c r="C375" s="281" t="s">
        <v>21</v>
      </c>
      <c r="D375" s="281" t="s">
        <v>360</v>
      </c>
      <c r="E375" s="19" t="s">
        <v>21</v>
      </c>
      <c r="F375" s="282">
        <v>105.45</v>
      </c>
      <c r="G375" s="36"/>
      <c r="H375" s="41"/>
    </row>
    <row r="376" spans="1:8" s="2" customFormat="1" ht="16.9" customHeight="1">
      <c r="A376" s="36"/>
      <c r="B376" s="41"/>
      <c r="C376" s="281" t="s">
        <v>21</v>
      </c>
      <c r="D376" s="281" t="s">
        <v>361</v>
      </c>
      <c r="E376" s="19" t="s">
        <v>21</v>
      </c>
      <c r="F376" s="282">
        <v>97.35</v>
      </c>
      <c r="G376" s="36"/>
      <c r="H376" s="41"/>
    </row>
    <row r="377" spans="1:8" s="2" customFormat="1" ht="16.9" customHeight="1">
      <c r="A377" s="36"/>
      <c r="B377" s="41"/>
      <c r="C377" s="281" t="s">
        <v>21</v>
      </c>
      <c r="D377" s="281" t="s">
        <v>362</v>
      </c>
      <c r="E377" s="19" t="s">
        <v>21</v>
      </c>
      <c r="F377" s="282">
        <v>105.31</v>
      </c>
      <c r="G377" s="36"/>
      <c r="H377" s="41"/>
    </row>
    <row r="378" spans="1:8" s="2" customFormat="1" ht="16.9" customHeight="1">
      <c r="A378" s="36"/>
      <c r="B378" s="41"/>
      <c r="C378" s="281" t="s">
        <v>21</v>
      </c>
      <c r="D378" s="281" t="s">
        <v>363</v>
      </c>
      <c r="E378" s="19" t="s">
        <v>21</v>
      </c>
      <c r="F378" s="282">
        <v>0</v>
      </c>
      <c r="G378" s="36"/>
      <c r="H378" s="41"/>
    </row>
    <row r="379" spans="1:8" s="2" customFormat="1" ht="16.9" customHeight="1">
      <c r="A379" s="36"/>
      <c r="B379" s="41"/>
      <c r="C379" s="281" t="s">
        <v>364</v>
      </c>
      <c r="D379" s="281" t="s">
        <v>340</v>
      </c>
      <c r="E379" s="19" t="s">
        <v>21</v>
      </c>
      <c r="F379" s="282">
        <v>637.31</v>
      </c>
      <c r="G379" s="36"/>
      <c r="H379" s="41"/>
    </row>
    <row r="380" spans="1:8" s="2" customFormat="1" ht="16.9" customHeight="1">
      <c r="A380" s="36"/>
      <c r="B380" s="41"/>
      <c r="C380" s="277" t="s">
        <v>339</v>
      </c>
      <c r="D380" s="278" t="s">
        <v>21</v>
      </c>
      <c r="E380" s="279" t="s">
        <v>108</v>
      </c>
      <c r="F380" s="280">
        <v>124</v>
      </c>
      <c r="G380" s="36"/>
      <c r="H380" s="41"/>
    </row>
    <row r="381" spans="1:8" s="2" customFormat="1" ht="16.9" customHeight="1">
      <c r="A381" s="36"/>
      <c r="B381" s="41"/>
      <c r="C381" s="281" t="s">
        <v>21</v>
      </c>
      <c r="D381" s="281" t="s">
        <v>337</v>
      </c>
      <c r="E381" s="19" t="s">
        <v>21</v>
      </c>
      <c r="F381" s="282">
        <v>0</v>
      </c>
      <c r="G381" s="36"/>
      <c r="H381" s="41"/>
    </row>
    <row r="382" spans="1:8" s="2" customFormat="1" ht="16.9" customHeight="1">
      <c r="A382" s="36"/>
      <c r="B382" s="41"/>
      <c r="C382" s="281" t="s">
        <v>21</v>
      </c>
      <c r="D382" s="281" t="s">
        <v>338</v>
      </c>
      <c r="E382" s="19" t="s">
        <v>21</v>
      </c>
      <c r="F382" s="282">
        <v>124</v>
      </c>
      <c r="G382" s="36"/>
      <c r="H382" s="41"/>
    </row>
    <row r="383" spans="1:8" s="2" customFormat="1" ht="16.9" customHeight="1">
      <c r="A383" s="36"/>
      <c r="B383" s="41"/>
      <c r="C383" s="281" t="s">
        <v>339</v>
      </c>
      <c r="D383" s="281" t="s">
        <v>340</v>
      </c>
      <c r="E383" s="19" t="s">
        <v>21</v>
      </c>
      <c r="F383" s="282">
        <v>124</v>
      </c>
      <c r="G383" s="36"/>
      <c r="H383" s="41"/>
    </row>
    <row r="384" spans="1:8" s="2" customFormat="1" ht="16.9" customHeight="1">
      <c r="A384" s="36"/>
      <c r="B384" s="41"/>
      <c r="C384" s="277" t="s">
        <v>649</v>
      </c>
      <c r="D384" s="278" t="s">
        <v>21</v>
      </c>
      <c r="E384" s="279" t="s">
        <v>108</v>
      </c>
      <c r="F384" s="280">
        <v>25.83</v>
      </c>
      <c r="G384" s="36"/>
      <c r="H384" s="41"/>
    </row>
    <row r="385" spans="1:8" s="2" customFormat="1" ht="16.9" customHeight="1">
      <c r="A385" s="36"/>
      <c r="B385" s="41"/>
      <c r="C385" s="281" t="s">
        <v>21</v>
      </c>
      <c r="D385" s="281" t="s">
        <v>337</v>
      </c>
      <c r="E385" s="19" t="s">
        <v>21</v>
      </c>
      <c r="F385" s="282">
        <v>0</v>
      </c>
      <c r="G385" s="36"/>
      <c r="H385" s="41"/>
    </row>
    <row r="386" spans="1:8" s="2" customFormat="1" ht="16.9" customHeight="1">
      <c r="A386" s="36"/>
      <c r="B386" s="41"/>
      <c r="C386" s="281" t="s">
        <v>21</v>
      </c>
      <c r="D386" s="281" t="s">
        <v>440</v>
      </c>
      <c r="E386" s="19" t="s">
        <v>21</v>
      </c>
      <c r="F386" s="282">
        <v>10.62</v>
      </c>
      <c r="G386" s="36"/>
      <c r="H386" s="41"/>
    </row>
    <row r="387" spans="1:8" s="2" customFormat="1" ht="16.9" customHeight="1">
      <c r="A387" s="36"/>
      <c r="B387" s="41"/>
      <c r="C387" s="281" t="s">
        <v>21</v>
      </c>
      <c r="D387" s="281" t="s">
        <v>441</v>
      </c>
      <c r="E387" s="19" t="s">
        <v>21</v>
      </c>
      <c r="F387" s="282">
        <v>9.77</v>
      </c>
      <c r="G387" s="36"/>
      <c r="H387" s="41"/>
    </row>
    <row r="388" spans="1:8" s="2" customFormat="1" ht="16.9" customHeight="1">
      <c r="A388" s="36"/>
      <c r="B388" s="41"/>
      <c r="C388" s="281" t="s">
        <v>21</v>
      </c>
      <c r="D388" s="281" t="s">
        <v>442</v>
      </c>
      <c r="E388" s="19" t="s">
        <v>21</v>
      </c>
      <c r="F388" s="282">
        <v>5.44</v>
      </c>
      <c r="G388" s="36"/>
      <c r="H388" s="41"/>
    </row>
    <row r="389" spans="1:8" s="2" customFormat="1" ht="16.9" customHeight="1">
      <c r="A389" s="36"/>
      <c r="B389" s="41"/>
      <c r="C389" s="281" t="s">
        <v>649</v>
      </c>
      <c r="D389" s="281" t="s">
        <v>340</v>
      </c>
      <c r="E389" s="19" t="s">
        <v>21</v>
      </c>
      <c r="F389" s="282">
        <v>25.83</v>
      </c>
      <c r="G389" s="36"/>
      <c r="H389" s="41"/>
    </row>
    <row r="390" spans="1:8" s="2" customFormat="1" ht="16.9" customHeight="1">
      <c r="A390" s="36"/>
      <c r="B390" s="41"/>
      <c r="C390" s="277" t="s">
        <v>172</v>
      </c>
      <c r="D390" s="278" t="s">
        <v>21</v>
      </c>
      <c r="E390" s="279" t="s">
        <v>108</v>
      </c>
      <c r="F390" s="280">
        <v>707.58</v>
      </c>
      <c r="G390" s="36"/>
      <c r="H390" s="41"/>
    </row>
    <row r="391" spans="1:8" s="2" customFormat="1" ht="16.9" customHeight="1">
      <c r="A391" s="36"/>
      <c r="B391" s="41"/>
      <c r="C391" s="281" t="s">
        <v>21</v>
      </c>
      <c r="D391" s="281" t="s">
        <v>454</v>
      </c>
      <c r="E391" s="19" t="s">
        <v>21</v>
      </c>
      <c r="F391" s="282">
        <v>0</v>
      </c>
      <c r="G391" s="36"/>
      <c r="H391" s="41"/>
    </row>
    <row r="392" spans="1:8" s="2" customFormat="1" ht="16.9" customHeight="1">
      <c r="A392" s="36"/>
      <c r="B392" s="41"/>
      <c r="C392" s="281" t="s">
        <v>21</v>
      </c>
      <c r="D392" s="281" t="s">
        <v>455</v>
      </c>
      <c r="E392" s="19" t="s">
        <v>21</v>
      </c>
      <c r="F392" s="282">
        <v>73.3</v>
      </c>
      <c r="G392" s="36"/>
      <c r="H392" s="41"/>
    </row>
    <row r="393" spans="1:8" s="2" customFormat="1" ht="16.9" customHeight="1">
      <c r="A393" s="36"/>
      <c r="B393" s="41"/>
      <c r="C393" s="281" t="s">
        <v>21</v>
      </c>
      <c r="D393" s="281" t="s">
        <v>456</v>
      </c>
      <c r="E393" s="19" t="s">
        <v>21</v>
      </c>
      <c r="F393" s="282">
        <v>19.37</v>
      </c>
      <c r="G393" s="36"/>
      <c r="H393" s="41"/>
    </row>
    <row r="394" spans="1:8" s="2" customFormat="1" ht="16.9" customHeight="1">
      <c r="A394" s="36"/>
      <c r="B394" s="41"/>
      <c r="C394" s="281" t="s">
        <v>21</v>
      </c>
      <c r="D394" s="281" t="s">
        <v>457</v>
      </c>
      <c r="E394" s="19" t="s">
        <v>21</v>
      </c>
      <c r="F394" s="282">
        <v>82.5</v>
      </c>
      <c r="G394" s="36"/>
      <c r="H394" s="41"/>
    </row>
    <row r="395" spans="1:8" s="2" customFormat="1" ht="16.9" customHeight="1">
      <c r="A395" s="36"/>
      <c r="B395" s="41"/>
      <c r="C395" s="281" t="s">
        <v>21</v>
      </c>
      <c r="D395" s="281" t="s">
        <v>458</v>
      </c>
      <c r="E395" s="19" t="s">
        <v>21</v>
      </c>
      <c r="F395" s="282">
        <v>32.75</v>
      </c>
      <c r="G395" s="36"/>
      <c r="H395" s="41"/>
    </row>
    <row r="396" spans="1:8" s="2" customFormat="1" ht="16.9" customHeight="1">
      <c r="A396" s="36"/>
      <c r="B396" s="41"/>
      <c r="C396" s="281" t="s">
        <v>21</v>
      </c>
      <c r="D396" s="281" t="s">
        <v>460</v>
      </c>
      <c r="E396" s="19" t="s">
        <v>21</v>
      </c>
      <c r="F396" s="282">
        <v>0</v>
      </c>
      <c r="G396" s="36"/>
      <c r="H396" s="41"/>
    </row>
    <row r="397" spans="1:8" s="2" customFormat="1" ht="16.9" customHeight="1">
      <c r="A397" s="36"/>
      <c r="B397" s="41"/>
      <c r="C397" s="281" t="s">
        <v>21</v>
      </c>
      <c r="D397" s="281" t="s">
        <v>461</v>
      </c>
      <c r="E397" s="19" t="s">
        <v>21</v>
      </c>
      <c r="F397" s="282">
        <v>25.17</v>
      </c>
      <c r="G397" s="36"/>
      <c r="H397" s="41"/>
    </row>
    <row r="398" spans="1:8" s="2" customFormat="1" ht="16.9" customHeight="1">
      <c r="A398" s="36"/>
      <c r="B398" s="41"/>
      <c r="C398" s="281" t="s">
        <v>21</v>
      </c>
      <c r="D398" s="281" t="s">
        <v>337</v>
      </c>
      <c r="E398" s="19" t="s">
        <v>21</v>
      </c>
      <c r="F398" s="282">
        <v>0</v>
      </c>
      <c r="G398" s="36"/>
      <c r="H398" s="41"/>
    </row>
    <row r="399" spans="1:8" s="2" customFormat="1" ht="16.9" customHeight="1">
      <c r="A399" s="36"/>
      <c r="B399" s="41"/>
      <c r="C399" s="281" t="s">
        <v>21</v>
      </c>
      <c r="D399" s="281" t="s">
        <v>338</v>
      </c>
      <c r="E399" s="19" t="s">
        <v>21</v>
      </c>
      <c r="F399" s="282">
        <v>124</v>
      </c>
      <c r="G399" s="36"/>
      <c r="H399" s="41"/>
    </row>
    <row r="400" spans="1:8" s="2" customFormat="1" ht="16.9" customHeight="1">
      <c r="A400" s="36"/>
      <c r="B400" s="41"/>
      <c r="C400" s="281" t="s">
        <v>21</v>
      </c>
      <c r="D400" s="281" t="s">
        <v>440</v>
      </c>
      <c r="E400" s="19" t="s">
        <v>21</v>
      </c>
      <c r="F400" s="282">
        <v>10.62</v>
      </c>
      <c r="G400" s="36"/>
      <c r="H400" s="41"/>
    </row>
    <row r="401" spans="1:8" s="2" customFormat="1" ht="16.9" customHeight="1">
      <c r="A401" s="36"/>
      <c r="B401" s="41"/>
      <c r="C401" s="281" t="s">
        <v>21</v>
      </c>
      <c r="D401" s="281" t="s">
        <v>441</v>
      </c>
      <c r="E401" s="19" t="s">
        <v>21</v>
      </c>
      <c r="F401" s="282">
        <v>9.77</v>
      </c>
      <c r="G401" s="36"/>
      <c r="H401" s="41"/>
    </row>
    <row r="402" spans="1:8" s="2" customFormat="1" ht="16.9" customHeight="1">
      <c r="A402" s="36"/>
      <c r="B402" s="41"/>
      <c r="C402" s="281" t="s">
        <v>21</v>
      </c>
      <c r="D402" s="281" t="s">
        <v>442</v>
      </c>
      <c r="E402" s="19" t="s">
        <v>21</v>
      </c>
      <c r="F402" s="282">
        <v>5.44</v>
      </c>
      <c r="G402" s="36"/>
      <c r="H402" s="41"/>
    </row>
    <row r="403" spans="1:8" s="2" customFormat="1" ht="16.9" customHeight="1">
      <c r="A403" s="36"/>
      <c r="B403" s="41"/>
      <c r="C403" s="281" t="s">
        <v>21</v>
      </c>
      <c r="D403" s="281" t="s">
        <v>463</v>
      </c>
      <c r="E403" s="19" t="s">
        <v>21</v>
      </c>
      <c r="F403" s="282">
        <v>21.87</v>
      </c>
      <c r="G403" s="36"/>
      <c r="H403" s="41"/>
    </row>
    <row r="404" spans="1:8" s="2" customFormat="1" ht="16.9" customHeight="1">
      <c r="A404" s="36"/>
      <c r="B404" s="41"/>
      <c r="C404" s="281" t="s">
        <v>21</v>
      </c>
      <c r="D404" s="281" t="s">
        <v>443</v>
      </c>
      <c r="E404" s="19" t="s">
        <v>21</v>
      </c>
      <c r="F404" s="282">
        <v>60.62</v>
      </c>
      <c r="G404" s="36"/>
      <c r="H404" s="41"/>
    </row>
    <row r="405" spans="1:8" s="2" customFormat="1" ht="16.9" customHeight="1">
      <c r="A405" s="36"/>
      <c r="B405" s="41"/>
      <c r="C405" s="281" t="s">
        <v>21</v>
      </c>
      <c r="D405" s="281" t="s">
        <v>444</v>
      </c>
      <c r="E405" s="19" t="s">
        <v>21</v>
      </c>
      <c r="F405" s="282">
        <v>59.75</v>
      </c>
      <c r="G405" s="36"/>
      <c r="H405" s="41"/>
    </row>
    <row r="406" spans="1:8" s="2" customFormat="1" ht="16.9" customHeight="1">
      <c r="A406" s="36"/>
      <c r="B406" s="41"/>
      <c r="C406" s="281" t="s">
        <v>21</v>
      </c>
      <c r="D406" s="281" t="s">
        <v>445</v>
      </c>
      <c r="E406" s="19" t="s">
        <v>21</v>
      </c>
      <c r="F406" s="282">
        <v>62.82</v>
      </c>
      <c r="G406" s="36"/>
      <c r="H406" s="41"/>
    </row>
    <row r="407" spans="1:8" s="2" customFormat="1" ht="16.9" customHeight="1">
      <c r="A407" s="36"/>
      <c r="B407" s="41"/>
      <c r="C407" s="281" t="s">
        <v>21</v>
      </c>
      <c r="D407" s="281" t="s">
        <v>446</v>
      </c>
      <c r="E407" s="19" t="s">
        <v>21</v>
      </c>
      <c r="F407" s="282">
        <v>57.6</v>
      </c>
      <c r="G407" s="36"/>
      <c r="H407" s="41"/>
    </row>
    <row r="408" spans="1:8" s="2" customFormat="1" ht="16.9" customHeight="1">
      <c r="A408" s="36"/>
      <c r="B408" s="41"/>
      <c r="C408" s="281" t="s">
        <v>21</v>
      </c>
      <c r="D408" s="281" t="s">
        <v>464</v>
      </c>
      <c r="E408" s="19" t="s">
        <v>21</v>
      </c>
      <c r="F408" s="282">
        <v>62</v>
      </c>
      <c r="G408" s="36"/>
      <c r="H408" s="41"/>
    </row>
    <row r="409" spans="1:8" s="2" customFormat="1" ht="16.9" customHeight="1">
      <c r="A409" s="36"/>
      <c r="B409" s="41"/>
      <c r="C409" s="281" t="s">
        <v>172</v>
      </c>
      <c r="D409" s="281" t="s">
        <v>239</v>
      </c>
      <c r="E409" s="19" t="s">
        <v>21</v>
      </c>
      <c r="F409" s="282">
        <v>707.58</v>
      </c>
      <c r="G409" s="36"/>
      <c r="H409" s="41"/>
    </row>
    <row r="410" spans="1:8" s="2" customFormat="1" ht="16.9" customHeight="1">
      <c r="A410" s="36"/>
      <c r="B410" s="41"/>
      <c r="C410" s="283" t="s">
        <v>2268</v>
      </c>
      <c r="D410" s="36"/>
      <c r="E410" s="36"/>
      <c r="F410" s="36"/>
      <c r="G410" s="36"/>
      <c r="H410" s="41"/>
    </row>
    <row r="411" spans="1:8" s="2" customFormat="1" ht="16.9" customHeight="1">
      <c r="A411" s="36"/>
      <c r="B411" s="41"/>
      <c r="C411" s="281" t="s">
        <v>450</v>
      </c>
      <c r="D411" s="281" t="s">
        <v>451</v>
      </c>
      <c r="E411" s="19" t="s">
        <v>108</v>
      </c>
      <c r="F411" s="282">
        <v>707.58</v>
      </c>
      <c r="G411" s="36"/>
      <c r="H411" s="41"/>
    </row>
    <row r="412" spans="1:8" s="2" customFormat="1" ht="22.5">
      <c r="A412" s="36"/>
      <c r="B412" s="41"/>
      <c r="C412" s="281" t="s">
        <v>600</v>
      </c>
      <c r="D412" s="281" t="s">
        <v>601</v>
      </c>
      <c r="E412" s="19" t="s">
        <v>132</v>
      </c>
      <c r="F412" s="282">
        <v>13.145</v>
      </c>
      <c r="G412" s="36"/>
      <c r="H412" s="41"/>
    </row>
    <row r="413" spans="1:8" s="2" customFormat="1" ht="16.9" customHeight="1">
      <c r="A413" s="36"/>
      <c r="B413" s="41"/>
      <c r="C413" s="277" t="s">
        <v>174</v>
      </c>
      <c r="D413" s="278" t="s">
        <v>21</v>
      </c>
      <c r="E413" s="279" t="s">
        <v>108</v>
      </c>
      <c r="F413" s="280">
        <v>240.92</v>
      </c>
      <c r="G413" s="36"/>
      <c r="H413" s="41"/>
    </row>
    <row r="414" spans="1:8" s="2" customFormat="1" ht="16.9" customHeight="1">
      <c r="A414" s="36"/>
      <c r="B414" s="41"/>
      <c r="C414" s="281" t="s">
        <v>21</v>
      </c>
      <c r="D414" s="281" t="s">
        <v>337</v>
      </c>
      <c r="E414" s="19" t="s">
        <v>21</v>
      </c>
      <c r="F414" s="282">
        <v>0</v>
      </c>
      <c r="G414" s="36"/>
      <c r="H414" s="41"/>
    </row>
    <row r="415" spans="1:8" s="2" customFormat="1" ht="16.9" customHeight="1">
      <c r="A415" s="36"/>
      <c r="B415" s="41"/>
      <c r="C415" s="281" t="s">
        <v>21</v>
      </c>
      <c r="D415" s="281" t="s">
        <v>1046</v>
      </c>
      <c r="E415" s="19" t="s">
        <v>21</v>
      </c>
      <c r="F415" s="282">
        <v>60.62</v>
      </c>
      <c r="G415" s="36"/>
      <c r="H415" s="41"/>
    </row>
    <row r="416" spans="1:8" s="2" customFormat="1" ht="16.9" customHeight="1">
      <c r="A416" s="36"/>
      <c r="B416" s="41"/>
      <c r="C416" s="281" t="s">
        <v>21</v>
      </c>
      <c r="D416" s="281" t="s">
        <v>1047</v>
      </c>
      <c r="E416" s="19" t="s">
        <v>21</v>
      </c>
      <c r="F416" s="282">
        <v>59.8</v>
      </c>
      <c r="G416" s="36"/>
      <c r="H416" s="41"/>
    </row>
    <row r="417" spans="1:8" s="2" customFormat="1" ht="16.9" customHeight="1">
      <c r="A417" s="36"/>
      <c r="B417" s="41"/>
      <c r="C417" s="281" t="s">
        <v>21</v>
      </c>
      <c r="D417" s="281" t="s">
        <v>1048</v>
      </c>
      <c r="E417" s="19" t="s">
        <v>21</v>
      </c>
      <c r="F417" s="282">
        <v>62.9</v>
      </c>
      <c r="G417" s="36"/>
      <c r="H417" s="41"/>
    </row>
    <row r="418" spans="1:8" s="2" customFormat="1" ht="16.9" customHeight="1">
      <c r="A418" s="36"/>
      <c r="B418" s="41"/>
      <c r="C418" s="281" t="s">
        <v>21</v>
      </c>
      <c r="D418" s="281" t="s">
        <v>446</v>
      </c>
      <c r="E418" s="19" t="s">
        <v>21</v>
      </c>
      <c r="F418" s="282">
        <v>57.6</v>
      </c>
      <c r="G418" s="36"/>
      <c r="H418" s="41"/>
    </row>
    <row r="419" spans="1:8" s="2" customFormat="1" ht="16.9" customHeight="1">
      <c r="A419" s="36"/>
      <c r="B419" s="41"/>
      <c r="C419" s="281" t="s">
        <v>174</v>
      </c>
      <c r="D419" s="281" t="s">
        <v>1049</v>
      </c>
      <c r="E419" s="19" t="s">
        <v>21</v>
      </c>
      <c r="F419" s="282">
        <v>240.92</v>
      </c>
      <c r="G419" s="36"/>
      <c r="H419" s="41"/>
    </row>
    <row r="420" spans="1:8" s="2" customFormat="1" ht="16.9" customHeight="1">
      <c r="A420" s="36"/>
      <c r="B420" s="41"/>
      <c r="C420" s="283" t="s">
        <v>2268</v>
      </c>
      <c r="D420" s="36"/>
      <c r="E420" s="36"/>
      <c r="F420" s="36"/>
      <c r="G420" s="36"/>
      <c r="H420" s="41"/>
    </row>
    <row r="421" spans="1:8" s="2" customFormat="1" ht="22.5">
      <c r="A421" s="36"/>
      <c r="B421" s="41"/>
      <c r="C421" s="281" t="s">
        <v>1042</v>
      </c>
      <c r="D421" s="281" t="s">
        <v>1043</v>
      </c>
      <c r="E421" s="19" t="s">
        <v>108</v>
      </c>
      <c r="F421" s="282">
        <v>253.35</v>
      </c>
      <c r="G421" s="36"/>
      <c r="H421" s="41"/>
    </row>
    <row r="422" spans="1:8" s="2" customFormat="1" ht="16.9" customHeight="1">
      <c r="A422" s="36"/>
      <c r="B422" s="41"/>
      <c r="C422" s="281" t="s">
        <v>424</v>
      </c>
      <c r="D422" s="281" t="s">
        <v>425</v>
      </c>
      <c r="E422" s="19" t="s">
        <v>108</v>
      </c>
      <c r="F422" s="282">
        <v>240.92</v>
      </c>
      <c r="G422" s="36"/>
      <c r="H422" s="41"/>
    </row>
    <row r="423" spans="1:8" s="2" customFormat="1" ht="16.9" customHeight="1">
      <c r="A423" s="36"/>
      <c r="B423" s="41"/>
      <c r="C423" s="281" t="s">
        <v>993</v>
      </c>
      <c r="D423" s="281" t="s">
        <v>994</v>
      </c>
      <c r="E423" s="19" t="s">
        <v>108</v>
      </c>
      <c r="F423" s="282">
        <v>266.75</v>
      </c>
      <c r="G423" s="36"/>
      <c r="H423" s="41"/>
    </row>
    <row r="424" spans="1:8" s="2" customFormat="1" ht="16.9" customHeight="1">
      <c r="A424" s="36"/>
      <c r="B424" s="41"/>
      <c r="C424" s="281" t="s">
        <v>999</v>
      </c>
      <c r="D424" s="281" t="s">
        <v>1000</v>
      </c>
      <c r="E424" s="19" t="s">
        <v>108</v>
      </c>
      <c r="F424" s="282">
        <v>266.75</v>
      </c>
      <c r="G424" s="36"/>
      <c r="H424" s="41"/>
    </row>
    <row r="425" spans="1:8" s="2" customFormat="1" ht="16.9" customHeight="1">
      <c r="A425" s="36"/>
      <c r="B425" s="41"/>
      <c r="C425" s="281" t="s">
        <v>1003</v>
      </c>
      <c r="D425" s="281" t="s">
        <v>1004</v>
      </c>
      <c r="E425" s="19" t="s">
        <v>108</v>
      </c>
      <c r="F425" s="282">
        <v>253.35</v>
      </c>
      <c r="G425" s="36"/>
      <c r="H425" s="41"/>
    </row>
    <row r="426" spans="1:8" s="2" customFormat="1" ht="16.9" customHeight="1">
      <c r="A426" s="36"/>
      <c r="B426" s="41"/>
      <c r="C426" s="281" t="s">
        <v>1009</v>
      </c>
      <c r="D426" s="281" t="s">
        <v>1010</v>
      </c>
      <c r="E426" s="19" t="s">
        <v>108</v>
      </c>
      <c r="F426" s="282">
        <v>240.92</v>
      </c>
      <c r="G426" s="36"/>
      <c r="H426" s="41"/>
    </row>
    <row r="427" spans="1:8" s="2" customFormat="1" ht="16.9" customHeight="1">
      <c r="A427" s="36"/>
      <c r="B427" s="41"/>
      <c r="C427" s="281" t="s">
        <v>1037</v>
      </c>
      <c r="D427" s="281" t="s">
        <v>1038</v>
      </c>
      <c r="E427" s="19" t="s">
        <v>108</v>
      </c>
      <c r="F427" s="282">
        <v>240.92</v>
      </c>
      <c r="G427" s="36"/>
      <c r="H427" s="41"/>
    </row>
    <row r="428" spans="1:8" s="2" customFormat="1" ht="16.9" customHeight="1">
      <c r="A428" s="36"/>
      <c r="B428" s="41"/>
      <c r="C428" s="281" t="s">
        <v>1085</v>
      </c>
      <c r="D428" s="281" t="s">
        <v>1086</v>
      </c>
      <c r="E428" s="19" t="s">
        <v>108</v>
      </c>
      <c r="F428" s="282">
        <v>247.135</v>
      </c>
      <c r="G428" s="36"/>
      <c r="H428" s="41"/>
    </row>
    <row r="429" spans="1:8" s="2" customFormat="1" ht="22.5">
      <c r="A429" s="36"/>
      <c r="B429" s="41"/>
      <c r="C429" s="281" t="s">
        <v>1091</v>
      </c>
      <c r="D429" s="281" t="s">
        <v>1092</v>
      </c>
      <c r="E429" s="19" t="s">
        <v>108</v>
      </c>
      <c r="F429" s="282">
        <v>247.135</v>
      </c>
      <c r="G429" s="36"/>
      <c r="H429" s="41"/>
    </row>
    <row r="430" spans="1:8" s="2" customFormat="1" ht="16.9" customHeight="1">
      <c r="A430" s="36"/>
      <c r="B430" s="41"/>
      <c r="C430" s="277" t="s">
        <v>176</v>
      </c>
      <c r="D430" s="278" t="s">
        <v>21</v>
      </c>
      <c r="E430" s="279" t="s">
        <v>129</v>
      </c>
      <c r="F430" s="280">
        <v>124.3</v>
      </c>
      <c r="G430" s="36"/>
      <c r="H430" s="41"/>
    </row>
    <row r="431" spans="1:8" s="2" customFormat="1" ht="16.9" customHeight="1">
      <c r="A431" s="36"/>
      <c r="B431" s="41"/>
      <c r="C431" s="281" t="s">
        <v>21</v>
      </c>
      <c r="D431" s="281" t="s">
        <v>337</v>
      </c>
      <c r="E431" s="19" t="s">
        <v>21</v>
      </c>
      <c r="F431" s="282">
        <v>0</v>
      </c>
      <c r="G431" s="36"/>
      <c r="H431" s="41"/>
    </row>
    <row r="432" spans="1:8" s="2" customFormat="1" ht="16.9" customHeight="1">
      <c r="A432" s="36"/>
      <c r="B432" s="41"/>
      <c r="C432" s="281" t="s">
        <v>21</v>
      </c>
      <c r="D432" s="281" t="s">
        <v>1061</v>
      </c>
      <c r="E432" s="19" t="s">
        <v>21</v>
      </c>
      <c r="F432" s="282">
        <v>31.5</v>
      </c>
      <c r="G432" s="36"/>
      <c r="H432" s="41"/>
    </row>
    <row r="433" spans="1:8" s="2" customFormat="1" ht="16.9" customHeight="1">
      <c r="A433" s="36"/>
      <c r="B433" s="41"/>
      <c r="C433" s="281" t="s">
        <v>21</v>
      </c>
      <c r="D433" s="281" t="s">
        <v>1062</v>
      </c>
      <c r="E433" s="19" t="s">
        <v>21</v>
      </c>
      <c r="F433" s="282">
        <v>30.6</v>
      </c>
      <c r="G433" s="36"/>
      <c r="H433" s="41"/>
    </row>
    <row r="434" spans="1:8" s="2" customFormat="1" ht="16.9" customHeight="1">
      <c r="A434" s="36"/>
      <c r="B434" s="41"/>
      <c r="C434" s="281" t="s">
        <v>21</v>
      </c>
      <c r="D434" s="281" t="s">
        <v>1063</v>
      </c>
      <c r="E434" s="19" t="s">
        <v>21</v>
      </c>
      <c r="F434" s="282">
        <v>32.2</v>
      </c>
      <c r="G434" s="36"/>
      <c r="H434" s="41"/>
    </row>
    <row r="435" spans="1:8" s="2" customFormat="1" ht="16.9" customHeight="1">
      <c r="A435" s="36"/>
      <c r="B435" s="41"/>
      <c r="C435" s="281" t="s">
        <v>21</v>
      </c>
      <c r="D435" s="281" t="s">
        <v>1064</v>
      </c>
      <c r="E435" s="19" t="s">
        <v>21</v>
      </c>
      <c r="F435" s="282">
        <v>30</v>
      </c>
      <c r="G435" s="36"/>
      <c r="H435" s="41"/>
    </row>
    <row r="436" spans="1:8" s="2" customFormat="1" ht="16.9" customHeight="1">
      <c r="A436" s="36"/>
      <c r="B436" s="41"/>
      <c r="C436" s="281" t="s">
        <v>176</v>
      </c>
      <c r="D436" s="281" t="s">
        <v>340</v>
      </c>
      <c r="E436" s="19" t="s">
        <v>21</v>
      </c>
      <c r="F436" s="282">
        <v>124.3</v>
      </c>
      <c r="G436" s="36"/>
      <c r="H436" s="41"/>
    </row>
    <row r="437" spans="1:8" s="2" customFormat="1" ht="16.9" customHeight="1">
      <c r="A437" s="36"/>
      <c r="B437" s="41"/>
      <c r="C437" s="283" t="s">
        <v>2268</v>
      </c>
      <c r="D437" s="36"/>
      <c r="E437" s="36"/>
      <c r="F437" s="36"/>
      <c r="G437" s="36"/>
      <c r="H437" s="41"/>
    </row>
    <row r="438" spans="1:8" s="2" customFormat="1" ht="16.9" customHeight="1">
      <c r="A438" s="36"/>
      <c r="B438" s="41"/>
      <c r="C438" s="281" t="s">
        <v>1058</v>
      </c>
      <c r="D438" s="281" t="s">
        <v>1059</v>
      </c>
      <c r="E438" s="19" t="s">
        <v>129</v>
      </c>
      <c r="F438" s="282">
        <v>124.3</v>
      </c>
      <c r="G438" s="36"/>
      <c r="H438" s="41"/>
    </row>
    <row r="439" spans="1:8" s="2" customFormat="1" ht="16.9" customHeight="1">
      <c r="A439" s="36"/>
      <c r="B439" s="41"/>
      <c r="C439" s="281" t="s">
        <v>1003</v>
      </c>
      <c r="D439" s="281" t="s">
        <v>1004</v>
      </c>
      <c r="E439" s="19" t="s">
        <v>108</v>
      </c>
      <c r="F439" s="282">
        <v>253.35</v>
      </c>
      <c r="G439" s="36"/>
      <c r="H439" s="41"/>
    </row>
    <row r="440" spans="1:8" s="2" customFormat="1" ht="16.9" customHeight="1">
      <c r="A440" s="36"/>
      <c r="B440" s="41"/>
      <c r="C440" s="281" t="s">
        <v>1053</v>
      </c>
      <c r="D440" s="281" t="s">
        <v>1054</v>
      </c>
      <c r="E440" s="19" t="s">
        <v>129</v>
      </c>
      <c r="F440" s="282">
        <v>124.3</v>
      </c>
      <c r="G440" s="36"/>
      <c r="H440" s="41"/>
    </row>
    <row r="441" spans="1:8" s="2" customFormat="1" ht="16.9" customHeight="1">
      <c r="A441" s="36"/>
      <c r="B441" s="41"/>
      <c r="C441" s="281" t="s">
        <v>1080</v>
      </c>
      <c r="D441" s="281" t="s">
        <v>1081</v>
      </c>
      <c r="E441" s="19" t="s">
        <v>129</v>
      </c>
      <c r="F441" s="282">
        <v>124.3</v>
      </c>
      <c r="G441" s="36"/>
      <c r="H441" s="41"/>
    </row>
    <row r="442" spans="1:8" s="2" customFormat="1" ht="16.9" customHeight="1">
      <c r="A442" s="36"/>
      <c r="B442" s="41"/>
      <c r="C442" s="281" t="s">
        <v>1085</v>
      </c>
      <c r="D442" s="281" t="s">
        <v>1086</v>
      </c>
      <c r="E442" s="19" t="s">
        <v>108</v>
      </c>
      <c r="F442" s="282">
        <v>247.135</v>
      </c>
      <c r="G442" s="36"/>
      <c r="H442" s="41"/>
    </row>
    <row r="443" spans="1:8" s="2" customFormat="1" ht="22.5">
      <c r="A443" s="36"/>
      <c r="B443" s="41"/>
      <c r="C443" s="281" t="s">
        <v>1091</v>
      </c>
      <c r="D443" s="281" t="s">
        <v>1092</v>
      </c>
      <c r="E443" s="19" t="s">
        <v>108</v>
      </c>
      <c r="F443" s="282">
        <v>247.135</v>
      </c>
      <c r="G443" s="36"/>
      <c r="H443" s="41"/>
    </row>
    <row r="444" spans="1:8" s="2" customFormat="1" ht="22.5">
      <c r="A444" s="36"/>
      <c r="B444" s="41"/>
      <c r="C444" s="281" t="s">
        <v>1042</v>
      </c>
      <c r="D444" s="281" t="s">
        <v>1043</v>
      </c>
      <c r="E444" s="19" t="s">
        <v>108</v>
      </c>
      <c r="F444" s="282">
        <v>278.685</v>
      </c>
      <c r="G444" s="36"/>
      <c r="H444" s="41"/>
    </row>
    <row r="445" spans="1:8" s="2" customFormat="1" ht="7.35" customHeight="1">
      <c r="A445" s="36"/>
      <c r="B445" s="138"/>
      <c r="C445" s="139"/>
      <c r="D445" s="139"/>
      <c r="E445" s="139"/>
      <c r="F445" s="139"/>
      <c r="G445" s="139"/>
      <c r="H445" s="41"/>
    </row>
    <row r="446" spans="1:8" s="2" customFormat="1" ht="11.25">
      <c r="A446" s="36"/>
      <c r="B446" s="36"/>
      <c r="C446" s="36"/>
      <c r="D446" s="36"/>
      <c r="E446" s="36"/>
      <c r="F446" s="36"/>
      <c r="G446" s="36"/>
      <c r="H446" s="36"/>
    </row>
  </sheetData>
  <sheetProtection algorithmName="SHA-512" hashValue="qGGX4bQTDVbjrMGeeNjvPiA67Uwrn+NU4eZ4lsHf1c+xo3R/U+5xEe5sRKvzs0vt09oxPx+9q8d3VmZJjxx2Kg==" saltValue="6+bt1AuHlWZxrv8UN5NJ0D6Szqq3OFbGOfjuBBpBZsGxT+tkqarWtsk6/9IXF5vbt1q+P8JLTygOjH4177/jBg==" spinCount="100000" sheet="1" objects="1" scenarios="1" formatColumns="0" formatRows="0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4" customWidth="1"/>
    <col min="2" max="2" width="1.7109375" style="284" customWidth="1"/>
    <col min="3" max="4" width="5.00390625" style="284" customWidth="1"/>
    <col min="5" max="5" width="11.7109375" style="284" customWidth="1"/>
    <col min="6" max="6" width="9.140625" style="284" customWidth="1"/>
    <col min="7" max="7" width="5.00390625" style="284" customWidth="1"/>
    <col min="8" max="8" width="77.8515625" style="284" customWidth="1"/>
    <col min="9" max="10" width="20.00390625" style="284" customWidth="1"/>
    <col min="11" max="11" width="1.7109375" style="284" customWidth="1"/>
  </cols>
  <sheetData>
    <row r="1" s="1" customFormat="1" ht="37.5" customHeight="1"/>
    <row r="2" spans="2:11" s="1" customFormat="1" ht="7.5" customHeight="1">
      <c r="B2" s="285"/>
      <c r="C2" s="286"/>
      <c r="D2" s="286"/>
      <c r="E2" s="286"/>
      <c r="F2" s="286"/>
      <c r="G2" s="286"/>
      <c r="H2" s="286"/>
      <c r="I2" s="286"/>
      <c r="J2" s="286"/>
      <c r="K2" s="287"/>
    </row>
    <row r="3" spans="2:11" s="17" customFormat="1" ht="45" customHeight="1">
      <c r="B3" s="288"/>
      <c r="C3" s="414" t="s">
        <v>2271</v>
      </c>
      <c r="D3" s="414"/>
      <c r="E3" s="414"/>
      <c r="F3" s="414"/>
      <c r="G3" s="414"/>
      <c r="H3" s="414"/>
      <c r="I3" s="414"/>
      <c r="J3" s="414"/>
      <c r="K3" s="289"/>
    </row>
    <row r="4" spans="2:11" s="1" customFormat="1" ht="25.5" customHeight="1">
      <c r="B4" s="290"/>
      <c r="C4" s="419" t="s">
        <v>2272</v>
      </c>
      <c r="D4" s="419"/>
      <c r="E4" s="419"/>
      <c r="F4" s="419"/>
      <c r="G4" s="419"/>
      <c r="H4" s="419"/>
      <c r="I4" s="419"/>
      <c r="J4" s="419"/>
      <c r="K4" s="291"/>
    </row>
    <row r="5" spans="2:11" s="1" customFormat="1" ht="5.25" customHeight="1">
      <c r="B5" s="290"/>
      <c r="C5" s="292"/>
      <c r="D5" s="292"/>
      <c r="E5" s="292"/>
      <c r="F5" s="292"/>
      <c r="G5" s="292"/>
      <c r="H5" s="292"/>
      <c r="I5" s="292"/>
      <c r="J5" s="292"/>
      <c r="K5" s="291"/>
    </row>
    <row r="6" spans="2:11" s="1" customFormat="1" ht="15" customHeight="1">
      <c r="B6" s="290"/>
      <c r="C6" s="418" t="s">
        <v>2273</v>
      </c>
      <c r="D6" s="418"/>
      <c r="E6" s="418"/>
      <c r="F6" s="418"/>
      <c r="G6" s="418"/>
      <c r="H6" s="418"/>
      <c r="I6" s="418"/>
      <c r="J6" s="418"/>
      <c r="K6" s="291"/>
    </row>
    <row r="7" spans="2:11" s="1" customFormat="1" ht="15" customHeight="1">
      <c r="B7" s="294"/>
      <c r="C7" s="418" t="s">
        <v>2274</v>
      </c>
      <c r="D7" s="418"/>
      <c r="E7" s="418"/>
      <c r="F7" s="418"/>
      <c r="G7" s="418"/>
      <c r="H7" s="418"/>
      <c r="I7" s="418"/>
      <c r="J7" s="418"/>
      <c r="K7" s="291"/>
    </row>
    <row r="8" spans="2:11" s="1" customFormat="1" ht="12.75" customHeight="1">
      <c r="B8" s="294"/>
      <c r="C8" s="293"/>
      <c r="D8" s="293"/>
      <c r="E8" s="293"/>
      <c r="F8" s="293"/>
      <c r="G8" s="293"/>
      <c r="H8" s="293"/>
      <c r="I8" s="293"/>
      <c r="J8" s="293"/>
      <c r="K8" s="291"/>
    </row>
    <row r="9" spans="2:11" s="1" customFormat="1" ht="15" customHeight="1">
      <c r="B9" s="294"/>
      <c r="C9" s="418" t="s">
        <v>2275</v>
      </c>
      <c r="D9" s="418"/>
      <c r="E9" s="418"/>
      <c r="F9" s="418"/>
      <c r="G9" s="418"/>
      <c r="H9" s="418"/>
      <c r="I9" s="418"/>
      <c r="J9" s="418"/>
      <c r="K9" s="291"/>
    </row>
    <row r="10" spans="2:11" s="1" customFormat="1" ht="15" customHeight="1">
      <c r="B10" s="294"/>
      <c r="C10" s="293"/>
      <c r="D10" s="418" t="s">
        <v>2276</v>
      </c>
      <c r="E10" s="418"/>
      <c r="F10" s="418"/>
      <c r="G10" s="418"/>
      <c r="H10" s="418"/>
      <c r="I10" s="418"/>
      <c r="J10" s="418"/>
      <c r="K10" s="291"/>
    </row>
    <row r="11" spans="2:11" s="1" customFormat="1" ht="15" customHeight="1">
      <c r="B11" s="294"/>
      <c r="C11" s="295"/>
      <c r="D11" s="418" t="s">
        <v>2277</v>
      </c>
      <c r="E11" s="418"/>
      <c r="F11" s="418"/>
      <c r="G11" s="418"/>
      <c r="H11" s="418"/>
      <c r="I11" s="418"/>
      <c r="J11" s="418"/>
      <c r="K11" s="291"/>
    </row>
    <row r="12" spans="2:11" s="1" customFormat="1" ht="15" customHeight="1">
      <c r="B12" s="294"/>
      <c r="C12" s="295"/>
      <c r="D12" s="293"/>
      <c r="E12" s="293"/>
      <c r="F12" s="293"/>
      <c r="G12" s="293"/>
      <c r="H12" s="293"/>
      <c r="I12" s="293"/>
      <c r="J12" s="293"/>
      <c r="K12" s="291"/>
    </row>
    <row r="13" spans="2:11" s="1" customFormat="1" ht="15" customHeight="1">
      <c r="B13" s="294"/>
      <c r="C13" s="295"/>
      <c r="D13" s="296" t="s">
        <v>2278</v>
      </c>
      <c r="E13" s="293"/>
      <c r="F13" s="293"/>
      <c r="G13" s="293"/>
      <c r="H13" s="293"/>
      <c r="I13" s="293"/>
      <c r="J13" s="293"/>
      <c r="K13" s="291"/>
    </row>
    <row r="14" spans="2:11" s="1" customFormat="1" ht="12.75" customHeight="1">
      <c r="B14" s="294"/>
      <c r="C14" s="295"/>
      <c r="D14" s="295"/>
      <c r="E14" s="295"/>
      <c r="F14" s="295"/>
      <c r="G14" s="295"/>
      <c r="H14" s="295"/>
      <c r="I14" s="295"/>
      <c r="J14" s="295"/>
      <c r="K14" s="291"/>
    </row>
    <row r="15" spans="2:11" s="1" customFormat="1" ht="15" customHeight="1">
      <c r="B15" s="294"/>
      <c r="C15" s="295"/>
      <c r="D15" s="418" t="s">
        <v>2279</v>
      </c>
      <c r="E15" s="418"/>
      <c r="F15" s="418"/>
      <c r="G15" s="418"/>
      <c r="H15" s="418"/>
      <c r="I15" s="418"/>
      <c r="J15" s="418"/>
      <c r="K15" s="291"/>
    </row>
    <row r="16" spans="2:11" s="1" customFormat="1" ht="15" customHeight="1">
      <c r="B16" s="294"/>
      <c r="C16" s="295"/>
      <c r="D16" s="418" t="s">
        <v>2280</v>
      </c>
      <c r="E16" s="418"/>
      <c r="F16" s="418"/>
      <c r="G16" s="418"/>
      <c r="H16" s="418"/>
      <c r="I16" s="418"/>
      <c r="J16" s="418"/>
      <c r="K16" s="291"/>
    </row>
    <row r="17" spans="2:11" s="1" customFormat="1" ht="15" customHeight="1">
      <c r="B17" s="294"/>
      <c r="C17" s="295"/>
      <c r="D17" s="418" t="s">
        <v>2281</v>
      </c>
      <c r="E17" s="418"/>
      <c r="F17" s="418"/>
      <c r="G17" s="418"/>
      <c r="H17" s="418"/>
      <c r="I17" s="418"/>
      <c r="J17" s="418"/>
      <c r="K17" s="291"/>
    </row>
    <row r="18" spans="2:11" s="1" customFormat="1" ht="15" customHeight="1">
      <c r="B18" s="294"/>
      <c r="C18" s="295"/>
      <c r="D18" s="295"/>
      <c r="E18" s="297" t="s">
        <v>81</v>
      </c>
      <c r="F18" s="418" t="s">
        <v>2282</v>
      </c>
      <c r="G18" s="418"/>
      <c r="H18" s="418"/>
      <c r="I18" s="418"/>
      <c r="J18" s="418"/>
      <c r="K18" s="291"/>
    </row>
    <row r="19" spans="2:11" s="1" customFormat="1" ht="15" customHeight="1">
      <c r="B19" s="294"/>
      <c r="C19" s="295"/>
      <c r="D19" s="295"/>
      <c r="E19" s="297" t="s">
        <v>2283</v>
      </c>
      <c r="F19" s="418" t="s">
        <v>2284</v>
      </c>
      <c r="G19" s="418"/>
      <c r="H19" s="418"/>
      <c r="I19" s="418"/>
      <c r="J19" s="418"/>
      <c r="K19" s="291"/>
    </row>
    <row r="20" spans="2:11" s="1" customFormat="1" ht="15" customHeight="1">
      <c r="B20" s="294"/>
      <c r="C20" s="295"/>
      <c r="D20" s="295"/>
      <c r="E20" s="297" t="s">
        <v>2285</v>
      </c>
      <c r="F20" s="418" t="s">
        <v>2286</v>
      </c>
      <c r="G20" s="418"/>
      <c r="H20" s="418"/>
      <c r="I20" s="418"/>
      <c r="J20" s="418"/>
      <c r="K20" s="291"/>
    </row>
    <row r="21" spans="2:11" s="1" customFormat="1" ht="15" customHeight="1">
      <c r="B21" s="294"/>
      <c r="C21" s="295"/>
      <c r="D21" s="295"/>
      <c r="E21" s="297" t="s">
        <v>105</v>
      </c>
      <c r="F21" s="418" t="s">
        <v>104</v>
      </c>
      <c r="G21" s="418"/>
      <c r="H21" s="418"/>
      <c r="I21" s="418"/>
      <c r="J21" s="418"/>
      <c r="K21" s="291"/>
    </row>
    <row r="22" spans="2:11" s="1" customFormat="1" ht="15" customHeight="1">
      <c r="B22" s="294"/>
      <c r="C22" s="295"/>
      <c r="D22" s="295"/>
      <c r="E22" s="297" t="s">
        <v>2287</v>
      </c>
      <c r="F22" s="418" t="s">
        <v>2288</v>
      </c>
      <c r="G22" s="418"/>
      <c r="H22" s="418"/>
      <c r="I22" s="418"/>
      <c r="J22" s="418"/>
      <c r="K22" s="291"/>
    </row>
    <row r="23" spans="2:11" s="1" customFormat="1" ht="15" customHeight="1">
      <c r="B23" s="294"/>
      <c r="C23" s="295"/>
      <c r="D23" s="295"/>
      <c r="E23" s="297" t="s">
        <v>2289</v>
      </c>
      <c r="F23" s="418" t="s">
        <v>2290</v>
      </c>
      <c r="G23" s="418"/>
      <c r="H23" s="418"/>
      <c r="I23" s="418"/>
      <c r="J23" s="418"/>
      <c r="K23" s="291"/>
    </row>
    <row r="24" spans="2:11" s="1" customFormat="1" ht="12.75" customHeight="1">
      <c r="B24" s="294"/>
      <c r="C24" s="295"/>
      <c r="D24" s="295"/>
      <c r="E24" s="295"/>
      <c r="F24" s="295"/>
      <c r="G24" s="295"/>
      <c r="H24" s="295"/>
      <c r="I24" s="295"/>
      <c r="J24" s="295"/>
      <c r="K24" s="291"/>
    </row>
    <row r="25" spans="2:11" s="1" customFormat="1" ht="15" customHeight="1">
      <c r="B25" s="294"/>
      <c r="C25" s="418" t="s">
        <v>2291</v>
      </c>
      <c r="D25" s="418"/>
      <c r="E25" s="418"/>
      <c r="F25" s="418"/>
      <c r="G25" s="418"/>
      <c r="H25" s="418"/>
      <c r="I25" s="418"/>
      <c r="J25" s="418"/>
      <c r="K25" s="291"/>
    </row>
    <row r="26" spans="2:11" s="1" customFormat="1" ht="15" customHeight="1">
      <c r="B26" s="294"/>
      <c r="C26" s="418" t="s">
        <v>2292</v>
      </c>
      <c r="D26" s="418"/>
      <c r="E26" s="418"/>
      <c r="F26" s="418"/>
      <c r="G26" s="418"/>
      <c r="H26" s="418"/>
      <c r="I26" s="418"/>
      <c r="J26" s="418"/>
      <c r="K26" s="291"/>
    </row>
    <row r="27" spans="2:11" s="1" customFormat="1" ht="15" customHeight="1">
      <c r="B27" s="294"/>
      <c r="C27" s="293"/>
      <c r="D27" s="418" t="s">
        <v>2293</v>
      </c>
      <c r="E27" s="418"/>
      <c r="F27" s="418"/>
      <c r="G27" s="418"/>
      <c r="H27" s="418"/>
      <c r="I27" s="418"/>
      <c r="J27" s="418"/>
      <c r="K27" s="291"/>
    </row>
    <row r="28" spans="2:11" s="1" customFormat="1" ht="15" customHeight="1">
      <c r="B28" s="294"/>
      <c r="C28" s="295"/>
      <c r="D28" s="418" t="s">
        <v>2294</v>
      </c>
      <c r="E28" s="418"/>
      <c r="F28" s="418"/>
      <c r="G28" s="418"/>
      <c r="H28" s="418"/>
      <c r="I28" s="418"/>
      <c r="J28" s="418"/>
      <c r="K28" s="291"/>
    </row>
    <row r="29" spans="2:11" s="1" customFormat="1" ht="12.75" customHeight="1">
      <c r="B29" s="294"/>
      <c r="C29" s="295"/>
      <c r="D29" s="295"/>
      <c r="E29" s="295"/>
      <c r="F29" s="295"/>
      <c r="G29" s="295"/>
      <c r="H29" s="295"/>
      <c r="I29" s="295"/>
      <c r="J29" s="295"/>
      <c r="K29" s="291"/>
    </row>
    <row r="30" spans="2:11" s="1" customFormat="1" ht="15" customHeight="1">
      <c r="B30" s="294"/>
      <c r="C30" s="295"/>
      <c r="D30" s="418" t="s">
        <v>2295</v>
      </c>
      <c r="E30" s="418"/>
      <c r="F30" s="418"/>
      <c r="G30" s="418"/>
      <c r="H30" s="418"/>
      <c r="I30" s="418"/>
      <c r="J30" s="418"/>
      <c r="K30" s="291"/>
    </row>
    <row r="31" spans="2:11" s="1" customFormat="1" ht="15" customHeight="1">
      <c r="B31" s="294"/>
      <c r="C31" s="295"/>
      <c r="D31" s="418" t="s">
        <v>2296</v>
      </c>
      <c r="E31" s="418"/>
      <c r="F31" s="418"/>
      <c r="G31" s="418"/>
      <c r="H31" s="418"/>
      <c r="I31" s="418"/>
      <c r="J31" s="418"/>
      <c r="K31" s="291"/>
    </row>
    <row r="32" spans="2:11" s="1" customFormat="1" ht="12.75" customHeight="1">
      <c r="B32" s="294"/>
      <c r="C32" s="295"/>
      <c r="D32" s="295"/>
      <c r="E32" s="295"/>
      <c r="F32" s="295"/>
      <c r="G32" s="295"/>
      <c r="H32" s="295"/>
      <c r="I32" s="295"/>
      <c r="J32" s="295"/>
      <c r="K32" s="291"/>
    </row>
    <row r="33" spans="2:11" s="1" customFormat="1" ht="15" customHeight="1">
      <c r="B33" s="294"/>
      <c r="C33" s="295"/>
      <c r="D33" s="418" t="s">
        <v>2297</v>
      </c>
      <c r="E33" s="418"/>
      <c r="F33" s="418"/>
      <c r="G33" s="418"/>
      <c r="H33" s="418"/>
      <c r="I33" s="418"/>
      <c r="J33" s="418"/>
      <c r="K33" s="291"/>
    </row>
    <row r="34" spans="2:11" s="1" customFormat="1" ht="15" customHeight="1">
      <c r="B34" s="294"/>
      <c r="C34" s="295"/>
      <c r="D34" s="418" t="s">
        <v>2298</v>
      </c>
      <c r="E34" s="418"/>
      <c r="F34" s="418"/>
      <c r="G34" s="418"/>
      <c r="H34" s="418"/>
      <c r="I34" s="418"/>
      <c r="J34" s="418"/>
      <c r="K34" s="291"/>
    </row>
    <row r="35" spans="2:11" s="1" customFormat="1" ht="15" customHeight="1">
      <c r="B35" s="294"/>
      <c r="C35" s="295"/>
      <c r="D35" s="418" t="s">
        <v>2299</v>
      </c>
      <c r="E35" s="418"/>
      <c r="F35" s="418"/>
      <c r="G35" s="418"/>
      <c r="H35" s="418"/>
      <c r="I35" s="418"/>
      <c r="J35" s="418"/>
      <c r="K35" s="291"/>
    </row>
    <row r="36" spans="2:11" s="1" customFormat="1" ht="15" customHeight="1">
      <c r="B36" s="294"/>
      <c r="C36" s="295"/>
      <c r="D36" s="293"/>
      <c r="E36" s="296" t="s">
        <v>207</v>
      </c>
      <c r="F36" s="293"/>
      <c r="G36" s="418" t="s">
        <v>2300</v>
      </c>
      <c r="H36" s="418"/>
      <c r="I36" s="418"/>
      <c r="J36" s="418"/>
      <c r="K36" s="291"/>
    </row>
    <row r="37" spans="2:11" s="1" customFormat="1" ht="30.75" customHeight="1">
      <c r="B37" s="294"/>
      <c r="C37" s="295"/>
      <c r="D37" s="293"/>
      <c r="E37" s="296" t="s">
        <v>2301</v>
      </c>
      <c r="F37" s="293"/>
      <c r="G37" s="418" t="s">
        <v>2302</v>
      </c>
      <c r="H37" s="418"/>
      <c r="I37" s="418"/>
      <c r="J37" s="418"/>
      <c r="K37" s="291"/>
    </row>
    <row r="38" spans="2:11" s="1" customFormat="1" ht="15" customHeight="1">
      <c r="B38" s="294"/>
      <c r="C38" s="295"/>
      <c r="D38" s="293"/>
      <c r="E38" s="296" t="s">
        <v>55</v>
      </c>
      <c r="F38" s="293"/>
      <c r="G38" s="418" t="s">
        <v>2303</v>
      </c>
      <c r="H38" s="418"/>
      <c r="I38" s="418"/>
      <c r="J38" s="418"/>
      <c r="K38" s="291"/>
    </row>
    <row r="39" spans="2:11" s="1" customFormat="1" ht="15" customHeight="1">
      <c r="B39" s="294"/>
      <c r="C39" s="295"/>
      <c r="D39" s="293"/>
      <c r="E39" s="296" t="s">
        <v>56</v>
      </c>
      <c r="F39" s="293"/>
      <c r="G39" s="418" t="s">
        <v>2304</v>
      </c>
      <c r="H39" s="418"/>
      <c r="I39" s="418"/>
      <c r="J39" s="418"/>
      <c r="K39" s="291"/>
    </row>
    <row r="40" spans="2:11" s="1" customFormat="1" ht="15" customHeight="1">
      <c r="B40" s="294"/>
      <c r="C40" s="295"/>
      <c r="D40" s="293"/>
      <c r="E40" s="296" t="s">
        <v>208</v>
      </c>
      <c r="F40" s="293"/>
      <c r="G40" s="418" t="s">
        <v>2305</v>
      </c>
      <c r="H40" s="418"/>
      <c r="I40" s="418"/>
      <c r="J40" s="418"/>
      <c r="K40" s="291"/>
    </row>
    <row r="41" spans="2:11" s="1" customFormat="1" ht="15" customHeight="1">
      <c r="B41" s="294"/>
      <c r="C41" s="295"/>
      <c r="D41" s="293"/>
      <c r="E41" s="296" t="s">
        <v>209</v>
      </c>
      <c r="F41" s="293"/>
      <c r="G41" s="418" t="s">
        <v>2306</v>
      </c>
      <c r="H41" s="418"/>
      <c r="I41" s="418"/>
      <c r="J41" s="418"/>
      <c r="K41" s="291"/>
    </row>
    <row r="42" spans="2:11" s="1" customFormat="1" ht="15" customHeight="1">
      <c r="B42" s="294"/>
      <c r="C42" s="295"/>
      <c r="D42" s="293"/>
      <c r="E42" s="296" t="s">
        <v>2307</v>
      </c>
      <c r="F42" s="293"/>
      <c r="G42" s="418" t="s">
        <v>2308</v>
      </c>
      <c r="H42" s="418"/>
      <c r="I42" s="418"/>
      <c r="J42" s="418"/>
      <c r="K42" s="291"/>
    </row>
    <row r="43" spans="2:11" s="1" customFormat="1" ht="15" customHeight="1">
      <c r="B43" s="294"/>
      <c r="C43" s="295"/>
      <c r="D43" s="293"/>
      <c r="E43" s="296"/>
      <c r="F43" s="293"/>
      <c r="G43" s="418" t="s">
        <v>2309</v>
      </c>
      <c r="H43" s="418"/>
      <c r="I43" s="418"/>
      <c r="J43" s="418"/>
      <c r="K43" s="291"/>
    </row>
    <row r="44" spans="2:11" s="1" customFormat="1" ht="15" customHeight="1">
      <c r="B44" s="294"/>
      <c r="C44" s="295"/>
      <c r="D44" s="293"/>
      <c r="E44" s="296" t="s">
        <v>2310</v>
      </c>
      <c r="F44" s="293"/>
      <c r="G44" s="418" t="s">
        <v>2311</v>
      </c>
      <c r="H44" s="418"/>
      <c r="I44" s="418"/>
      <c r="J44" s="418"/>
      <c r="K44" s="291"/>
    </row>
    <row r="45" spans="2:11" s="1" customFormat="1" ht="15" customHeight="1">
      <c r="B45" s="294"/>
      <c r="C45" s="295"/>
      <c r="D45" s="293"/>
      <c r="E45" s="296" t="s">
        <v>211</v>
      </c>
      <c r="F45" s="293"/>
      <c r="G45" s="418" t="s">
        <v>2312</v>
      </c>
      <c r="H45" s="418"/>
      <c r="I45" s="418"/>
      <c r="J45" s="418"/>
      <c r="K45" s="291"/>
    </row>
    <row r="46" spans="2:11" s="1" customFormat="1" ht="12.75" customHeight="1">
      <c r="B46" s="294"/>
      <c r="C46" s="295"/>
      <c r="D46" s="293"/>
      <c r="E46" s="293"/>
      <c r="F46" s="293"/>
      <c r="G46" s="293"/>
      <c r="H46" s="293"/>
      <c r="I46" s="293"/>
      <c r="J46" s="293"/>
      <c r="K46" s="291"/>
    </row>
    <row r="47" spans="2:11" s="1" customFormat="1" ht="15" customHeight="1">
      <c r="B47" s="294"/>
      <c r="C47" s="295"/>
      <c r="D47" s="418" t="s">
        <v>2313</v>
      </c>
      <c r="E47" s="418"/>
      <c r="F47" s="418"/>
      <c r="G47" s="418"/>
      <c r="H47" s="418"/>
      <c r="I47" s="418"/>
      <c r="J47" s="418"/>
      <c r="K47" s="291"/>
    </row>
    <row r="48" spans="2:11" s="1" customFormat="1" ht="15" customHeight="1">
      <c r="B48" s="294"/>
      <c r="C48" s="295"/>
      <c r="D48" s="295"/>
      <c r="E48" s="418" t="s">
        <v>2314</v>
      </c>
      <c r="F48" s="418"/>
      <c r="G48" s="418"/>
      <c r="H48" s="418"/>
      <c r="I48" s="418"/>
      <c r="J48" s="418"/>
      <c r="K48" s="291"/>
    </row>
    <row r="49" spans="2:11" s="1" customFormat="1" ht="15" customHeight="1">
      <c r="B49" s="294"/>
      <c r="C49" s="295"/>
      <c r="D49" s="295"/>
      <c r="E49" s="418" t="s">
        <v>2315</v>
      </c>
      <c r="F49" s="418"/>
      <c r="G49" s="418"/>
      <c r="H49" s="418"/>
      <c r="I49" s="418"/>
      <c r="J49" s="418"/>
      <c r="K49" s="291"/>
    </row>
    <row r="50" spans="2:11" s="1" customFormat="1" ht="15" customHeight="1">
      <c r="B50" s="294"/>
      <c r="C50" s="295"/>
      <c r="D50" s="295"/>
      <c r="E50" s="418" t="s">
        <v>2316</v>
      </c>
      <c r="F50" s="418"/>
      <c r="G50" s="418"/>
      <c r="H50" s="418"/>
      <c r="I50" s="418"/>
      <c r="J50" s="418"/>
      <c r="K50" s="291"/>
    </row>
    <row r="51" spans="2:11" s="1" customFormat="1" ht="15" customHeight="1">
      <c r="B51" s="294"/>
      <c r="C51" s="295"/>
      <c r="D51" s="418" t="s">
        <v>2317</v>
      </c>
      <c r="E51" s="418"/>
      <c r="F51" s="418"/>
      <c r="G51" s="418"/>
      <c r="H51" s="418"/>
      <c r="I51" s="418"/>
      <c r="J51" s="418"/>
      <c r="K51" s="291"/>
    </row>
    <row r="52" spans="2:11" s="1" customFormat="1" ht="25.5" customHeight="1">
      <c r="B52" s="290"/>
      <c r="C52" s="419" t="s">
        <v>2318</v>
      </c>
      <c r="D52" s="419"/>
      <c r="E52" s="419"/>
      <c r="F52" s="419"/>
      <c r="G52" s="419"/>
      <c r="H52" s="419"/>
      <c r="I52" s="419"/>
      <c r="J52" s="419"/>
      <c r="K52" s="291"/>
    </row>
    <row r="53" spans="2:11" s="1" customFormat="1" ht="5.25" customHeight="1">
      <c r="B53" s="290"/>
      <c r="C53" s="292"/>
      <c r="D53" s="292"/>
      <c r="E53" s="292"/>
      <c r="F53" s="292"/>
      <c r="G53" s="292"/>
      <c r="H53" s="292"/>
      <c r="I53" s="292"/>
      <c r="J53" s="292"/>
      <c r="K53" s="291"/>
    </row>
    <row r="54" spans="2:11" s="1" customFormat="1" ht="15" customHeight="1">
      <c r="B54" s="290"/>
      <c r="C54" s="418" t="s">
        <v>2319</v>
      </c>
      <c r="D54" s="418"/>
      <c r="E54" s="418"/>
      <c r="F54" s="418"/>
      <c r="G54" s="418"/>
      <c r="H54" s="418"/>
      <c r="I54" s="418"/>
      <c r="J54" s="418"/>
      <c r="K54" s="291"/>
    </row>
    <row r="55" spans="2:11" s="1" customFormat="1" ht="15" customHeight="1">
      <c r="B55" s="290"/>
      <c r="C55" s="418" t="s">
        <v>2320</v>
      </c>
      <c r="D55" s="418"/>
      <c r="E55" s="418"/>
      <c r="F55" s="418"/>
      <c r="G55" s="418"/>
      <c r="H55" s="418"/>
      <c r="I55" s="418"/>
      <c r="J55" s="418"/>
      <c r="K55" s="291"/>
    </row>
    <row r="56" spans="2:11" s="1" customFormat="1" ht="12.75" customHeight="1">
      <c r="B56" s="290"/>
      <c r="C56" s="293"/>
      <c r="D56" s="293"/>
      <c r="E56" s="293"/>
      <c r="F56" s="293"/>
      <c r="G56" s="293"/>
      <c r="H56" s="293"/>
      <c r="I56" s="293"/>
      <c r="J56" s="293"/>
      <c r="K56" s="291"/>
    </row>
    <row r="57" spans="2:11" s="1" customFormat="1" ht="15" customHeight="1">
      <c r="B57" s="290"/>
      <c r="C57" s="418" t="s">
        <v>2321</v>
      </c>
      <c r="D57" s="418"/>
      <c r="E57" s="418"/>
      <c r="F57" s="418"/>
      <c r="G57" s="418"/>
      <c r="H57" s="418"/>
      <c r="I57" s="418"/>
      <c r="J57" s="418"/>
      <c r="K57" s="291"/>
    </row>
    <row r="58" spans="2:11" s="1" customFormat="1" ht="15" customHeight="1">
      <c r="B58" s="290"/>
      <c r="C58" s="295"/>
      <c r="D58" s="418" t="s">
        <v>2322</v>
      </c>
      <c r="E58" s="418"/>
      <c r="F58" s="418"/>
      <c r="G58" s="418"/>
      <c r="H58" s="418"/>
      <c r="I58" s="418"/>
      <c r="J58" s="418"/>
      <c r="K58" s="291"/>
    </row>
    <row r="59" spans="2:11" s="1" customFormat="1" ht="15" customHeight="1">
      <c r="B59" s="290"/>
      <c r="C59" s="295"/>
      <c r="D59" s="418" t="s">
        <v>2323</v>
      </c>
      <c r="E59" s="418"/>
      <c r="F59" s="418"/>
      <c r="G59" s="418"/>
      <c r="H59" s="418"/>
      <c r="I59" s="418"/>
      <c r="J59" s="418"/>
      <c r="K59" s="291"/>
    </row>
    <row r="60" spans="2:11" s="1" customFormat="1" ht="15" customHeight="1">
      <c r="B60" s="290"/>
      <c r="C60" s="295"/>
      <c r="D60" s="418" t="s">
        <v>2324</v>
      </c>
      <c r="E60" s="418"/>
      <c r="F60" s="418"/>
      <c r="G60" s="418"/>
      <c r="H60" s="418"/>
      <c r="I60" s="418"/>
      <c r="J60" s="418"/>
      <c r="K60" s="291"/>
    </row>
    <row r="61" spans="2:11" s="1" customFormat="1" ht="15" customHeight="1">
      <c r="B61" s="290"/>
      <c r="C61" s="295"/>
      <c r="D61" s="418" t="s">
        <v>2325</v>
      </c>
      <c r="E61" s="418"/>
      <c r="F61" s="418"/>
      <c r="G61" s="418"/>
      <c r="H61" s="418"/>
      <c r="I61" s="418"/>
      <c r="J61" s="418"/>
      <c r="K61" s="291"/>
    </row>
    <row r="62" spans="2:11" s="1" customFormat="1" ht="15" customHeight="1">
      <c r="B62" s="290"/>
      <c r="C62" s="295"/>
      <c r="D62" s="420" t="s">
        <v>2326</v>
      </c>
      <c r="E62" s="420"/>
      <c r="F62" s="420"/>
      <c r="G62" s="420"/>
      <c r="H62" s="420"/>
      <c r="I62" s="420"/>
      <c r="J62" s="420"/>
      <c r="K62" s="291"/>
    </row>
    <row r="63" spans="2:11" s="1" customFormat="1" ht="15" customHeight="1">
      <c r="B63" s="290"/>
      <c r="C63" s="295"/>
      <c r="D63" s="418" t="s">
        <v>2327</v>
      </c>
      <c r="E63" s="418"/>
      <c r="F63" s="418"/>
      <c r="G63" s="418"/>
      <c r="H63" s="418"/>
      <c r="I63" s="418"/>
      <c r="J63" s="418"/>
      <c r="K63" s="291"/>
    </row>
    <row r="64" spans="2:11" s="1" customFormat="1" ht="12.75" customHeight="1">
      <c r="B64" s="290"/>
      <c r="C64" s="295"/>
      <c r="D64" s="295"/>
      <c r="E64" s="298"/>
      <c r="F64" s="295"/>
      <c r="G64" s="295"/>
      <c r="H64" s="295"/>
      <c r="I64" s="295"/>
      <c r="J64" s="295"/>
      <c r="K64" s="291"/>
    </row>
    <row r="65" spans="2:11" s="1" customFormat="1" ht="15" customHeight="1">
      <c r="B65" s="290"/>
      <c r="C65" s="295"/>
      <c r="D65" s="418" t="s">
        <v>2328</v>
      </c>
      <c r="E65" s="418"/>
      <c r="F65" s="418"/>
      <c r="G65" s="418"/>
      <c r="H65" s="418"/>
      <c r="I65" s="418"/>
      <c r="J65" s="418"/>
      <c r="K65" s="291"/>
    </row>
    <row r="66" spans="2:11" s="1" customFormat="1" ht="15" customHeight="1">
      <c r="B66" s="290"/>
      <c r="C66" s="295"/>
      <c r="D66" s="420" t="s">
        <v>2329</v>
      </c>
      <c r="E66" s="420"/>
      <c r="F66" s="420"/>
      <c r="G66" s="420"/>
      <c r="H66" s="420"/>
      <c r="I66" s="420"/>
      <c r="J66" s="420"/>
      <c r="K66" s="291"/>
    </row>
    <row r="67" spans="2:11" s="1" customFormat="1" ht="15" customHeight="1">
      <c r="B67" s="290"/>
      <c r="C67" s="295"/>
      <c r="D67" s="418" t="s">
        <v>2330</v>
      </c>
      <c r="E67" s="418"/>
      <c r="F67" s="418"/>
      <c r="G67" s="418"/>
      <c r="H67" s="418"/>
      <c r="I67" s="418"/>
      <c r="J67" s="418"/>
      <c r="K67" s="291"/>
    </row>
    <row r="68" spans="2:11" s="1" customFormat="1" ht="15" customHeight="1">
      <c r="B68" s="290"/>
      <c r="C68" s="295"/>
      <c r="D68" s="418" t="s">
        <v>2331</v>
      </c>
      <c r="E68" s="418"/>
      <c r="F68" s="418"/>
      <c r="G68" s="418"/>
      <c r="H68" s="418"/>
      <c r="I68" s="418"/>
      <c r="J68" s="418"/>
      <c r="K68" s="291"/>
    </row>
    <row r="69" spans="2:11" s="1" customFormat="1" ht="15" customHeight="1">
      <c r="B69" s="290"/>
      <c r="C69" s="295"/>
      <c r="D69" s="418" t="s">
        <v>2332</v>
      </c>
      <c r="E69" s="418"/>
      <c r="F69" s="418"/>
      <c r="G69" s="418"/>
      <c r="H69" s="418"/>
      <c r="I69" s="418"/>
      <c r="J69" s="418"/>
      <c r="K69" s="291"/>
    </row>
    <row r="70" spans="2:11" s="1" customFormat="1" ht="15" customHeight="1">
      <c r="B70" s="290"/>
      <c r="C70" s="295"/>
      <c r="D70" s="418" t="s">
        <v>2333</v>
      </c>
      <c r="E70" s="418"/>
      <c r="F70" s="418"/>
      <c r="G70" s="418"/>
      <c r="H70" s="418"/>
      <c r="I70" s="418"/>
      <c r="J70" s="418"/>
      <c r="K70" s="291"/>
    </row>
    <row r="71" spans="2:11" s="1" customFormat="1" ht="12.75" customHeight="1">
      <c r="B71" s="299"/>
      <c r="C71" s="300"/>
      <c r="D71" s="300"/>
      <c r="E71" s="300"/>
      <c r="F71" s="300"/>
      <c r="G71" s="300"/>
      <c r="H71" s="300"/>
      <c r="I71" s="300"/>
      <c r="J71" s="300"/>
      <c r="K71" s="301"/>
    </row>
    <row r="72" spans="2:11" s="1" customFormat="1" ht="18.75" customHeight="1">
      <c r="B72" s="302"/>
      <c r="C72" s="302"/>
      <c r="D72" s="302"/>
      <c r="E72" s="302"/>
      <c r="F72" s="302"/>
      <c r="G72" s="302"/>
      <c r="H72" s="302"/>
      <c r="I72" s="302"/>
      <c r="J72" s="302"/>
      <c r="K72" s="303"/>
    </row>
    <row r="73" spans="2:11" s="1" customFormat="1" ht="18.75" customHeight="1">
      <c r="B73" s="303"/>
      <c r="C73" s="303"/>
      <c r="D73" s="303"/>
      <c r="E73" s="303"/>
      <c r="F73" s="303"/>
      <c r="G73" s="303"/>
      <c r="H73" s="303"/>
      <c r="I73" s="303"/>
      <c r="J73" s="303"/>
      <c r="K73" s="303"/>
    </row>
    <row r="74" spans="2:11" s="1" customFormat="1" ht="7.5" customHeight="1">
      <c r="B74" s="304"/>
      <c r="C74" s="305"/>
      <c r="D74" s="305"/>
      <c r="E74" s="305"/>
      <c r="F74" s="305"/>
      <c r="G74" s="305"/>
      <c r="H74" s="305"/>
      <c r="I74" s="305"/>
      <c r="J74" s="305"/>
      <c r="K74" s="306"/>
    </row>
    <row r="75" spans="2:11" s="1" customFormat="1" ht="45" customHeight="1">
      <c r="B75" s="307"/>
      <c r="C75" s="413" t="s">
        <v>2334</v>
      </c>
      <c r="D75" s="413"/>
      <c r="E75" s="413"/>
      <c r="F75" s="413"/>
      <c r="G75" s="413"/>
      <c r="H75" s="413"/>
      <c r="I75" s="413"/>
      <c r="J75" s="413"/>
      <c r="K75" s="308"/>
    </row>
    <row r="76" spans="2:11" s="1" customFormat="1" ht="17.25" customHeight="1">
      <c r="B76" s="307"/>
      <c r="C76" s="309" t="s">
        <v>2335</v>
      </c>
      <c r="D76" s="309"/>
      <c r="E76" s="309"/>
      <c r="F76" s="309" t="s">
        <v>2336</v>
      </c>
      <c r="G76" s="310"/>
      <c r="H76" s="309" t="s">
        <v>56</v>
      </c>
      <c r="I76" s="309" t="s">
        <v>59</v>
      </c>
      <c r="J76" s="309" t="s">
        <v>2337</v>
      </c>
      <c r="K76" s="308"/>
    </row>
    <row r="77" spans="2:11" s="1" customFormat="1" ht="17.25" customHeight="1">
      <c r="B77" s="307"/>
      <c r="C77" s="311" t="s">
        <v>2338</v>
      </c>
      <c r="D77" s="311"/>
      <c r="E77" s="311"/>
      <c r="F77" s="312" t="s">
        <v>2339</v>
      </c>
      <c r="G77" s="313"/>
      <c r="H77" s="311"/>
      <c r="I77" s="311"/>
      <c r="J77" s="311" t="s">
        <v>2340</v>
      </c>
      <c r="K77" s="308"/>
    </row>
    <row r="78" spans="2:11" s="1" customFormat="1" ht="5.25" customHeight="1">
      <c r="B78" s="307"/>
      <c r="C78" s="314"/>
      <c r="D78" s="314"/>
      <c r="E78" s="314"/>
      <c r="F78" s="314"/>
      <c r="G78" s="315"/>
      <c r="H78" s="314"/>
      <c r="I78" s="314"/>
      <c r="J78" s="314"/>
      <c r="K78" s="308"/>
    </row>
    <row r="79" spans="2:11" s="1" customFormat="1" ht="15" customHeight="1">
      <c r="B79" s="307"/>
      <c r="C79" s="296" t="s">
        <v>55</v>
      </c>
      <c r="D79" s="314"/>
      <c r="E79" s="314"/>
      <c r="F79" s="316" t="s">
        <v>2341</v>
      </c>
      <c r="G79" s="315"/>
      <c r="H79" s="296" t="s">
        <v>2342</v>
      </c>
      <c r="I79" s="296" t="s">
        <v>2343</v>
      </c>
      <c r="J79" s="296">
        <v>20</v>
      </c>
      <c r="K79" s="308"/>
    </row>
    <row r="80" spans="2:11" s="1" customFormat="1" ht="15" customHeight="1">
      <c r="B80" s="307"/>
      <c r="C80" s="296" t="s">
        <v>2344</v>
      </c>
      <c r="D80" s="296"/>
      <c r="E80" s="296"/>
      <c r="F80" s="316" t="s">
        <v>2341</v>
      </c>
      <c r="G80" s="315"/>
      <c r="H80" s="296" t="s">
        <v>2345</v>
      </c>
      <c r="I80" s="296" t="s">
        <v>2343</v>
      </c>
      <c r="J80" s="296">
        <v>120</v>
      </c>
      <c r="K80" s="308"/>
    </row>
    <row r="81" spans="2:11" s="1" customFormat="1" ht="15" customHeight="1">
      <c r="B81" s="317"/>
      <c r="C81" s="296" t="s">
        <v>2346</v>
      </c>
      <c r="D81" s="296"/>
      <c r="E81" s="296"/>
      <c r="F81" s="316" t="s">
        <v>2347</v>
      </c>
      <c r="G81" s="315"/>
      <c r="H81" s="296" t="s">
        <v>2348</v>
      </c>
      <c r="I81" s="296" t="s">
        <v>2343</v>
      </c>
      <c r="J81" s="296">
        <v>50</v>
      </c>
      <c r="K81" s="308"/>
    </row>
    <row r="82" spans="2:11" s="1" customFormat="1" ht="15" customHeight="1">
      <c r="B82" s="317"/>
      <c r="C82" s="296" t="s">
        <v>2349</v>
      </c>
      <c r="D82" s="296"/>
      <c r="E82" s="296"/>
      <c r="F82" s="316" t="s">
        <v>2341</v>
      </c>
      <c r="G82" s="315"/>
      <c r="H82" s="296" t="s">
        <v>2350</v>
      </c>
      <c r="I82" s="296" t="s">
        <v>2351</v>
      </c>
      <c r="J82" s="296"/>
      <c r="K82" s="308"/>
    </row>
    <row r="83" spans="2:11" s="1" customFormat="1" ht="15" customHeight="1">
      <c r="B83" s="317"/>
      <c r="C83" s="318" t="s">
        <v>2352</v>
      </c>
      <c r="D83" s="318"/>
      <c r="E83" s="318"/>
      <c r="F83" s="319" t="s">
        <v>2347</v>
      </c>
      <c r="G83" s="318"/>
      <c r="H83" s="318" t="s">
        <v>2353</v>
      </c>
      <c r="I83" s="318" t="s">
        <v>2343</v>
      </c>
      <c r="J83" s="318">
        <v>15</v>
      </c>
      <c r="K83" s="308"/>
    </row>
    <row r="84" spans="2:11" s="1" customFormat="1" ht="15" customHeight="1">
      <c r="B84" s="317"/>
      <c r="C84" s="318" t="s">
        <v>2354</v>
      </c>
      <c r="D84" s="318"/>
      <c r="E84" s="318"/>
      <c r="F84" s="319" t="s">
        <v>2347</v>
      </c>
      <c r="G84" s="318"/>
      <c r="H84" s="318" t="s">
        <v>2355</v>
      </c>
      <c r="I84" s="318" t="s">
        <v>2343</v>
      </c>
      <c r="J84" s="318">
        <v>15</v>
      </c>
      <c r="K84" s="308"/>
    </row>
    <row r="85" spans="2:11" s="1" customFormat="1" ht="15" customHeight="1">
      <c r="B85" s="317"/>
      <c r="C85" s="318" t="s">
        <v>2356</v>
      </c>
      <c r="D85" s="318"/>
      <c r="E85" s="318"/>
      <c r="F85" s="319" t="s">
        <v>2347</v>
      </c>
      <c r="G85" s="318"/>
      <c r="H85" s="318" t="s">
        <v>2357</v>
      </c>
      <c r="I85" s="318" t="s">
        <v>2343</v>
      </c>
      <c r="J85" s="318">
        <v>20</v>
      </c>
      <c r="K85" s="308"/>
    </row>
    <row r="86" spans="2:11" s="1" customFormat="1" ht="15" customHeight="1">
      <c r="B86" s="317"/>
      <c r="C86" s="318" t="s">
        <v>2358</v>
      </c>
      <c r="D86" s="318"/>
      <c r="E86" s="318"/>
      <c r="F86" s="319" t="s">
        <v>2347</v>
      </c>
      <c r="G86" s="318"/>
      <c r="H86" s="318" t="s">
        <v>2359</v>
      </c>
      <c r="I86" s="318" t="s">
        <v>2343</v>
      </c>
      <c r="J86" s="318">
        <v>20</v>
      </c>
      <c r="K86" s="308"/>
    </row>
    <row r="87" spans="2:11" s="1" customFormat="1" ht="15" customHeight="1">
      <c r="B87" s="317"/>
      <c r="C87" s="296" t="s">
        <v>2360</v>
      </c>
      <c r="D87" s="296"/>
      <c r="E87" s="296"/>
      <c r="F87" s="316" t="s">
        <v>2347</v>
      </c>
      <c r="G87" s="315"/>
      <c r="H87" s="296" t="s">
        <v>2361</v>
      </c>
      <c r="I87" s="296" t="s">
        <v>2343</v>
      </c>
      <c r="J87" s="296">
        <v>50</v>
      </c>
      <c r="K87" s="308"/>
    </row>
    <row r="88" spans="2:11" s="1" customFormat="1" ht="15" customHeight="1">
      <c r="B88" s="317"/>
      <c r="C88" s="296" t="s">
        <v>2362</v>
      </c>
      <c r="D88" s="296"/>
      <c r="E88" s="296"/>
      <c r="F88" s="316" t="s">
        <v>2347</v>
      </c>
      <c r="G88" s="315"/>
      <c r="H88" s="296" t="s">
        <v>2363</v>
      </c>
      <c r="I88" s="296" t="s">
        <v>2343</v>
      </c>
      <c r="J88" s="296">
        <v>20</v>
      </c>
      <c r="K88" s="308"/>
    </row>
    <row r="89" spans="2:11" s="1" customFormat="1" ht="15" customHeight="1">
      <c r="B89" s="317"/>
      <c r="C89" s="296" t="s">
        <v>2364</v>
      </c>
      <c r="D89" s="296"/>
      <c r="E89" s="296"/>
      <c r="F89" s="316" t="s">
        <v>2347</v>
      </c>
      <c r="G89" s="315"/>
      <c r="H89" s="296" t="s">
        <v>2365</v>
      </c>
      <c r="I89" s="296" t="s">
        <v>2343</v>
      </c>
      <c r="J89" s="296">
        <v>20</v>
      </c>
      <c r="K89" s="308"/>
    </row>
    <row r="90" spans="2:11" s="1" customFormat="1" ht="15" customHeight="1">
      <c r="B90" s="317"/>
      <c r="C90" s="296" t="s">
        <v>2366</v>
      </c>
      <c r="D90" s="296"/>
      <c r="E90" s="296"/>
      <c r="F90" s="316" t="s">
        <v>2347</v>
      </c>
      <c r="G90" s="315"/>
      <c r="H90" s="296" t="s">
        <v>2367</v>
      </c>
      <c r="I90" s="296" t="s">
        <v>2343</v>
      </c>
      <c r="J90" s="296">
        <v>50</v>
      </c>
      <c r="K90" s="308"/>
    </row>
    <row r="91" spans="2:11" s="1" customFormat="1" ht="15" customHeight="1">
      <c r="B91" s="317"/>
      <c r="C91" s="296" t="s">
        <v>2368</v>
      </c>
      <c r="D91" s="296"/>
      <c r="E91" s="296"/>
      <c r="F91" s="316" t="s">
        <v>2347</v>
      </c>
      <c r="G91" s="315"/>
      <c r="H91" s="296" t="s">
        <v>2368</v>
      </c>
      <c r="I91" s="296" t="s">
        <v>2343</v>
      </c>
      <c r="J91" s="296">
        <v>50</v>
      </c>
      <c r="K91" s="308"/>
    </row>
    <row r="92" spans="2:11" s="1" customFormat="1" ht="15" customHeight="1">
      <c r="B92" s="317"/>
      <c r="C92" s="296" t="s">
        <v>2369</v>
      </c>
      <c r="D92" s="296"/>
      <c r="E92" s="296"/>
      <c r="F92" s="316" t="s">
        <v>2347</v>
      </c>
      <c r="G92" s="315"/>
      <c r="H92" s="296" t="s">
        <v>2370</v>
      </c>
      <c r="I92" s="296" t="s">
        <v>2343</v>
      </c>
      <c r="J92" s="296">
        <v>255</v>
      </c>
      <c r="K92" s="308"/>
    </row>
    <row r="93" spans="2:11" s="1" customFormat="1" ht="15" customHeight="1">
      <c r="B93" s="317"/>
      <c r="C93" s="296" t="s">
        <v>2371</v>
      </c>
      <c r="D93" s="296"/>
      <c r="E93" s="296"/>
      <c r="F93" s="316" t="s">
        <v>2341</v>
      </c>
      <c r="G93" s="315"/>
      <c r="H93" s="296" t="s">
        <v>2372</v>
      </c>
      <c r="I93" s="296" t="s">
        <v>2373</v>
      </c>
      <c r="J93" s="296"/>
      <c r="K93" s="308"/>
    </row>
    <row r="94" spans="2:11" s="1" customFormat="1" ht="15" customHeight="1">
      <c r="B94" s="317"/>
      <c r="C94" s="296" t="s">
        <v>2374</v>
      </c>
      <c r="D94" s="296"/>
      <c r="E94" s="296"/>
      <c r="F94" s="316" t="s">
        <v>2341</v>
      </c>
      <c r="G94" s="315"/>
      <c r="H94" s="296" t="s">
        <v>2375</v>
      </c>
      <c r="I94" s="296" t="s">
        <v>2376</v>
      </c>
      <c r="J94" s="296"/>
      <c r="K94" s="308"/>
    </row>
    <row r="95" spans="2:11" s="1" customFormat="1" ht="15" customHeight="1">
      <c r="B95" s="317"/>
      <c r="C95" s="296" t="s">
        <v>2377</v>
      </c>
      <c r="D95" s="296"/>
      <c r="E95" s="296"/>
      <c r="F95" s="316" t="s">
        <v>2341</v>
      </c>
      <c r="G95" s="315"/>
      <c r="H95" s="296" t="s">
        <v>2377</v>
      </c>
      <c r="I95" s="296" t="s">
        <v>2376</v>
      </c>
      <c r="J95" s="296"/>
      <c r="K95" s="308"/>
    </row>
    <row r="96" spans="2:11" s="1" customFormat="1" ht="15" customHeight="1">
      <c r="B96" s="317"/>
      <c r="C96" s="296" t="s">
        <v>40</v>
      </c>
      <c r="D96" s="296"/>
      <c r="E96" s="296"/>
      <c r="F96" s="316" t="s">
        <v>2341</v>
      </c>
      <c r="G96" s="315"/>
      <c r="H96" s="296" t="s">
        <v>2378</v>
      </c>
      <c r="I96" s="296" t="s">
        <v>2376</v>
      </c>
      <c r="J96" s="296"/>
      <c r="K96" s="308"/>
    </row>
    <row r="97" spans="2:11" s="1" customFormat="1" ht="15" customHeight="1">
      <c r="B97" s="317"/>
      <c r="C97" s="296" t="s">
        <v>50</v>
      </c>
      <c r="D97" s="296"/>
      <c r="E97" s="296"/>
      <c r="F97" s="316" t="s">
        <v>2341</v>
      </c>
      <c r="G97" s="315"/>
      <c r="H97" s="296" t="s">
        <v>2379</v>
      </c>
      <c r="I97" s="296" t="s">
        <v>2376</v>
      </c>
      <c r="J97" s="296"/>
      <c r="K97" s="308"/>
    </row>
    <row r="98" spans="2:11" s="1" customFormat="1" ht="15" customHeight="1">
      <c r="B98" s="320"/>
      <c r="C98" s="321"/>
      <c r="D98" s="321"/>
      <c r="E98" s="321"/>
      <c r="F98" s="321"/>
      <c r="G98" s="321"/>
      <c r="H98" s="321"/>
      <c r="I98" s="321"/>
      <c r="J98" s="321"/>
      <c r="K98" s="322"/>
    </row>
    <row r="99" spans="2:11" s="1" customFormat="1" ht="18.75" customHeight="1">
      <c r="B99" s="323"/>
      <c r="C99" s="324"/>
      <c r="D99" s="324"/>
      <c r="E99" s="324"/>
      <c r="F99" s="324"/>
      <c r="G99" s="324"/>
      <c r="H99" s="324"/>
      <c r="I99" s="324"/>
      <c r="J99" s="324"/>
      <c r="K99" s="323"/>
    </row>
    <row r="100" spans="2:11" s="1" customFormat="1" ht="18.75" customHeight="1">
      <c r="B100" s="303"/>
      <c r="C100" s="303"/>
      <c r="D100" s="303"/>
      <c r="E100" s="303"/>
      <c r="F100" s="303"/>
      <c r="G100" s="303"/>
      <c r="H100" s="303"/>
      <c r="I100" s="303"/>
      <c r="J100" s="303"/>
      <c r="K100" s="303"/>
    </row>
    <row r="101" spans="2:11" s="1" customFormat="1" ht="7.5" customHeight="1">
      <c r="B101" s="304"/>
      <c r="C101" s="305"/>
      <c r="D101" s="305"/>
      <c r="E101" s="305"/>
      <c r="F101" s="305"/>
      <c r="G101" s="305"/>
      <c r="H101" s="305"/>
      <c r="I101" s="305"/>
      <c r="J101" s="305"/>
      <c r="K101" s="306"/>
    </row>
    <row r="102" spans="2:11" s="1" customFormat="1" ht="45" customHeight="1">
      <c r="B102" s="307"/>
      <c r="C102" s="413" t="s">
        <v>2380</v>
      </c>
      <c r="D102" s="413"/>
      <c r="E102" s="413"/>
      <c r="F102" s="413"/>
      <c r="G102" s="413"/>
      <c r="H102" s="413"/>
      <c r="I102" s="413"/>
      <c r="J102" s="413"/>
      <c r="K102" s="308"/>
    </row>
    <row r="103" spans="2:11" s="1" customFormat="1" ht="17.25" customHeight="1">
      <c r="B103" s="307"/>
      <c r="C103" s="309" t="s">
        <v>2335</v>
      </c>
      <c r="D103" s="309"/>
      <c r="E103" s="309"/>
      <c r="F103" s="309" t="s">
        <v>2336</v>
      </c>
      <c r="G103" s="310"/>
      <c r="H103" s="309" t="s">
        <v>56</v>
      </c>
      <c r="I103" s="309" t="s">
        <v>59</v>
      </c>
      <c r="J103" s="309" t="s">
        <v>2337</v>
      </c>
      <c r="K103" s="308"/>
    </row>
    <row r="104" spans="2:11" s="1" customFormat="1" ht="17.25" customHeight="1">
      <c r="B104" s="307"/>
      <c r="C104" s="311" t="s">
        <v>2338</v>
      </c>
      <c r="D104" s="311"/>
      <c r="E104" s="311"/>
      <c r="F104" s="312" t="s">
        <v>2339</v>
      </c>
      <c r="G104" s="313"/>
      <c r="H104" s="311"/>
      <c r="I104" s="311"/>
      <c r="J104" s="311" t="s">
        <v>2340</v>
      </c>
      <c r="K104" s="308"/>
    </row>
    <row r="105" spans="2:11" s="1" customFormat="1" ht="5.25" customHeight="1">
      <c r="B105" s="307"/>
      <c r="C105" s="309"/>
      <c r="D105" s="309"/>
      <c r="E105" s="309"/>
      <c r="F105" s="309"/>
      <c r="G105" s="325"/>
      <c r="H105" s="309"/>
      <c r="I105" s="309"/>
      <c r="J105" s="309"/>
      <c r="K105" s="308"/>
    </row>
    <row r="106" spans="2:11" s="1" customFormat="1" ht="15" customHeight="1">
      <c r="B106" s="307"/>
      <c r="C106" s="296" t="s">
        <v>55</v>
      </c>
      <c r="D106" s="314"/>
      <c r="E106" s="314"/>
      <c r="F106" s="316" t="s">
        <v>2341</v>
      </c>
      <c r="G106" s="325"/>
      <c r="H106" s="296" t="s">
        <v>2381</v>
      </c>
      <c r="I106" s="296" t="s">
        <v>2343</v>
      </c>
      <c r="J106" s="296">
        <v>20</v>
      </c>
      <c r="K106" s="308"/>
    </row>
    <row r="107" spans="2:11" s="1" customFormat="1" ht="15" customHeight="1">
      <c r="B107" s="307"/>
      <c r="C107" s="296" t="s">
        <v>2344</v>
      </c>
      <c r="D107" s="296"/>
      <c r="E107" s="296"/>
      <c r="F107" s="316" t="s">
        <v>2341</v>
      </c>
      <c r="G107" s="296"/>
      <c r="H107" s="296" t="s">
        <v>2381</v>
      </c>
      <c r="I107" s="296" t="s">
        <v>2343</v>
      </c>
      <c r="J107" s="296">
        <v>120</v>
      </c>
      <c r="K107" s="308"/>
    </row>
    <row r="108" spans="2:11" s="1" customFormat="1" ht="15" customHeight="1">
      <c r="B108" s="317"/>
      <c r="C108" s="296" t="s">
        <v>2346</v>
      </c>
      <c r="D108" s="296"/>
      <c r="E108" s="296"/>
      <c r="F108" s="316" t="s">
        <v>2347</v>
      </c>
      <c r="G108" s="296"/>
      <c r="H108" s="296" t="s">
        <v>2381</v>
      </c>
      <c r="I108" s="296" t="s">
        <v>2343</v>
      </c>
      <c r="J108" s="296">
        <v>50</v>
      </c>
      <c r="K108" s="308"/>
    </row>
    <row r="109" spans="2:11" s="1" customFormat="1" ht="15" customHeight="1">
      <c r="B109" s="317"/>
      <c r="C109" s="296" t="s">
        <v>2349</v>
      </c>
      <c r="D109" s="296"/>
      <c r="E109" s="296"/>
      <c r="F109" s="316" t="s">
        <v>2341</v>
      </c>
      <c r="G109" s="296"/>
      <c r="H109" s="296" t="s">
        <v>2381</v>
      </c>
      <c r="I109" s="296" t="s">
        <v>2351</v>
      </c>
      <c r="J109" s="296"/>
      <c r="K109" s="308"/>
    </row>
    <row r="110" spans="2:11" s="1" customFormat="1" ht="15" customHeight="1">
      <c r="B110" s="317"/>
      <c r="C110" s="296" t="s">
        <v>2360</v>
      </c>
      <c r="D110" s="296"/>
      <c r="E110" s="296"/>
      <c r="F110" s="316" t="s">
        <v>2347</v>
      </c>
      <c r="G110" s="296"/>
      <c r="H110" s="296" t="s">
        <v>2381</v>
      </c>
      <c r="I110" s="296" t="s">
        <v>2343</v>
      </c>
      <c r="J110" s="296">
        <v>50</v>
      </c>
      <c r="K110" s="308"/>
    </row>
    <row r="111" spans="2:11" s="1" customFormat="1" ht="15" customHeight="1">
      <c r="B111" s="317"/>
      <c r="C111" s="296" t="s">
        <v>2368</v>
      </c>
      <c r="D111" s="296"/>
      <c r="E111" s="296"/>
      <c r="F111" s="316" t="s">
        <v>2347</v>
      </c>
      <c r="G111" s="296"/>
      <c r="H111" s="296" t="s">
        <v>2381</v>
      </c>
      <c r="I111" s="296" t="s">
        <v>2343</v>
      </c>
      <c r="J111" s="296">
        <v>50</v>
      </c>
      <c r="K111" s="308"/>
    </row>
    <row r="112" spans="2:11" s="1" customFormat="1" ht="15" customHeight="1">
      <c r="B112" s="317"/>
      <c r="C112" s="296" t="s">
        <v>2366</v>
      </c>
      <c r="D112" s="296"/>
      <c r="E112" s="296"/>
      <c r="F112" s="316" t="s">
        <v>2347</v>
      </c>
      <c r="G112" s="296"/>
      <c r="H112" s="296" t="s">
        <v>2381</v>
      </c>
      <c r="I112" s="296" t="s">
        <v>2343</v>
      </c>
      <c r="J112" s="296">
        <v>50</v>
      </c>
      <c r="K112" s="308"/>
    </row>
    <row r="113" spans="2:11" s="1" customFormat="1" ht="15" customHeight="1">
      <c r="B113" s="317"/>
      <c r="C113" s="296" t="s">
        <v>55</v>
      </c>
      <c r="D113" s="296"/>
      <c r="E113" s="296"/>
      <c r="F113" s="316" t="s">
        <v>2341</v>
      </c>
      <c r="G113" s="296"/>
      <c r="H113" s="296" t="s">
        <v>2382</v>
      </c>
      <c r="I113" s="296" t="s">
        <v>2343</v>
      </c>
      <c r="J113" s="296">
        <v>20</v>
      </c>
      <c r="K113" s="308"/>
    </row>
    <row r="114" spans="2:11" s="1" customFormat="1" ht="15" customHeight="1">
      <c r="B114" s="317"/>
      <c r="C114" s="296" t="s">
        <v>2383</v>
      </c>
      <c r="D114" s="296"/>
      <c r="E114" s="296"/>
      <c r="F114" s="316" t="s">
        <v>2341</v>
      </c>
      <c r="G114" s="296"/>
      <c r="H114" s="296" t="s">
        <v>2384</v>
      </c>
      <c r="I114" s="296" t="s">
        <v>2343</v>
      </c>
      <c r="J114" s="296">
        <v>120</v>
      </c>
      <c r="K114" s="308"/>
    </row>
    <row r="115" spans="2:11" s="1" customFormat="1" ht="15" customHeight="1">
      <c r="B115" s="317"/>
      <c r="C115" s="296" t="s">
        <v>40</v>
      </c>
      <c r="D115" s="296"/>
      <c r="E115" s="296"/>
      <c r="F115" s="316" t="s">
        <v>2341</v>
      </c>
      <c r="G115" s="296"/>
      <c r="H115" s="296" t="s">
        <v>2385</v>
      </c>
      <c r="I115" s="296" t="s">
        <v>2376</v>
      </c>
      <c r="J115" s="296"/>
      <c r="K115" s="308"/>
    </row>
    <row r="116" spans="2:11" s="1" customFormat="1" ht="15" customHeight="1">
      <c r="B116" s="317"/>
      <c r="C116" s="296" t="s">
        <v>50</v>
      </c>
      <c r="D116" s="296"/>
      <c r="E116" s="296"/>
      <c r="F116" s="316" t="s">
        <v>2341</v>
      </c>
      <c r="G116" s="296"/>
      <c r="H116" s="296" t="s">
        <v>2386</v>
      </c>
      <c r="I116" s="296" t="s">
        <v>2376</v>
      </c>
      <c r="J116" s="296"/>
      <c r="K116" s="308"/>
    </row>
    <row r="117" spans="2:11" s="1" customFormat="1" ht="15" customHeight="1">
      <c r="B117" s="317"/>
      <c r="C117" s="296" t="s">
        <v>59</v>
      </c>
      <c r="D117" s="296"/>
      <c r="E117" s="296"/>
      <c r="F117" s="316" t="s">
        <v>2341</v>
      </c>
      <c r="G117" s="296"/>
      <c r="H117" s="296" t="s">
        <v>2387</v>
      </c>
      <c r="I117" s="296" t="s">
        <v>2388</v>
      </c>
      <c r="J117" s="296"/>
      <c r="K117" s="308"/>
    </row>
    <row r="118" spans="2:11" s="1" customFormat="1" ht="15" customHeight="1">
      <c r="B118" s="320"/>
      <c r="C118" s="326"/>
      <c r="D118" s="326"/>
      <c r="E118" s="326"/>
      <c r="F118" s="326"/>
      <c r="G118" s="326"/>
      <c r="H118" s="326"/>
      <c r="I118" s="326"/>
      <c r="J118" s="326"/>
      <c r="K118" s="322"/>
    </row>
    <row r="119" spans="2:11" s="1" customFormat="1" ht="18.75" customHeight="1">
      <c r="B119" s="327"/>
      <c r="C119" s="293"/>
      <c r="D119" s="293"/>
      <c r="E119" s="293"/>
      <c r="F119" s="328"/>
      <c r="G119" s="293"/>
      <c r="H119" s="293"/>
      <c r="I119" s="293"/>
      <c r="J119" s="293"/>
      <c r="K119" s="327"/>
    </row>
    <row r="120" spans="2:11" s="1" customFormat="1" ht="18.75" customHeight="1">
      <c r="B120" s="303"/>
      <c r="C120" s="303"/>
      <c r="D120" s="303"/>
      <c r="E120" s="303"/>
      <c r="F120" s="303"/>
      <c r="G120" s="303"/>
      <c r="H120" s="303"/>
      <c r="I120" s="303"/>
      <c r="J120" s="303"/>
      <c r="K120" s="303"/>
    </row>
    <row r="121" spans="2:11" s="1" customFormat="1" ht="7.5" customHeight="1">
      <c r="B121" s="329"/>
      <c r="C121" s="330"/>
      <c r="D121" s="330"/>
      <c r="E121" s="330"/>
      <c r="F121" s="330"/>
      <c r="G121" s="330"/>
      <c r="H121" s="330"/>
      <c r="I121" s="330"/>
      <c r="J121" s="330"/>
      <c r="K121" s="331"/>
    </row>
    <row r="122" spans="2:11" s="1" customFormat="1" ht="45" customHeight="1">
      <c r="B122" s="332"/>
      <c r="C122" s="414" t="s">
        <v>2389</v>
      </c>
      <c r="D122" s="414"/>
      <c r="E122" s="414"/>
      <c r="F122" s="414"/>
      <c r="G122" s="414"/>
      <c r="H122" s="414"/>
      <c r="I122" s="414"/>
      <c r="J122" s="414"/>
      <c r="K122" s="333"/>
    </row>
    <row r="123" spans="2:11" s="1" customFormat="1" ht="17.25" customHeight="1">
      <c r="B123" s="334"/>
      <c r="C123" s="309" t="s">
        <v>2335</v>
      </c>
      <c r="D123" s="309"/>
      <c r="E123" s="309"/>
      <c r="F123" s="309" t="s">
        <v>2336</v>
      </c>
      <c r="G123" s="310"/>
      <c r="H123" s="309" t="s">
        <v>56</v>
      </c>
      <c r="I123" s="309" t="s">
        <v>59</v>
      </c>
      <c r="J123" s="309" t="s">
        <v>2337</v>
      </c>
      <c r="K123" s="335"/>
    </row>
    <row r="124" spans="2:11" s="1" customFormat="1" ht="17.25" customHeight="1">
      <c r="B124" s="334"/>
      <c r="C124" s="311" t="s">
        <v>2338</v>
      </c>
      <c r="D124" s="311"/>
      <c r="E124" s="311"/>
      <c r="F124" s="312" t="s">
        <v>2339</v>
      </c>
      <c r="G124" s="313"/>
      <c r="H124" s="311"/>
      <c r="I124" s="311"/>
      <c r="J124" s="311" t="s">
        <v>2340</v>
      </c>
      <c r="K124" s="335"/>
    </row>
    <row r="125" spans="2:11" s="1" customFormat="1" ht="5.25" customHeight="1">
      <c r="B125" s="336"/>
      <c r="C125" s="314"/>
      <c r="D125" s="314"/>
      <c r="E125" s="314"/>
      <c r="F125" s="314"/>
      <c r="G125" s="296"/>
      <c r="H125" s="314"/>
      <c r="I125" s="314"/>
      <c r="J125" s="314"/>
      <c r="K125" s="337"/>
    </row>
    <row r="126" spans="2:11" s="1" customFormat="1" ht="15" customHeight="1">
      <c r="B126" s="336"/>
      <c r="C126" s="296" t="s">
        <v>2344</v>
      </c>
      <c r="D126" s="314"/>
      <c r="E126" s="314"/>
      <c r="F126" s="316" t="s">
        <v>2341</v>
      </c>
      <c r="G126" s="296"/>
      <c r="H126" s="296" t="s">
        <v>2381</v>
      </c>
      <c r="I126" s="296" t="s">
        <v>2343</v>
      </c>
      <c r="J126" s="296">
        <v>120</v>
      </c>
      <c r="K126" s="338"/>
    </row>
    <row r="127" spans="2:11" s="1" customFormat="1" ht="15" customHeight="1">
      <c r="B127" s="336"/>
      <c r="C127" s="296" t="s">
        <v>2390</v>
      </c>
      <c r="D127" s="296"/>
      <c r="E127" s="296"/>
      <c r="F127" s="316" t="s">
        <v>2341</v>
      </c>
      <c r="G127" s="296"/>
      <c r="H127" s="296" t="s">
        <v>2391</v>
      </c>
      <c r="I127" s="296" t="s">
        <v>2343</v>
      </c>
      <c r="J127" s="296" t="s">
        <v>2392</v>
      </c>
      <c r="K127" s="338"/>
    </row>
    <row r="128" spans="2:11" s="1" customFormat="1" ht="15" customHeight="1">
      <c r="B128" s="336"/>
      <c r="C128" s="296" t="s">
        <v>2289</v>
      </c>
      <c r="D128" s="296"/>
      <c r="E128" s="296"/>
      <c r="F128" s="316" t="s">
        <v>2341</v>
      </c>
      <c r="G128" s="296"/>
      <c r="H128" s="296" t="s">
        <v>2393</v>
      </c>
      <c r="I128" s="296" t="s">
        <v>2343</v>
      </c>
      <c r="J128" s="296" t="s">
        <v>2392</v>
      </c>
      <c r="K128" s="338"/>
    </row>
    <row r="129" spans="2:11" s="1" customFormat="1" ht="15" customHeight="1">
      <c r="B129" s="336"/>
      <c r="C129" s="296" t="s">
        <v>2352</v>
      </c>
      <c r="D129" s="296"/>
      <c r="E129" s="296"/>
      <c r="F129" s="316" t="s">
        <v>2347</v>
      </c>
      <c r="G129" s="296"/>
      <c r="H129" s="296" t="s">
        <v>2353</v>
      </c>
      <c r="I129" s="296" t="s">
        <v>2343</v>
      </c>
      <c r="J129" s="296">
        <v>15</v>
      </c>
      <c r="K129" s="338"/>
    </row>
    <row r="130" spans="2:11" s="1" customFormat="1" ht="15" customHeight="1">
      <c r="B130" s="336"/>
      <c r="C130" s="318" t="s">
        <v>2354</v>
      </c>
      <c r="D130" s="318"/>
      <c r="E130" s="318"/>
      <c r="F130" s="319" t="s">
        <v>2347</v>
      </c>
      <c r="G130" s="318"/>
      <c r="H130" s="318" t="s">
        <v>2355</v>
      </c>
      <c r="I130" s="318" t="s">
        <v>2343</v>
      </c>
      <c r="J130" s="318">
        <v>15</v>
      </c>
      <c r="K130" s="338"/>
    </row>
    <row r="131" spans="2:11" s="1" customFormat="1" ht="15" customHeight="1">
      <c r="B131" s="336"/>
      <c r="C131" s="318" t="s">
        <v>2356</v>
      </c>
      <c r="D131" s="318"/>
      <c r="E131" s="318"/>
      <c r="F131" s="319" t="s">
        <v>2347</v>
      </c>
      <c r="G131" s="318"/>
      <c r="H131" s="318" t="s">
        <v>2357</v>
      </c>
      <c r="I131" s="318" t="s">
        <v>2343</v>
      </c>
      <c r="J131" s="318">
        <v>20</v>
      </c>
      <c r="K131" s="338"/>
    </row>
    <row r="132" spans="2:11" s="1" customFormat="1" ht="15" customHeight="1">
      <c r="B132" s="336"/>
      <c r="C132" s="318" t="s">
        <v>2358</v>
      </c>
      <c r="D132" s="318"/>
      <c r="E132" s="318"/>
      <c r="F132" s="319" t="s">
        <v>2347</v>
      </c>
      <c r="G132" s="318"/>
      <c r="H132" s="318" t="s">
        <v>2359</v>
      </c>
      <c r="I132" s="318" t="s">
        <v>2343</v>
      </c>
      <c r="J132" s="318">
        <v>20</v>
      </c>
      <c r="K132" s="338"/>
    </row>
    <row r="133" spans="2:11" s="1" customFormat="1" ht="15" customHeight="1">
      <c r="B133" s="336"/>
      <c r="C133" s="296" t="s">
        <v>2346</v>
      </c>
      <c r="D133" s="296"/>
      <c r="E133" s="296"/>
      <c r="F133" s="316" t="s">
        <v>2347</v>
      </c>
      <c r="G133" s="296"/>
      <c r="H133" s="296" t="s">
        <v>2381</v>
      </c>
      <c r="I133" s="296" t="s">
        <v>2343</v>
      </c>
      <c r="J133" s="296">
        <v>50</v>
      </c>
      <c r="K133" s="338"/>
    </row>
    <row r="134" spans="2:11" s="1" customFormat="1" ht="15" customHeight="1">
      <c r="B134" s="336"/>
      <c r="C134" s="296" t="s">
        <v>2360</v>
      </c>
      <c r="D134" s="296"/>
      <c r="E134" s="296"/>
      <c r="F134" s="316" t="s">
        <v>2347</v>
      </c>
      <c r="G134" s="296"/>
      <c r="H134" s="296" t="s">
        <v>2381</v>
      </c>
      <c r="I134" s="296" t="s">
        <v>2343</v>
      </c>
      <c r="J134" s="296">
        <v>50</v>
      </c>
      <c r="K134" s="338"/>
    </row>
    <row r="135" spans="2:11" s="1" customFormat="1" ht="15" customHeight="1">
      <c r="B135" s="336"/>
      <c r="C135" s="296" t="s">
        <v>2366</v>
      </c>
      <c r="D135" s="296"/>
      <c r="E135" s="296"/>
      <c r="F135" s="316" t="s">
        <v>2347</v>
      </c>
      <c r="G135" s="296"/>
      <c r="H135" s="296" t="s">
        <v>2381</v>
      </c>
      <c r="I135" s="296" t="s">
        <v>2343</v>
      </c>
      <c r="J135" s="296">
        <v>50</v>
      </c>
      <c r="K135" s="338"/>
    </row>
    <row r="136" spans="2:11" s="1" customFormat="1" ht="15" customHeight="1">
      <c r="B136" s="336"/>
      <c r="C136" s="296" t="s">
        <v>2368</v>
      </c>
      <c r="D136" s="296"/>
      <c r="E136" s="296"/>
      <c r="F136" s="316" t="s">
        <v>2347</v>
      </c>
      <c r="G136" s="296"/>
      <c r="H136" s="296" t="s">
        <v>2381</v>
      </c>
      <c r="I136" s="296" t="s">
        <v>2343</v>
      </c>
      <c r="J136" s="296">
        <v>50</v>
      </c>
      <c r="K136" s="338"/>
    </row>
    <row r="137" spans="2:11" s="1" customFormat="1" ht="15" customHeight="1">
      <c r="B137" s="336"/>
      <c r="C137" s="296" t="s">
        <v>2369</v>
      </c>
      <c r="D137" s="296"/>
      <c r="E137" s="296"/>
      <c r="F137" s="316" t="s">
        <v>2347</v>
      </c>
      <c r="G137" s="296"/>
      <c r="H137" s="296" t="s">
        <v>2394</v>
      </c>
      <c r="I137" s="296" t="s">
        <v>2343</v>
      </c>
      <c r="J137" s="296">
        <v>255</v>
      </c>
      <c r="K137" s="338"/>
    </row>
    <row r="138" spans="2:11" s="1" customFormat="1" ht="15" customHeight="1">
      <c r="B138" s="336"/>
      <c r="C138" s="296" t="s">
        <v>2371</v>
      </c>
      <c r="D138" s="296"/>
      <c r="E138" s="296"/>
      <c r="F138" s="316" t="s">
        <v>2341</v>
      </c>
      <c r="G138" s="296"/>
      <c r="H138" s="296" t="s">
        <v>2395</v>
      </c>
      <c r="I138" s="296" t="s">
        <v>2373</v>
      </c>
      <c r="J138" s="296"/>
      <c r="K138" s="338"/>
    </row>
    <row r="139" spans="2:11" s="1" customFormat="1" ht="15" customHeight="1">
      <c r="B139" s="336"/>
      <c r="C139" s="296" t="s">
        <v>2374</v>
      </c>
      <c r="D139" s="296"/>
      <c r="E139" s="296"/>
      <c r="F139" s="316" t="s">
        <v>2341</v>
      </c>
      <c r="G139" s="296"/>
      <c r="H139" s="296" t="s">
        <v>2396</v>
      </c>
      <c r="I139" s="296" t="s">
        <v>2376</v>
      </c>
      <c r="J139" s="296"/>
      <c r="K139" s="338"/>
    </row>
    <row r="140" spans="2:11" s="1" customFormat="1" ht="15" customHeight="1">
      <c r="B140" s="336"/>
      <c r="C140" s="296" t="s">
        <v>2377</v>
      </c>
      <c r="D140" s="296"/>
      <c r="E140" s="296"/>
      <c r="F140" s="316" t="s">
        <v>2341</v>
      </c>
      <c r="G140" s="296"/>
      <c r="H140" s="296" t="s">
        <v>2377</v>
      </c>
      <c r="I140" s="296" t="s">
        <v>2376</v>
      </c>
      <c r="J140" s="296"/>
      <c r="K140" s="338"/>
    </row>
    <row r="141" spans="2:11" s="1" customFormat="1" ht="15" customHeight="1">
      <c r="B141" s="336"/>
      <c r="C141" s="296" t="s">
        <v>40</v>
      </c>
      <c r="D141" s="296"/>
      <c r="E141" s="296"/>
      <c r="F141" s="316" t="s">
        <v>2341</v>
      </c>
      <c r="G141" s="296"/>
      <c r="H141" s="296" t="s">
        <v>2397</v>
      </c>
      <c r="I141" s="296" t="s">
        <v>2376</v>
      </c>
      <c r="J141" s="296"/>
      <c r="K141" s="338"/>
    </row>
    <row r="142" spans="2:11" s="1" customFormat="1" ht="15" customHeight="1">
      <c r="B142" s="336"/>
      <c r="C142" s="296" t="s">
        <v>2398</v>
      </c>
      <c r="D142" s="296"/>
      <c r="E142" s="296"/>
      <c r="F142" s="316" t="s">
        <v>2341</v>
      </c>
      <c r="G142" s="296"/>
      <c r="H142" s="296" t="s">
        <v>2399</v>
      </c>
      <c r="I142" s="296" t="s">
        <v>2376</v>
      </c>
      <c r="J142" s="296"/>
      <c r="K142" s="338"/>
    </row>
    <row r="143" spans="2:11" s="1" customFormat="1" ht="15" customHeight="1">
      <c r="B143" s="339"/>
      <c r="C143" s="340"/>
      <c r="D143" s="340"/>
      <c r="E143" s="340"/>
      <c r="F143" s="340"/>
      <c r="G143" s="340"/>
      <c r="H143" s="340"/>
      <c r="I143" s="340"/>
      <c r="J143" s="340"/>
      <c r="K143" s="341"/>
    </row>
    <row r="144" spans="2:11" s="1" customFormat="1" ht="18.75" customHeight="1">
      <c r="B144" s="293"/>
      <c r="C144" s="293"/>
      <c r="D144" s="293"/>
      <c r="E144" s="293"/>
      <c r="F144" s="328"/>
      <c r="G144" s="293"/>
      <c r="H144" s="293"/>
      <c r="I144" s="293"/>
      <c r="J144" s="293"/>
      <c r="K144" s="293"/>
    </row>
    <row r="145" spans="2:11" s="1" customFormat="1" ht="18.75" customHeight="1">
      <c r="B145" s="303"/>
      <c r="C145" s="303"/>
      <c r="D145" s="303"/>
      <c r="E145" s="303"/>
      <c r="F145" s="303"/>
      <c r="G145" s="303"/>
      <c r="H145" s="303"/>
      <c r="I145" s="303"/>
      <c r="J145" s="303"/>
      <c r="K145" s="303"/>
    </row>
    <row r="146" spans="2:11" s="1" customFormat="1" ht="7.5" customHeight="1">
      <c r="B146" s="304"/>
      <c r="C146" s="305"/>
      <c r="D146" s="305"/>
      <c r="E146" s="305"/>
      <c r="F146" s="305"/>
      <c r="G146" s="305"/>
      <c r="H146" s="305"/>
      <c r="I146" s="305"/>
      <c r="J146" s="305"/>
      <c r="K146" s="306"/>
    </row>
    <row r="147" spans="2:11" s="1" customFormat="1" ht="45" customHeight="1">
      <c r="B147" s="307"/>
      <c r="C147" s="413" t="s">
        <v>2400</v>
      </c>
      <c r="D147" s="413"/>
      <c r="E147" s="413"/>
      <c r="F147" s="413"/>
      <c r="G147" s="413"/>
      <c r="H147" s="413"/>
      <c r="I147" s="413"/>
      <c r="J147" s="413"/>
      <c r="K147" s="308"/>
    </row>
    <row r="148" spans="2:11" s="1" customFormat="1" ht="17.25" customHeight="1">
      <c r="B148" s="307"/>
      <c r="C148" s="309" t="s">
        <v>2335</v>
      </c>
      <c r="D148" s="309"/>
      <c r="E148" s="309"/>
      <c r="F148" s="309" t="s">
        <v>2336</v>
      </c>
      <c r="G148" s="310"/>
      <c r="H148" s="309" t="s">
        <v>56</v>
      </c>
      <c r="I148" s="309" t="s">
        <v>59</v>
      </c>
      <c r="J148" s="309" t="s">
        <v>2337</v>
      </c>
      <c r="K148" s="308"/>
    </row>
    <row r="149" spans="2:11" s="1" customFormat="1" ht="17.25" customHeight="1">
      <c r="B149" s="307"/>
      <c r="C149" s="311" t="s">
        <v>2338</v>
      </c>
      <c r="D149" s="311"/>
      <c r="E149" s="311"/>
      <c r="F149" s="312" t="s">
        <v>2339</v>
      </c>
      <c r="G149" s="313"/>
      <c r="H149" s="311"/>
      <c r="I149" s="311"/>
      <c r="J149" s="311" t="s">
        <v>2340</v>
      </c>
      <c r="K149" s="308"/>
    </row>
    <row r="150" spans="2:11" s="1" customFormat="1" ht="5.25" customHeight="1">
      <c r="B150" s="317"/>
      <c r="C150" s="314"/>
      <c r="D150" s="314"/>
      <c r="E150" s="314"/>
      <c r="F150" s="314"/>
      <c r="G150" s="315"/>
      <c r="H150" s="314"/>
      <c r="I150" s="314"/>
      <c r="J150" s="314"/>
      <c r="K150" s="338"/>
    </row>
    <row r="151" spans="2:11" s="1" customFormat="1" ht="15" customHeight="1">
      <c r="B151" s="317"/>
      <c r="C151" s="342" t="s">
        <v>2344</v>
      </c>
      <c r="D151" s="296"/>
      <c r="E151" s="296"/>
      <c r="F151" s="343" t="s">
        <v>2341</v>
      </c>
      <c r="G151" s="296"/>
      <c r="H151" s="342" t="s">
        <v>2381</v>
      </c>
      <c r="I151" s="342" t="s">
        <v>2343</v>
      </c>
      <c r="J151" s="342">
        <v>120</v>
      </c>
      <c r="K151" s="338"/>
    </row>
    <row r="152" spans="2:11" s="1" customFormat="1" ht="15" customHeight="1">
      <c r="B152" s="317"/>
      <c r="C152" s="342" t="s">
        <v>2390</v>
      </c>
      <c r="D152" s="296"/>
      <c r="E152" s="296"/>
      <c r="F152" s="343" t="s">
        <v>2341</v>
      </c>
      <c r="G152" s="296"/>
      <c r="H152" s="342" t="s">
        <v>2401</v>
      </c>
      <c r="I152" s="342" t="s">
        <v>2343</v>
      </c>
      <c r="J152" s="342" t="s">
        <v>2392</v>
      </c>
      <c r="K152" s="338"/>
    </row>
    <row r="153" spans="2:11" s="1" customFormat="1" ht="15" customHeight="1">
      <c r="B153" s="317"/>
      <c r="C153" s="342" t="s">
        <v>2289</v>
      </c>
      <c r="D153" s="296"/>
      <c r="E153" s="296"/>
      <c r="F153" s="343" t="s">
        <v>2341</v>
      </c>
      <c r="G153" s="296"/>
      <c r="H153" s="342" t="s">
        <v>2402</v>
      </c>
      <c r="I153" s="342" t="s">
        <v>2343</v>
      </c>
      <c r="J153" s="342" t="s">
        <v>2392</v>
      </c>
      <c r="K153" s="338"/>
    </row>
    <row r="154" spans="2:11" s="1" customFormat="1" ht="15" customHeight="1">
      <c r="B154" s="317"/>
      <c r="C154" s="342" t="s">
        <v>2346</v>
      </c>
      <c r="D154" s="296"/>
      <c r="E154" s="296"/>
      <c r="F154" s="343" t="s">
        <v>2347</v>
      </c>
      <c r="G154" s="296"/>
      <c r="H154" s="342" t="s">
        <v>2381</v>
      </c>
      <c r="I154" s="342" t="s">
        <v>2343</v>
      </c>
      <c r="J154" s="342">
        <v>50</v>
      </c>
      <c r="K154" s="338"/>
    </row>
    <row r="155" spans="2:11" s="1" customFormat="1" ht="15" customHeight="1">
      <c r="B155" s="317"/>
      <c r="C155" s="342" t="s">
        <v>2349</v>
      </c>
      <c r="D155" s="296"/>
      <c r="E155" s="296"/>
      <c r="F155" s="343" t="s">
        <v>2341</v>
      </c>
      <c r="G155" s="296"/>
      <c r="H155" s="342" t="s">
        <v>2381</v>
      </c>
      <c r="I155" s="342" t="s">
        <v>2351</v>
      </c>
      <c r="J155" s="342"/>
      <c r="K155" s="338"/>
    </row>
    <row r="156" spans="2:11" s="1" customFormat="1" ht="15" customHeight="1">
      <c r="B156" s="317"/>
      <c r="C156" s="342" t="s">
        <v>2360</v>
      </c>
      <c r="D156" s="296"/>
      <c r="E156" s="296"/>
      <c r="F156" s="343" t="s">
        <v>2347</v>
      </c>
      <c r="G156" s="296"/>
      <c r="H156" s="342" t="s">
        <v>2381</v>
      </c>
      <c r="I156" s="342" t="s">
        <v>2343</v>
      </c>
      <c r="J156" s="342">
        <v>50</v>
      </c>
      <c r="K156" s="338"/>
    </row>
    <row r="157" spans="2:11" s="1" customFormat="1" ht="15" customHeight="1">
      <c r="B157" s="317"/>
      <c r="C157" s="342" t="s">
        <v>2368</v>
      </c>
      <c r="D157" s="296"/>
      <c r="E157" s="296"/>
      <c r="F157" s="343" t="s">
        <v>2347</v>
      </c>
      <c r="G157" s="296"/>
      <c r="H157" s="342" t="s">
        <v>2381</v>
      </c>
      <c r="I157" s="342" t="s">
        <v>2343</v>
      </c>
      <c r="J157" s="342">
        <v>50</v>
      </c>
      <c r="K157" s="338"/>
    </row>
    <row r="158" spans="2:11" s="1" customFormat="1" ht="15" customHeight="1">
      <c r="B158" s="317"/>
      <c r="C158" s="342" t="s">
        <v>2366</v>
      </c>
      <c r="D158" s="296"/>
      <c r="E158" s="296"/>
      <c r="F158" s="343" t="s">
        <v>2347</v>
      </c>
      <c r="G158" s="296"/>
      <c r="H158" s="342" t="s">
        <v>2381</v>
      </c>
      <c r="I158" s="342" t="s">
        <v>2343</v>
      </c>
      <c r="J158" s="342">
        <v>50</v>
      </c>
      <c r="K158" s="338"/>
    </row>
    <row r="159" spans="2:11" s="1" customFormat="1" ht="15" customHeight="1">
      <c r="B159" s="317"/>
      <c r="C159" s="342" t="s">
        <v>184</v>
      </c>
      <c r="D159" s="296"/>
      <c r="E159" s="296"/>
      <c r="F159" s="343" t="s">
        <v>2341</v>
      </c>
      <c r="G159" s="296"/>
      <c r="H159" s="342" t="s">
        <v>2403</v>
      </c>
      <c r="I159" s="342" t="s">
        <v>2343</v>
      </c>
      <c r="J159" s="342" t="s">
        <v>2404</v>
      </c>
      <c r="K159" s="338"/>
    </row>
    <row r="160" spans="2:11" s="1" customFormat="1" ht="15" customHeight="1">
      <c r="B160" s="317"/>
      <c r="C160" s="342" t="s">
        <v>2405</v>
      </c>
      <c r="D160" s="296"/>
      <c r="E160" s="296"/>
      <c r="F160" s="343" t="s">
        <v>2341</v>
      </c>
      <c r="G160" s="296"/>
      <c r="H160" s="342" t="s">
        <v>2406</v>
      </c>
      <c r="I160" s="342" t="s">
        <v>2376</v>
      </c>
      <c r="J160" s="342"/>
      <c r="K160" s="338"/>
    </row>
    <row r="161" spans="2:11" s="1" customFormat="1" ht="15" customHeight="1">
      <c r="B161" s="344"/>
      <c r="C161" s="326"/>
      <c r="D161" s="326"/>
      <c r="E161" s="326"/>
      <c r="F161" s="326"/>
      <c r="G161" s="326"/>
      <c r="H161" s="326"/>
      <c r="I161" s="326"/>
      <c r="J161" s="326"/>
      <c r="K161" s="345"/>
    </row>
    <row r="162" spans="2:11" s="1" customFormat="1" ht="18.75" customHeight="1">
      <c r="B162" s="293"/>
      <c r="C162" s="296"/>
      <c r="D162" s="296"/>
      <c r="E162" s="296"/>
      <c r="F162" s="316"/>
      <c r="G162" s="296"/>
      <c r="H162" s="296"/>
      <c r="I162" s="296"/>
      <c r="J162" s="296"/>
      <c r="K162" s="293"/>
    </row>
    <row r="163" spans="2:11" s="1" customFormat="1" ht="18.75" customHeight="1">
      <c r="B163" s="303"/>
      <c r="C163" s="303"/>
      <c r="D163" s="303"/>
      <c r="E163" s="303"/>
      <c r="F163" s="303"/>
      <c r="G163" s="303"/>
      <c r="H163" s="303"/>
      <c r="I163" s="303"/>
      <c r="J163" s="303"/>
      <c r="K163" s="303"/>
    </row>
    <row r="164" spans="2:11" s="1" customFormat="1" ht="7.5" customHeight="1">
      <c r="B164" s="285"/>
      <c r="C164" s="286"/>
      <c r="D164" s="286"/>
      <c r="E164" s="286"/>
      <c r="F164" s="286"/>
      <c r="G164" s="286"/>
      <c r="H164" s="286"/>
      <c r="I164" s="286"/>
      <c r="J164" s="286"/>
      <c r="K164" s="287"/>
    </row>
    <row r="165" spans="2:11" s="1" customFormat="1" ht="45" customHeight="1">
      <c r="B165" s="288"/>
      <c r="C165" s="414" t="s">
        <v>2407</v>
      </c>
      <c r="D165" s="414"/>
      <c r="E165" s="414"/>
      <c r="F165" s="414"/>
      <c r="G165" s="414"/>
      <c r="H165" s="414"/>
      <c r="I165" s="414"/>
      <c r="J165" s="414"/>
      <c r="K165" s="289"/>
    </row>
    <row r="166" spans="2:11" s="1" customFormat="1" ht="17.25" customHeight="1">
      <c r="B166" s="288"/>
      <c r="C166" s="309" t="s">
        <v>2335</v>
      </c>
      <c r="D166" s="309"/>
      <c r="E166" s="309"/>
      <c r="F166" s="309" t="s">
        <v>2336</v>
      </c>
      <c r="G166" s="346"/>
      <c r="H166" s="347" t="s">
        <v>56</v>
      </c>
      <c r="I166" s="347" t="s">
        <v>59</v>
      </c>
      <c r="J166" s="309" t="s">
        <v>2337</v>
      </c>
      <c r="K166" s="289"/>
    </row>
    <row r="167" spans="2:11" s="1" customFormat="1" ht="17.25" customHeight="1">
      <c r="B167" s="290"/>
      <c r="C167" s="311" t="s">
        <v>2338</v>
      </c>
      <c r="D167" s="311"/>
      <c r="E167" s="311"/>
      <c r="F167" s="312" t="s">
        <v>2339</v>
      </c>
      <c r="G167" s="348"/>
      <c r="H167" s="349"/>
      <c r="I167" s="349"/>
      <c r="J167" s="311" t="s">
        <v>2340</v>
      </c>
      <c r="K167" s="291"/>
    </row>
    <row r="168" spans="2:11" s="1" customFormat="1" ht="5.25" customHeight="1">
      <c r="B168" s="317"/>
      <c r="C168" s="314"/>
      <c r="D168" s="314"/>
      <c r="E168" s="314"/>
      <c r="F168" s="314"/>
      <c r="G168" s="315"/>
      <c r="H168" s="314"/>
      <c r="I168" s="314"/>
      <c r="J168" s="314"/>
      <c r="K168" s="338"/>
    </row>
    <row r="169" spans="2:11" s="1" customFormat="1" ht="15" customHeight="1">
      <c r="B169" s="317"/>
      <c r="C169" s="296" t="s">
        <v>2344</v>
      </c>
      <c r="D169" s="296"/>
      <c r="E169" s="296"/>
      <c r="F169" s="316" t="s">
        <v>2341</v>
      </c>
      <c r="G169" s="296"/>
      <c r="H169" s="296" t="s">
        <v>2381</v>
      </c>
      <c r="I169" s="296" t="s">
        <v>2343</v>
      </c>
      <c r="J169" s="296">
        <v>120</v>
      </c>
      <c r="K169" s="338"/>
    </row>
    <row r="170" spans="2:11" s="1" customFormat="1" ht="15" customHeight="1">
      <c r="B170" s="317"/>
      <c r="C170" s="296" t="s">
        <v>2390</v>
      </c>
      <c r="D170" s="296"/>
      <c r="E170" s="296"/>
      <c r="F170" s="316" t="s">
        <v>2341</v>
      </c>
      <c r="G170" s="296"/>
      <c r="H170" s="296" t="s">
        <v>2391</v>
      </c>
      <c r="I170" s="296" t="s">
        <v>2343</v>
      </c>
      <c r="J170" s="296" t="s">
        <v>2392</v>
      </c>
      <c r="K170" s="338"/>
    </row>
    <row r="171" spans="2:11" s="1" customFormat="1" ht="15" customHeight="1">
      <c r="B171" s="317"/>
      <c r="C171" s="296" t="s">
        <v>2289</v>
      </c>
      <c r="D171" s="296"/>
      <c r="E171" s="296"/>
      <c r="F171" s="316" t="s">
        <v>2341</v>
      </c>
      <c r="G171" s="296"/>
      <c r="H171" s="296" t="s">
        <v>2408</v>
      </c>
      <c r="I171" s="296" t="s">
        <v>2343</v>
      </c>
      <c r="J171" s="296" t="s">
        <v>2392</v>
      </c>
      <c r="K171" s="338"/>
    </row>
    <row r="172" spans="2:11" s="1" customFormat="1" ht="15" customHeight="1">
      <c r="B172" s="317"/>
      <c r="C172" s="296" t="s">
        <v>2346</v>
      </c>
      <c r="D172" s="296"/>
      <c r="E172" s="296"/>
      <c r="F172" s="316" t="s">
        <v>2347</v>
      </c>
      <c r="G172" s="296"/>
      <c r="H172" s="296" t="s">
        <v>2408</v>
      </c>
      <c r="I172" s="296" t="s">
        <v>2343</v>
      </c>
      <c r="J172" s="296">
        <v>50</v>
      </c>
      <c r="K172" s="338"/>
    </row>
    <row r="173" spans="2:11" s="1" customFormat="1" ht="15" customHeight="1">
      <c r="B173" s="317"/>
      <c r="C173" s="296" t="s">
        <v>2349</v>
      </c>
      <c r="D173" s="296"/>
      <c r="E173" s="296"/>
      <c r="F173" s="316" t="s">
        <v>2341</v>
      </c>
      <c r="G173" s="296"/>
      <c r="H173" s="296" t="s">
        <v>2408</v>
      </c>
      <c r="I173" s="296" t="s">
        <v>2351</v>
      </c>
      <c r="J173" s="296"/>
      <c r="K173" s="338"/>
    </row>
    <row r="174" spans="2:11" s="1" customFormat="1" ht="15" customHeight="1">
      <c r="B174" s="317"/>
      <c r="C174" s="296" t="s">
        <v>2360</v>
      </c>
      <c r="D174" s="296"/>
      <c r="E174" s="296"/>
      <c r="F174" s="316" t="s">
        <v>2347</v>
      </c>
      <c r="G174" s="296"/>
      <c r="H174" s="296" t="s">
        <v>2408</v>
      </c>
      <c r="I174" s="296" t="s">
        <v>2343</v>
      </c>
      <c r="J174" s="296">
        <v>50</v>
      </c>
      <c r="K174" s="338"/>
    </row>
    <row r="175" spans="2:11" s="1" customFormat="1" ht="15" customHeight="1">
      <c r="B175" s="317"/>
      <c r="C175" s="296" t="s">
        <v>2368</v>
      </c>
      <c r="D175" s="296"/>
      <c r="E175" s="296"/>
      <c r="F175" s="316" t="s">
        <v>2347</v>
      </c>
      <c r="G175" s="296"/>
      <c r="H175" s="296" t="s">
        <v>2408</v>
      </c>
      <c r="I175" s="296" t="s">
        <v>2343</v>
      </c>
      <c r="J175" s="296">
        <v>50</v>
      </c>
      <c r="K175" s="338"/>
    </row>
    <row r="176" spans="2:11" s="1" customFormat="1" ht="15" customHeight="1">
      <c r="B176" s="317"/>
      <c r="C176" s="296" t="s">
        <v>2366</v>
      </c>
      <c r="D176" s="296"/>
      <c r="E176" s="296"/>
      <c r="F176" s="316" t="s">
        <v>2347</v>
      </c>
      <c r="G176" s="296"/>
      <c r="H176" s="296" t="s">
        <v>2408</v>
      </c>
      <c r="I176" s="296" t="s">
        <v>2343</v>
      </c>
      <c r="J176" s="296">
        <v>50</v>
      </c>
      <c r="K176" s="338"/>
    </row>
    <row r="177" spans="2:11" s="1" customFormat="1" ht="15" customHeight="1">
      <c r="B177" s="317"/>
      <c r="C177" s="296" t="s">
        <v>207</v>
      </c>
      <c r="D177" s="296"/>
      <c r="E177" s="296"/>
      <c r="F177" s="316" t="s">
        <v>2341</v>
      </c>
      <c r="G177" s="296"/>
      <c r="H177" s="296" t="s">
        <v>2409</v>
      </c>
      <c r="I177" s="296" t="s">
        <v>2410</v>
      </c>
      <c r="J177" s="296"/>
      <c r="K177" s="338"/>
    </row>
    <row r="178" spans="2:11" s="1" customFormat="1" ht="15" customHeight="1">
      <c r="B178" s="317"/>
      <c r="C178" s="296" t="s">
        <v>59</v>
      </c>
      <c r="D178" s="296"/>
      <c r="E178" s="296"/>
      <c r="F178" s="316" t="s">
        <v>2341</v>
      </c>
      <c r="G178" s="296"/>
      <c r="H178" s="296" t="s">
        <v>2411</v>
      </c>
      <c r="I178" s="296" t="s">
        <v>2412</v>
      </c>
      <c r="J178" s="296">
        <v>1</v>
      </c>
      <c r="K178" s="338"/>
    </row>
    <row r="179" spans="2:11" s="1" customFormat="1" ht="15" customHeight="1">
      <c r="B179" s="317"/>
      <c r="C179" s="296" t="s">
        <v>55</v>
      </c>
      <c r="D179" s="296"/>
      <c r="E179" s="296"/>
      <c r="F179" s="316" t="s">
        <v>2341</v>
      </c>
      <c r="G179" s="296"/>
      <c r="H179" s="296" t="s">
        <v>2413</v>
      </c>
      <c r="I179" s="296" t="s">
        <v>2343</v>
      </c>
      <c r="J179" s="296">
        <v>20</v>
      </c>
      <c r="K179" s="338"/>
    </row>
    <row r="180" spans="2:11" s="1" customFormat="1" ht="15" customHeight="1">
      <c r="B180" s="317"/>
      <c r="C180" s="296" t="s">
        <v>56</v>
      </c>
      <c r="D180" s="296"/>
      <c r="E180" s="296"/>
      <c r="F180" s="316" t="s">
        <v>2341</v>
      </c>
      <c r="G180" s="296"/>
      <c r="H180" s="296" t="s">
        <v>2414</v>
      </c>
      <c r="I180" s="296" t="s">
        <v>2343</v>
      </c>
      <c r="J180" s="296">
        <v>255</v>
      </c>
      <c r="K180" s="338"/>
    </row>
    <row r="181" spans="2:11" s="1" customFormat="1" ht="15" customHeight="1">
      <c r="B181" s="317"/>
      <c r="C181" s="296" t="s">
        <v>208</v>
      </c>
      <c r="D181" s="296"/>
      <c r="E181" s="296"/>
      <c r="F181" s="316" t="s">
        <v>2341</v>
      </c>
      <c r="G181" s="296"/>
      <c r="H181" s="296" t="s">
        <v>2305</v>
      </c>
      <c r="I181" s="296" t="s">
        <v>2343</v>
      </c>
      <c r="J181" s="296">
        <v>10</v>
      </c>
      <c r="K181" s="338"/>
    </row>
    <row r="182" spans="2:11" s="1" customFormat="1" ht="15" customHeight="1">
      <c r="B182" s="317"/>
      <c r="C182" s="296" t="s">
        <v>209</v>
      </c>
      <c r="D182" s="296"/>
      <c r="E182" s="296"/>
      <c r="F182" s="316" t="s">
        <v>2341</v>
      </c>
      <c r="G182" s="296"/>
      <c r="H182" s="296" t="s">
        <v>2415</v>
      </c>
      <c r="I182" s="296" t="s">
        <v>2376</v>
      </c>
      <c r="J182" s="296"/>
      <c r="K182" s="338"/>
    </row>
    <row r="183" spans="2:11" s="1" customFormat="1" ht="15" customHeight="1">
      <c r="B183" s="317"/>
      <c r="C183" s="296" t="s">
        <v>2416</v>
      </c>
      <c r="D183" s="296"/>
      <c r="E183" s="296"/>
      <c r="F183" s="316" t="s">
        <v>2341</v>
      </c>
      <c r="G183" s="296"/>
      <c r="H183" s="296" t="s">
        <v>2417</v>
      </c>
      <c r="I183" s="296" t="s">
        <v>2376</v>
      </c>
      <c r="J183" s="296"/>
      <c r="K183" s="338"/>
    </row>
    <row r="184" spans="2:11" s="1" customFormat="1" ht="15" customHeight="1">
      <c r="B184" s="317"/>
      <c r="C184" s="296" t="s">
        <v>2405</v>
      </c>
      <c r="D184" s="296"/>
      <c r="E184" s="296"/>
      <c r="F184" s="316" t="s">
        <v>2341</v>
      </c>
      <c r="G184" s="296"/>
      <c r="H184" s="296" t="s">
        <v>2418</v>
      </c>
      <c r="I184" s="296" t="s">
        <v>2376</v>
      </c>
      <c r="J184" s="296"/>
      <c r="K184" s="338"/>
    </row>
    <row r="185" spans="2:11" s="1" customFormat="1" ht="15" customHeight="1">
      <c r="B185" s="317"/>
      <c r="C185" s="296" t="s">
        <v>211</v>
      </c>
      <c r="D185" s="296"/>
      <c r="E185" s="296"/>
      <c r="F185" s="316" t="s">
        <v>2347</v>
      </c>
      <c r="G185" s="296"/>
      <c r="H185" s="296" t="s">
        <v>2419</v>
      </c>
      <c r="I185" s="296" t="s">
        <v>2343</v>
      </c>
      <c r="J185" s="296">
        <v>50</v>
      </c>
      <c r="K185" s="338"/>
    </row>
    <row r="186" spans="2:11" s="1" customFormat="1" ht="15" customHeight="1">
      <c r="B186" s="317"/>
      <c r="C186" s="296" t="s">
        <v>2420</v>
      </c>
      <c r="D186" s="296"/>
      <c r="E186" s="296"/>
      <c r="F186" s="316" t="s">
        <v>2347</v>
      </c>
      <c r="G186" s="296"/>
      <c r="H186" s="296" t="s">
        <v>2421</v>
      </c>
      <c r="I186" s="296" t="s">
        <v>2422</v>
      </c>
      <c r="J186" s="296"/>
      <c r="K186" s="338"/>
    </row>
    <row r="187" spans="2:11" s="1" customFormat="1" ht="15" customHeight="1">
      <c r="B187" s="317"/>
      <c r="C187" s="296" t="s">
        <v>2423</v>
      </c>
      <c r="D187" s="296"/>
      <c r="E187" s="296"/>
      <c r="F187" s="316" t="s">
        <v>2347</v>
      </c>
      <c r="G187" s="296"/>
      <c r="H187" s="296" t="s">
        <v>2424</v>
      </c>
      <c r="I187" s="296" t="s">
        <v>2422</v>
      </c>
      <c r="J187" s="296"/>
      <c r="K187" s="338"/>
    </row>
    <row r="188" spans="2:11" s="1" customFormat="1" ht="15" customHeight="1">
      <c r="B188" s="317"/>
      <c r="C188" s="296" t="s">
        <v>2425</v>
      </c>
      <c r="D188" s="296"/>
      <c r="E188" s="296"/>
      <c r="F188" s="316" t="s">
        <v>2347</v>
      </c>
      <c r="G188" s="296"/>
      <c r="H188" s="296" t="s">
        <v>2426</v>
      </c>
      <c r="I188" s="296" t="s">
        <v>2422</v>
      </c>
      <c r="J188" s="296"/>
      <c r="K188" s="338"/>
    </row>
    <row r="189" spans="2:11" s="1" customFormat="1" ht="15" customHeight="1">
      <c r="B189" s="317"/>
      <c r="C189" s="350" t="s">
        <v>2427</v>
      </c>
      <c r="D189" s="296"/>
      <c r="E189" s="296"/>
      <c r="F189" s="316" t="s">
        <v>2347</v>
      </c>
      <c r="G189" s="296"/>
      <c r="H189" s="296" t="s">
        <v>2428</v>
      </c>
      <c r="I189" s="296" t="s">
        <v>2429</v>
      </c>
      <c r="J189" s="351" t="s">
        <v>2430</v>
      </c>
      <c r="K189" s="338"/>
    </row>
    <row r="190" spans="2:11" s="1" customFormat="1" ht="15" customHeight="1">
      <c r="B190" s="317"/>
      <c r="C190" s="302" t="s">
        <v>44</v>
      </c>
      <c r="D190" s="296"/>
      <c r="E190" s="296"/>
      <c r="F190" s="316" t="s">
        <v>2341</v>
      </c>
      <c r="G190" s="296"/>
      <c r="H190" s="293" t="s">
        <v>2431</v>
      </c>
      <c r="I190" s="296" t="s">
        <v>2432</v>
      </c>
      <c r="J190" s="296"/>
      <c r="K190" s="338"/>
    </row>
    <row r="191" spans="2:11" s="1" customFormat="1" ht="15" customHeight="1">
      <c r="B191" s="317"/>
      <c r="C191" s="302" t="s">
        <v>2433</v>
      </c>
      <c r="D191" s="296"/>
      <c r="E191" s="296"/>
      <c r="F191" s="316" t="s">
        <v>2341</v>
      </c>
      <c r="G191" s="296"/>
      <c r="H191" s="296" t="s">
        <v>2434</v>
      </c>
      <c r="I191" s="296" t="s">
        <v>2376</v>
      </c>
      <c r="J191" s="296"/>
      <c r="K191" s="338"/>
    </row>
    <row r="192" spans="2:11" s="1" customFormat="1" ht="15" customHeight="1">
      <c r="B192" s="317"/>
      <c r="C192" s="302" t="s">
        <v>2435</v>
      </c>
      <c r="D192" s="296"/>
      <c r="E192" s="296"/>
      <c r="F192" s="316" t="s">
        <v>2341</v>
      </c>
      <c r="G192" s="296"/>
      <c r="H192" s="296" t="s">
        <v>2436</v>
      </c>
      <c r="I192" s="296" t="s">
        <v>2376</v>
      </c>
      <c r="J192" s="296"/>
      <c r="K192" s="338"/>
    </row>
    <row r="193" spans="2:11" s="1" customFormat="1" ht="15" customHeight="1">
      <c r="B193" s="317"/>
      <c r="C193" s="302" t="s">
        <v>2437</v>
      </c>
      <c r="D193" s="296"/>
      <c r="E193" s="296"/>
      <c r="F193" s="316" t="s">
        <v>2347</v>
      </c>
      <c r="G193" s="296"/>
      <c r="H193" s="296" t="s">
        <v>2438</v>
      </c>
      <c r="I193" s="296" t="s">
        <v>2376</v>
      </c>
      <c r="J193" s="296"/>
      <c r="K193" s="338"/>
    </row>
    <row r="194" spans="2:11" s="1" customFormat="1" ht="15" customHeight="1">
      <c r="B194" s="344"/>
      <c r="C194" s="352"/>
      <c r="D194" s="326"/>
      <c r="E194" s="326"/>
      <c r="F194" s="326"/>
      <c r="G194" s="326"/>
      <c r="H194" s="326"/>
      <c r="I194" s="326"/>
      <c r="J194" s="326"/>
      <c r="K194" s="345"/>
    </row>
    <row r="195" spans="2:11" s="1" customFormat="1" ht="18.75" customHeight="1">
      <c r="B195" s="293"/>
      <c r="C195" s="296"/>
      <c r="D195" s="296"/>
      <c r="E195" s="296"/>
      <c r="F195" s="316"/>
      <c r="G195" s="296"/>
      <c r="H195" s="296"/>
      <c r="I195" s="296"/>
      <c r="J195" s="296"/>
      <c r="K195" s="293"/>
    </row>
    <row r="196" spans="2:11" s="1" customFormat="1" ht="18.75" customHeight="1">
      <c r="B196" s="293"/>
      <c r="C196" s="296"/>
      <c r="D196" s="296"/>
      <c r="E196" s="296"/>
      <c r="F196" s="316"/>
      <c r="G196" s="296"/>
      <c r="H196" s="296"/>
      <c r="I196" s="296"/>
      <c r="J196" s="296"/>
      <c r="K196" s="293"/>
    </row>
    <row r="197" spans="2:11" s="1" customFormat="1" ht="18.75" customHeight="1">
      <c r="B197" s="303"/>
      <c r="C197" s="303"/>
      <c r="D197" s="303"/>
      <c r="E197" s="303"/>
      <c r="F197" s="303"/>
      <c r="G197" s="303"/>
      <c r="H197" s="303"/>
      <c r="I197" s="303"/>
      <c r="J197" s="303"/>
      <c r="K197" s="303"/>
    </row>
    <row r="198" spans="2:11" s="1" customFormat="1" ht="13.5">
      <c r="B198" s="285"/>
      <c r="C198" s="286"/>
      <c r="D198" s="286"/>
      <c r="E198" s="286"/>
      <c r="F198" s="286"/>
      <c r="G198" s="286"/>
      <c r="H198" s="286"/>
      <c r="I198" s="286"/>
      <c r="J198" s="286"/>
      <c r="K198" s="287"/>
    </row>
    <row r="199" spans="2:11" s="1" customFormat="1" ht="21">
      <c r="B199" s="288"/>
      <c r="C199" s="414" t="s">
        <v>2439</v>
      </c>
      <c r="D199" s="414"/>
      <c r="E199" s="414"/>
      <c r="F199" s="414"/>
      <c r="G199" s="414"/>
      <c r="H199" s="414"/>
      <c r="I199" s="414"/>
      <c r="J199" s="414"/>
      <c r="K199" s="289"/>
    </row>
    <row r="200" spans="2:11" s="1" customFormat="1" ht="25.5" customHeight="1">
      <c r="B200" s="288"/>
      <c r="C200" s="353" t="s">
        <v>2440</v>
      </c>
      <c r="D200" s="353"/>
      <c r="E200" s="353"/>
      <c r="F200" s="353" t="s">
        <v>2441</v>
      </c>
      <c r="G200" s="354"/>
      <c r="H200" s="415" t="s">
        <v>2442</v>
      </c>
      <c r="I200" s="415"/>
      <c r="J200" s="415"/>
      <c r="K200" s="289"/>
    </row>
    <row r="201" spans="2:11" s="1" customFormat="1" ht="5.25" customHeight="1">
      <c r="B201" s="317"/>
      <c r="C201" s="314"/>
      <c r="D201" s="314"/>
      <c r="E201" s="314"/>
      <c r="F201" s="314"/>
      <c r="G201" s="296"/>
      <c r="H201" s="314"/>
      <c r="I201" s="314"/>
      <c r="J201" s="314"/>
      <c r="K201" s="338"/>
    </row>
    <row r="202" spans="2:11" s="1" customFormat="1" ht="15" customHeight="1">
      <c r="B202" s="317"/>
      <c r="C202" s="296" t="s">
        <v>2432</v>
      </c>
      <c r="D202" s="296"/>
      <c r="E202" s="296"/>
      <c r="F202" s="316" t="s">
        <v>45</v>
      </c>
      <c r="G202" s="296"/>
      <c r="H202" s="416" t="s">
        <v>2443</v>
      </c>
      <c r="I202" s="416"/>
      <c r="J202" s="416"/>
      <c r="K202" s="338"/>
    </row>
    <row r="203" spans="2:11" s="1" customFormat="1" ht="15" customHeight="1">
      <c r="B203" s="317"/>
      <c r="C203" s="323"/>
      <c r="D203" s="296"/>
      <c r="E203" s="296"/>
      <c r="F203" s="316" t="s">
        <v>46</v>
      </c>
      <c r="G203" s="296"/>
      <c r="H203" s="416" t="s">
        <v>2444</v>
      </c>
      <c r="I203" s="416"/>
      <c r="J203" s="416"/>
      <c r="K203" s="338"/>
    </row>
    <row r="204" spans="2:11" s="1" customFormat="1" ht="15" customHeight="1">
      <c r="B204" s="317"/>
      <c r="C204" s="323"/>
      <c r="D204" s="296"/>
      <c r="E204" s="296"/>
      <c r="F204" s="316" t="s">
        <v>49</v>
      </c>
      <c r="G204" s="296"/>
      <c r="H204" s="416" t="s">
        <v>2445</v>
      </c>
      <c r="I204" s="416"/>
      <c r="J204" s="416"/>
      <c r="K204" s="338"/>
    </row>
    <row r="205" spans="2:11" s="1" customFormat="1" ht="15" customHeight="1">
      <c r="B205" s="317"/>
      <c r="C205" s="296"/>
      <c r="D205" s="296"/>
      <c r="E205" s="296"/>
      <c r="F205" s="316" t="s">
        <v>47</v>
      </c>
      <c r="G205" s="296"/>
      <c r="H205" s="416" t="s">
        <v>2446</v>
      </c>
      <c r="I205" s="416"/>
      <c r="J205" s="416"/>
      <c r="K205" s="338"/>
    </row>
    <row r="206" spans="2:11" s="1" customFormat="1" ht="15" customHeight="1">
      <c r="B206" s="317"/>
      <c r="C206" s="296"/>
      <c r="D206" s="296"/>
      <c r="E206" s="296"/>
      <c r="F206" s="316" t="s">
        <v>48</v>
      </c>
      <c r="G206" s="296"/>
      <c r="H206" s="416" t="s">
        <v>2447</v>
      </c>
      <c r="I206" s="416"/>
      <c r="J206" s="416"/>
      <c r="K206" s="338"/>
    </row>
    <row r="207" spans="2:11" s="1" customFormat="1" ht="15" customHeight="1">
      <c r="B207" s="317"/>
      <c r="C207" s="296"/>
      <c r="D207" s="296"/>
      <c r="E207" s="296"/>
      <c r="F207" s="316"/>
      <c r="G207" s="296"/>
      <c r="H207" s="296"/>
      <c r="I207" s="296"/>
      <c r="J207" s="296"/>
      <c r="K207" s="338"/>
    </row>
    <row r="208" spans="2:11" s="1" customFormat="1" ht="15" customHeight="1">
      <c r="B208" s="317"/>
      <c r="C208" s="296" t="s">
        <v>2388</v>
      </c>
      <c r="D208" s="296"/>
      <c r="E208" s="296"/>
      <c r="F208" s="316" t="s">
        <v>81</v>
      </c>
      <c r="G208" s="296"/>
      <c r="H208" s="416" t="s">
        <v>2448</v>
      </c>
      <c r="I208" s="416"/>
      <c r="J208" s="416"/>
      <c r="K208" s="338"/>
    </row>
    <row r="209" spans="2:11" s="1" customFormat="1" ht="15" customHeight="1">
      <c r="B209" s="317"/>
      <c r="C209" s="323"/>
      <c r="D209" s="296"/>
      <c r="E209" s="296"/>
      <c r="F209" s="316" t="s">
        <v>2285</v>
      </c>
      <c r="G209" s="296"/>
      <c r="H209" s="416" t="s">
        <v>2286</v>
      </c>
      <c r="I209" s="416"/>
      <c r="J209" s="416"/>
      <c r="K209" s="338"/>
    </row>
    <row r="210" spans="2:11" s="1" customFormat="1" ht="15" customHeight="1">
      <c r="B210" s="317"/>
      <c r="C210" s="296"/>
      <c r="D210" s="296"/>
      <c r="E210" s="296"/>
      <c r="F210" s="316" t="s">
        <v>2283</v>
      </c>
      <c r="G210" s="296"/>
      <c r="H210" s="416" t="s">
        <v>2449</v>
      </c>
      <c r="I210" s="416"/>
      <c r="J210" s="416"/>
      <c r="K210" s="338"/>
    </row>
    <row r="211" spans="2:11" s="1" customFormat="1" ht="15" customHeight="1">
      <c r="B211" s="355"/>
      <c r="C211" s="323"/>
      <c r="D211" s="323"/>
      <c r="E211" s="323"/>
      <c r="F211" s="316" t="s">
        <v>105</v>
      </c>
      <c r="G211" s="302"/>
      <c r="H211" s="417" t="s">
        <v>104</v>
      </c>
      <c r="I211" s="417"/>
      <c r="J211" s="417"/>
      <c r="K211" s="356"/>
    </row>
    <row r="212" spans="2:11" s="1" customFormat="1" ht="15" customHeight="1">
      <c r="B212" s="355"/>
      <c r="C212" s="323"/>
      <c r="D212" s="323"/>
      <c r="E212" s="323"/>
      <c r="F212" s="316" t="s">
        <v>2287</v>
      </c>
      <c r="G212" s="302"/>
      <c r="H212" s="417" t="s">
        <v>2450</v>
      </c>
      <c r="I212" s="417"/>
      <c r="J212" s="417"/>
      <c r="K212" s="356"/>
    </row>
    <row r="213" spans="2:11" s="1" customFormat="1" ht="15" customHeight="1">
      <c r="B213" s="355"/>
      <c r="C213" s="323"/>
      <c r="D213" s="323"/>
      <c r="E213" s="323"/>
      <c r="F213" s="357"/>
      <c r="G213" s="302"/>
      <c r="H213" s="358"/>
      <c r="I213" s="358"/>
      <c r="J213" s="358"/>
      <c r="K213" s="356"/>
    </row>
    <row r="214" spans="2:11" s="1" customFormat="1" ht="15" customHeight="1">
      <c r="B214" s="355"/>
      <c r="C214" s="296" t="s">
        <v>2412</v>
      </c>
      <c r="D214" s="323"/>
      <c r="E214" s="323"/>
      <c r="F214" s="316">
        <v>1</v>
      </c>
      <c r="G214" s="302"/>
      <c r="H214" s="417" t="s">
        <v>2451</v>
      </c>
      <c r="I214" s="417"/>
      <c r="J214" s="417"/>
      <c r="K214" s="356"/>
    </row>
    <row r="215" spans="2:11" s="1" customFormat="1" ht="15" customHeight="1">
      <c r="B215" s="355"/>
      <c r="C215" s="323"/>
      <c r="D215" s="323"/>
      <c r="E215" s="323"/>
      <c r="F215" s="316">
        <v>2</v>
      </c>
      <c r="G215" s="302"/>
      <c r="H215" s="417" t="s">
        <v>2452</v>
      </c>
      <c r="I215" s="417"/>
      <c r="J215" s="417"/>
      <c r="K215" s="356"/>
    </row>
    <row r="216" spans="2:11" s="1" customFormat="1" ht="15" customHeight="1">
      <c r="B216" s="355"/>
      <c r="C216" s="323"/>
      <c r="D216" s="323"/>
      <c r="E216" s="323"/>
      <c r="F216" s="316">
        <v>3</v>
      </c>
      <c r="G216" s="302"/>
      <c r="H216" s="417" t="s">
        <v>2453</v>
      </c>
      <c r="I216" s="417"/>
      <c r="J216" s="417"/>
      <c r="K216" s="356"/>
    </row>
    <row r="217" spans="2:11" s="1" customFormat="1" ht="15" customHeight="1">
      <c r="B217" s="355"/>
      <c r="C217" s="323"/>
      <c r="D217" s="323"/>
      <c r="E217" s="323"/>
      <c r="F217" s="316">
        <v>4</v>
      </c>
      <c r="G217" s="302"/>
      <c r="H217" s="417" t="s">
        <v>2454</v>
      </c>
      <c r="I217" s="417"/>
      <c r="J217" s="417"/>
      <c r="K217" s="356"/>
    </row>
    <row r="218" spans="2:11" s="1" customFormat="1" ht="12.75" customHeight="1">
      <c r="B218" s="359"/>
      <c r="C218" s="360"/>
      <c r="D218" s="360"/>
      <c r="E218" s="360"/>
      <c r="F218" s="360"/>
      <c r="G218" s="360"/>
      <c r="H218" s="360"/>
      <c r="I218" s="360"/>
      <c r="J218" s="360"/>
      <c r="K218" s="361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03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AT2" s="19" t="s">
        <v>83</v>
      </c>
      <c r="AZ2" s="104" t="s">
        <v>107</v>
      </c>
      <c r="BA2" s="104" t="s">
        <v>21</v>
      </c>
      <c r="BB2" s="104" t="s">
        <v>108</v>
      </c>
      <c r="BC2" s="104" t="s">
        <v>109</v>
      </c>
      <c r="BD2" s="104" t="s">
        <v>84</v>
      </c>
    </row>
    <row r="3" spans="2:56" s="1" customFormat="1" ht="6.95" customHeight="1">
      <c r="B3" s="105"/>
      <c r="C3" s="106"/>
      <c r="D3" s="106"/>
      <c r="E3" s="106"/>
      <c r="F3" s="106"/>
      <c r="G3" s="106"/>
      <c r="H3" s="106"/>
      <c r="I3" s="107"/>
      <c r="J3" s="106"/>
      <c r="K3" s="106"/>
      <c r="L3" s="22"/>
      <c r="AT3" s="19" t="s">
        <v>84</v>
      </c>
      <c r="AZ3" s="104" t="s">
        <v>110</v>
      </c>
      <c r="BA3" s="104" t="s">
        <v>21</v>
      </c>
      <c r="BB3" s="104" t="s">
        <v>108</v>
      </c>
      <c r="BC3" s="104" t="s">
        <v>111</v>
      </c>
      <c r="BD3" s="104" t="s">
        <v>84</v>
      </c>
    </row>
    <row r="4" spans="2:56" s="1" customFormat="1" ht="24.95" customHeight="1">
      <c r="B4" s="22"/>
      <c r="D4" s="108" t="s">
        <v>112</v>
      </c>
      <c r="I4" s="103"/>
      <c r="L4" s="22"/>
      <c r="M4" s="109" t="s">
        <v>10</v>
      </c>
      <c r="AT4" s="19" t="s">
        <v>4</v>
      </c>
      <c r="AZ4" s="104" t="s">
        <v>113</v>
      </c>
      <c r="BA4" s="104" t="s">
        <v>21</v>
      </c>
      <c r="BB4" s="104" t="s">
        <v>108</v>
      </c>
      <c r="BC4" s="104" t="s">
        <v>114</v>
      </c>
      <c r="BD4" s="104" t="s">
        <v>84</v>
      </c>
    </row>
    <row r="5" spans="2:56" s="1" customFormat="1" ht="6.95" customHeight="1">
      <c r="B5" s="22"/>
      <c r="I5" s="103"/>
      <c r="L5" s="22"/>
      <c r="AZ5" s="104" t="s">
        <v>115</v>
      </c>
      <c r="BA5" s="104" t="s">
        <v>21</v>
      </c>
      <c r="BB5" s="104" t="s">
        <v>108</v>
      </c>
      <c r="BC5" s="104" t="s">
        <v>116</v>
      </c>
      <c r="BD5" s="104" t="s">
        <v>84</v>
      </c>
    </row>
    <row r="6" spans="2:56" s="1" customFormat="1" ht="12" customHeight="1">
      <c r="B6" s="22"/>
      <c r="D6" s="110" t="s">
        <v>16</v>
      </c>
      <c r="I6" s="103"/>
      <c r="L6" s="22"/>
      <c r="AZ6" s="104" t="s">
        <v>117</v>
      </c>
      <c r="BA6" s="104" t="s">
        <v>21</v>
      </c>
      <c r="BB6" s="104" t="s">
        <v>118</v>
      </c>
      <c r="BC6" s="104" t="s">
        <v>119</v>
      </c>
      <c r="BD6" s="104" t="s">
        <v>84</v>
      </c>
    </row>
    <row r="7" spans="2:56" s="1" customFormat="1" ht="16.5" customHeight="1">
      <c r="B7" s="22"/>
      <c r="E7" s="402" t="str">
        <f>'Rekapitulace stavby'!K6</f>
        <v>Rekonstrukce 3.NP ZŠ a MŠ Kořenského</v>
      </c>
      <c r="F7" s="403"/>
      <c r="G7" s="403"/>
      <c r="H7" s="403"/>
      <c r="I7" s="103"/>
      <c r="L7" s="22"/>
      <c r="AZ7" s="104" t="s">
        <v>120</v>
      </c>
      <c r="BA7" s="104" t="s">
        <v>21</v>
      </c>
      <c r="BB7" s="104" t="s">
        <v>108</v>
      </c>
      <c r="BC7" s="104" t="s">
        <v>121</v>
      </c>
      <c r="BD7" s="104" t="s">
        <v>84</v>
      </c>
    </row>
    <row r="8" spans="1:56" s="2" customFormat="1" ht="12" customHeight="1">
      <c r="A8" s="36"/>
      <c r="B8" s="41"/>
      <c r="C8" s="36"/>
      <c r="D8" s="110" t="s">
        <v>122</v>
      </c>
      <c r="E8" s="36"/>
      <c r="F8" s="36"/>
      <c r="G8" s="36"/>
      <c r="H8" s="36"/>
      <c r="I8" s="111"/>
      <c r="J8" s="36"/>
      <c r="K8" s="36"/>
      <c r="L8" s="112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Z8" s="104" t="s">
        <v>123</v>
      </c>
      <c r="BA8" s="104" t="s">
        <v>21</v>
      </c>
      <c r="BB8" s="104" t="s">
        <v>108</v>
      </c>
      <c r="BC8" s="104" t="s">
        <v>124</v>
      </c>
      <c r="BD8" s="104" t="s">
        <v>84</v>
      </c>
    </row>
    <row r="9" spans="1:56" s="2" customFormat="1" ht="16.5" customHeight="1">
      <c r="A9" s="36"/>
      <c r="B9" s="41"/>
      <c r="C9" s="36"/>
      <c r="D9" s="36"/>
      <c r="E9" s="404" t="s">
        <v>125</v>
      </c>
      <c r="F9" s="405"/>
      <c r="G9" s="405"/>
      <c r="H9" s="405"/>
      <c r="I9" s="111"/>
      <c r="J9" s="36"/>
      <c r="K9" s="36"/>
      <c r="L9" s="112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Z9" s="104" t="s">
        <v>126</v>
      </c>
      <c r="BA9" s="104" t="s">
        <v>21</v>
      </c>
      <c r="BB9" s="104" t="s">
        <v>108</v>
      </c>
      <c r="BC9" s="104" t="s">
        <v>127</v>
      </c>
      <c r="BD9" s="104" t="s">
        <v>84</v>
      </c>
    </row>
    <row r="10" spans="1:56" s="2" customFormat="1" ht="11.25">
      <c r="A10" s="36"/>
      <c r="B10" s="41"/>
      <c r="C10" s="36"/>
      <c r="D10" s="36"/>
      <c r="E10" s="36"/>
      <c r="F10" s="36"/>
      <c r="G10" s="36"/>
      <c r="H10" s="36"/>
      <c r="I10" s="111"/>
      <c r="J10" s="36"/>
      <c r="K10" s="36"/>
      <c r="L10" s="112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Z10" s="104" t="s">
        <v>128</v>
      </c>
      <c r="BA10" s="104" t="s">
        <v>21</v>
      </c>
      <c r="BB10" s="104" t="s">
        <v>129</v>
      </c>
      <c r="BC10" s="104" t="s">
        <v>130</v>
      </c>
      <c r="BD10" s="104" t="s">
        <v>84</v>
      </c>
    </row>
    <row r="11" spans="1:56" s="2" customFormat="1" ht="12" customHeight="1">
      <c r="A11" s="36"/>
      <c r="B11" s="41"/>
      <c r="C11" s="36"/>
      <c r="D11" s="110" t="s">
        <v>18</v>
      </c>
      <c r="E11" s="36"/>
      <c r="F11" s="113" t="s">
        <v>19</v>
      </c>
      <c r="G11" s="36"/>
      <c r="H11" s="36"/>
      <c r="I11" s="114" t="s">
        <v>20</v>
      </c>
      <c r="J11" s="113" t="s">
        <v>21</v>
      </c>
      <c r="K11" s="36"/>
      <c r="L11" s="112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Z11" s="104" t="s">
        <v>131</v>
      </c>
      <c r="BA11" s="104" t="s">
        <v>21</v>
      </c>
      <c r="BB11" s="104" t="s">
        <v>132</v>
      </c>
      <c r="BC11" s="104" t="s">
        <v>133</v>
      </c>
      <c r="BD11" s="104" t="s">
        <v>84</v>
      </c>
    </row>
    <row r="12" spans="1:56" s="2" customFormat="1" ht="12" customHeight="1">
      <c r="A12" s="36"/>
      <c r="B12" s="41"/>
      <c r="C12" s="36"/>
      <c r="D12" s="110" t="s">
        <v>22</v>
      </c>
      <c r="E12" s="36"/>
      <c r="F12" s="113" t="s">
        <v>23</v>
      </c>
      <c r="G12" s="36"/>
      <c r="H12" s="36"/>
      <c r="I12" s="114" t="s">
        <v>24</v>
      </c>
      <c r="J12" s="115" t="str">
        <f>'Rekapitulace stavby'!AN8</f>
        <v>27. 5. 2020</v>
      </c>
      <c r="K12" s="36"/>
      <c r="L12" s="112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Z12" s="104" t="s">
        <v>134</v>
      </c>
      <c r="BA12" s="104" t="s">
        <v>21</v>
      </c>
      <c r="BB12" s="104" t="s">
        <v>108</v>
      </c>
      <c r="BC12" s="104" t="s">
        <v>135</v>
      </c>
      <c r="BD12" s="104" t="s">
        <v>84</v>
      </c>
    </row>
    <row r="13" spans="1:56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111"/>
      <c r="J13" s="36"/>
      <c r="K13" s="36"/>
      <c r="L13" s="112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Z13" s="104" t="s">
        <v>136</v>
      </c>
      <c r="BA13" s="104" t="s">
        <v>21</v>
      </c>
      <c r="BB13" s="104" t="s">
        <v>108</v>
      </c>
      <c r="BC13" s="104" t="s">
        <v>127</v>
      </c>
      <c r="BD13" s="104" t="s">
        <v>84</v>
      </c>
    </row>
    <row r="14" spans="1:56" s="2" customFormat="1" ht="12" customHeight="1">
      <c r="A14" s="36"/>
      <c r="B14" s="41"/>
      <c r="C14" s="36"/>
      <c r="D14" s="110" t="s">
        <v>26</v>
      </c>
      <c r="E14" s="36"/>
      <c r="F14" s="36"/>
      <c r="G14" s="36"/>
      <c r="H14" s="36"/>
      <c r="I14" s="114" t="s">
        <v>27</v>
      </c>
      <c r="J14" s="113" t="str">
        <f>IF('Rekapitulace stavby'!AN10="","",'Rekapitulace stavby'!AN10)</f>
        <v/>
      </c>
      <c r="K14" s="36"/>
      <c r="L14" s="112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Z14" s="104" t="s">
        <v>137</v>
      </c>
      <c r="BA14" s="104" t="s">
        <v>21</v>
      </c>
      <c r="BB14" s="104" t="s">
        <v>108</v>
      </c>
      <c r="BC14" s="104" t="s">
        <v>138</v>
      </c>
      <c r="BD14" s="104" t="s">
        <v>84</v>
      </c>
    </row>
    <row r="15" spans="1:56" s="2" customFormat="1" ht="18" customHeight="1">
      <c r="A15" s="36"/>
      <c r="B15" s="41"/>
      <c r="C15" s="36"/>
      <c r="D15" s="36"/>
      <c r="E15" s="113" t="str">
        <f>IF('Rekapitulace stavby'!E11="","",'Rekapitulace stavby'!E11)</f>
        <v xml:space="preserve"> </v>
      </c>
      <c r="F15" s="36"/>
      <c r="G15" s="36"/>
      <c r="H15" s="36"/>
      <c r="I15" s="114" t="s">
        <v>29</v>
      </c>
      <c r="J15" s="113" t="str">
        <f>IF('Rekapitulace stavby'!AN11="","",'Rekapitulace stavby'!AN11)</f>
        <v/>
      </c>
      <c r="K15" s="36"/>
      <c r="L15" s="112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Z15" s="104" t="s">
        <v>139</v>
      </c>
      <c r="BA15" s="104" t="s">
        <v>21</v>
      </c>
      <c r="BB15" s="104" t="s">
        <v>108</v>
      </c>
      <c r="BC15" s="104" t="s">
        <v>140</v>
      </c>
      <c r="BD15" s="104" t="s">
        <v>84</v>
      </c>
    </row>
    <row r="16" spans="1:56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111"/>
      <c r="J16" s="36"/>
      <c r="K16" s="36"/>
      <c r="L16" s="112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Z16" s="104" t="s">
        <v>141</v>
      </c>
      <c r="BA16" s="104" t="s">
        <v>21</v>
      </c>
      <c r="BB16" s="104" t="s">
        <v>108</v>
      </c>
      <c r="BC16" s="104" t="s">
        <v>142</v>
      </c>
      <c r="BD16" s="104" t="s">
        <v>84</v>
      </c>
    </row>
    <row r="17" spans="1:56" s="2" customFormat="1" ht="12" customHeight="1">
      <c r="A17" s="36"/>
      <c r="B17" s="41"/>
      <c r="C17" s="36"/>
      <c r="D17" s="110" t="s">
        <v>30</v>
      </c>
      <c r="E17" s="36"/>
      <c r="F17" s="36"/>
      <c r="G17" s="36"/>
      <c r="H17" s="36"/>
      <c r="I17" s="114" t="s">
        <v>27</v>
      </c>
      <c r="J17" s="32" t="str">
        <f>'Rekapitulace stavby'!AN13</f>
        <v>Vyplň údaj</v>
      </c>
      <c r="K17" s="36"/>
      <c r="L17" s="112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Z17" s="104" t="s">
        <v>143</v>
      </c>
      <c r="BA17" s="104" t="s">
        <v>21</v>
      </c>
      <c r="BB17" s="104" t="s">
        <v>108</v>
      </c>
      <c r="BC17" s="104" t="s">
        <v>144</v>
      </c>
      <c r="BD17" s="104" t="s">
        <v>84</v>
      </c>
    </row>
    <row r="18" spans="1:56" s="2" customFormat="1" ht="18" customHeight="1">
      <c r="A18" s="36"/>
      <c r="B18" s="41"/>
      <c r="C18" s="36"/>
      <c r="D18" s="36"/>
      <c r="E18" s="406" t="str">
        <f>'Rekapitulace stavby'!E14</f>
        <v>Vyplň údaj</v>
      </c>
      <c r="F18" s="407"/>
      <c r="G18" s="407"/>
      <c r="H18" s="407"/>
      <c r="I18" s="114" t="s">
        <v>29</v>
      </c>
      <c r="J18" s="32" t="str">
        <f>'Rekapitulace stavby'!AN14</f>
        <v>Vyplň údaj</v>
      </c>
      <c r="K18" s="36"/>
      <c r="L18" s="112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Z18" s="104" t="s">
        <v>145</v>
      </c>
      <c r="BA18" s="104" t="s">
        <v>21</v>
      </c>
      <c r="BB18" s="104" t="s">
        <v>108</v>
      </c>
      <c r="BC18" s="104" t="s">
        <v>146</v>
      </c>
      <c r="BD18" s="104" t="s">
        <v>84</v>
      </c>
    </row>
    <row r="19" spans="1:56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111"/>
      <c r="J19" s="36"/>
      <c r="K19" s="36"/>
      <c r="L19" s="112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Z19" s="104" t="s">
        <v>147</v>
      </c>
      <c r="BA19" s="104" t="s">
        <v>21</v>
      </c>
      <c r="BB19" s="104" t="s">
        <v>108</v>
      </c>
      <c r="BC19" s="104" t="s">
        <v>127</v>
      </c>
      <c r="BD19" s="104" t="s">
        <v>84</v>
      </c>
    </row>
    <row r="20" spans="1:56" s="2" customFormat="1" ht="12" customHeight="1">
      <c r="A20" s="36"/>
      <c r="B20" s="41"/>
      <c r="C20" s="36"/>
      <c r="D20" s="110" t="s">
        <v>32</v>
      </c>
      <c r="E20" s="36"/>
      <c r="F20" s="36"/>
      <c r="G20" s="36"/>
      <c r="H20" s="36"/>
      <c r="I20" s="114" t="s">
        <v>27</v>
      </c>
      <c r="J20" s="113" t="str">
        <f>IF('Rekapitulace stavby'!AN16="","",'Rekapitulace stavby'!AN16)</f>
        <v/>
      </c>
      <c r="K20" s="36"/>
      <c r="L20" s="112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Z20" s="104" t="s">
        <v>148</v>
      </c>
      <c r="BA20" s="104" t="s">
        <v>21</v>
      </c>
      <c r="BB20" s="104" t="s">
        <v>108</v>
      </c>
      <c r="BC20" s="104" t="s">
        <v>149</v>
      </c>
      <c r="BD20" s="104" t="s">
        <v>84</v>
      </c>
    </row>
    <row r="21" spans="1:56" s="2" customFormat="1" ht="18" customHeight="1">
      <c r="A21" s="36"/>
      <c r="B21" s="41"/>
      <c r="C21" s="36"/>
      <c r="D21" s="36"/>
      <c r="E21" s="113" t="str">
        <f>IF('Rekapitulace stavby'!E17="","",'Rekapitulace stavby'!E17)</f>
        <v xml:space="preserve"> </v>
      </c>
      <c r="F21" s="36"/>
      <c r="G21" s="36"/>
      <c r="H21" s="36"/>
      <c r="I21" s="114" t="s">
        <v>29</v>
      </c>
      <c r="J21" s="113" t="str">
        <f>IF('Rekapitulace stavby'!AN17="","",'Rekapitulace stavby'!AN17)</f>
        <v/>
      </c>
      <c r="K21" s="36"/>
      <c r="L21" s="112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Z21" s="104" t="s">
        <v>150</v>
      </c>
      <c r="BA21" s="104" t="s">
        <v>21</v>
      </c>
      <c r="BB21" s="104" t="s">
        <v>129</v>
      </c>
      <c r="BC21" s="104" t="s">
        <v>151</v>
      </c>
      <c r="BD21" s="104" t="s">
        <v>84</v>
      </c>
    </row>
    <row r="22" spans="1:56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111"/>
      <c r="J22" s="36"/>
      <c r="K22" s="36"/>
      <c r="L22" s="112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Z22" s="104" t="s">
        <v>152</v>
      </c>
      <c r="BA22" s="104" t="s">
        <v>21</v>
      </c>
      <c r="BB22" s="104" t="s">
        <v>108</v>
      </c>
      <c r="BC22" s="104" t="s">
        <v>153</v>
      </c>
      <c r="BD22" s="104" t="s">
        <v>84</v>
      </c>
    </row>
    <row r="23" spans="1:56" s="2" customFormat="1" ht="12" customHeight="1">
      <c r="A23" s="36"/>
      <c r="B23" s="41"/>
      <c r="C23" s="36"/>
      <c r="D23" s="110" t="s">
        <v>34</v>
      </c>
      <c r="E23" s="36"/>
      <c r="F23" s="36"/>
      <c r="G23" s="36"/>
      <c r="H23" s="36"/>
      <c r="I23" s="114" t="s">
        <v>27</v>
      </c>
      <c r="J23" s="113" t="s">
        <v>35</v>
      </c>
      <c r="K23" s="36"/>
      <c r="L23" s="112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Z23" s="104" t="s">
        <v>154</v>
      </c>
      <c r="BA23" s="104" t="s">
        <v>21</v>
      </c>
      <c r="BB23" s="104" t="s">
        <v>108</v>
      </c>
      <c r="BC23" s="104" t="s">
        <v>155</v>
      </c>
      <c r="BD23" s="104" t="s">
        <v>84</v>
      </c>
    </row>
    <row r="24" spans="1:56" s="2" customFormat="1" ht="18" customHeight="1">
      <c r="A24" s="36"/>
      <c r="B24" s="41"/>
      <c r="C24" s="36"/>
      <c r="D24" s="36"/>
      <c r="E24" s="113" t="s">
        <v>36</v>
      </c>
      <c r="F24" s="36"/>
      <c r="G24" s="36"/>
      <c r="H24" s="36"/>
      <c r="I24" s="114" t="s">
        <v>29</v>
      </c>
      <c r="J24" s="113" t="s">
        <v>37</v>
      </c>
      <c r="K24" s="36"/>
      <c r="L24" s="112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Z24" s="104" t="s">
        <v>156</v>
      </c>
      <c r="BA24" s="104" t="s">
        <v>21</v>
      </c>
      <c r="BB24" s="104" t="s">
        <v>108</v>
      </c>
      <c r="BC24" s="104" t="s">
        <v>157</v>
      </c>
      <c r="BD24" s="104" t="s">
        <v>84</v>
      </c>
    </row>
    <row r="25" spans="1:56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111"/>
      <c r="J25" s="36"/>
      <c r="K25" s="36"/>
      <c r="L25" s="112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Z25" s="104" t="s">
        <v>158</v>
      </c>
      <c r="BA25" s="104" t="s">
        <v>21</v>
      </c>
      <c r="BB25" s="104" t="s">
        <v>159</v>
      </c>
      <c r="BC25" s="104" t="s">
        <v>160</v>
      </c>
      <c r="BD25" s="104" t="s">
        <v>84</v>
      </c>
    </row>
    <row r="26" spans="1:56" s="2" customFormat="1" ht="12" customHeight="1">
      <c r="A26" s="36"/>
      <c r="B26" s="41"/>
      <c r="C26" s="36"/>
      <c r="D26" s="110" t="s">
        <v>38</v>
      </c>
      <c r="E26" s="36"/>
      <c r="F26" s="36"/>
      <c r="G26" s="36"/>
      <c r="H26" s="36"/>
      <c r="I26" s="111"/>
      <c r="J26" s="36"/>
      <c r="K26" s="36"/>
      <c r="L26" s="112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Z26" s="104" t="s">
        <v>161</v>
      </c>
      <c r="BA26" s="104" t="s">
        <v>21</v>
      </c>
      <c r="BB26" s="104" t="s">
        <v>108</v>
      </c>
      <c r="BC26" s="104" t="s">
        <v>162</v>
      </c>
      <c r="BD26" s="104" t="s">
        <v>84</v>
      </c>
    </row>
    <row r="27" spans="1:56" s="8" customFormat="1" ht="83.25" customHeight="1">
      <c r="A27" s="116"/>
      <c r="B27" s="117"/>
      <c r="C27" s="116"/>
      <c r="D27" s="116"/>
      <c r="E27" s="408" t="s">
        <v>39</v>
      </c>
      <c r="F27" s="408"/>
      <c r="G27" s="408"/>
      <c r="H27" s="408"/>
      <c r="I27" s="118"/>
      <c r="J27" s="116"/>
      <c r="K27" s="116"/>
      <c r="L27" s="119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Z27" s="120" t="s">
        <v>163</v>
      </c>
      <c r="BA27" s="120" t="s">
        <v>21</v>
      </c>
      <c r="BB27" s="120" t="s">
        <v>108</v>
      </c>
      <c r="BC27" s="120" t="s">
        <v>164</v>
      </c>
      <c r="BD27" s="120" t="s">
        <v>84</v>
      </c>
    </row>
    <row r="28" spans="1:56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111"/>
      <c r="J28" s="36"/>
      <c r="K28" s="36"/>
      <c r="L28" s="112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Z28" s="104" t="s">
        <v>165</v>
      </c>
      <c r="BA28" s="104" t="s">
        <v>21</v>
      </c>
      <c r="BB28" s="104" t="s">
        <v>108</v>
      </c>
      <c r="BC28" s="104" t="s">
        <v>127</v>
      </c>
      <c r="BD28" s="104" t="s">
        <v>84</v>
      </c>
    </row>
    <row r="29" spans="1:56" s="2" customFormat="1" ht="6.95" customHeight="1">
      <c r="A29" s="36"/>
      <c r="B29" s="41"/>
      <c r="C29" s="36"/>
      <c r="D29" s="121"/>
      <c r="E29" s="121"/>
      <c r="F29" s="121"/>
      <c r="G29" s="121"/>
      <c r="H29" s="121"/>
      <c r="I29" s="122"/>
      <c r="J29" s="121"/>
      <c r="K29" s="121"/>
      <c r="L29" s="112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Z29" s="104" t="s">
        <v>166</v>
      </c>
      <c r="BA29" s="104" t="s">
        <v>21</v>
      </c>
      <c r="BB29" s="104" t="s">
        <v>167</v>
      </c>
      <c r="BC29" s="104" t="s">
        <v>168</v>
      </c>
      <c r="BD29" s="104" t="s">
        <v>84</v>
      </c>
    </row>
    <row r="30" spans="1:56" s="2" customFormat="1" ht="25.35" customHeight="1">
      <c r="A30" s="36"/>
      <c r="B30" s="41"/>
      <c r="C30" s="36"/>
      <c r="D30" s="123" t="s">
        <v>40</v>
      </c>
      <c r="E30" s="36"/>
      <c r="F30" s="36"/>
      <c r="G30" s="36"/>
      <c r="H30" s="36"/>
      <c r="I30" s="111"/>
      <c r="J30" s="124">
        <f>ROUND(J98,2)</f>
        <v>0</v>
      </c>
      <c r="K30" s="36"/>
      <c r="L30" s="112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Z30" s="104" t="s">
        <v>169</v>
      </c>
      <c r="BA30" s="104" t="s">
        <v>21</v>
      </c>
      <c r="BB30" s="104" t="s">
        <v>167</v>
      </c>
      <c r="BC30" s="104" t="s">
        <v>168</v>
      </c>
      <c r="BD30" s="104" t="s">
        <v>84</v>
      </c>
    </row>
    <row r="31" spans="1:56" s="2" customFormat="1" ht="6.95" customHeight="1">
      <c r="A31" s="36"/>
      <c r="B31" s="41"/>
      <c r="C31" s="36"/>
      <c r="D31" s="121"/>
      <c r="E31" s="121"/>
      <c r="F31" s="121"/>
      <c r="G31" s="121"/>
      <c r="H31" s="121"/>
      <c r="I31" s="122"/>
      <c r="J31" s="121"/>
      <c r="K31" s="121"/>
      <c r="L31" s="112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Z31" s="104" t="s">
        <v>170</v>
      </c>
      <c r="BA31" s="104" t="s">
        <v>21</v>
      </c>
      <c r="BB31" s="104" t="s">
        <v>129</v>
      </c>
      <c r="BC31" s="104" t="s">
        <v>171</v>
      </c>
      <c r="BD31" s="104" t="s">
        <v>84</v>
      </c>
    </row>
    <row r="32" spans="1:56" s="2" customFormat="1" ht="14.45" customHeight="1">
      <c r="A32" s="36"/>
      <c r="B32" s="41"/>
      <c r="C32" s="36"/>
      <c r="D32" s="36"/>
      <c r="E32" s="36"/>
      <c r="F32" s="125" t="s">
        <v>42</v>
      </c>
      <c r="G32" s="36"/>
      <c r="H32" s="36"/>
      <c r="I32" s="126" t="s">
        <v>41</v>
      </c>
      <c r="J32" s="125" t="s">
        <v>43</v>
      </c>
      <c r="K32" s="36"/>
      <c r="L32" s="112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Z32" s="104" t="s">
        <v>172</v>
      </c>
      <c r="BA32" s="104" t="s">
        <v>21</v>
      </c>
      <c r="BB32" s="104" t="s">
        <v>108</v>
      </c>
      <c r="BC32" s="104" t="s">
        <v>173</v>
      </c>
      <c r="BD32" s="104" t="s">
        <v>84</v>
      </c>
    </row>
    <row r="33" spans="1:56" s="2" customFormat="1" ht="14.45" customHeight="1">
      <c r="A33" s="36"/>
      <c r="B33" s="41"/>
      <c r="C33" s="36"/>
      <c r="D33" s="127" t="s">
        <v>44</v>
      </c>
      <c r="E33" s="110" t="s">
        <v>45</v>
      </c>
      <c r="F33" s="128">
        <f>ROUND((SUM(BE98:BE908)),2)</f>
        <v>0</v>
      </c>
      <c r="G33" s="36"/>
      <c r="H33" s="36"/>
      <c r="I33" s="129">
        <v>0.21</v>
      </c>
      <c r="J33" s="128">
        <f>ROUND(((SUM(BE98:BE908))*I33),2)</f>
        <v>0</v>
      </c>
      <c r="K33" s="36"/>
      <c r="L33" s="112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Z33" s="104" t="s">
        <v>174</v>
      </c>
      <c r="BA33" s="104" t="s">
        <v>21</v>
      </c>
      <c r="BB33" s="104" t="s">
        <v>108</v>
      </c>
      <c r="BC33" s="104" t="s">
        <v>175</v>
      </c>
      <c r="BD33" s="104" t="s">
        <v>84</v>
      </c>
    </row>
    <row r="34" spans="1:56" s="2" customFormat="1" ht="14.45" customHeight="1">
      <c r="A34" s="36"/>
      <c r="B34" s="41"/>
      <c r="C34" s="36"/>
      <c r="D34" s="36"/>
      <c r="E34" s="110" t="s">
        <v>46</v>
      </c>
      <c r="F34" s="128">
        <f>ROUND((SUM(BF98:BF908)),2)</f>
        <v>0</v>
      </c>
      <c r="G34" s="36"/>
      <c r="H34" s="36"/>
      <c r="I34" s="129">
        <v>0.15</v>
      </c>
      <c r="J34" s="128">
        <f>ROUND(((SUM(BF98:BF908))*I34),2)</f>
        <v>0</v>
      </c>
      <c r="K34" s="36"/>
      <c r="L34" s="112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Z34" s="104" t="s">
        <v>176</v>
      </c>
      <c r="BA34" s="104" t="s">
        <v>21</v>
      </c>
      <c r="BB34" s="104" t="s">
        <v>129</v>
      </c>
      <c r="BC34" s="104" t="s">
        <v>177</v>
      </c>
      <c r="BD34" s="104" t="s">
        <v>84</v>
      </c>
    </row>
    <row r="35" spans="1:56" s="2" customFormat="1" ht="14.45" customHeight="1" hidden="1">
      <c r="A35" s="36"/>
      <c r="B35" s="41"/>
      <c r="C35" s="36"/>
      <c r="D35" s="36"/>
      <c r="E35" s="110" t="s">
        <v>47</v>
      </c>
      <c r="F35" s="128">
        <f>ROUND((SUM(BG98:BG908)),2)</f>
        <v>0</v>
      </c>
      <c r="G35" s="36"/>
      <c r="H35" s="36"/>
      <c r="I35" s="129">
        <v>0.21</v>
      </c>
      <c r="J35" s="128">
        <f>0</f>
        <v>0</v>
      </c>
      <c r="K35" s="36"/>
      <c r="L35" s="112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Z35" s="104" t="s">
        <v>178</v>
      </c>
      <c r="BA35" s="104" t="s">
        <v>21</v>
      </c>
      <c r="BB35" s="104" t="s">
        <v>129</v>
      </c>
      <c r="BC35" s="104" t="s">
        <v>179</v>
      </c>
      <c r="BD35" s="104" t="s">
        <v>84</v>
      </c>
    </row>
    <row r="36" spans="1:56" s="2" customFormat="1" ht="14.45" customHeight="1" hidden="1">
      <c r="A36" s="36"/>
      <c r="B36" s="41"/>
      <c r="C36" s="36"/>
      <c r="D36" s="36"/>
      <c r="E36" s="110" t="s">
        <v>48</v>
      </c>
      <c r="F36" s="128">
        <f>ROUND((SUM(BH98:BH908)),2)</f>
        <v>0</v>
      </c>
      <c r="G36" s="36"/>
      <c r="H36" s="36"/>
      <c r="I36" s="129">
        <v>0.15</v>
      </c>
      <c r="J36" s="128">
        <f>0</f>
        <v>0</v>
      </c>
      <c r="K36" s="36"/>
      <c r="L36" s="112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Z36" s="104" t="s">
        <v>180</v>
      </c>
      <c r="BA36" s="104" t="s">
        <v>21</v>
      </c>
      <c r="BB36" s="104" t="s">
        <v>159</v>
      </c>
      <c r="BC36" s="104" t="s">
        <v>160</v>
      </c>
      <c r="BD36" s="104" t="s">
        <v>84</v>
      </c>
    </row>
    <row r="37" spans="1:56" s="2" customFormat="1" ht="14.45" customHeight="1" hidden="1">
      <c r="A37" s="36"/>
      <c r="B37" s="41"/>
      <c r="C37" s="36"/>
      <c r="D37" s="36"/>
      <c r="E37" s="110" t="s">
        <v>49</v>
      </c>
      <c r="F37" s="128">
        <f>ROUND((SUM(BI98:BI908)),2)</f>
        <v>0</v>
      </c>
      <c r="G37" s="36"/>
      <c r="H37" s="36"/>
      <c r="I37" s="129">
        <v>0</v>
      </c>
      <c r="J37" s="128">
        <f>0</f>
        <v>0</v>
      </c>
      <c r="K37" s="36"/>
      <c r="L37" s="112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Z37" s="104" t="s">
        <v>181</v>
      </c>
      <c r="BA37" s="104" t="s">
        <v>21</v>
      </c>
      <c r="BB37" s="104" t="s">
        <v>108</v>
      </c>
      <c r="BC37" s="104" t="s">
        <v>182</v>
      </c>
      <c r="BD37" s="104" t="s">
        <v>84</v>
      </c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111"/>
      <c r="J38" s="36"/>
      <c r="K38" s="36"/>
      <c r="L38" s="112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0"/>
      <c r="D39" s="131" t="s">
        <v>50</v>
      </c>
      <c r="E39" s="132"/>
      <c r="F39" s="132"/>
      <c r="G39" s="133" t="s">
        <v>51</v>
      </c>
      <c r="H39" s="134" t="s">
        <v>52</v>
      </c>
      <c r="I39" s="135"/>
      <c r="J39" s="136">
        <f>SUM(J30:J37)</f>
        <v>0</v>
      </c>
      <c r="K39" s="137"/>
      <c r="L39" s="112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8"/>
      <c r="C40" s="139"/>
      <c r="D40" s="139"/>
      <c r="E40" s="139"/>
      <c r="F40" s="139"/>
      <c r="G40" s="139"/>
      <c r="H40" s="139"/>
      <c r="I40" s="140"/>
      <c r="J40" s="139"/>
      <c r="K40" s="139"/>
      <c r="L40" s="112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41"/>
      <c r="C44" s="142"/>
      <c r="D44" s="142"/>
      <c r="E44" s="142"/>
      <c r="F44" s="142"/>
      <c r="G44" s="142"/>
      <c r="H44" s="142"/>
      <c r="I44" s="143"/>
      <c r="J44" s="142"/>
      <c r="K44" s="142"/>
      <c r="L44" s="112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183</v>
      </c>
      <c r="D45" s="38"/>
      <c r="E45" s="38"/>
      <c r="F45" s="38"/>
      <c r="G45" s="38"/>
      <c r="H45" s="38"/>
      <c r="I45" s="111"/>
      <c r="J45" s="38"/>
      <c r="K45" s="38"/>
      <c r="L45" s="112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111"/>
      <c r="J46" s="38"/>
      <c r="K46" s="38"/>
      <c r="L46" s="112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111"/>
      <c r="J47" s="38"/>
      <c r="K47" s="38"/>
      <c r="L47" s="112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9" t="str">
        <f>E7</f>
        <v>Rekonstrukce 3.NP ZŠ a MŠ Kořenského</v>
      </c>
      <c r="F48" s="410"/>
      <c r="G48" s="410"/>
      <c r="H48" s="410"/>
      <c r="I48" s="111"/>
      <c r="J48" s="38"/>
      <c r="K48" s="38"/>
      <c r="L48" s="112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122</v>
      </c>
      <c r="D49" s="38"/>
      <c r="E49" s="38"/>
      <c r="F49" s="38"/>
      <c r="G49" s="38"/>
      <c r="H49" s="38"/>
      <c r="I49" s="111"/>
      <c r="J49" s="38"/>
      <c r="K49" s="38"/>
      <c r="L49" s="112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2" t="str">
        <f>E9</f>
        <v>A00 - Architektonické a stavebně technické řešení</v>
      </c>
      <c r="F50" s="411"/>
      <c r="G50" s="411"/>
      <c r="H50" s="411"/>
      <c r="I50" s="111"/>
      <c r="J50" s="38"/>
      <c r="K50" s="38"/>
      <c r="L50" s="112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111"/>
      <c r="J51" s="38"/>
      <c r="K51" s="38"/>
      <c r="L51" s="112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22</v>
      </c>
      <c r="D52" s="38"/>
      <c r="E52" s="38"/>
      <c r="F52" s="29" t="str">
        <f>F12</f>
        <v>Pod Žvahovem 463/21</v>
      </c>
      <c r="G52" s="38"/>
      <c r="H52" s="38"/>
      <c r="I52" s="114" t="s">
        <v>24</v>
      </c>
      <c r="J52" s="61" t="str">
        <f>IF(J12="","",J12)</f>
        <v>27. 5. 2020</v>
      </c>
      <c r="K52" s="38"/>
      <c r="L52" s="112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111"/>
      <c r="J53" s="38"/>
      <c r="K53" s="38"/>
      <c r="L53" s="112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1" t="s">
        <v>26</v>
      </c>
      <c r="D54" s="38"/>
      <c r="E54" s="38"/>
      <c r="F54" s="29" t="str">
        <f>E15</f>
        <v xml:space="preserve"> </v>
      </c>
      <c r="G54" s="38"/>
      <c r="H54" s="38"/>
      <c r="I54" s="114" t="s">
        <v>32</v>
      </c>
      <c r="J54" s="34" t="str">
        <f>E21</f>
        <v xml:space="preserve"> </v>
      </c>
      <c r="K54" s="38"/>
      <c r="L54" s="112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25.7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114" t="s">
        <v>34</v>
      </c>
      <c r="J55" s="34" t="str">
        <f>E24</f>
        <v>VPÚ DECO Praha, a.s.</v>
      </c>
      <c r="K55" s="38"/>
      <c r="L55" s="112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1"/>
      <c r="J56" s="38"/>
      <c r="K56" s="38"/>
      <c r="L56" s="112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44" t="s">
        <v>184</v>
      </c>
      <c r="D57" s="145"/>
      <c r="E57" s="145"/>
      <c r="F57" s="145"/>
      <c r="G57" s="145"/>
      <c r="H57" s="145"/>
      <c r="I57" s="146"/>
      <c r="J57" s="147" t="s">
        <v>185</v>
      </c>
      <c r="K57" s="145"/>
      <c r="L57" s="112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1"/>
      <c r="J58" s="38"/>
      <c r="K58" s="38"/>
      <c r="L58" s="112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48" t="s">
        <v>72</v>
      </c>
      <c r="D59" s="38"/>
      <c r="E59" s="38"/>
      <c r="F59" s="38"/>
      <c r="G59" s="38"/>
      <c r="H59" s="38"/>
      <c r="I59" s="111"/>
      <c r="J59" s="79">
        <f>J98</f>
        <v>0</v>
      </c>
      <c r="K59" s="38"/>
      <c r="L59" s="112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186</v>
      </c>
    </row>
    <row r="60" spans="2:12" s="9" customFormat="1" ht="24.95" customHeight="1">
      <c r="B60" s="149"/>
      <c r="C60" s="150"/>
      <c r="D60" s="151" t="s">
        <v>187</v>
      </c>
      <c r="E60" s="152"/>
      <c r="F60" s="152"/>
      <c r="G60" s="152"/>
      <c r="H60" s="152"/>
      <c r="I60" s="153"/>
      <c r="J60" s="154">
        <f>J99</f>
        <v>0</v>
      </c>
      <c r="K60" s="150"/>
      <c r="L60" s="155"/>
    </row>
    <row r="61" spans="2:12" s="10" customFormat="1" ht="19.9" customHeight="1">
      <c r="B61" s="156"/>
      <c r="C61" s="157"/>
      <c r="D61" s="158" t="s">
        <v>188</v>
      </c>
      <c r="E61" s="159"/>
      <c r="F61" s="159"/>
      <c r="G61" s="159"/>
      <c r="H61" s="159"/>
      <c r="I61" s="160"/>
      <c r="J61" s="161">
        <f>J100</f>
        <v>0</v>
      </c>
      <c r="K61" s="157"/>
      <c r="L61" s="162"/>
    </row>
    <row r="62" spans="2:12" s="10" customFormat="1" ht="19.9" customHeight="1">
      <c r="B62" s="156"/>
      <c r="C62" s="157"/>
      <c r="D62" s="158" t="s">
        <v>189</v>
      </c>
      <c r="E62" s="159"/>
      <c r="F62" s="159"/>
      <c r="G62" s="159"/>
      <c r="H62" s="159"/>
      <c r="I62" s="160"/>
      <c r="J62" s="161">
        <f>J104</f>
        <v>0</v>
      </c>
      <c r="K62" s="157"/>
      <c r="L62" s="162"/>
    </row>
    <row r="63" spans="2:12" s="10" customFormat="1" ht="19.9" customHeight="1">
      <c r="B63" s="156"/>
      <c r="C63" s="157"/>
      <c r="D63" s="158" t="s">
        <v>190</v>
      </c>
      <c r="E63" s="159"/>
      <c r="F63" s="159"/>
      <c r="G63" s="159"/>
      <c r="H63" s="159"/>
      <c r="I63" s="160"/>
      <c r="J63" s="161">
        <f>J141</f>
        <v>0</v>
      </c>
      <c r="K63" s="157"/>
      <c r="L63" s="162"/>
    </row>
    <row r="64" spans="2:12" s="10" customFormat="1" ht="19.9" customHeight="1">
      <c r="B64" s="156"/>
      <c r="C64" s="157"/>
      <c r="D64" s="158" t="s">
        <v>191</v>
      </c>
      <c r="E64" s="159"/>
      <c r="F64" s="159"/>
      <c r="G64" s="159"/>
      <c r="H64" s="159"/>
      <c r="I64" s="160"/>
      <c r="J64" s="161">
        <f>J166</f>
        <v>0</v>
      </c>
      <c r="K64" s="157"/>
      <c r="L64" s="162"/>
    </row>
    <row r="65" spans="2:12" s="10" customFormat="1" ht="19.9" customHeight="1">
      <c r="B65" s="156"/>
      <c r="C65" s="157"/>
      <c r="D65" s="158" t="s">
        <v>192</v>
      </c>
      <c r="E65" s="159"/>
      <c r="F65" s="159"/>
      <c r="G65" s="159"/>
      <c r="H65" s="159"/>
      <c r="I65" s="160"/>
      <c r="J65" s="161">
        <f>J230</f>
        <v>0</v>
      </c>
      <c r="K65" s="157"/>
      <c r="L65" s="162"/>
    </row>
    <row r="66" spans="2:12" s="10" customFormat="1" ht="19.9" customHeight="1">
      <c r="B66" s="156"/>
      <c r="C66" s="157"/>
      <c r="D66" s="158" t="s">
        <v>193</v>
      </c>
      <c r="E66" s="159"/>
      <c r="F66" s="159"/>
      <c r="G66" s="159"/>
      <c r="H66" s="159"/>
      <c r="I66" s="160"/>
      <c r="J66" s="161">
        <f>J324</f>
        <v>0</v>
      </c>
      <c r="K66" s="157"/>
      <c r="L66" s="162"/>
    </row>
    <row r="67" spans="2:12" s="10" customFormat="1" ht="19.9" customHeight="1">
      <c r="B67" s="156"/>
      <c r="C67" s="157"/>
      <c r="D67" s="158" t="s">
        <v>194</v>
      </c>
      <c r="E67" s="159"/>
      <c r="F67" s="159"/>
      <c r="G67" s="159"/>
      <c r="H67" s="159"/>
      <c r="I67" s="160"/>
      <c r="J67" s="161">
        <f>J378</f>
        <v>0</v>
      </c>
      <c r="K67" s="157"/>
      <c r="L67" s="162"/>
    </row>
    <row r="68" spans="2:12" s="9" customFormat="1" ht="24.95" customHeight="1">
      <c r="B68" s="149"/>
      <c r="C68" s="150"/>
      <c r="D68" s="151" t="s">
        <v>195</v>
      </c>
      <c r="E68" s="152"/>
      <c r="F68" s="152"/>
      <c r="G68" s="152"/>
      <c r="H68" s="152"/>
      <c r="I68" s="153"/>
      <c r="J68" s="154">
        <f>J381</f>
        <v>0</v>
      </c>
      <c r="K68" s="150"/>
      <c r="L68" s="155"/>
    </row>
    <row r="69" spans="2:12" s="10" customFormat="1" ht="19.9" customHeight="1">
      <c r="B69" s="156"/>
      <c r="C69" s="157"/>
      <c r="D69" s="158" t="s">
        <v>196</v>
      </c>
      <c r="E69" s="159"/>
      <c r="F69" s="159"/>
      <c r="G69" s="159"/>
      <c r="H69" s="159"/>
      <c r="I69" s="160"/>
      <c r="J69" s="161">
        <f>J382</f>
        <v>0</v>
      </c>
      <c r="K69" s="157"/>
      <c r="L69" s="162"/>
    </row>
    <row r="70" spans="2:12" s="10" customFormat="1" ht="19.9" customHeight="1">
      <c r="B70" s="156"/>
      <c r="C70" s="157"/>
      <c r="D70" s="158" t="s">
        <v>197</v>
      </c>
      <c r="E70" s="159"/>
      <c r="F70" s="159"/>
      <c r="G70" s="159"/>
      <c r="H70" s="159"/>
      <c r="I70" s="160"/>
      <c r="J70" s="161">
        <f>J422</f>
        <v>0</v>
      </c>
      <c r="K70" s="157"/>
      <c r="L70" s="162"/>
    </row>
    <row r="71" spans="2:12" s="10" customFormat="1" ht="19.9" customHeight="1">
      <c r="B71" s="156"/>
      <c r="C71" s="157"/>
      <c r="D71" s="158" t="s">
        <v>198</v>
      </c>
      <c r="E71" s="159"/>
      <c r="F71" s="159"/>
      <c r="G71" s="159"/>
      <c r="H71" s="159"/>
      <c r="I71" s="160"/>
      <c r="J71" s="161">
        <f>J429</f>
        <v>0</v>
      </c>
      <c r="K71" s="157"/>
      <c r="L71" s="162"/>
    </row>
    <row r="72" spans="2:12" s="10" customFormat="1" ht="19.9" customHeight="1">
      <c r="B72" s="156"/>
      <c r="C72" s="157"/>
      <c r="D72" s="158" t="s">
        <v>199</v>
      </c>
      <c r="E72" s="159"/>
      <c r="F72" s="159"/>
      <c r="G72" s="159"/>
      <c r="H72" s="159"/>
      <c r="I72" s="160"/>
      <c r="J72" s="161">
        <f>J547</f>
        <v>0</v>
      </c>
      <c r="K72" s="157"/>
      <c r="L72" s="162"/>
    </row>
    <row r="73" spans="2:12" s="10" customFormat="1" ht="19.9" customHeight="1">
      <c r="B73" s="156"/>
      <c r="C73" s="157"/>
      <c r="D73" s="158" t="s">
        <v>200</v>
      </c>
      <c r="E73" s="159"/>
      <c r="F73" s="159"/>
      <c r="G73" s="159"/>
      <c r="H73" s="159"/>
      <c r="I73" s="160"/>
      <c r="J73" s="161">
        <f>J583</f>
        <v>0</v>
      </c>
      <c r="K73" s="157"/>
      <c r="L73" s="162"/>
    </row>
    <row r="74" spans="2:12" s="10" customFormat="1" ht="19.9" customHeight="1">
      <c r="B74" s="156"/>
      <c r="C74" s="157"/>
      <c r="D74" s="158" t="s">
        <v>201</v>
      </c>
      <c r="E74" s="159"/>
      <c r="F74" s="159"/>
      <c r="G74" s="159"/>
      <c r="H74" s="159"/>
      <c r="I74" s="160"/>
      <c r="J74" s="161">
        <f>J620</f>
        <v>0</v>
      </c>
      <c r="K74" s="157"/>
      <c r="L74" s="162"/>
    </row>
    <row r="75" spans="2:12" s="10" customFormat="1" ht="19.9" customHeight="1">
      <c r="B75" s="156"/>
      <c r="C75" s="157"/>
      <c r="D75" s="158" t="s">
        <v>202</v>
      </c>
      <c r="E75" s="159"/>
      <c r="F75" s="159"/>
      <c r="G75" s="159"/>
      <c r="H75" s="159"/>
      <c r="I75" s="160"/>
      <c r="J75" s="161">
        <f>J639</f>
        <v>0</v>
      </c>
      <c r="K75" s="157"/>
      <c r="L75" s="162"/>
    </row>
    <row r="76" spans="2:12" s="10" customFormat="1" ht="19.9" customHeight="1">
      <c r="B76" s="156"/>
      <c r="C76" s="157"/>
      <c r="D76" s="158" t="s">
        <v>203</v>
      </c>
      <c r="E76" s="159"/>
      <c r="F76" s="159"/>
      <c r="G76" s="159"/>
      <c r="H76" s="159"/>
      <c r="I76" s="160"/>
      <c r="J76" s="161">
        <f>J726</f>
        <v>0</v>
      </c>
      <c r="K76" s="157"/>
      <c r="L76" s="162"/>
    </row>
    <row r="77" spans="2:12" s="10" customFormat="1" ht="19.9" customHeight="1">
      <c r="B77" s="156"/>
      <c r="C77" s="157"/>
      <c r="D77" s="158" t="s">
        <v>204</v>
      </c>
      <c r="E77" s="159"/>
      <c r="F77" s="159"/>
      <c r="G77" s="159"/>
      <c r="H77" s="159"/>
      <c r="I77" s="160"/>
      <c r="J77" s="161">
        <f>J829</f>
        <v>0</v>
      </c>
      <c r="K77" s="157"/>
      <c r="L77" s="162"/>
    </row>
    <row r="78" spans="2:12" s="10" customFormat="1" ht="19.9" customHeight="1">
      <c r="B78" s="156"/>
      <c r="C78" s="157"/>
      <c r="D78" s="158" t="s">
        <v>205</v>
      </c>
      <c r="E78" s="159"/>
      <c r="F78" s="159"/>
      <c r="G78" s="159"/>
      <c r="H78" s="159"/>
      <c r="I78" s="160"/>
      <c r="J78" s="161">
        <f>J847</f>
        <v>0</v>
      </c>
      <c r="K78" s="157"/>
      <c r="L78" s="162"/>
    </row>
    <row r="79" spans="1:31" s="2" customFormat="1" ht="21.75" customHeight="1">
      <c r="A79" s="36"/>
      <c r="B79" s="37"/>
      <c r="C79" s="38"/>
      <c r="D79" s="38"/>
      <c r="E79" s="38"/>
      <c r="F79" s="38"/>
      <c r="G79" s="38"/>
      <c r="H79" s="38"/>
      <c r="I79" s="111"/>
      <c r="J79" s="38"/>
      <c r="K79" s="38"/>
      <c r="L79" s="112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49"/>
      <c r="C80" s="50"/>
      <c r="D80" s="50"/>
      <c r="E80" s="50"/>
      <c r="F80" s="50"/>
      <c r="G80" s="50"/>
      <c r="H80" s="50"/>
      <c r="I80" s="140"/>
      <c r="J80" s="50"/>
      <c r="K80" s="50"/>
      <c r="L80" s="112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4" spans="1:31" s="2" customFormat="1" ht="6.95" customHeight="1">
      <c r="A84" s="36"/>
      <c r="B84" s="51"/>
      <c r="C84" s="52"/>
      <c r="D84" s="52"/>
      <c r="E84" s="52"/>
      <c r="F84" s="52"/>
      <c r="G84" s="52"/>
      <c r="H84" s="52"/>
      <c r="I84" s="143"/>
      <c r="J84" s="52"/>
      <c r="K84" s="52"/>
      <c r="L84" s="112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4.95" customHeight="1">
      <c r="A85" s="36"/>
      <c r="B85" s="37"/>
      <c r="C85" s="25" t="s">
        <v>206</v>
      </c>
      <c r="D85" s="38"/>
      <c r="E85" s="38"/>
      <c r="F85" s="38"/>
      <c r="G85" s="38"/>
      <c r="H85" s="38"/>
      <c r="I85" s="111"/>
      <c r="J85" s="38"/>
      <c r="K85" s="38"/>
      <c r="L85" s="112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111"/>
      <c r="J86" s="38"/>
      <c r="K86" s="38"/>
      <c r="L86" s="112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2" customHeight="1">
      <c r="A87" s="36"/>
      <c r="B87" s="37"/>
      <c r="C87" s="31" t="s">
        <v>16</v>
      </c>
      <c r="D87" s="38"/>
      <c r="E87" s="38"/>
      <c r="F87" s="38"/>
      <c r="G87" s="38"/>
      <c r="H87" s="38"/>
      <c r="I87" s="111"/>
      <c r="J87" s="38"/>
      <c r="K87" s="38"/>
      <c r="L87" s="112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6.5" customHeight="1">
      <c r="A88" s="36"/>
      <c r="B88" s="37"/>
      <c r="C88" s="38"/>
      <c r="D88" s="38"/>
      <c r="E88" s="409" t="str">
        <f>E7</f>
        <v>Rekonstrukce 3.NP ZŠ a MŠ Kořenského</v>
      </c>
      <c r="F88" s="410"/>
      <c r="G88" s="410"/>
      <c r="H88" s="410"/>
      <c r="I88" s="111"/>
      <c r="J88" s="38"/>
      <c r="K88" s="38"/>
      <c r="L88" s="112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1" t="s">
        <v>122</v>
      </c>
      <c r="D89" s="38"/>
      <c r="E89" s="38"/>
      <c r="F89" s="38"/>
      <c r="G89" s="38"/>
      <c r="H89" s="38"/>
      <c r="I89" s="111"/>
      <c r="J89" s="38"/>
      <c r="K89" s="38"/>
      <c r="L89" s="112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6.5" customHeight="1">
      <c r="A90" s="36"/>
      <c r="B90" s="37"/>
      <c r="C90" s="38"/>
      <c r="D90" s="38"/>
      <c r="E90" s="362" t="str">
        <f>E9</f>
        <v>A00 - Architektonické a stavebně technické řešení</v>
      </c>
      <c r="F90" s="411"/>
      <c r="G90" s="411"/>
      <c r="H90" s="411"/>
      <c r="I90" s="111"/>
      <c r="J90" s="38"/>
      <c r="K90" s="38"/>
      <c r="L90" s="112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6.95" customHeight="1">
      <c r="A91" s="36"/>
      <c r="B91" s="37"/>
      <c r="C91" s="38"/>
      <c r="D91" s="38"/>
      <c r="E91" s="38"/>
      <c r="F91" s="38"/>
      <c r="G91" s="38"/>
      <c r="H91" s="38"/>
      <c r="I91" s="111"/>
      <c r="J91" s="38"/>
      <c r="K91" s="38"/>
      <c r="L91" s="112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2" customHeight="1">
      <c r="A92" s="36"/>
      <c r="B92" s="37"/>
      <c r="C92" s="31" t="s">
        <v>22</v>
      </c>
      <c r="D92" s="38"/>
      <c r="E92" s="38"/>
      <c r="F92" s="29" t="str">
        <f>F12</f>
        <v>Pod Žvahovem 463/21</v>
      </c>
      <c r="G92" s="38"/>
      <c r="H92" s="38"/>
      <c r="I92" s="114" t="s">
        <v>24</v>
      </c>
      <c r="J92" s="61" t="str">
        <f>IF(J12="","",J12)</f>
        <v>27. 5. 2020</v>
      </c>
      <c r="K92" s="38"/>
      <c r="L92" s="112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6.95" customHeight="1">
      <c r="A93" s="36"/>
      <c r="B93" s="37"/>
      <c r="C93" s="38"/>
      <c r="D93" s="38"/>
      <c r="E93" s="38"/>
      <c r="F93" s="38"/>
      <c r="G93" s="38"/>
      <c r="H93" s="38"/>
      <c r="I93" s="111"/>
      <c r="J93" s="38"/>
      <c r="K93" s="38"/>
      <c r="L93" s="112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2" customHeight="1">
      <c r="A94" s="36"/>
      <c r="B94" s="37"/>
      <c r="C94" s="31" t="s">
        <v>26</v>
      </c>
      <c r="D94" s="38"/>
      <c r="E94" s="38"/>
      <c r="F94" s="29" t="str">
        <f>E15</f>
        <v xml:space="preserve"> </v>
      </c>
      <c r="G94" s="38"/>
      <c r="H94" s="38"/>
      <c r="I94" s="114" t="s">
        <v>32</v>
      </c>
      <c r="J94" s="34" t="str">
        <f>E21</f>
        <v xml:space="preserve"> </v>
      </c>
      <c r="K94" s="38"/>
      <c r="L94" s="112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25.7" customHeight="1">
      <c r="A95" s="36"/>
      <c r="B95" s="37"/>
      <c r="C95" s="31" t="s">
        <v>30</v>
      </c>
      <c r="D95" s="38"/>
      <c r="E95" s="38"/>
      <c r="F95" s="29" t="str">
        <f>IF(E18="","",E18)</f>
        <v>Vyplň údaj</v>
      </c>
      <c r="G95" s="38"/>
      <c r="H95" s="38"/>
      <c r="I95" s="114" t="s">
        <v>34</v>
      </c>
      <c r="J95" s="34" t="str">
        <f>E24</f>
        <v>VPÚ DECO Praha, a.s.</v>
      </c>
      <c r="K95" s="38"/>
      <c r="L95" s="112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10.35" customHeight="1">
      <c r="A96" s="36"/>
      <c r="B96" s="37"/>
      <c r="C96" s="38"/>
      <c r="D96" s="38"/>
      <c r="E96" s="38"/>
      <c r="F96" s="38"/>
      <c r="G96" s="38"/>
      <c r="H96" s="38"/>
      <c r="I96" s="111"/>
      <c r="J96" s="38"/>
      <c r="K96" s="38"/>
      <c r="L96" s="112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11" customFormat="1" ht="29.25" customHeight="1">
      <c r="A97" s="163"/>
      <c r="B97" s="164"/>
      <c r="C97" s="165" t="s">
        <v>207</v>
      </c>
      <c r="D97" s="166" t="s">
        <v>59</v>
      </c>
      <c r="E97" s="166" t="s">
        <v>55</v>
      </c>
      <c r="F97" s="166" t="s">
        <v>56</v>
      </c>
      <c r="G97" s="166" t="s">
        <v>208</v>
      </c>
      <c r="H97" s="166" t="s">
        <v>209</v>
      </c>
      <c r="I97" s="167" t="s">
        <v>210</v>
      </c>
      <c r="J97" s="166" t="s">
        <v>185</v>
      </c>
      <c r="K97" s="168" t="s">
        <v>211</v>
      </c>
      <c r="L97" s="169"/>
      <c r="M97" s="70" t="s">
        <v>21</v>
      </c>
      <c r="N97" s="71" t="s">
        <v>44</v>
      </c>
      <c r="O97" s="71" t="s">
        <v>212</v>
      </c>
      <c r="P97" s="71" t="s">
        <v>213</v>
      </c>
      <c r="Q97" s="71" t="s">
        <v>214</v>
      </c>
      <c r="R97" s="71" t="s">
        <v>215</v>
      </c>
      <c r="S97" s="71" t="s">
        <v>216</v>
      </c>
      <c r="T97" s="72" t="s">
        <v>217</v>
      </c>
      <c r="U97" s="163"/>
      <c r="V97" s="163"/>
      <c r="W97" s="163"/>
      <c r="X97" s="163"/>
      <c r="Y97" s="163"/>
      <c r="Z97" s="163"/>
      <c r="AA97" s="163"/>
      <c r="AB97" s="163"/>
      <c r="AC97" s="163"/>
      <c r="AD97" s="163"/>
      <c r="AE97" s="163"/>
    </row>
    <row r="98" spans="1:63" s="2" customFormat="1" ht="22.9" customHeight="1">
      <c r="A98" s="36"/>
      <c r="B98" s="37"/>
      <c r="C98" s="77" t="s">
        <v>218</v>
      </c>
      <c r="D98" s="38"/>
      <c r="E98" s="38"/>
      <c r="F98" s="38"/>
      <c r="G98" s="38"/>
      <c r="H98" s="38"/>
      <c r="I98" s="111"/>
      <c r="J98" s="170">
        <f>BK98</f>
        <v>0</v>
      </c>
      <c r="K98" s="38"/>
      <c r="L98" s="41"/>
      <c r="M98" s="73"/>
      <c r="N98" s="171"/>
      <c r="O98" s="74"/>
      <c r="P98" s="172">
        <f>P99+P381</f>
        <v>0</v>
      </c>
      <c r="Q98" s="74"/>
      <c r="R98" s="172">
        <f>R99+R381</f>
        <v>66.9540731254564</v>
      </c>
      <c r="S98" s="74"/>
      <c r="T98" s="173">
        <f>T99+T381</f>
        <v>50.57213575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73</v>
      </c>
      <c r="AU98" s="19" t="s">
        <v>186</v>
      </c>
      <c r="BK98" s="174">
        <f>BK99+BK381</f>
        <v>0</v>
      </c>
    </row>
    <row r="99" spans="2:63" s="12" customFormat="1" ht="25.9" customHeight="1">
      <c r="B99" s="175"/>
      <c r="C99" s="176"/>
      <c r="D99" s="177" t="s">
        <v>73</v>
      </c>
      <c r="E99" s="178" t="s">
        <v>219</v>
      </c>
      <c r="F99" s="178" t="s">
        <v>220</v>
      </c>
      <c r="G99" s="176"/>
      <c r="H99" s="176"/>
      <c r="I99" s="179"/>
      <c r="J99" s="180">
        <f>BK99</f>
        <v>0</v>
      </c>
      <c r="K99" s="176"/>
      <c r="L99" s="181"/>
      <c r="M99" s="182"/>
      <c r="N99" s="183"/>
      <c r="O99" s="183"/>
      <c r="P99" s="184">
        <f>P100+P104+P141+P166+P230+P324+P378</f>
        <v>0</v>
      </c>
      <c r="Q99" s="183"/>
      <c r="R99" s="184">
        <f>R100+R104+R141+R166+R230+R324+R378</f>
        <v>53.4906709459564</v>
      </c>
      <c r="S99" s="183"/>
      <c r="T99" s="185">
        <f>T100+T104+T141+T166+T230+T324+T378</f>
        <v>29.472320000000003</v>
      </c>
      <c r="AR99" s="186" t="s">
        <v>82</v>
      </c>
      <c r="AT99" s="187" t="s">
        <v>73</v>
      </c>
      <c r="AU99" s="187" t="s">
        <v>74</v>
      </c>
      <c r="AY99" s="186" t="s">
        <v>221</v>
      </c>
      <c r="BK99" s="188">
        <f>BK100+BK104+BK141+BK166+BK230+BK324+BK378</f>
        <v>0</v>
      </c>
    </row>
    <row r="100" spans="2:63" s="12" customFormat="1" ht="22.9" customHeight="1">
      <c r="B100" s="175"/>
      <c r="C100" s="176"/>
      <c r="D100" s="177" t="s">
        <v>73</v>
      </c>
      <c r="E100" s="189" t="s">
        <v>84</v>
      </c>
      <c r="F100" s="189" t="s">
        <v>222</v>
      </c>
      <c r="G100" s="176"/>
      <c r="H100" s="176"/>
      <c r="I100" s="179"/>
      <c r="J100" s="190">
        <f>BK100</f>
        <v>0</v>
      </c>
      <c r="K100" s="176"/>
      <c r="L100" s="181"/>
      <c r="M100" s="182"/>
      <c r="N100" s="183"/>
      <c r="O100" s="183"/>
      <c r="P100" s="184">
        <f>SUM(P101:P103)</f>
        <v>0</v>
      </c>
      <c r="Q100" s="183"/>
      <c r="R100" s="184">
        <f>SUM(R101:R103)</f>
        <v>0.09634498259999999</v>
      </c>
      <c r="S100" s="183"/>
      <c r="T100" s="185">
        <f>SUM(T101:T103)</f>
        <v>0</v>
      </c>
      <c r="AR100" s="186" t="s">
        <v>82</v>
      </c>
      <c r="AT100" s="187" t="s">
        <v>73</v>
      </c>
      <c r="AU100" s="187" t="s">
        <v>82</v>
      </c>
      <c r="AY100" s="186" t="s">
        <v>221</v>
      </c>
      <c r="BK100" s="188">
        <f>SUM(BK101:BK103)</f>
        <v>0</v>
      </c>
    </row>
    <row r="101" spans="1:65" s="2" customFormat="1" ht="21.75" customHeight="1">
      <c r="A101" s="36"/>
      <c r="B101" s="37"/>
      <c r="C101" s="191" t="s">
        <v>82</v>
      </c>
      <c r="D101" s="191" t="s">
        <v>223</v>
      </c>
      <c r="E101" s="192" t="s">
        <v>224</v>
      </c>
      <c r="F101" s="193" t="s">
        <v>225</v>
      </c>
      <c r="G101" s="194" t="s">
        <v>118</v>
      </c>
      <c r="H101" s="195">
        <v>0.03</v>
      </c>
      <c r="I101" s="196"/>
      <c r="J101" s="197">
        <f>ROUND(I101*H101,2)</f>
        <v>0</v>
      </c>
      <c r="K101" s="193" t="s">
        <v>226</v>
      </c>
      <c r="L101" s="41"/>
      <c r="M101" s="198" t="s">
        <v>21</v>
      </c>
      <c r="N101" s="199" t="s">
        <v>45</v>
      </c>
      <c r="O101" s="66"/>
      <c r="P101" s="200">
        <f>O101*H101</f>
        <v>0</v>
      </c>
      <c r="Q101" s="200">
        <v>3.21149942</v>
      </c>
      <c r="R101" s="200">
        <f>Q101*H101</f>
        <v>0.09634498259999999</v>
      </c>
      <c r="S101" s="200">
        <v>0</v>
      </c>
      <c r="T101" s="201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02" t="s">
        <v>227</v>
      </c>
      <c r="AT101" s="202" t="s">
        <v>223</v>
      </c>
      <c r="AU101" s="202" t="s">
        <v>84</v>
      </c>
      <c r="AY101" s="19" t="s">
        <v>221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19" t="s">
        <v>82</v>
      </c>
      <c r="BK101" s="203">
        <f>ROUND(I101*H101,2)</f>
        <v>0</v>
      </c>
      <c r="BL101" s="19" t="s">
        <v>227</v>
      </c>
      <c r="BM101" s="202" t="s">
        <v>228</v>
      </c>
    </row>
    <row r="102" spans="1:47" s="2" customFormat="1" ht="48.75">
      <c r="A102" s="36"/>
      <c r="B102" s="37"/>
      <c r="C102" s="38"/>
      <c r="D102" s="204" t="s">
        <v>229</v>
      </c>
      <c r="E102" s="38"/>
      <c r="F102" s="205" t="s">
        <v>230</v>
      </c>
      <c r="G102" s="38"/>
      <c r="H102" s="38"/>
      <c r="I102" s="111"/>
      <c r="J102" s="38"/>
      <c r="K102" s="38"/>
      <c r="L102" s="41"/>
      <c r="M102" s="206"/>
      <c r="N102" s="207"/>
      <c r="O102" s="66"/>
      <c r="P102" s="66"/>
      <c r="Q102" s="66"/>
      <c r="R102" s="66"/>
      <c r="S102" s="66"/>
      <c r="T102" s="67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229</v>
      </c>
      <c r="AU102" s="19" t="s">
        <v>84</v>
      </c>
    </row>
    <row r="103" spans="2:51" s="13" customFormat="1" ht="11.25">
      <c r="B103" s="208"/>
      <c r="C103" s="209"/>
      <c r="D103" s="204" t="s">
        <v>231</v>
      </c>
      <c r="E103" s="210" t="s">
        <v>21</v>
      </c>
      <c r="F103" s="211" t="s">
        <v>232</v>
      </c>
      <c r="G103" s="209"/>
      <c r="H103" s="212">
        <v>0.03</v>
      </c>
      <c r="I103" s="213"/>
      <c r="J103" s="209"/>
      <c r="K103" s="209"/>
      <c r="L103" s="214"/>
      <c r="M103" s="215"/>
      <c r="N103" s="216"/>
      <c r="O103" s="216"/>
      <c r="P103" s="216"/>
      <c r="Q103" s="216"/>
      <c r="R103" s="216"/>
      <c r="S103" s="216"/>
      <c r="T103" s="217"/>
      <c r="AT103" s="218" t="s">
        <v>231</v>
      </c>
      <c r="AU103" s="218" t="s">
        <v>84</v>
      </c>
      <c r="AV103" s="13" t="s">
        <v>84</v>
      </c>
      <c r="AW103" s="13" t="s">
        <v>33</v>
      </c>
      <c r="AX103" s="13" t="s">
        <v>82</v>
      </c>
      <c r="AY103" s="218" t="s">
        <v>221</v>
      </c>
    </row>
    <row r="104" spans="2:63" s="12" customFormat="1" ht="22.9" customHeight="1">
      <c r="B104" s="175"/>
      <c r="C104" s="176"/>
      <c r="D104" s="177" t="s">
        <v>73</v>
      </c>
      <c r="E104" s="189" t="s">
        <v>168</v>
      </c>
      <c r="F104" s="189" t="s">
        <v>233</v>
      </c>
      <c r="G104" s="176"/>
      <c r="H104" s="176"/>
      <c r="I104" s="179"/>
      <c r="J104" s="190">
        <f>BK104</f>
        <v>0</v>
      </c>
      <c r="K104" s="176"/>
      <c r="L104" s="181"/>
      <c r="M104" s="182"/>
      <c r="N104" s="183"/>
      <c r="O104" s="183"/>
      <c r="P104" s="184">
        <f>SUM(P105:P140)</f>
        <v>0</v>
      </c>
      <c r="Q104" s="183"/>
      <c r="R104" s="184">
        <f>SUM(R105:R140)</f>
        <v>15.700330094000002</v>
      </c>
      <c r="S104" s="183"/>
      <c r="T104" s="185">
        <f>SUM(T105:T140)</f>
        <v>0</v>
      </c>
      <c r="AR104" s="186" t="s">
        <v>82</v>
      </c>
      <c r="AT104" s="187" t="s">
        <v>73</v>
      </c>
      <c r="AU104" s="187" t="s">
        <v>82</v>
      </c>
      <c r="AY104" s="186" t="s">
        <v>221</v>
      </c>
      <c r="BK104" s="188">
        <f>SUM(BK105:BK140)</f>
        <v>0</v>
      </c>
    </row>
    <row r="105" spans="1:65" s="2" customFormat="1" ht="21.75" customHeight="1">
      <c r="A105" s="36"/>
      <c r="B105" s="37"/>
      <c r="C105" s="191" t="s">
        <v>84</v>
      </c>
      <c r="D105" s="191" t="s">
        <v>223</v>
      </c>
      <c r="E105" s="192" t="s">
        <v>234</v>
      </c>
      <c r="F105" s="193" t="s">
        <v>235</v>
      </c>
      <c r="G105" s="194" t="s">
        <v>118</v>
      </c>
      <c r="H105" s="195">
        <v>1.43</v>
      </c>
      <c r="I105" s="196"/>
      <c r="J105" s="197">
        <f>ROUND(I105*H105,2)</f>
        <v>0</v>
      </c>
      <c r="K105" s="193" t="s">
        <v>226</v>
      </c>
      <c r="L105" s="41"/>
      <c r="M105" s="198" t="s">
        <v>21</v>
      </c>
      <c r="N105" s="199" t="s">
        <v>45</v>
      </c>
      <c r="O105" s="66"/>
      <c r="P105" s="200">
        <f>O105*H105</f>
        <v>0</v>
      </c>
      <c r="Q105" s="200">
        <v>1.6627</v>
      </c>
      <c r="R105" s="200">
        <f>Q105*H105</f>
        <v>2.377661</v>
      </c>
      <c r="S105" s="200">
        <v>0</v>
      </c>
      <c r="T105" s="201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202" t="s">
        <v>227</v>
      </c>
      <c r="AT105" s="202" t="s">
        <v>223</v>
      </c>
      <c r="AU105" s="202" t="s">
        <v>84</v>
      </c>
      <c r="AY105" s="19" t="s">
        <v>221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19" t="s">
        <v>82</v>
      </c>
      <c r="BK105" s="203">
        <f>ROUND(I105*H105,2)</f>
        <v>0</v>
      </c>
      <c r="BL105" s="19" t="s">
        <v>227</v>
      </c>
      <c r="BM105" s="202" t="s">
        <v>236</v>
      </c>
    </row>
    <row r="106" spans="1:47" s="2" customFormat="1" ht="19.5">
      <c r="A106" s="36"/>
      <c r="B106" s="37"/>
      <c r="C106" s="38"/>
      <c r="D106" s="204" t="s">
        <v>229</v>
      </c>
      <c r="E106" s="38"/>
      <c r="F106" s="205" t="s">
        <v>237</v>
      </c>
      <c r="G106" s="38"/>
      <c r="H106" s="38"/>
      <c r="I106" s="111"/>
      <c r="J106" s="38"/>
      <c r="K106" s="38"/>
      <c r="L106" s="41"/>
      <c r="M106" s="206"/>
      <c r="N106" s="207"/>
      <c r="O106" s="66"/>
      <c r="P106" s="66"/>
      <c r="Q106" s="66"/>
      <c r="R106" s="66"/>
      <c r="S106" s="66"/>
      <c r="T106" s="67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9" t="s">
        <v>229</v>
      </c>
      <c r="AU106" s="19" t="s">
        <v>84</v>
      </c>
    </row>
    <row r="107" spans="2:51" s="13" customFormat="1" ht="11.25">
      <c r="B107" s="208"/>
      <c r="C107" s="209"/>
      <c r="D107" s="204" t="s">
        <v>231</v>
      </c>
      <c r="E107" s="210" t="s">
        <v>21</v>
      </c>
      <c r="F107" s="211" t="s">
        <v>238</v>
      </c>
      <c r="G107" s="209"/>
      <c r="H107" s="212">
        <v>1.43</v>
      </c>
      <c r="I107" s="213"/>
      <c r="J107" s="209"/>
      <c r="K107" s="209"/>
      <c r="L107" s="214"/>
      <c r="M107" s="215"/>
      <c r="N107" s="216"/>
      <c r="O107" s="216"/>
      <c r="P107" s="216"/>
      <c r="Q107" s="216"/>
      <c r="R107" s="216"/>
      <c r="S107" s="216"/>
      <c r="T107" s="217"/>
      <c r="AT107" s="218" t="s">
        <v>231</v>
      </c>
      <c r="AU107" s="218" t="s">
        <v>84</v>
      </c>
      <c r="AV107" s="13" t="s">
        <v>84</v>
      </c>
      <c r="AW107" s="13" t="s">
        <v>33</v>
      </c>
      <c r="AX107" s="13" t="s">
        <v>74</v>
      </c>
      <c r="AY107" s="218" t="s">
        <v>221</v>
      </c>
    </row>
    <row r="108" spans="2:51" s="14" customFormat="1" ht="11.25">
      <c r="B108" s="219"/>
      <c r="C108" s="220"/>
      <c r="D108" s="204" t="s">
        <v>231</v>
      </c>
      <c r="E108" s="221" t="s">
        <v>21</v>
      </c>
      <c r="F108" s="222" t="s">
        <v>239</v>
      </c>
      <c r="G108" s="220"/>
      <c r="H108" s="223">
        <v>1.43</v>
      </c>
      <c r="I108" s="224"/>
      <c r="J108" s="220"/>
      <c r="K108" s="220"/>
      <c r="L108" s="225"/>
      <c r="M108" s="226"/>
      <c r="N108" s="227"/>
      <c r="O108" s="227"/>
      <c r="P108" s="227"/>
      <c r="Q108" s="227"/>
      <c r="R108" s="227"/>
      <c r="S108" s="227"/>
      <c r="T108" s="228"/>
      <c r="AT108" s="229" t="s">
        <v>231</v>
      </c>
      <c r="AU108" s="229" t="s">
        <v>84</v>
      </c>
      <c r="AV108" s="14" t="s">
        <v>227</v>
      </c>
      <c r="AW108" s="14" t="s">
        <v>33</v>
      </c>
      <c r="AX108" s="14" t="s">
        <v>82</v>
      </c>
      <c r="AY108" s="229" t="s">
        <v>221</v>
      </c>
    </row>
    <row r="109" spans="1:65" s="2" customFormat="1" ht="16.5" customHeight="1">
      <c r="A109" s="36"/>
      <c r="B109" s="37"/>
      <c r="C109" s="191" t="s">
        <v>168</v>
      </c>
      <c r="D109" s="191" t="s">
        <v>223</v>
      </c>
      <c r="E109" s="192" t="s">
        <v>240</v>
      </c>
      <c r="F109" s="193" t="s">
        <v>241</v>
      </c>
      <c r="G109" s="194" t="s">
        <v>159</v>
      </c>
      <c r="H109" s="195">
        <v>3</v>
      </c>
      <c r="I109" s="196"/>
      <c r="J109" s="197">
        <f>ROUND(I109*H109,2)</f>
        <v>0</v>
      </c>
      <c r="K109" s="193" t="s">
        <v>226</v>
      </c>
      <c r="L109" s="41"/>
      <c r="M109" s="198" t="s">
        <v>21</v>
      </c>
      <c r="N109" s="199" t="s">
        <v>45</v>
      </c>
      <c r="O109" s="66"/>
      <c r="P109" s="200">
        <f>O109*H109</f>
        <v>0</v>
      </c>
      <c r="Q109" s="200">
        <v>0.0227835</v>
      </c>
      <c r="R109" s="200">
        <f>Q109*H109</f>
        <v>0.06835050000000001</v>
      </c>
      <c r="S109" s="200">
        <v>0</v>
      </c>
      <c r="T109" s="201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202" t="s">
        <v>227</v>
      </c>
      <c r="AT109" s="202" t="s">
        <v>223</v>
      </c>
      <c r="AU109" s="202" t="s">
        <v>84</v>
      </c>
      <c r="AY109" s="19" t="s">
        <v>221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19" t="s">
        <v>82</v>
      </c>
      <c r="BK109" s="203">
        <f>ROUND(I109*H109,2)</f>
        <v>0</v>
      </c>
      <c r="BL109" s="19" t="s">
        <v>227</v>
      </c>
      <c r="BM109" s="202" t="s">
        <v>242</v>
      </c>
    </row>
    <row r="110" spans="1:47" s="2" customFormat="1" ht="19.5">
      <c r="A110" s="36"/>
      <c r="B110" s="37"/>
      <c r="C110" s="38"/>
      <c r="D110" s="204" t="s">
        <v>229</v>
      </c>
      <c r="E110" s="38"/>
      <c r="F110" s="205" t="s">
        <v>243</v>
      </c>
      <c r="G110" s="38"/>
      <c r="H110" s="38"/>
      <c r="I110" s="111"/>
      <c r="J110" s="38"/>
      <c r="K110" s="38"/>
      <c r="L110" s="41"/>
      <c r="M110" s="206"/>
      <c r="N110" s="207"/>
      <c r="O110" s="66"/>
      <c r="P110" s="66"/>
      <c r="Q110" s="66"/>
      <c r="R110" s="66"/>
      <c r="S110" s="66"/>
      <c r="T110" s="67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229</v>
      </c>
      <c r="AU110" s="19" t="s">
        <v>84</v>
      </c>
    </row>
    <row r="111" spans="2:51" s="13" customFormat="1" ht="11.25">
      <c r="B111" s="208"/>
      <c r="C111" s="209"/>
      <c r="D111" s="204" t="s">
        <v>231</v>
      </c>
      <c r="E111" s="210" t="s">
        <v>21</v>
      </c>
      <c r="F111" s="211" t="s">
        <v>168</v>
      </c>
      <c r="G111" s="209"/>
      <c r="H111" s="212">
        <v>3</v>
      </c>
      <c r="I111" s="213"/>
      <c r="J111" s="209"/>
      <c r="K111" s="209"/>
      <c r="L111" s="214"/>
      <c r="M111" s="215"/>
      <c r="N111" s="216"/>
      <c r="O111" s="216"/>
      <c r="P111" s="216"/>
      <c r="Q111" s="216"/>
      <c r="R111" s="216"/>
      <c r="S111" s="216"/>
      <c r="T111" s="217"/>
      <c r="AT111" s="218" t="s">
        <v>231</v>
      </c>
      <c r="AU111" s="218" t="s">
        <v>84</v>
      </c>
      <c r="AV111" s="13" t="s">
        <v>84</v>
      </c>
      <c r="AW111" s="13" t="s">
        <v>33</v>
      </c>
      <c r="AX111" s="13" t="s">
        <v>82</v>
      </c>
      <c r="AY111" s="218" t="s">
        <v>221</v>
      </c>
    </row>
    <row r="112" spans="1:65" s="2" customFormat="1" ht="16.5" customHeight="1">
      <c r="A112" s="36"/>
      <c r="B112" s="37"/>
      <c r="C112" s="191" t="s">
        <v>227</v>
      </c>
      <c r="D112" s="191" t="s">
        <v>223</v>
      </c>
      <c r="E112" s="192" t="s">
        <v>244</v>
      </c>
      <c r="F112" s="193" t="s">
        <v>245</v>
      </c>
      <c r="G112" s="194" t="s">
        <v>159</v>
      </c>
      <c r="H112" s="195">
        <v>5</v>
      </c>
      <c r="I112" s="196"/>
      <c r="J112" s="197">
        <f>ROUND(I112*H112,2)</f>
        <v>0</v>
      </c>
      <c r="K112" s="193" t="s">
        <v>226</v>
      </c>
      <c r="L112" s="41"/>
      <c r="M112" s="198" t="s">
        <v>21</v>
      </c>
      <c r="N112" s="199" t="s">
        <v>45</v>
      </c>
      <c r="O112" s="66"/>
      <c r="P112" s="200">
        <f>O112*H112</f>
        <v>0</v>
      </c>
      <c r="Q112" s="200">
        <v>0.0271055</v>
      </c>
      <c r="R112" s="200">
        <f>Q112*H112</f>
        <v>0.1355275</v>
      </c>
      <c r="S112" s="200">
        <v>0</v>
      </c>
      <c r="T112" s="201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202" t="s">
        <v>227</v>
      </c>
      <c r="AT112" s="202" t="s">
        <v>223</v>
      </c>
      <c r="AU112" s="202" t="s">
        <v>84</v>
      </c>
      <c r="AY112" s="19" t="s">
        <v>221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19" t="s">
        <v>82</v>
      </c>
      <c r="BK112" s="203">
        <f>ROUND(I112*H112,2)</f>
        <v>0</v>
      </c>
      <c r="BL112" s="19" t="s">
        <v>227</v>
      </c>
      <c r="BM112" s="202" t="s">
        <v>246</v>
      </c>
    </row>
    <row r="113" spans="1:47" s="2" customFormat="1" ht="19.5">
      <c r="A113" s="36"/>
      <c r="B113" s="37"/>
      <c r="C113" s="38"/>
      <c r="D113" s="204" t="s">
        <v>229</v>
      </c>
      <c r="E113" s="38"/>
      <c r="F113" s="205" t="s">
        <v>247</v>
      </c>
      <c r="G113" s="38"/>
      <c r="H113" s="38"/>
      <c r="I113" s="111"/>
      <c r="J113" s="38"/>
      <c r="K113" s="38"/>
      <c r="L113" s="41"/>
      <c r="M113" s="206"/>
      <c r="N113" s="207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9" t="s">
        <v>229</v>
      </c>
      <c r="AU113" s="19" t="s">
        <v>84</v>
      </c>
    </row>
    <row r="114" spans="2:51" s="13" customFormat="1" ht="11.25">
      <c r="B114" s="208"/>
      <c r="C114" s="209"/>
      <c r="D114" s="204" t="s">
        <v>231</v>
      </c>
      <c r="E114" s="210" t="s">
        <v>21</v>
      </c>
      <c r="F114" s="211" t="s">
        <v>160</v>
      </c>
      <c r="G114" s="209"/>
      <c r="H114" s="212">
        <v>5</v>
      </c>
      <c r="I114" s="213"/>
      <c r="J114" s="209"/>
      <c r="K114" s="209"/>
      <c r="L114" s="214"/>
      <c r="M114" s="215"/>
      <c r="N114" s="216"/>
      <c r="O114" s="216"/>
      <c r="P114" s="216"/>
      <c r="Q114" s="216"/>
      <c r="R114" s="216"/>
      <c r="S114" s="216"/>
      <c r="T114" s="217"/>
      <c r="AT114" s="218" t="s">
        <v>231</v>
      </c>
      <c r="AU114" s="218" t="s">
        <v>84</v>
      </c>
      <c r="AV114" s="13" t="s">
        <v>84</v>
      </c>
      <c r="AW114" s="13" t="s">
        <v>33</v>
      </c>
      <c r="AX114" s="13" t="s">
        <v>82</v>
      </c>
      <c r="AY114" s="218" t="s">
        <v>221</v>
      </c>
    </row>
    <row r="115" spans="1:65" s="2" customFormat="1" ht="21.75" customHeight="1">
      <c r="A115" s="36"/>
      <c r="B115" s="37"/>
      <c r="C115" s="191" t="s">
        <v>160</v>
      </c>
      <c r="D115" s="191" t="s">
        <v>223</v>
      </c>
      <c r="E115" s="192" t="s">
        <v>248</v>
      </c>
      <c r="F115" s="193" t="s">
        <v>249</v>
      </c>
      <c r="G115" s="194" t="s">
        <v>132</v>
      </c>
      <c r="H115" s="195">
        <v>0.181</v>
      </c>
      <c r="I115" s="196"/>
      <c r="J115" s="197">
        <f>ROUND(I115*H115,2)</f>
        <v>0</v>
      </c>
      <c r="K115" s="193" t="s">
        <v>226</v>
      </c>
      <c r="L115" s="41"/>
      <c r="M115" s="198" t="s">
        <v>21</v>
      </c>
      <c r="N115" s="199" t="s">
        <v>45</v>
      </c>
      <c r="O115" s="66"/>
      <c r="P115" s="200">
        <f>O115*H115</f>
        <v>0</v>
      </c>
      <c r="Q115" s="200">
        <v>0.017094</v>
      </c>
      <c r="R115" s="200">
        <f>Q115*H115</f>
        <v>0.0030940140000000004</v>
      </c>
      <c r="S115" s="200">
        <v>0</v>
      </c>
      <c r="T115" s="201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02" t="s">
        <v>227</v>
      </c>
      <c r="AT115" s="202" t="s">
        <v>223</v>
      </c>
      <c r="AU115" s="202" t="s">
        <v>84</v>
      </c>
      <c r="AY115" s="19" t="s">
        <v>221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19" t="s">
        <v>82</v>
      </c>
      <c r="BK115" s="203">
        <f>ROUND(I115*H115,2)</f>
        <v>0</v>
      </c>
      <c r="BL115" s="19" t="s">
        <v>227</v>
      </c>
      <c r="BM115" s="202" t="s">
        <v>250</v>
      </c>
    </row>
    <row r="116" spans="1:47" s="2" customFormat="1" ht="19.5">
      <c r="A116" s="36"/>
      <c r="B116" s="37"/>
      <c r="C116" s="38"/>
      <c r="D116" s="204" t="s">
        <v>229</v>
      </c>
      <c r="E116" s="38"/>
      <c r="F116" s="205" t="s">
        <v>251</v>
      </c>
      <c r="G116" s="38"/>
      <c r="H116" s="38"/>
      <c r="I116" s="111"/>
      <c r="J116" s="38"/>
      <c r="K116" s="38"/>
      <c r="L116" s="41"/>
      <c r="M116" s="206"/>
      <c r="N116" s="207"/>
      <c r="O116" s="66"/>
      <c r="P116" s="66"/>
      <c r="Q116" s="66"/>
      <c r="R116" s="66"/>
      <c r="S116" s="66"/>
      <c r="T116" s="67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9" t="s">
        <v>229</v>
      </c>
      <c r="AU116" s="19" t="s">
        <v>84</v>
      </c>
    </row>
    <row r="117" spans="1:65" s="2" customFormat="1" ht="16.5" customHeight="1">
      <c r="A117" s="36"/>
      <c r="B117" s="37"/>
      <c r="C117" s="230" t="s">
        <v>252</v>
      </c>
      <c r="D117" s="230" t="s">
        <v>253</v>
      </c>
      <c r="E117" s="231" t="s">
        <v>254</v>
      </c>
      <c r="F117" s="232" t="s">
        <v>255</v>
      </c>
      <c r="G117" s="233" t="s">
        <v>132</v>
      </c>
      <c r="H117" s="234">
        <v>0.192</v>
      </c>
      <c r="I117" s="235"/>
      <c r="J117" s="236">
        <f>ROUND(I117*H117,2)</f>
        <v>0</v>
      </c>
      <c r="K117" s="232" t="s">
        <v>226</v>
      </c>
      <c r="L117" s="237"/>
      <c r="M117" s="238" t="s">
        <v>21</v>
      </c>
      <c r="N117" s="239" t="s">
        <v>45</v>
      </c>
      <c r="O117" s="66"/>
      <c r="P117" s="200">
        <f>O117*H117</f>
        <v>0</v>
      </c>
      <c r="Q117" s="200">
        <v>1</v>
      </c>
      <c r="R117" s="200">
        <f>Q117*H117</f>
        <v>0.192</v>
      </c>
      <c r="S117" s="200">
        <v>0</v>
      </c>
      <c r="T117" s="201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202" t="s">
        <v>256</v>
      </c>
      <c r="AT117" s="202" t="s">
        <v>253</v>
      </c>
      <c r="AU117" s="202" t="s">
        <v>84</v>
      </c>
      <c r="AY117" s="19" t="s">
        <v>221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19" t="s">
        <v>82</v>
      </c>
      <c r="BK117" s="203">
        <f>ROUND(I117*H117,2)</f>
        <v>0</v>
      </c>
      <c r="BL117" s="19" t="s">
        <v>227</v>
      </c>
      <c r="BM117" s="202" t="s">
        <v>257</v>
      </c>
    </row>
    <row r="118" spans="1:47" s="2" customFormat="1" ht="11.25">
      <c r="A118" s="36"/>
      <c r="B118" s="37"/>
      <c r="C118" s="38"/>
      <c r="D118" s="204" t="s">
        <v>229</v>
      </c>
      <c r="E118" s="38"/>
      <c r="F118" s="205" t="s">
        <v>255</v>
      </c>
      <c r="G118" s="38"/>
      <c r="H118" s="38"/>
      <c r="I118" s="111"/>
      <c r="J118" s="38"/>
      <c r="K118" s="38"/>
      <c r="L118" s="41"/>
      <c r="M118" s="206"/>
      <c r="N118" s="207"/>
      <c r="O118" s="66"/>
      <c r="P118" s="66"/>
      <c r="Q118" s="66"/>
      <c r="R118" s="66"/>
      <c r="S118" s="66"/>
      <c r="T118" s="67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9" t="s">
        <v>229</v>
      </c>
      <c r="AU118" s="19" t="s">
        <v>84</v>
      </c>
    </row>
    <row r="119" spans="2:51" s="13" customFormat="1" ht="11.25">
      <c r="B119" s="208"/>
      <c r="C119" s="209"/>
      <c r="D119" s="204" t="s">
        <v>231</v>
      </c>
      <c r="E119" s="209"/>
      <c r="F119" s="211" t="s">
        <v>258</v>
      </c>
      <c r="G119" s="209"/>
      <c r="H119" s="212">
        <v>0.192</v>
      </c>
      <c r="I119" s="213"/>
      <c r="J119" s="209"/>
      <c r="K119" s="209"/>
      <c r="L119" s="214"/>
      <c r="M119" s="215"/>
      <c r="N119" s="216"/>
      <c r="O119" s="216"/>
      <c r="P119" s="216"/>
      <c r="Q119" s="216"/>
      <c r="R119" s="216"/>
      <c r="S119" s="216"/>
      <c r="T119" s="217"/>
      <c r="AT119" s="218" t="s">
        <v>231</v>
      </c>
      <c r="AU119" s="218" t="s">
        <v>84</v>
      </c>
      <c r="AV119" s="13" t="s">
        <v>84</v>
      </c>
      <c r="AW119" s="13" t="s">
        <v>4</v>
      </c>
      <c r="AX119" s="13" t="s">
        <v>82</v>
      </c>
      <c r="AY119" s="218" t="s">
        <v>221</v>
      </c>
    </row>
    <row r="120" spans="1:65" s="2" customFormat="1" ht="16.5" customHeight="1">
      <c r="A120" s="36"/>
      <c r="B120" s="37"/>
      <c r="C120" s="230" t="s">
        <v>259</v>
      </c>
      <c r="D120" s="230" t="s">
        <v>253</v>
      </c>
      <c r="E120" s="231" t="s">
        <v>260</v>
      </c>
      <c r="F120" s="232" t="s">
        <v>261</v>
      </c>
      <c r="G120" s="233" t="s">
        <v>132</v>
      </c>
      <c r="H120" s="234">
        <v>0.017</v>
      </c>
      <c r="I120" s="235"/>
      <c r="J120" s="236">
        <f>ROUND(I120*H120,2)</f>
        <v>0</v>
      </c>
      <c r="K120" s="232" t="s">
        <v>226</v>
      </c>
      <c r="L120" s="237"/>
      <c r="M120" s="238" t="s">
        <v>21</v>
      </c>
      <c r="N120" s="239" t="s">
        <v>45</v>
      </c>
      <c r="O120" s="66"/>
      <c r="P120" s="200">
        <f>O120*H120</f>
        <v>0</v>
      </c>
      <c r="Q120" s="200">
        <v>1</v>
      </c>
      <c r="R120" s="200">
        <f>Q120*H120</f>
        <v>0.017</v>
      </c>
      <c r="S120" s="200">
        <v>0</v>
      </c>
      <c r="T120" s="201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202" t="s">
        <v>256</v>
      </c>
      <c r="AT120" s="202" t="s">
        <v>253</v>
      </c>
      <c r="AU120" s="202" t="s">
        <v>84</v>
      </c>
      <c r="AY120" s="19" t="s">
        <v>221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19" t="s">
        <v>82</v>
      </c>
      <c r="BK120" s="203">
        <f>ROUND(I120*H120,2)</f>
        <v>0</v>
      </c>
      <c r="BL120" s="19" t="s">
        <v>227</v>
      </c>
      <c r="BM120" s="202" t="s">
        <v>262</v>
      </c>
    </row>
    <row r="121" spans="1:47" s="2" customFormat="1" ht="11.25">
      <c r="A121" s="36"/>
      <c r="B121" s="37"/>
      <c r="C121" s="38"/>
      <c r="D121" s="204" t="s">
        <v>229</v>
      </c>
      <c r="E121" s="38"/>
      <c r="F121" s="205" t="s">
        <v>261</v>
      </c>
      <c r="G121" s="38"/>
      <c r="H121" s="38"/>
      <c r="I121" s="111"/>
      <c r="J121" s="38"/>
      <c r="K121" s="38"/>
      <c r="L121" s="41"/>
      <c r="M121" s="206"/>
      <c r="N121" s="207"/>
      <c r="O121" s="66"/>
      <c r="P121" s="66"/>
      <c r="Q121" s="66"/>
      <c r="R121" s="66"/>
      <c r="S121" s="66"/>
      <c r="T121" s="67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9" t="s">
        <v>229</v>
      </c>
      <c r="AU121" s="19" t="s">
        <v>84</v>
      </c>
    </row>
    <row r="122" spans="2:51" s="13" customFormat="1" ht="11.25">
      <c r="B122" s="208"/>
      <c r="C122" s="209"/>
      <c r="D122" s="204" t="s">
        <v>231</v>
      </c>
      <c r="E122" s="210" t="s">
        <v>21</v>
      </c>
      <c r="F122" s="211" t="s">
        <v>263</v>
      </c>
      <c r="G122" s="209"/>
      <c r="H122" s="212">
        <v>0.014</v>
      </c>
      <c r="I122" s="213"/>
      <c r="J122" s="209"/>
      <c r="K122" s="209"/>
      <c r="L122" s="214"/>
      <c r="M122" s="215"/>
      <c r="N122" s="216"/>
      <c r="O122" s="216"/>
      <c r="P122" s="216"/>
      <c r="Q122" s="216"/>
      <c r="R122" s="216"/>
      <c r="S122" s="216"/>
      <c r="T122" s="217"/>
      <c r="AT122" s="218" t="s">
        <v>231</v>
      </c>
      <c r="AU122" s="218" t="s">
        <v>84</v>
      </c>
      <c r="AV122" s="13" t="s">
        <v>84</v>
      </c>
      <c r="AW122" s="13" t="s">
        <v>33</v>
      </c>
      <c r="AX122" s="13" t="s">
        <v>82</v>
      </c>
      <c r="AY122" s="218" t="s">
        <v>221</v>
      </c>
    </row>
    <row r="123" spans="2:51" s="13" customFormat="1" ht="11.25">
      <c r="B123" s="208"/>
      <c r="C123" s="209"/>
      <c r="D123" s="204" t="s">
        <v>231</v>
      </c>
      <c r="E123" s="209"/>
      <c r="F123" s="211" t="s">
        <v>264</v>
      </c>
      <c r="G123" s="209"/>
      <c r="H123" s="212">
        <v>0.017</v>
      </c>
      <c r="I123" s="213"/>
      <c r="J123" s="209"/>
      <c r="K123" s="209"/>
      <c r="L123" s="214"/>
      <c r="M123" s="215"/>
      <c r="N123" s="216"/>
      <c r="O123" s="216"/>
      <c r="P123" s="216"/>
      <c r="Q123" s="216"/>
      <c r="R123" s="216"/>
      <c r="S123" s="216"/>
      <c r="T123" s="217"/>
      <c r="AT123" s="218" t="s">
        <v>231</v>
      </c>
      <c r="AU123" s="218" t="s">
        <v>84</v>
      </c>
      <c r="AV123" s="13" t="s">
        <v>84</v>
      </c>
      <c r="AW123" s="13" t="s">
        <v>4</v>
      </c>
      <c r="AX123" s="13" t="s">
        <v>82</v>
      </c>
      <c r="AY123" s="218" t="s">
        <v>221</v>
      </c>
    </row>
    <row r="124" spans="1:65" s="2" customFormat="1" ht="21.75" customHeight="1">
      <c r="A124" s="36"/>
      <c r="B124" s="37"/>
      <c r="C124" s="191" t="s">
        <v>256</v>
      </c>
      <c r="D124" s="191" t="s">
        <v>223</v>
      </c>
      <c r="E124" s="192" t="s">
        <v>265</v>
      </c>
      <c r="F124" s="193" t="s">
        <v>266</v>
      </c>
      <c r="G124" s="194" t="s">
        <v>159</v>
      </c>
      <c r="H124" s="195">
        <v>5</v>
      </c>
      <c r="I124" s="196"/>
      <c r="J124" s="197">
        <f>ROUND(I124*H124,2)</f>
        <v>0</v>
      </c>
      <c r="K124" s="193" t="s">
        <v>226</v>
      </c>
      <c r="L124" s="41"/>
      <c r="M124" s="198" t="s">
        <v>21</v>
      </c>
      <c r="N124" s="199" t="s">
        <v>45</v>
      </c>
      <c r="O124" s="66"/>
      <c r="P124" s="200">
        <f>O124*H124</f>
        <v>0</v>
      </c>
      <c r="Q124" s="200">
        <v>0.02391</v>
      </c>
      <c r="R124" s="200">
        <f>Q124*H124</f>
        <v>0.11955</v>
      </c>
      <c r="S124" s="200">
        <v>0</v>
      </c>
      <c r="T124" s="201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02" t="s">
        <v>227</v>
      </c>
      <c r="AT124" s="202" t="s">
        <v>223</v>
      </c>
      <c r="AU124" s="202" t="s">
        <v>84</v>
      </c>
      <c r="AY124" s="19" t="s">
        <v>221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19" t="s">
        <v>82</v>
      </c>
      <c r="BK124" s="203">
        <f>ROUND(I124*H124,2)</f>
        <v>0</v>
      </c>
      <c r="BL124" s="19" t="s">
        <v>227</v>
      </c>
      <c r="BM124" s="202" t="s">
        <v>267</v>
      </c>
    </row>
    <row r="125" spans="1:47" s="2" customFormat="1" ht="19.5">
      <c r="A125" s="36"/>
      <c r="B125" s="37"/>
      <c r="C125" s="38"/>
      <c r="D125" s="204" t="s">
        <v>229</v>
      </c>
      <c r="E125" s="38"/>
      <c r="F125" s="205" t="s">
        <v>268</v>
      </c>
      <c r="G125" s="38"/>
      <c r="H125" s="38"/>
      <c r="I125" s="111"/>
      <c r="J125" s="38"/>
      <c r="K125" s="38"/>
      <c r="L125" s="41"/>
      <c r="M125" s="206"/>
      <c r="N125" s="207"/>
      <c r="O125" s="66"/>
      <c r="P125" s="66"/>
      <c r="Q125" s="66"/>
      <c r="R125" s="66"/>
      <c r="S125" s="66"/>
      <c r="T125" s="67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9" t="s">
        <v>229</v>
      </c>
      <c r="AU125" s="19" t="s">
        <v>84</v>
      </c>
    </row>
    <row r="126" spans="2:51" s="13" customFormat="1" ht="22.5">
      <c r="B126" s="208"/>
      <c r="C126" s="209"/>
      <c r="D126" s="204" t="s">
        <v>231</v>
      </c>
      <c r="E126" s="210" t="s">
        <v>21</v>
      </c>
      <c r="F126" s="211" t="s">
        <v>269</v>
      </c>
      <c r="G126" s="209"/>
      <c r="H126" s="212">
        <v>5</v>
      </c>
      <c r="I126" s="213"/>
      <c r="J126" s="209"/>
      <c r="K126" s="209"/>
      <c r="L126" s="214"/>
      <c r="M126" s="215"/>
      <c r="N126" s="216"/>
      <c r="O126" s="216"/>
      <c r="P126" s="216"/>
      <c r="Q126" s="216"/>
      <c r="R126" s="216"/>
      <c r="S126" s="216"/>
      <c r="T126" s="217"/>
      <c r="AT126" s="218" t="s">
        <v>231</v>
      </c>
      <c r="AU126" s="218" t="s">
        <v>84</v>
      </c>
      <c r="AV126" s="13" t="s">
        <v>84</v>
      </c>
      <c r="AW126" s="13" t="s">
        <v>33</v>
      </c>
      <c r="AX126" s="13" t="s">
        <v>82</v>
      </c>
      <c r="AY126" s="218" t="s">
        <v>221</v>
      </c>
    </row>
    <row r="127" spans="1:65" s="2" customFormat="1" ht="21.75" customHeight="1">
      <c r="A127" s="36"/>
      <c r="B127" s="37"/>
      <c r="C127" s="191" t="s">
        <v>270</v>
      </c>
      <c r="D127" s="191" t="s">
        <v>223</v>
      </c>
      <c r="E127" s="192" t="s">
        <v>271</v>
      </c>
      <c r="F127" s="193" t="s">
        <v>272</v>
      </c>
      <c r="G127" s="194" t="s">
        <v>108</v>
      </c>
      <c r="H127" s="195">
        <v>6</v>
      </c>
      <c r="I127" s="196"/>
      <c r="J127" s="197">
        <f>ROUND(I127*H127,2)</f>
        <v>0</v>
      </c>
      <c r="K127" s="193" t="s">
        <v>226</v>
      </c>
      <c r="L127" s="41"/>
      <c r="M127" s="198" t="s">
        <v>21</v>
      </c>
      <c r="N127" s="199" t="s">
        <v>45</v>
      </c>
      <c r="O127" s="66"/>
      <c r="P127" s="200">
        <f>O127*H127</f>
        <v>0</v>
      </c>
      <c r="Q127" s="200">
        <v>0.25365</v>
      </c>
      <c r="R127" s="200">
        <f>Q127*H127</f>
        <v>1.5219</v>
      </c>
      <c r="S127" s="200">
        <v>0</v>
      </c>
      <c r="T127" s="201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2" t="s">
        <v>227</v>
      </c>
      <c r="AT127" s="202" t="s">
        <v>223</v>
      </c>
      <c r="AU127" s="202" t="s">
        <v>84</v>
      </c>
      <c r="AY127" s="19" t="s">
        <v>221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19" t="s">
        <v>82</v>
      </c>
      <c r="BK127" s="203">
        <f>ROUND(I127*H127,2)</f>
        <v>0</v>
      </c>
      <c r="BL127" s="19" t="s">
        <v>227</v>
      </c>
      <c r="BM127" s="202" t="s">
        <v>273</v>
      </c>
    </row>
    <row r="128" spans="1:47" s="2" customFormat="1" ht="19.5">
      <c r="A128" s="36"/>
      <c r="B128" s="37"/>
      <c r="C128" s="38"/>
      <c r="D128" s="204" t="s">
        <v>229</v>
      </c>
      <c r="E128" s="38"/>
      <c r="F128" s="205" t="s">
        <v>274</v>
      </c>
      <c r="G128" s="38"/>
      <c r="H128" s="38"/>
      <c r="I128" s="111"/>
      <c r="J128" s="38"/>
      <c r="K128" s="38"/>
      <c r="L128" s="41"/>
      <c r="M128" s="206"/>
      <c r="N128" s="207"/>
      <c r="O128" s="66"/>
      <c r="P128" s="66"/>
      <c r="Q128" s="66"/>
      <c r="R128" s="66"/>
      <c r="S128" s="66"/>
      <c r="T128" s="67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9" t="s">
        <v>229</v>
      </c>
      <c r="AU128" s="19" t="s">
        <v>84</v>
      </c>
    </row>
    <row r="129" spans="2:51" s="13" customFormat="1" ht="11.25">
      <c r="B129" s="208"/>
      <c r="C129" s="209"/>
      <c r="D129" s="204" t="s">
        <v>231</v>
      </c>
      <c r="E129" s="210" t="s">
        <v>21</v>
      </c>
      <c r="F129" s="211" t="s">
        <v>275</v>
      </c>
      <c r="G129" s="209"/>
      <c r="H129" s="212">
        <v>6</v>
      </c>
      <c r="I129" s="213"/>
      <c r="J129" s="209"/>
      <c r="K129" s="209"/>
      <c r="L129" s="214"/>
      <c r="M129" s="215"/>
      <c r="N129" s="216"/>
      <c r="O129" s="216"/>
      <c r="P129" s="216"/>
      <c r="Q129" s="216"/>
      <c r="R129" s="216"/>
      <c r="S129" s="216"/>
      <c r="T129" s="217"/>
      <c r="AT129" s="218" t="s">
        <v>231</v>
      </c>
      <c r="AU129" s="218" t="s">
        <v>84</v>
      </c>
      <c r="AV129" s="13" t="s">
        <v>84</v>
      </c>
      <c r="AW129" s="13" t="s">
        <v>33</v>
      </c>
      <c r="AX129" s="13" t="s">
        <v>82</v>
      </c>
      <c r="AY129" s="218" t="s">
        <v>221</v>
      </c>
    </row>
    <row r="130" spans="1:65" s="2" customFormat="1" ht="21.75" customHeight="1">
      <c r="A130" s="36"/>
      <c r="B130" s="37"/>
      <c r="C130" s="191" t="s">
        <v>116</v>
      </c>
      <c r="D130" s="191" t="s">
        <v>223</v>
      </c>
      <c r="E130" s="192" t="s">
        <v>276</v>
      </c>
      <c r="F130" s="193" t="s">
        <v>277</v>
      </c>
      <c r="G130" s="194" t="s">
        <v>108</v>
      </c>
      <c r="H130" s="195">
        <v>2.52</v>
      </c>
      <c r="I130" s="196"/>
      <c r="J130" s="197">
        <f>ROUND(I130*H130,2)</f>
        <v>0</v>
      </c>
      <c r="K130" s="193" t="s">
        <v>226</v>
      </c>
      <c r="L130" s="41"/>
      <c r="M130" s="198" t="s">
        <v>21</v>
      </c>
      <c r="N130" s="199" t="s">
        <v>45</v>
      </c>
      <c r="O130" s="66"/>
      <c r="P130" s="200">
        <f>O130*H130</f>
        <v>0</v>
      </c>
      <c r="Q130" s="200">
        <v>0.178184</v>
      </c>
      <c r="R130" s="200">
        <f>Q130*H130</f>
        <v>0.44902368000000004</v>
      </c>
      <c r="S130" s="200">
        <v>0</v>
      </c>
      <c r="T130" s="201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02" t="s">
        <v>227</v>
      </c>
      <c r="AT130" s="202" t="s">
        <v>223</v>
      </c>
      <c r="AU130" s="202" t="s">
        <v>84</v>
      </c>
      <c r="AY130" s="19" t="s">
        <v>221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9" t="s">
        <v>82</v>
      </c>
      <c r="BK130" s="203">
        <f>ROUND(I130*H130,2)</f>
        <v>0</v>
      </c>
      <c r="BL130" s="19" t="s">
        <v>227</v>
      </c>
      <c r="BM130" s="202" t="s">
        <v>278</v>
      </c>
    </row>
    <row r="131" spans="1:47" s="2" customFormat="1" ht="19.5">
      <c r="A131" s="36"/>
      <c r="B131" s="37"/>
      <c r="C131" s="38"/>
      <c r="D131" s="204" t="s">
        <v>229</v>
      </c>
      <c r="E131" s="38"/>
      <c r="F131" s="205" t="s">
        <v>279</v>
      </c>
      <c r="G131" s="38"/>
      <c r="H131" s="38"/>
      <c r="I131" s="111"/>
      <c r="J131" s="38"/>
      <c r="K131" s="38"/>
      <c r="L131" s="41"/>
      <c r="M131" s="206"/>
      <c r="N131" s="207"/>
      <c r="O131" s="66"/>
      <c r="P131" s="66"/>
      <c r="Q131" s="66"/>
      <c r="R131" s="66"/>
      <c r="S131" s="66"/>
      <c r="T131" s="67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9" t="s">
        <v>229</v>
      </c>
      <c r="AU131" s="19" t="s">
        <v>84</v>
      </c>
    </row>
    <row r="132" spans="2:51" s="13" customFormat="1" ht="11.25">
      <c r="B132" s="208"/>
      <c r="C132" s="209"/>
      <c r="D132" s="204" t="s">
        <v>231</v>
      </c>
      <c r="E132" s="210" t="s">
        <v>21</v>
      </c>
      <c r="F132" s="211" t="s">
        <v>280</v>
      </c>
      <c r="G132" s="209"/>
      <c r="H132" s="212">
        <v>2.52</v>
      </c>
      <c r="I132" s="213"/>
      <c r="J132" s="209"/>
      <c r="K132" s="209"/>
      <c r="L132" s="214"/>
      <c r="M132" s="215"/>
      <c r="N132" s="216"/>
      <c r="O132" s="216"/>
      <c r="P132" s="216"/>
      <c r="Q132" s="216"/>
      <c r="R132" s="216"/>
      <c r="S132" s="216"/>
      <c r="T132" s="217"/>
      <c r="AT132" s="218" t="s">
        <v>231</v>
      </c>
      <c r="AU132" s="218" t="s">
        <v>84</v>
      </c>
      <c r="AV132" s="13" t="s">
        <v>84</v>
      </c>
      <c r="AW132" s="13" t="s">
        <v>33</v>
      </c>
      <c r="AX132" s="13" t="s">
        <v>82</v>
      </c>
      <c r="AY132" s="218" t="s">
        <v>221</v>
      </c>
    </row>
    <row r="133" spans="1:65" s="2" customFormat="1" ht="21.75" customHeight="1">
      <c r="A133" s="36"/>
      <c r="B133" s="37"/>
      <c r="C133" s="191" t="s">
        <v>281</v>
      </c>
      <c r="D133" s="191" t="s">
        <v>223</v>
      </c>
      <c r="E133" s="192" t="s">
        <v>282</v>
      </c>
      <c r="F133" s="193" t="s">
        <v>283</v>
      </c>
      <c r="G133" s="194" t="s">
        <v>108</v>
      </c>
      <c r="H133" s="195">
        <v>2.52</v>
      </c>
      <c r="I133" s="196"/>
      <c r="J133" s="197">
        <f>ROUND(I133*H133,2)</f>
        <v>0</v>
      </c>
      <c r="K133" s="193" t="s">
        <v>226</v>
      </c>
      <c r="L133" s="41"/>
      <c r="M133" s="198" t="s">
        <v>21</v>
      </c>
      <c r="N133" s="199" t="s">
        <v>45</v>
      </c>
      <c r="O133" s="66"/>
      <c r="P133" s="200">
        <f>O133*H133</f>
        <v>0</v>
      </c>
      <c r="Q133" s="200">
        <v>0.008837</v>
      </c>
      <c r="R133" s="200">
        <f>Q133*H133</f>
        <v>0.02226924</v>
      </c>
      <c r="S133" s="200">
        <v>0</v>
      </c>
      <c r="T133" s="201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02" t="s">
        <v>227</v>
      </c>
      <c r="AT133" s="202" t="s">
        <v>223</v>
      </c>
      <c r="AU133" s="202" t="s">
        <v>84</v>
      </c>
      <c r="AY133" s="19" t="s">
        <v>221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19" t="s">
        <v>82</v>
      </c>
      <c r="BK133" s="203">
        <f>ROUND(I133*H133,2)</f>
        <v>0</v>
      </c>
      <c r="BL133" s="19" t="s">
        <v>227</v>
      </c>
      <c r="BM133" s="202" t="s">
        <v>284</v>
      </c>
    </row>
    <row r="134" spans="1:47" s="2" customFormat="1" ht="29.25">
      <c r="A134" s="36"/>
      <c r="B134" s="37"/>
      <c r="C134" s="38"/>
      <c r="D134" s="204" t="s">
        <v>229</v>
      </c>
      <c r="E134" s="38"/>
      <c r="F134" s="205" t="s">
        <v>285</v>
      </c>
      <c r="G134" s="38"/>
      <c r="H134" s="38"/>
      <c r="I134" s="111"/>
      <c r="J134" s="38"/>
      <c r="K134" s="38"/>
      <c r="L134" s="41"/>
      <c r="M134" s="206"/>
      <c r="N134" s="207"/>
      <c r="O134" s="66"/>
      <c r="P134" s="66"/>
      <c r="Q134" s="66"/>
      <c r="R134" s="66"/>
      <c r="S134" s="66"/>
      <c r="T134" s="67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9" t="s">
        <v>229</v>
      </c>
      <c r="AU134" s="19" t="s">
        <v>84</v>
      </c>
    </row>
    <row r="135" spans="2:51" s="13" customFormat="1" ht="11.25">
      <c r="B135" s="208"/>
      <c r="C135" s="209"/>
      <c r="D135" s="204" t="s">
        <v>231</v>
      </c>
      <c r="E135" s="210" t="s">
        <v>21</v>
      </c>
      <c r="F135" s="211" t="s">
        <v>280</v>
      </c>
      <c r="G135" s="209"/>
      <c r="H135" s="212">
        <v>2.52</v>
      </c>
      <c r="I135" s="213"/>
      <c r="J135" s="209"/>
      <c r="K135" s="209"/>
      <c r="L135" s="214"/>
      <c r="M135" s="215"/>
      <c r="N135" s="216"/>
      <c r="O135" s="216"/>
      <c r="P135" s="216"/>
      <c r="Q135" s="216"/>
      <c r="R135" s="216"/>
      <c r="S135" s="216"/>
      <c r="T135" s="217"/>
      <c r="AT135" s="218" t="s">
        <v>231</v>
      </c>
      <c r="AU135" s="218" t="s">
        <v>84</v>
      </c>
      <c r="AV135" s="13" t="s">
        <v>84</v>
      </c>
      <c r="AW135" s="13" t="s">
        <v>33</v>
      </c>
      <c r="AX135" s="13" t="s">
        <v>82</v>
      </c>
      <c r="AY135" s="218" t="s">
        <v>221</v>
      </c>
    </row>
    <row r="136" spans="1:65" s="2" customFormat="1" ht="16.5" customHeight="1">
      <c r="A136" s="36"/>
      <c r="B136" s="37"/>
      <c r="C136" s="191" t="s">
        <v>286</v>
      </c>
      <c r="D136" s="191" t="s">
        <v>223</v>
      </c>
      <c r="E136" s="192" t="s">
        <v>287</v>
      </c>
      <c r="F136" s="193" t="s">
        <v>288</v>
      </c>
      <c r="G136" s="194" t="s">
        <v>108</v>
      </c>
      <c r="H136" s="195">
        <v>40.392</v>
      </c>
      <c r="I136" s="196"/>
      <c r="J136" s="197">
        <f>ROUND(I136*H136,2)</f>
        <v>0</v>
      </c>
      <c r="K136" s="193" t="s">
        <v>226</v>
      </c>
      <c r="L136" s="41"/>
      <c r="M136" s="198" t="s">
        <v>21</v>
      </c>
      <c r="N136" s="199" t="s">
        <v>45</v>
      </c>
      <c r="O136" s="66"/>
      <c r="P136" s="200">
        <f>O136*H136</f>
        <v>0</v>
      </c>
      <c r="Q136" s="200">
        <v>0.26723</v>
      </c>
      <c r="R136" s="200">
        <f>Q136*H136</f>
        <v>10.793954160000002</v>
      </c>
      <c r="S136" s="200">
        <v>0</v>
      </c>
      <c r="T136" s="201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02" t="s">
        <v>227</v>
      </c>
      <c r="AT136" s="202" t="s">
        <v>223</v>
      </c>
      <c r="AU136" s="202" t="s">
        <v>84</v>
      </c>
      <c r="AY136" s="19" t="s">
        <v>221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9" t="s">
        <v>82</v>
      </c>
      <c r="BK136" s="203">
        <f>ROUND(I136*H136,2)</f>
        <v>0</v>
      </c>
      <c r="BL136" s="19" t="s">
        <v>227</v>
      </c>
      <c r="BM136" s="202" t="s">
        <v>289</v>
      </c>
    </row>
    <row r="137" spans="1:47" s="2" customFormat="1" ht="19.5">
      <c r="A137" s="36"/>
      <c r="B137" s="37"/>
      <c r="C137" s="38"/>
      <c r="D137" s="204" t="s">
        <v>229</v>
      </c>
      <c r="E137" s="38"/>
      <c r="F137" s="205" t="s">
        <v>290</v>
      </c>
      <c r="G137" s="38"/>
      <c r="H137" s="38"/>
      <c r="I137" s="111"/>
      <c r="J137" s="38"/>
      <c r="K137" s="38"/>
      <c r="L137" s="41"/>
      <c r="M137" s="206"/>
      <c r="N137" s="207"/>
      <c r="O137" s="66"/>
      <c r="P137" s="66"/>
      <c r="Q137" s="66"/>
      <c r="R137" s="66"/>
      <c r="S137" s="66"/>
      <c r="T137" s="67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9" t="s">
        <v>229</v>
      </c>
      <c r="AU137" s="19" t="s">
        <v>84</v>
      </c>
    </row>
    <row r="138" spans="2:51" s="13" customFormat="1" ht="11.25">
      <c r="B138" s="208"/>
      <c r="C138" s="209"/>
      <c r="D138" s="204" t="s">
        <v>231</v>
      </c>
      <c r="E138" s="210" t="s">
        <v>21</v>
      </c>
      <c r="F138" s="211" t="s">
        <v>291</v>
      </c>
      <c r="G138" s="209"/>
      <c r="H138" s="212">
        <v>27.72</v>
      </c>
      <c r="I138" s="213"/>
      <c r="J138" s="209"/>
      <c r="K138" s="209"/>
      <c r="L138" s="214"/>
      <c r="M138" s="215"/>
      <c r="N138" s="216"/>
      <c r="O138" s="216"/>
      <c r="P138" s="216"/>
      <c r="Q138" s="216"/>
      <c r="R138" s="216"/>
      <c r="S138" s="216"/>
      <c r="T138" s="217"/>
      <c r="AT138" s="218" t="s">
        <v>231</v>
      </c>
      <c r="AU138" s="218" t="s">
        <v>84</v>
      </c>
      <c r="AV138" s="13" t="s">
        <v>84</v>
      </c>
      <c r="AW138" s="13" t="s">
        <v>33</v>
      </c>
      <c r="AX138" s="13" t="s">
        <v>74</v>
      </c>
      <c r="AY138" s="218" t="s">
        <v>221</v>
      </c>
    </row>
    <row r="139" spans="2:51" s="13" customFormat="1" ht="11.25">
      <c r="B139" s="208"/>
      <c r="C139" s="209"/>
      <c r="D139" s="204" t="s">
        <v>231</v>
      </c>
      <c r="E139" s="210" t="s">
        <v>21</v>
      </c>
      <c r="F139" s="211" t="s">
        <v>292</v>
      </c>
      <c r="G139" s="209"/>
      <c r="H139" s="212">
        <v>12.672</v>
      </c>
      <c r="I139" s="213"/>
      <c r="J139" s="209"/>
      <c r="K139" s="209"/>
      <c r="L139" s="214"/>
      <c r="M139" s="215"/>
      <c r="N139" s="216"/>
      <c r="O139" s="216"/>
      <c r="P139" s="216"/>
      <c r="Q139" s="216"/>
      <c r="R139" s="216"/>
      <c r="S139" s="216"/>
      <c r="T139" s="217"/>
      <c r="AT139" s="218" t="s">
        <v>231</v>
      </c>
      <c r="AU139" s="218" t="s">
        <v>84</v>
      </c>
      <c r="AV139" s="13" t="s">
        <v>84</v>
      </c>
      <c r="AW139" s="13" t="s">
        <v>33</v>
      </c>
      <c r="AX139" s="13" t="s">
        <v>74</v>
      </c>
      <c r="AY139" s="218" t="s">
        <v>221</v>
      </c>
    </row>
    <row r="140" spans="2:51" s="14" customFormat="1" ht="11.25">
      <c r="B140" s="219"/>
      <c r="C140" s="220"/>
      <c r="D140" s="204" t="s">
        <v>231</v>
      </c>
      <c r="E140" s="221" t="s">
        <v>21</v>
      </c>
      <c r="F140" s="222" t="s">
        <v>239</v>
      </c>
      <c r="G140" s="220"/>
      <c r="H140" s="223">
        <v>40.392</v>
      </c>
      <c r="I140" s="224"/>
      <c r="J140" s="220"/>
      <c r="K140" s="220"/>
      <c r="L140" s="225"/>
      <c r="M140" s="226"/>
      <c r="N140" s="227"/>
      <c r="O140" s="227"/>
      <c r="P140" s="227"/>
      <c r="Q140" s="227"/>
      <c r="R140" s="227"/>
      <c r="S140" s="227"/>
      <c r="T140" s="228"/>
      <c r="AT140" s="229" t="s">
        <v>231</v>
      </c>
      <c r="AU140" s="229" t="s">
        <v>84</v>
      </c>
      <c r="AV140" s="14" t="s">
        <v>227</v>
      </c>
      <c r="AW140" s="14" t="s">
        <v>33</v>
      </c>
      <c r="AX140" s="14" t="s">
        <v>82</v>
      </c>
      <c r="AY140" s="229" t="s">
        <v>221</v>
      </c>
    </row>
    <row r="141" spans="2:63" s="12" customFormat="1" ht="22.9" customHeight="1">
      <c r="B141" s="175"/>
      <c r="C141" s="176"/>
      <c r="D141" s="177" t="s">
        <v>73</v>
      </c>
      <c r="E141" s="189" t="s">
        <v>227</v>
      </c>
      <c r="F141" s="189" t="s">
        <v>293</v>
      </c>
      <c r="G141" s="176"/>
      <c r="H141" s="176"/>
      <c r="I141" s="179"/>
      <c r="J141" s="190">
        <f>BK141</f>
        <v>0</v>
      </c>
      <c r="K141" s="176"/>
      <c r="L141" s="181"/>
      <c r="M141" s="182"/>
      <c r="N141" s="183"/>
      <c r="O141" s="183"/>
      <c r="P141" s="184">
        <f>SUM(P142:P165)</f>
        <v>0</v>
      </c>
      <c r="Q141" s="183"/>
      <c r="R141" s="184">
        <f>SUM(R142:R165)</f>
        <v>1.3418466993563998</v>
      </c>
      <c r="S141" s="183"/>
      <c r="T141" s="185">
        <f>SUM(T142:T165)</f>
        <v>0</v>
      </c>
      <c r="AR141" s="186" t="s">
        <v>82</v>
      </c>
      <c r="AT141" s="187" t="s">
        <v>73</v>
      </c>
      <c r="AU141" s="187" t="s">
        <v>82</v>
      </c>
      <c r="AY141" s="186" t="s">
        <v>221</v>
      </c>
      <c r="BK141" s="188">
        <f>SUM(BK142:BK165)</f>
        <v>0</v>
      </c>
    </row>
    <row r="142" spans="1:65" s="2" customFormat="1" ht="21.75" customHeight="1">
      <c r="A142" s="36"/>
      <c r="B142" s="37"/>
      <c r="C142" s="191" t="s">
        <v>294</v>
      </c>
      <c r="D142" s="191" t="s">
        <v>223</v>
      </c>
      <c r="E142" s="192" t="s">
        <v>295</v>
      </c>
      <c r="F142" s="193" t="s">
        <v>296</v>
      </c>
      <c r="G142" s="194" t="s">
        <v>159</v>
      </c>
      <c r="H142" s="195">
        <v>5</v>
      </c>
      <c r="I142" s="196"/>
      <c r="J142" s="197">
        <f>ROUND(I142*H142,2)</f>
        <v>0</v>
      </c>
      <c r="K142" s="193" t="s">
        <v>226</v>
      </c>
      <c r="L142" s="41"/>
      <c r="M142" s="198" t="s">
        <v>21</v>
      </c>
      <c r="N142" s="199" t="s">
        <v>45</v>
      </c>
      <c r="O142" s="66"/>
      <c r="P142" s="200">
        <f>O142*H142</f>
        <v>0</v>
      </c>
      <c r="Q142" s="200">
        <v>0.05328</v>
      </c>
      <c r="R142" s="200">
        <f>Q142*H142</f>
        <v>0.2664</v>
      </c>
      <c r="S142" s="200">
        <v>0</v>
      </c>
      <c r="T142" s="201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02" t="s">
        <v>227</v>
      </c>
      <c r="AT142" s="202" t="s">
        <v>223</v>
      </c>
      <c r="AU142" s="202" t="s">
        <v>84</v>
      </c>
      <c r="AY142" s="19" t="s">
        <v>221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9" t="s">
        <v>82</v>
      </c>
      <c r="BK142" s="203">
        <f>ROUND(I142*H142,2)</f>
        <v>0</v>
      </c>
      <c r="BL142" s="19" t="s">
        <v>227</v>
      </c>
      <c r="BM142" s="202" t="s">
        <v>297</v>
      </c>
    </row>
    <row r="143" spans="1:47" s="2" customFormat="1" ht="39">
      <c r="A143" s="36"/>
      <c r="B143" s="37"/>
      <c r="C143" s="38"/>
      <c r="D143" s="204" t="s">
        <v>229</v>
      </c>
      <c r="E143" s="38"/>
      <c r="F143" s="205" t="s">
        <v>298</v>
      </c>
      <c r="G143" s="38"/>
      <c r="H143" s="38"/>
      <c r="I143" s="111"/>
      <c r="J143" s="38"/>
      <c r="K143" s="38"/>
      <c r="L143" s="41"/>
      <c r="M143" s="206"/>
      <c r="N143" s="207"/>
      <c r="O143" s="66"/>
      <c r="P143" s="66"/>
      <c r="Q143" s="66"/>
      <c r="R143" s="66"/>
      <c r="S143" s="66"/>
      <c r="T143" s="67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9" t="s">
        <v>229</v>
      </c>
      <c r="AU143" s="19" t="s">
        <v>84</v>
      </c>
    </row>
    <row r="144" spans="2:51" s="13" customFormat="1" ht="11.25">
      <c r="B144" s="208"/>
      <c r="C144" s="209"/>
      <c r="D144" s="204" t="s">
        <v>231</v>
      </c>
      <c r="E144" s="210" t="s">
        <v>21</v>
      </c>
      <c r="F144" s="211" t="s">
        <v>299</v>
      </c>
      <c r="G144" s="209"/>
      <c r="H144" s="212">
        <v>5</v>
      </c>
      <c r="I144" s="213"/>
      <c r="J144" s="209"/>
      <c r="K144" s="209"/>
      <c r="L144" s="214"/>
      <c r="M144" s="215"/>
      <c r="N144" s="216"/>
      <c r="O144" s="216"/>
      <c r="P144" s="216"/>
      <c r="Q144" s="216"/>
      <c r="R144" s="216"/>
      <c r="S144" s="216"/>
      <c r="T144" s="217"/>
      <c r="AT144" s="218" t="s">
        <v>231</v>
      </c>
      <c r="AU144" s="218" t="s">
        <v>84</v>
      </c>
      <c r="AV144" s="13" t="s">
        <v>84</v>
      </c>
      <c r="AW144" s="13" t="s">
        <v>33</v>
      </c>
      <c r="AX144" s="13" t="s">
        <v>82</v>
      </c>
      <c r="AY144" s="218" t="s">
        <v>221</v>
      </c>
    </row>
    <row r="145" spans="1:65" s="2" customFormat="1" ht="16.5" customHeight="1">
      <c r="A145" s="36"/>
      <c r="B145" s="37"/>
      <c r="C145" s="191" t="s">
        <v>300</v>
      </c>
      <c r="D145" s="191" t="s">
        <v>223</v>
      </c>
      <c r="E145" s="192" t="s">
        <v>301</v>
      </c>
      <c r="F145" s="193" t="s">
        <v>302</v>
      </c>
      <c r="G145" s="194" t="s">
        <v>118</v>
      </c>
      <c r="H145" s="195">
        <v>0.42</v>
      </c>
      <c r="I145" s="196"/>
      <c r="J145" s="197">
        <f>ROUND(I145*H145,2)</f>
        <v>0</v>
      </c>
      <c r="K145" s="193" t="s">
        <v>226</v>
      </c>
      <c r="L145" s="41"/>
      <c r="M145" s="198" t="s">
        <v>21</v>
      </c>
      <c r="N145" s="199" t="s">
        <v>45</v>
      </c>
      <c r="O145" s="66"/>
      <c r="P145" s="200">
        <f>O145*H145</f>
        <v>0</v>
      </c>
      <c r="Q145" s="200">
        <v>2.45336</v>
      </c>
      <c r="R145" s="200">
        <f>Q145*H145</f>
        <v>1.0304111999999999</v>
      </c>
      <c r="S145" s="200">
        <v>0</v>
      </c>
      <c r="T145" s="201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02" t="s">
        <v>227</v>
      </c>
      <c r="AT145" s="202" t="s">
        <v>223</v>
      </c>
      <c r="AU145" s="202" t="s">
        <v>84</v>
      </c>
      <c r="AY145" s="19" t="s">
        <v>221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19" t="s">
        <v>82</v>
      </c>
      <c r="BK145" s="203">
        <f>ROUND(I145*H145,2)</f>
        <v>0</v>
      </c>
      <c r="BL145" s="19" t="s">
        <v>227</v>
      </c>
      <c r="BM145" s="202" t="s">
        <v>303</v>
      </c>
    </row>
    <row r="146" spans="1:47" s="2" customFormat="1" ht="29.25">
      <c r="A146" s="36"/>
      <c r="B146" s="37"/>
      <c r="C146" s="38"/>
      <c r="D146" s="204" t="s">
        <v>229</v>
      </c>
      <c r="E146" s="38"/>
      <c r="F146" s="205" t="s">
        <v>304</v>
      </c>
      <c r="G146" s="38"/>
      <c r="H146" s="38"/>
      <c r="I146" s="111"/>
      <c r="J146" s="38"/>
      <c r="K146" s="38"/>
      <c r="L146" s="41"/>
      <c r="M146" s="206"/>
      <c r="N146" s="207"/>
      <c r="O146" s="66"/>
      <c r="P146" s="66"/>
      <c r="Q146" s="66"/>
      <c r="R146" s="66"/>
      <c r="S146" s="66"/>
      <c r="T146" s="67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9" t="s">
        <v>229</v>
      </c>
      <c r="AU146" s="19" t="s">
        <v>84</v>
      </c>
    </row>
    <row r="147" spans="2:51" s="13" customFormat="1" ht="11.25">
      <c r="B147" s="208"/>
      <c r="C147" s="209"/>
      <c r="D147" s="204" t="s">
        <v>231</v>
      </c>
      <c r="E147" s="210" t="s">
        <v>21</v>
      </c>
      <c r="F147" s="211" t="s">
        <v>305</v>
      </c>
      <c r="G147" s="209"/>
      <c r="H147" s="212">
        <v>0.42</v>
      </c>
      <c r="I147" s="213"/>
      <c r="J147" s="209"/>
      <c r="K147" s="209"/>
      <c r="L147" s="214"/>
      <c r="M147" s="215"/>
      <c r="N147" s="216"/>
      <c r="O147" s="216"/>
      <c r="P147" s="216"/>
      <c r="Q147" s="216"/>
      <c r="R147" s="216"/>
      <c r="S147" s="216"/>
      <c r="T147" s="217"/>
      <c r="AT147" s="218" t="s">
        <v>231</v>
      </c>
      <c r="AU147" s="218" t="s">
        <v>84</v>
      </c>
      <c r="AV147" s="13" t="s">
        <v>84</v>
      </c>
      <c r="AW147" s="13" t="s">
        <v>33</v>
      </c>
      <c r="AX147" s="13" t="s">
        <v>74</v>
      </c>
      <c r="AY147" s="218" t="s">
        <v>221</v>
      </c>
    </row>
    <row r="148" spans="2:51" s="14" customFormat="1" ht="11.25">
      <c r="B148" s="219"/>
      <c r="C148" s="220"/>
      <c r="D148" s="204" t="s">
        <v>231</v>
      </c>
      <c r="E148" s="221" t="s">
        <v>21</v>
      </c>
      <c r="F148" s="222" t="s">
        <v>239</v>
      </c>
      <c r="G148" s="220"/>
      <c r="H148" s="223">
        <v>0.42</v>
      </c>
      <c r="I148" s="224"/>
      <c r="J148" s="220"/>
      <c r="K148" s="220"/>
      <c r="L148" s="225"/>
      <c r="M148" s="226"/>
      <c r="N148" s="227"/>
      <c r="O148" s="227"/>
      <c r="P148" s="227"/>
      <c r="Q148" s="227"/>
      <c r="R148" s="227"/>
      <c r="S148" s="227"/>
      <c r="T148" s="228"/>
      <c r="AT148" s="229" t="s">
        <v>231</v>
      </c>
      <c r="AU148" s="229" t="s">
        <v>84</v>
      </c>
      <c r="AV148" s="14" t="s">
        <v>227</v>
      </c>
      <c r="AW148" s="14" t="s">
        <v>33</v>
      </c>
      <c r="AX148" s="14" t="s">
        <v>82</v>
      </c>
      <c r="AY148" s="229" t="s">
        <v>221</v>
      </c>
    </row>
    <row r="149" spans="1:65" s="2" customFormat="1" ht="21.75" customHeight="1">
      <c r="A149" s="36"/>
      <c r="B149" s="37"/>
      <c r="C149" s="191" t="s">
        <v>8</v>
      </c>
      <c r="D149" s="191" t="s">
        <v>223</v>
      </c>
      <c r="E149" s="192" t="s">
        <v>306</v>
      </c>
      <c r="F149" s="193" t="s">
        <v>307</v>
      </c>
      <c r="G149" s="194" t="s">
        <v>108</v>
      </c>
      <c r="H149" s="195">
        <v>4.05</v>
      </c>
      <c r="I149" s="196"/>
      <c r="J149" s="197">
        <f>ROUND(I149*H149,2)</f>
        <v>0</v>
      </c>
      <c r="K149" s="193" t="s">
        <v>226</v>
      </c>
      <c r="L149" s="41"/>
      <c r="M149" s="198" t="s">
        <v>21</v>
      </c>
      <c r="N149" s="199" t="s">
        <v>45</v>
      </c>
      <c r="O149" s="66"/>
      <c r="P149" s="200">
        <f>O149*H149</f>
        <v>0</v>
      </c>
      <c r="Q149" s="200">
        <v>0.00662832</v>
      </c>
      <c r="R149" s="200">
        <f>Q149*H149</f>
        <v>0.026844695999999998</v>
      </c>
      <c r="S149" s="200">
        <v>0</v>
      </c>
      <c r="T149" s="201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02" t="s">
        <v>227</v>
      </c>
      <c r="AT149" s="202" t="s">
        <v>223</v>
      </c>
      <c r="AU149" s="202" t="s">
        <v>84</v>
      </c>
      <c r="AY149" s="19" t="s">
        <v>221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19" t="s">
        <v>82</v>
      </c>
      <c r="BK149" s="203">
        <f>ROUND(I149*H149,2)</f>
        <v>0</v>
      </c>
      <c r="BL149" s="19" t="s">
        <v>227</v>
      </c>
      <c r="BM149" s="202" t="s">
        <v>308</v>
      </c>
    </row>
    <row r="150" spans="1:47" s="2" customFormat="1" ht="19.5">
      <c r="A150" s="36"/>
      <c r="B150" s="37"/>
      <c r="C150" s="38"/>
      <c r="D150" s="204" t="s">
        <v>229</v>
      </c>
      <c r="E150" s="38"/>
      <c r="F150" s="205" t="s">
        <v>309</v>
      </c>
      <c r="G150" s="38"/>
      <c r="H150" s="38"/>
      <c r="I150" s="111"/>
      <c r="J150" s="38"/>
      <c r="K150" s="38"/>
      <c r="L150" s="41"/>
      <c r="M150" s="206"/>
      <c r="N150" s="207"/>
      <c r="O150" s="66"/>
      <c r="P150" s="66"/>
      <c r="Q150" s="66"/>
      <c r="R150" s="66"/>
      <c r="S150" s="66"/>
      <c r="T150" s="67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9" t="s">
        <v>229</v>
      </c>
      <c r="AU150" s="19" t="s">
        <v>84</v>
      </c>
    </row>
    <row r="151" spans="2:51" s="13" customFormat="1" ht="11.25">
      <c r="B151" s="208"/>
      <c r="C151" s="209"/>
      <c r="D151" s="204" t="s">
        <v>231</v>
      </c>
      <c r="E151" s="210" t="s">
        <v>21</v>
      </c>
      <c r="F151" s="211" t="s">
        <v>310</v>
      </c>
      <c r="G151" s="209"/>
      <c r="H151" s="212">
        <v>4.05</v>
      </c>
      <c r="I151" s="213"/>
      <c r="J151" s="209"/>
      <c r="K151" s="209"/>
      <c r="L151" s="214"/>
      <c r="M151" s="215"/>
      <c r="N151" s="216"/>
      <c r="O151" s="216"/>
      <c r="P151" s="216"/>
      <c r="Q151" s="216"/>
      <c r="R151" s="216"/>
      <c r="S151" s="216"/>
      <c r="T151" s="217"/>
      <c r="AT151" s="218" t="s">
        <v>231</v>
      </c>
      <c r="AU151" s="218" t="s">
        <v>84</v>
      </c>
      <c r="AV151" s="13" t="s">
        <v>84</v>
      </c>
      <c r="AW151" s="13" t="s">
        <v>33</v>
      </c>
      <c r="AX151" s="13" t="s">
        <v>74</v>
      </c>
      <c r="AY151" s="218" t="s">
        <v>221</v>
      </c>
    </row>
    <row r="152" spans="2:51" s="14" customFormat="1" ht="11.25">
      <c r="B152" s="219"/>
      <c r="C152" s="220"/>
      <c r="D152" s="204" t="s">
        <v>231</v>
      </c>
      <c r="E152" s="221" t="s">
        <v>107</v>
      </c>
      <c r="F152" s="222" t="s">
        <v>239</v>
      </c>
      <c r="G152" s="220"/>
      <c r="H152" s="223">
        <v>4.05</v>
      </c>
      <c r="I152" s="224"/>
      <c r="J152" s="220"/>
      <c r="K152" s="220"/>
      <c r="L152" s="225"/>
      <c r="M152" s="226"/>
      <c r="N152" s="227"/>
      <c r="O152" s="227"/>
      <c r="P152" s="227"/>
      <c r="Q152" s="227"/>
      <c r="R152" s="227"/>
      <c r="S152" s="227"/>
      <c r="T152" s="228"/>
      <c r="AT152" s="229" t="s">
        <v>231</v>
      </c>
      <c r="AU152" s="229" t="s">
        <v>84</v>
      </c>
      <c r="AV152" s="14" t="s">
        <v>227</v>
      </c>
      <c r="AW152" s="14" t="s">
        <v>33</v>
      </c>
      <c r="AX152" s="14" t="s">
        <v>82</v>
      </c>
      <c r="AY152" s="229" t="s">
        <v>221</v>
      </c>
    </row>
    <row r="153" spans="1:65" s="2" customFormat="1" ht="21.75" customHeight="1">
      <c r="A153" s="36"/>
      <c r="B153" s="37"/>
      <c r="C153" s="191" t="s">
        <v>311</v>
      </c>
      <c r="D153" s="191" t="s">
        <v>223</v>
      </c>
      <c r="E153" s="192" t="s">
        <v>312</v>
      </c>
      <c r="F153" s="193" t="s">
        <v>313</v>
      </c>
      <c r="G153" s="194" t="s">
        <v>108</v>
      </c>
      <c r="H153" s="195">
        <v>4.05</v>
      </c>
      <c r="I153" s="196"/>
      <c r="J153" s="197">
        <f>ROUND(I153*H153,2)</f>
        <v>0</v>
      </c>
      <c r="K153" s="193" t="s">
        <v>226</v>
      </c>
      <c r="L153" s="41"/>
      <c r="M153" s="198" t="s">
        <v>21</v>
      </c>
      <c r="N153" s="199" t="s">
        <v>45</v>
      </c>
      <c r="O153" s="66"/>
      <c r="P153" s="200">
        <f>O153*H153</f>
        <v>0</v>
      </c>
      <c r="Q153" s="200">
        <v>0</v>
      </c>
      <c r="R153" s="200">
        <f>Q153*H153</f>
        <v>0</v>
      </c>
      <c r="S153" s="200">
        <v>0</v>
      </c>
      <c r="T153" s="201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02" t="s">
        <v>227</v>
      </c>
      <c r="AT153" s="202" t="s">
        <v>223</v>
      </c>
      <c r="AU153" s="202" t="s">
        <v>84</v>
      </c>
      <c r="AY153" s="19" t="s">
        <v>221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19" t="s">
        <v>82</v>
      </c>
      <c r="BK153" s="203">
        <f>ROUND(I153*H153,2)</f>
        <v>0</v>
      </c>
      <c r="BL153" s="19" t="s">
        <v>227</v>
      </c>
      <c r="BM153" s="202" t="s">
        <v>314</v>
      </c>
    </row>
    <row r="154" spans="1:47" s="2" customFormat="1" ht="19.5">
      <c r="A154" s="36"/>
      <c r="B154" s="37"/>
      <c r="C154" s="38"/>
      <c r="D154" s="204" t="s">
        <v>229</v>
      </c>
      <c r="E154" s="38"/>
      <c r="F154" s="205" t="s">
        <v>315</v>
      </c>
      <c r="G154" s="38"/>
      <c r="H154" s="38"/>
      <c r="I154" s="111"/>
      <c r="J154" s="38"/>
      <c r="K154" s="38"/>
      <c r="L154" s="41"/>
      <c r="M154" s="206"/>
      <c r="N154" s="207"/>
      <c r="O154" s="66"/>
      <c r="P154" s="66"/>
      <c r="Q154" s="66"/>
      <c r="R154" s="66"/>
      <c r="S154" s="66"/>
      <c r="T154" s="67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9" t="s">
        <v>229</v>
      </c>
      <c r="AU154" s="19" t="s">
        <v>84</v>
      </c>
    </row>
    <row r="155" spans="2:51" s="13" customFormat="1" ht="11.25">
      <c r="B155" s="208"/>
      <c r="C155" s="209"/>
      <c r="D155" s="204" t="s">
        <v>231</v>
      </c>
      <c r="E155" s="210" t="s">
        <v>21</v>
      </c>
      <c r="F155" s="211" t="s">
        <v>107</v>
      </c>
      <c r="G155" s="209"/>
      <c r="H155" s="212">
        <v>4.05</v>
      </c>
      <c r="I155" s="213"/>
      <c r="J155" s="209"/>
      <c r="K155" s="209"/>
      <c r="L155" s="214"/>
      <c r="M155" s="215"/>
      <c r="N155" s="216"/>
      <c r="O155" s="216"/>
      <c r="P155" s="216"/>
      <c r="Q155" s="216"/>
      <c r="R155" s="216"/>
      <c r="S155" s="216"/>
      <c r="T155" s="217"/>
      <c r="AT155" s="218" t="s">
        <v>231</v>
      </c>
      <c r="AU155" s="218" t="s">
        <v>84</v>
      </c>
      <c r="AV155" s="13" t="s">
        <v>84</v>
      </c>
      <c r="AW155" s="13" t="s">
        <v>33</v>
      </c>
      <c r="AX155" s="13" t="s">
        <v>82</v>
      </c>
      <c r="AY155" s="218" t="s">
        <v>221</v>
      </c>
    </row>
    <row r="156" spans="1:65" s="2" customFormat="1" ht="21.75" customHeight="1">
      <c r="A156" s="36"/>
      <c r="B156" s="37"/>
      <c r="C156" s="191" t="s">
        <v>316</v>
      </c>
      <c r="D156" s="191" t="s">
        <v>223</v>
      </c>
      <c r="E156" s="192" t="s">
        <v>317</v>
      </c>
      <c r="F156" s="193" t="s">
        <v>318</v>
      </c>
      <c r="G156" s="194" t="s">
        <v>108</v>
      </c>
      <c r="H156" s="195">
        <v>4.05</v>
      </c>
      <c r="I156" s="196"/>
      <c r="J156" s="197">
        <f>ROUND(I156*H156,2)</f>
        <v>0</v>
      </c>
      <c r="K156" s="193" t="s">
        <v>226</v>
      </c>
      <c r="L156" s="41"/>
      <c r="M156" s="198" t="s">
        <v>21</v>
      </c>
      <c r="N156" s="199" t="s">
        <v>45</v>
      </c>
      <c r="O156" s="66"/>
      <c r="P156" s="200">
        <f>O156*H156</f>
        <v>0</v>
      </c>
      <c r="Q156" s="200">
        <v>0.0013426</v>
      </c>
      <c r="R156" s="200">
        <f>Q156*H156</f>
        <v>0.0054375299999999994</v>
      </c>
      <c r="S156" s="200">
        <v>0</v>
      </c>
      <c r="T156" s="201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02" t="s">
        <v>227</v>
      </c>
      <c r="AT156" s="202" t="s">
        <v>223</v>
      </c>
      <c r="AU156" s="202" t="s">
        <v>84</v>
      </c>
      <c r="AY156" s="19" t="s">
        <v>221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19" t="s">
        <v>82</v>
      </c>
      <c r="BK156" s="203">
        <f>ROUND(I156*H156,2)</f>
        <v>0</v>
      </c>
      <c r="BL156" s="19" t="s">
        <v>227</v>
      </c>
      <c r="BM156" s="202" t="s">
        <v>319</v>
      </c>
    </row>
    <row r="157" spans="1:47" s="2" customFormat="1" ht="19.5">
      <c r="A157" s="36"/>
      <c r="B157" s="37"/>
      <c r="C157" s="38"/>
      <c r="D157" s="204" t="s">
        <v>229</v>
      </c>
      <c r="E157" s="38"/>
      <c r="F157" s="205" t="s">
        <v>320</v>
      </c>
      <c r="G157" s="38"/>
      <c r="H157" s="38"/>
      <c r="I157" s="111"/>
      <c r="J157" s="38"/>
      <c r="K157" s="38"/>
      <c r="L157" s="41"/>
      <c r="M157" s="206"/>
      <c r="N157" s="207"/>
      <c r="O157" s="66"/>
      <c r="P157" s="66"/>
      <c r="Q157" s="66"/>
      <c r="R157" s="66"/>
      <c r="S157" s="66"/>
      <c r="T157" s="67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9" t="s">
        <v>229</v>
      </c>
      <c r="AU157" s="19" t="s">
        <v>84</v>
      </c>
    </row>
    <row r="158" spans="2:51" s="13" customFormat="1" ht="11.25">
      <c r="B158" s="208"/>
      <c r="C158" s="209"/>
      <c r="D158" s="204" t="s">
        <v>231</v>
      </c>
      <c r="E158" s="210" t="s">
        <v>21</v>
      </c>
      <c r="F158" s="211" t="s">
        <v>107</v>
      </c>
      <c r="G158" s="209"/>
      <c r="H158" s="212">
        <v>4.05</v>
      </c>
      <c r="I158" s="213"/>
      <c r="J158" s="209"/>
      <c r="K158" s="209"/>
      <c r="L158" s="214"/>
      <c r="M158" s="215"/>
      <c r="N158" s="216"/>
      <c r="O158" s="216"/>
      <c r="P158" s="216"/>
      <c r="Q158" s="216"/>
      <c r="R158" s="216"/>
      <c r="S158" s="216"/>
      <c r="T158" s="217"/>
      <c r="AT158" s="218" t="s">
        <v>231</v>
      </c>
      <c r="AU158" s="218" t="s">
        <v>84</v>
      </c>
      <c r="AV158" s="13" t="s">
        <v>84</v>
      </c>
      <c r="AW158" s="13" t="s">
        <v>33</v>
      </c>
      <c r="AX158" s="13" t="s">
        <v>82</v>
      </c>
      <c r="AY158" s="218" t="s">
        <v>221</v>
      </c>
    </row>
    <row r="159" spans="1:65" s="2" customFormat="1" ht="21.75" customHeight="1">
      <c r="A159" s="36"/>
      <c r="B159" s="37"/>
      <c r="C159" s="191" t="s">
        <v>321</v>
      </c>
      <c r="D159" s="191" t="s">
        <v>223</v>
      </c>
      <c r="E159" s="192" t="s">
        <v>322</v>
      </c>
      <c r="F159" s="193" t="s">
        <v>323</v>
      </c>
      <c r="G159" s="194" t="s">
        <v>108</v>
      </c>
      <c r="H159" s="195">
        <v>4.05</v>
      </c>
      <c r="I159" s="196"/>
      <c r="J159" s="197">
        <f>ROUND(I159*H159,2)</f>
        <v>0</v>
      </c>
      <c r="K159" s="193" t="s">
        <v>226</v>
      </c>
      <c r="L159" s="41"/>
      <c r="M159" s="198" t="s">
        <v>21</v>
      </c>
      <c r="N159" s="199" t="s">
        <v>45</v>
      </c>
      <c r="O159" s="66"/>
      <c r="P159" s="200">
        <f>O159*H159</f>
        <v>0</v>
      </c>
      <c r="Q159" s="200">
        <v>0</v>
      </c>
      <c r="R159" s="200">
        <f>Q159*H159</f>
        <v>0</v>
      </c>
      <c r="S159" s="200">
        <v>0</v>
      </c>
      <c r="T159" s="201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02" t="s">
        <v>227</v>
      </c>
      <c r="AT159" s="202" t="s">
        <v>223</v>
      </c>
      <c r="AU159" s="202" t="s">
        <v>84</v>
      </c>
      <c r="AY159" s="19" t="s">
        <v>221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19" t="s">
        <v>82</v>
      </c>
      <c r="BK159" s="203">
        <f>ROUND(I159*H159,2)</f>
        <v>0</v>
      </c>
      <c r="BL159" s="19" t="s">
        <v>227</v>
      </c>
      <c r="BM159" s="202" t="s">
        <v>324</v>
      </c>
    </row>
    <row r="160" spans="1:47" s="2" customFormat="1" ht="29.25">
      <c r="A160" s="36"/>
      <c r="B160" s="37"/>
      <c r="C160" s="38"/>
      <c r="D160" s="204" t="s">
        <v>229</v>
      </c>
      <c r="E160" s="38"/>
      <c r="F160" s="205" t="s">
        <v>325</v>
      </c>
      <c r="G160" s="38"/>
      <c r="H160" s="38"/>
      <c r="I160" s="111"/>
      <c r="J160" s="38"/>
      <c r="K160" s="38"/>
      <c r="L160" s="41"/>
      <c r="M160" s="206"/>
      <c r="N160" s="207"/>
      <c r="O160" s="66"/>
      <c r="P160" s="66"/>
      <c r="Q160" s="66"/>
      <c r="R160" s="66"/>
      <c r="S160" s="66"/>
      <c r="T160" s="67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9" t="s">
        <v>229</v>
      </c>
      <c r="AU160" s="19" t="s">
        <v>84</v>
      </c>
    </row>
    <row r="161" spans="2:51" s="13" customFormat="1" ht="11.25">
      <c r="B161" s="208"/>
      <c r="C161" s="209"/>
      <c r="D161" s="204" t="s">
        <v>231</v>
      </c>
      <c r="E161" s="210" t="s">
        <v>21</v>
      </c>
      <c r="F161" s="211" t="s">
        <v>107</v>
      </c>
      <c r="G161" s="209"/>
      <c r="H161" s="212">
        <v>4.05</v>
      </c>
      <c r="I161" s="213"/>
      <c r="J161" s="209"/>
      <c r="K161" s="209"/>
      <c r="L161" s="214"/>
      <c r="M161" s="215"/>
      <c r="N161" s="216"/>
      <c r="O161" s="216"/>
      <c r="P161" s="216"/>
      <c r="Q161" s="216"/>
      <c r="R161" s="216"/>
      <c r="S161" s="216"/>
      <c r="T161" s="217"/>
      <c r="AT161" s="218" t="s">
        <v>231</v>
      </c>
      <c r="AU161" s="218" t="s">
        <v>84</v>
      </c>
      <c r="AV161" s="13" t="s">
        <v>84</v>
      </c>
      <c r="AW161" s="13" t="s">
        <v>33</v>
      </c>
      <c r="AX161" s="13" t="s">
        <v>82</v>
      </c>
      <c r="AY161" s="218" t="s">
        <v>221</v>
      </c>
    </row>
    <row r="162" spans="1:65" s="2" customFormat="1" ht="21.75" customHeight="1">
      <c r="A162" s="36"/>
      <c r="B162" s="37"/>
      <c r="C162" s="191" t="s">
        <v>179</v>
      </c>
      <c r="D162" s="191" t="s">
        <v>223</v>
      </c>
      <c r="E162" s="192" t="s">
        <v>326</v>
      </c>
      <c r="F162" s="193" t="s">
        <v>327</v>
      </c>
      <c r="G162" s="194" t="s">
        <v>132</v>
      </c>
      <c r="H162" s="195">
        <v>0.012</v>
      </c>
      <c r="I162" s="196"/>
      <c r="J162" s="197">
        <f>ROUND(I162*H162,2)</f>
        <v>0</v>
      </c>
      <c r="K162" s="193" t="s">
        <v>226</v>
      </c>
      <c r="L162" s="41"/>
      <c r="M162" s="198" t="s">
        <v>21</v>
      </c>
      <c r="N162" s="199" t="s">
        <v>45</v>
      </c>
      <c r="O162" s="66"/>
      <c r="P162" s="200">
        <f>O162*H162</f>
        <v>0</v>
      </c>
      <c r="Q162" s="200">
        <v>1.0627727797</v>
      </c>
      <c r="R162" s="200">
        <f>Q162*H162</f>
        <v>0.012753273356399999</v>
      </c>
      <c r="S162" s="200">
        <v>0</v>
      </c>
      <c r="T162" s="201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02" t="s">
        <v>227</v>
      </c>
      <c r="AT162" s="202" t="s">
        <v>223</v>
      </c>
      <c r="AU162" s="202" t="s">
        <v>84</v>
      </c>
      <c r="AY162" s="19" t="s">
        <v>221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19" t="s">
        <v>82</v>
      </c>
      <c r="BK162" s="203">
        <f>ROUND(I162*H162,2)</f>
        <v>0</v>
      </c>
      <c r="BL162" s="19" t="s">
        <v>227</v>
      </c>
      <c r="BM162" s="202" t="s">
        <v>328</v>
      </c>
    </row>
    <row r="163" spans="1:47" s="2" customFormat="1" ht="39">
      <c r="A163" s="36"/>
      <c r="B163" s="37"/>
      <c r="C163" s="38"/>
      <c r="D163" s="204" t="s">
        <v>229</v>
      </c>
      <c r="E163" s="38"/>
      <c r="F163" s="205" t="s">
        <v>329</v>
      </c>
      <c r="G163" s="38"/>
      <c r="H163" s="38"/>
      <c r="I163" s="111"/>
      <c r="J163" s="38"/>
      <c r="K163" s="38"/>
      <c r="L163" s="41"/>
      <c r="M163" s="206"/>
      <c r="N163" s="207"/>
      <c r="O163" s="66"/>
      <c r="P163" s="66"/>
      <c r="Q163" s="66"/>
      <c r="R163" s="66"/>
      <c r="S163" s="66"/>
      <c r="T163" s="67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9" t="s">
        <v>229</v>
      </c>
      <c r="AU163" s="19" t="s">
        <v>84</v>
      </c>
    </row>
    <row r="164" spans="2:51" s="13" customFormat="1" ht="11.25">
      <c r="B164" s="208"/>
      <c r="C164" s="209"/>
      <c r="D164" s="204" t="s">
        <v>231</v>
      </c>
      <c r="E164" s="210" t="s">
        <v>21</v>
      </c>
      <c r="F164" s="211" t="s">
        <v>330</v>
      </c>
      <c r="G164" s="209"/>
      <c r="H164" s="212">
        <v>0.012</v>
      </c>
      <c r="I164" s="213"/>
      <c r="J164" s="209"/>
      <c r="K164" s="209"/>
      <c r="L164" s="214"/>
      <c r="M164" s="215"/>
      <c r="N164" s="216"/>
      <c r="O164" s="216"/>
      <c r="P164" s="216"/>
      <c r="Q164" s="216"/>
      <c r="R164" s="216"/>
      <c r="S164" s="216"/>
      <c r="T164" s="217"/>
      <c r="AT164" s="218" t="s">
        <v>231</v>
      </c>
      <c r="AU164" s="218" t="s">
        <v>84</v>
      </c>
      <c r="AV164" s="13" t="s">
        <v>84</v>
      </c>
      <c r="AW164" s="13" t="s">
        <v>33</v>
      </c>
      <c r="AX164" s="13" t="s">
        <v>74</v>
      </c>
      <c r="AY164" s="218" t="s">
        <v>221</v>
      </c>
    </row>
    <row r="165" spans="2:51" s="14" customFormat="1" ht="11.25">
      <c r="B165" s="219"/>
      <c r="C165" s="220"/>
      <c r="D165" s="204" t="s">
        <v>231</v>
      </c>
      <c r="E165" s="221" t="s">
        <v>21</v>
      </c>
      <c r="F165" s="222" t="s">
        <v>239</v>
      </c>
      <c r="G165" s="220"/>
      <c r="H165" s="223">
        <v>0.012</v>
      </c>
      <c r="I165" s="224"/>
      <c r="J165" s="220"/>
      <c r="K165" s="220"/>
      <c r="L165" s="225"/>
      <c r="M165" s="226"/>
      <c r="N165" s="227"/>
      <c r="O165" s="227"/>
      <c r="P165" s="227"/>
      <c r="Q165" s="227"/>
      <c r="R165" s="227"/>
      <c r="S165" s="227"/>
      <c r="T165" s="228"/>
      <c r="AT165" s="229" t="s">
        <v>231</v>
      </c>
      <c r="AU165" s="229" t="s">
        <v>84</v>
      </c>
      <c r="AV165" s="14" t="s">
        <v>227</v>
      </c>
      <c r="AW165" s="14" t="s">
        <v>33</v>
      </c>
      <c r="AX165" s="14" t="s">
        <v>82</v>
      </c>
      <c r="AY165" s="229" t="s">
        <v>221</v>
      </c>
    </row>
    <row r="166" spans="2:63" s="12" customFormat="1" ht="22.9" customHeight="1">
      <c r="B166" s="175"/>
      <c r="C166" s="176"/>
      <c r="D166" s="177" t="s">
        <v>73</v>
      </c>
      <c r="E166" s="189" t="s">
        <v>252</v>
      </c>
      <c r="F166" s="189" t="s">
        <v>331</v>
      </c>
      <c r="G166" s="176"/>
      <c r="H166" s="176"/>
      <c r="I166" s="179"/>
      <c r="J166" s="190">
        <f>BK166</f>
        <v>0</v>
      </c>
      <c r="K166" s="176"/>
      <c r="L166" s="181"/>
      <c r="M166" s="182"/>
      <c r="N166" s="183"/>
      <c r="O166" s="183"/>
      <c r="P166" s="184">
        <f>SUM(P167:P229)</f>
        <v>0</v>
      </c>
      <c r="Q166" s="183"/>
      <c r="R166" s="184">
        <f>SUM(R167:R229)</f>
        <v>35.07885816</v>
      </c>
      <c r="S166" s="183"/>
      <c r="T166" s="185">
        <f>SUM(T167:T229)</f>
        <v>5.208</v>
      </c>
      <c r="AR166" s="186" t="s">
        <v>82</v>
      </c>
      <c r="AT166" s="187" t="s">
        <v>73</v>
      </c>
      <c r="AU166" s="187" t="s">
        <v>82</v>
      </c>
      <c r="AY166" s="186" t="s">
        <v>221</v>
      </c>
      <c r="BK166" s="188">
        <f>SUM(BK167:BK229)</f>
        <v>0</v>
      </c>
    </row>
    <row r="167" spans="1:65" s="2" customFormat="1" ht="21.75" customHeight="1">
      <c r="A167" s="36"/>
      <c r="B167" s="37"/>
      <c r="C167" s="191" t="s">
        <v>332</v>
      </c>
      <c r="D167" s="191" t="s">
        <v>223</v>
      </c>
      <c r="E167" s="192" t="s">
        <v>333</v>
      </c>
      <c r="F167" s="193" t="s">
        <v>334</v>
      </c>
      <c r="G167" s="194" t="s">
        <v>108</v>
      </c>
      <c r="H167" s="195">
        <v>124</v>
      </c>
      <c r="I167" s="196"/>
      <c r="J167" s="197">
        <f>ROUND(I167*H167,2)</f>
        <v>0</v>
      </c>
      <c r="K167" s="193" t="s">
        <v>226</v>
      </c>
      <c r="L167" s="41"/>
      <c r="M167" s="198" t="s">
        <v>21</v>
      </c>
      <c r="N167" s="199" t="s">
        <v>45</v>
      </c>
      <c r="O167" s="66"/>
      <c r="P167" s="200">
        <f>O167*H167</f>
        <v>0</v>
      </c>
      <c r="Q167" s="200">
        <v>0.003</v>
      </c>
      <c r="R167" s="200">
        <f>Q167*H167</f>
        <v>0.372</v>
      </c>
      <c r="S167" s="200">
        <v>0</v>
      </c>
      <c r="T167" s="201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02" t="s">
        <v>227</v>
      </c>
      <c r="AT167" s="202" t="s">
        <v>223</v>
      </c>
      <c r="AU167" s="202" t="s">
        <v>84</v>
      </c>
      <c r="AY167" s="19" t="s">
        <v>221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19" t="s">
        <v>82</v>
      </c>
      <c r="BK167" s="203">
        <f>ROUND(I167*H167,2)</f>
        <v>0</v>
      </c>
      <c r="BL167" s="19" t="s">
        <v>227</v>
      </c>
      <c r="BM167" s="202" t="s">
        <v>335</v>
      </c>
    </row>
    <row r="168" spans="1:47" s="2" customFormat="1" ht="19.5">
      <c r="A168" s="36"/>
      <c r="B168" s="37"/>
      <c r="C168" s="38"/>
      <c r="D168" s="204" t="s">
        <v>229</v>
      </c>
      <c r="E168" s="38"/>
      <c r="F168" s="205" t="s">
        <v>336</v>
      </c>
      <c r="G168" s="38"/>
      <c r="H168" s="38"/>
      <c r="I168" s="111"/>
      <c r="J168" s="38"/>
      <c r="K168" s="38"/>
      <c r="L168" s="41"/>
      <c r="M168" s="206"/>
      <c r="N168" s="207"/>
      <c r="O168" s="66"/>
      <c r="P168" s="66"/>
      <c r="Q168" s="66"/>
      <c r="R168" s="66"/>
      <c r="S168" s="66"/>
      <c r="T168" s="67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T168" s="19" t="s">
        <v>229</v>
      </c>
      <c r="AU168" s="19" t="s">
        <v>84</v>
      </c>
    </row>
    <row r="169" spans="2:51" s="15" customFormat="1" ht="11.25">
      <c r="B169" s="240"/>
      <c r="C169" s="241"/>
      <c r="D169" s="204" t="s">
        <v>231</v>
      </c>
      <c r="E169" s="242" t="s">
        <v>21</v>
      </c>
      <c r="F169" s="243" t="s">
        <v>337</v>
      </c>
      <c r="G169" s="241"/>
      <c r="H169" s="242" t="s">
        <v>21</v>
      </c>
      <c r="I169" s="244"/>
      <c r="J169" s="241"/>
      <c r="K169" s="241"/>
      <c r="L169" s="245"/>
      <c r="M169" s="246"/>
      <c r="N169" s="247"/>
      <c r="O169" s="247"/>
      <c r="P169" s="247"/>
      <c r="Q169" s="247"/>
      <c r="R169" s="247"/>
      <c r="S169" s="247"/>
      <c r="T169" s="248"/>
      <c r="AT169" s="249" t="s">
        <v>231</v>
      </c>
      <c r="AU169" s="249" t="s">
        <v>84</v>
      </c>
      <c r="AV169" s="15" t="s">
        <v>82</v>
      </c>
      <c r="AW169" s="15" t="s">
        <v>33</v>
      </c>
      <c r="AX169" s="15" t="s">
        <v>74</v>
      </c>
      <c r="AY169" s="249" t="s">
        <v>221</v>
      </c>
    </row>
    <row r="170" spans="2:51" s="13" customFormat="1" ht="11.25">
      <c r="B170" s="208"/>
      <c r="C170" s="209"/>
      <c r="D170" s="204" t="s">
        <v>231</v>
      </c>
      <c r="E170" s="210" t="s">
        <v>21</v>
      </c>
      <c r="F170" s="211" t="s">
        <v>338</v>
      </c>
      <c r="G170" s="209"/>
      <c r="H170" s="212">
        <v>124</v>
      </c>
      <c r="I170" s="213"/>
      <c r="J170" s="209"/>
      <c r="K170" s="209"/>
      <c r="L170" s="214"/>
      <c r="M170" s="215"/>
      <c r="N170" s="216"/>
      <c r="O170" s="216"/>
      <c r="P170" s="216"/>
      <c r="Q170" s="216"/>
      <c r="R170" s="216"/>
      <c r="S170" s="216"/>
      <c r="T170" s="217"/>
      <c r="AT170" s="218" t="s">
        <v>231</v>
      </c>
      <c r="AU170" s="218" t="s">
        <v>84</v>
      </c>
      <c r="AV170" s="13" t="s">
        <v>84</v>
      </c>
      <c r="AW170" s="13" t="s">
        <v>33</v>
      </c>
      <c r="AX170" s="13" t="s">
        <v>74</v>
      </c>
      <c r="AY170" s="218" t="s">
        <v>221</v>
      </c>
    </row>
    <row r="171" spans="2:51" s="16" customFormat="1" ht="11.25">
      <c r="B171" s="250"/>
      <c r="C171" s="251"/>
      <c r="D171" s="204" t="s">
        <v>231</v>
      </c>
      <c r="E171" s="252" t="s">
        <v>339</v>
      </c>
      <c r="F171" s="253" t="s">
        <v>340</v>
      </c>
      <c r="G171" s="251"/>
      <c r="H171" s="254">
        <v>124</v>
      </c>
      <c r="I171" s="255"/>
      <c r="J171" s="251"/>
      <c r="K171" s="251"/>
      <c r="L171" s="256"/>
      <c r="M171" s="257"/>
      <c r="N171" s="258"/>
      <c r="O171" s="258"/>
      <c r="P171" s="258"/>
      <c r="Q171" s="258"/>
      <c r="R171" s="258"/>
      <c r="S171" s="258"/>
      <c r="T171" s="259"/>
      <c r="AT171" s="260" t="s">
        <v>231</v>
      </c>
      <c r="AU171" s="260" t="s">
        <v>84</v>
      </c>
      <c r="AV171" s="16" t="s">
        <v>168</v>
      </c>
      <c r="AW171" s="16" t="s">
        <v>33</v>
      </c>
      <c r="AX171" s="16" t="s">
        <v>74</v>
      </c>
      <c r="AY171" s="260" t="s">
        <v>221</v>
      </c>
    </row>
    <row r="172" spans="2:51" s="14" customFormat="1" ht="11.25">
      <c r="B172" s="219"/>
      <c r="C172" s="220"/>
      <c r="D172" s="204" t="s">
        <v>231</v>
      </c>
      <c r="E172" s="221" t="s">
        <v>21</v>
      </c>
      <c r="F172" s="222" t="s">
        <v>239</v>
      </c>
      <c r="G172" s="220"/>
      <c r="H172" s="223">
        <v>124</v>
      </c>
      <c r="I172" s="224"/>
      <c r="J172" s="220"/>
      <c r="K172" s="220"/>
      <c r="L172" s="225"/>
      <c r="M172" s="226"/>
      <c r="N172" s="227"/>
      <c r="O172" s="227"/>
      <c r="P172" s="227"/>
      <c r="Q172" s="227"/>
      <c r="R172" s="227"/>
      <c r="S172" s="227"/>
      <c r="T172" s="228"/>
      <c r="AT172" s="229" t="s">
        <v>231</v>
      </c>
      <c r="AU172" s="229" t="s">
        <v>84</v>
      </c>
      <c r="AV172" s="14" t="s">
        <v>227</v>
      </c>
      <c r="AW172" s="14" t="s">
        <v>33</v>
      </c>
      <c r="AX172" s="14" t="s">
        <v>82</v>
      </c>
      <c r="AY172" s="229" t="s">
        <v>221</v>
      </c>
    </row>
    <row r="173" spans="1:65" s="2" customFormat="1" ht="21.75" customHeight="1">
      <c r="A173" s="36"/>
      <c r="B173" s="37"/>
      <c r="C173" s="191" t="s">
        <v>7</v>
      </c>
      <c r="D173" s="191" t="s">
        <v>223</v>
      </c>
      <c r="E173" s="192" t="s">
        <v>341</v>
      </c>
      <c r="F173" s="193" t="s">
        <v>342</v>
      </c>
      <c r="G173" s="194" t="s">
        <v>108</v>
      </c>
      <c r="H173" s="195">
        <v>124</v>
      </c>
      <c r="I173" s="196"/>
      <c r="J173" s="197">
        <f>ROUND(I173*H173,2)</f>
        <v>0</v>
      </c>
      <c r="K173" s="193" t="s">
        <v>226</v>
      </c>
      <c r="L173" s="41"/>
      <c r="M173" s="198" t="s">
        <v>21</v>
      </c>
      <c r="N173" s="199" t="s">
        <v>45</v>
      </c>
      <c r="O173" s="66"/>
      <c r="P173" s="200">
        <f>O173*H173</f>
        <v>0</v>
      </c>
      <c r="Q173" s="200">
        <v>0.0169</v>
      </c>
      <c r="R173" s="200">
        <f>Q173*H173</f>
        <v>2.0955999999999997</v>
      </c>
      <c r="S173" s="200">
        <v>0</v>
      </c>
      <c r="T173" s="201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02" t="s">
        <v>227</v>
      </c>
      <c r="AT173" s="202" t="s">
        <v>223</v>
      </c>
      <c r="AU173" s="202" t="s">
        <v>84</v>
      </c>
      <c r="AY173" s="19" t="s">
        <v>221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19" t="s">
        <v>82</v>
      </c>
      <c r="BK173" s="203">
        <f>ROUND(I173*H173,2)</f>
        <v>0</v>
      </c>
      <c r="BL173" s="19" t="s">
        <v>227</v>
      </c>
      <c r="BM173" s="202" t="s">
        <v>343</v>
      </c>
    </row>
    <row r="174" spans="1:47" s="2" customFormat="1" ht="19.5">
      <c r="A174" s="36"/>
      <c r="B174" s="37"/>
      <c r="C174" s="38"/>
      <c r="D174" s="204" t="s">
        <v>229</v>
      </c>
      <c r="E174" s="38"/>
      <c r="F174" s="205" t="s">
        <v>344</v>
      </c>
      <c r="G174" s="38"/>
      <c r="H174" s="38"/>
      <c r="I174" s="111"/>
      <c r="J174" s="38"/>
      <c r="K174" s="38"/>
      <c r="L174" s="41"/>
      <c r="M174" s="206"/>
      <c r="N174" s="207"/>
      <c r="O174" s="66"/>
      <c r="P174" s="66"/>
      <c r="Q174" s="66"/>
      <c r="R174" s="66"/>
      <c r="S174" s="66"/>
      <c r="T174" s="67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T174" s="19" t="s">
        <v>229</v>
      </c>
      <c r="AU174" s="19" t="s">
        <v>84</v>
      </c>
    </row>
    <row r="175" spans="2:51" s="13" customFormat="1" ht="11.25">
      <c r="B175" s="208"/>
      <c r="C175" s="209"/>
      <c r="D175" s="204" t="s">
        <v>231</v>
      </c>
      <c r="E175" s="210" t="s">
        <v>21</v>
      </c>
      <c r="F175" s="211" t="s">
        <v>165</v>
      </c>
      <c r="G175" s="209"/>
      <c r="H175" s="212">
        <v>124</v>
      </c>
      <c r="I175" s="213"/>
      <c r="J175" s="209"/>
      <c r="K175" s="209"/>
      <c r="L175" s="214"/>
      <c r="M175" s="215"/>
      <c r="N175" s="216"/>
      <c r="O175" s="216"/>
      <c r="P175" s="216"/>
      <c r="Q175" s="216"/>
      <c r="R175" s="216"/>
      <c r="S175" s="216"/>
      <c r="T175" s="217"/>
      <c r="AT175" s="218" t="s">
        <v>231</v>
      </c>
      <c r="AU175" s="218" t="s">
        <v>84</v>
      </c>
      <c r="AV175" s="13" t="s">
        <v>84</v>
      </c>
      <c r="AW175" s="13" t="s">
        <v>33</v>
      </c>
      <c r="AX175" s="13" t="s">
        <v>82</v>
      </c>
      <c r="AY175" s="218" t="s">
        <v>221</v>
      </c>
    </row>
    <row r="176" spans="1:65" s="2" customFormat="1" ht="16.5" customHeight="1">
      <c r="A176" s="36"/>
      <c r="B176" s="37"/>
      <c r="C176" s="191" t="s">
        <v>345</v>
      </c>
      <c r="D176" s="191" t="s">
        <v>223</v>
      </c>
      <c r="E176" s="192" t="s">
        <v>346</v>
      </c>
      <c r="F176" s="193" t="s">
        <v>347</v>
      </c>
      <c r="G176" s="194" t="s">
        <v>108</v>
      </c>
      <c r="H176" s="195">
        <v>7.6</v>
      </c>
      <c r="I176" s="196"/>
      <c r="J176" s="197">
        <f>ROUND(I176*H176,2)</f>
        <v>0</v>
      </c>
      <c r="K176" s="193" t="s">
        <v>226</v>
      </c>
      <c r="L176" s="41"/>
      <c r="M176" s="198" t="s">
        <v>21</v>
      </c>
      <c r="N176" s="199" t="s">
        <v>45</v>
      </c>
      <c r="O176" s="66"/>
      <c r="P176" s="200">
        <f>O176*H176</f>
        <v>0</v>
      </c>
      <c r="Q176" s="200">
        <v>0.04</v>
      </c>
      <c r="R176" s="200">
        <f>Q176*H176</f>
        <v>0.304</v>
      </c>
      <c r="S176" s="200">
        <v>0</v>
      </c>
      <c r="T176" s="201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02" t="s">
        <v>227</v>
      </c>
      <c r="AT176" s="202" t="s">
        <v>223</v>
      </c>
      <c r="AU176" s="202" t="s">
        <v>84</v>
      </c>
      <c r="AY176" s="19" t="s">
        <v>221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19" t="s">
        <v>82</v>
      </c>
      <c r="BK176" s="203">
        <f>ROUND(I176*H176,2)</f>
        <v>0</v>
      </c>
      <c r="BL176" s="19" t="s">
        <v>227</v>
      </c>
      <c r="BM176" s="202" t="s">
        <v>348</v>
      </c>
    </row>
    <row r="177" spans="1:47" s="2" customFormat="1" ht="11.25">
      <c r="A177" s="36"/>
      <c r="B177" s="37"/>
      <c r="C177" s="38"/>
      <c r="D177" s="204" t="s">
        <v>229</v>
      </c>
      <c r="E177" s="38"/>
      <c r="F177" s="205" t="s">
        <v>349</v>
      </c>
      <c r="G177" s="38"/>
      <c r="H177" s="38"/>
      <c r="I177" s="111"/>
      <c r="J177" s="38"/>
      <c r="K177" s="38"/>
      <c r="L177" s="41"/>
      <c r="M177" s="206"/>
      <c r="N177" s="207"/>
      <c r="O177" s="66"/>
      <c r="P177" s="66"/>
      <c r="Q177" s="66"/>
      <c r="R177" s="66"/>
      <c r="S177" s="66"/>
      <c r="T177" s="67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9" t="s">
        <v>229</v>
      </c>
      <c r="AU177" s="19" t="s">
        <v>84</v>
      </c>
    </row>
    <row r="178" spans="2:51" s="13" customFormat="1" ht="11.25">
      <c r="B178" s="208"/>
      <c r="C178" s="209"/>
      <c r="D178" s="204" t="s">
        <v>231</v>
      </c>
      <c r="E178" s="210" t="s">
        <v>21</v>
      </c>
      <c r="F178" s="211" t="s">
        <v>350</v>
      </c>
      <c r="G178" s="209"/>
      <c r="H178" s="212">
        <v>7.6</v>
      </c>
      <c r="I178" s="213"/>
      <c r="J178" s="209"/>
      <c r="K178" s="209"/>
      <c r="L178" s="214"/>
      <c r="M178" s="215"/>
      <c r="N178" s="216"/>
      <c r="O178" s="216"/>
      <c r="P178" s="216"/>
      <c r="Q178" s="216"/>
      <c r="R178" s="216"/>
      <c r="S178" s="216"/>
      <c r="T178" s="217"/>
      <c r="AT178" s="218" t="s">
        <v>231</v>
      </c>
      <c r="AU178" s="218" t="s">
        <v>84</v>
      </c>
      <c r="AV178" s="13" t="s">
        <v>84</v>
      </c>
      <c r="AW178" s="13" t="s">
        <v>33</v>
      </c>
      <c r="AX178" s="13" t="s">
        <v>82</v>
      </c>
      <c r="AY178" s="218" t="s">
        <v>221</v>
      </c>
    </row>
    <row r="179" spans="1:65" s="2" customFormat="1" ht="21.75" customHeight="1">
      <c r="A179" s="36"/>
      <c r="B179" s="37"/>
      <c r="C179" s="191" t="s">
        <v>351</v>
      </c>
      <c r="D179" s="191" t="s">
        <v>223</v>
      </c>
      <c r="E179" s="192" t="s">
        <v>352</v>
      </c>
      <c r="F179" s="193" t="s">
        <v>353</v>
      </c>
      <c r="G179" s="194" t="s">
        <v>108</v>
      </c>
      <c r="H179" s="195">
        <v>637.31</v>
      </c>
      <c r="I179" s="196"/>
      <c r="J179" s="197">
        <f>ROUND(I179*H179,2)</f>
        <v>0</v>
      </c>
      <c r="K179" s="193" t="s">
        <v>226</v>
      </c>
      <c r="L179" s="41"/>
      <c r="M179" s="198" t="s">
        <v>21</v>
      </c>
      <c r="N179" s="199" t="s">
        <v>45</v>
      </c>
      <c r="O179" s="66"/>
      <c r="P179" s="200">
        <f>O179*H179</f>
        <v>0</v>
      </c>
      <c r="Q179" s="200">
        <v>0.003</v>
      </c>
      <c r="R179" s="200">
        <f>Q179*H179</f>
        <v>1.91193</v>
      </c>
      <c r="S179" s="200">
        <v>0</v>
      </c>
      <c r="T179" s="201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02" t="s">
        <v>227</v>
      </c>
      <c r="AT179" s="202" t="s">
        <v>223</v>
      </c>
      <c r="AU179" s="202" t="s">
        <v>84</v>
      </c>
      <c r="AY179" s="19" t="s">
        <v>221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19" t="s">
        <v>82</v>
      </c>
      <c r="BK179" s="203">
        <f>ROUND(I179*H179,2)</f>
        <v>0</v>
      </c>
      <c r="BL179" s="19" t="s">
        <v>227</v>
      </c>
      <c r="BM179" s="202" t="s">
        <v>354</v>
      </c>
    </row>
    <row r="180" spans="1:47" s="2" customFormat="1" ht="19.5">
      <c r="A180" s="36"/>
      <c r="B180" s="37"/>
      <c r="C180" s="38"/>
      <c r="D180" s="204" t="s">
        <v>229</v>
      </c>
      <c r="E180" s="38"/>
      <c r="F180" s="205" t="s">
        <v>355</v>
      </c>
      <c r="G180" s="38"/>
      <c r="H180" s="38"/>
      <c r="I180" s="111"/>
      <c r="J180" s="38"/>
      <c r="K180" s="38"/>
      <c r="L180" s="41"/>
      <c r="M180" s="206"/>
      <c r="N180" s="207"/>
      <c r="O180" s="66"/>
      <c r="P180" s="66"/>
      <c r="Q180" s="66"/>
      <c r="R180" s="66"/>
      <c r="S180" s="66"/>
      <c r="T180" s="67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9" t="s">
        <v>229</v>
      </c>
      <c r="AU180" s="19" t="s">
        <v>84</v>
      </c>
    </row>
    <row r="181" spans="2:51" s="15" customFormat="1" ht="11.25">
      <c r="B181" s="240"/>
      <c r="C181" s="241"/>
      <c r="D181" s="204" t="s">
        <v>231</v>
      </c>
      <c r="E181" s="242" t="s">
        <v>21</v>
      </c>
      <c r="F181" s="243" t="s">
        <v>337</v>
      </c>
      <c r="G181" s="241"/>
      <c r="H181" s="242" t="s">
        <v>21</v>
      </c>
      <c r="I181" s="244"/>
      <c r="J181" s="241"/>
      <c r="K181" s="241"/>
      <c r="L181" s="245"/>
      <c r="M181" s="246"/>
      <c r="N181" s="247"/>
      <c r="O181" s="247"/>
      <c r="P181" s="247"/>
      <c r="Q181" s="247"/>
      <c r="R181" s="247"/>
      <c r="S181" s="247"/>
      <c r="T181" s="248"/>
      <c r="AT181" s="249" t="s">
        <v>231</v>
      </c>
      <c r="AU181" s="249" t="s">
        <v>84</v>
      </c>
      <c r="AV181" s="15" t="s">
        <v>82</v>
      </c>
      <c r="AW181" s="15" t="s">
        <v>33</v>
      </c>
      <c r="AX181" s="15" t="s">
        <v>74</v>
      </c>
      <c r="AY181" s="249" t="s">
        <v>221</v>
      </c>
    </row>
    <row r="182" spans="2:51" s="13" customFormat="1" ht="11.25">
      <c r="B182" s="208"/>
      <c r="C182" s="209"/>
      <c r="D182" s="204" t="s">
        <v>231</v>
      </c>
      <c r="E182" s="210" t="s">
        <v>21</v>
      </c>
      <c r="F182" s="211" t="s">
        <v>356</v>
      </c>
      <c r="G182" s="209"/>
      <c r="H182" s="212">
        <v>291.17</v>
      </c>
      <c r="I182" s="213"/>
      <c r="J182" s="209"/>
      <c r="K182" s="209"/>
      <c r="L182" s="214"/>
      <c r="M182" s="215"/>
      <c r="N182" s="216"/>
      <c r="O182" s="216"/>
      <c r="P182" s="216"/>
      <c r="Q182" s="216"/>
      <c r="R182" s="216"/>
      <c r="S182" s="216"/>
      <c r="T182" s="217"/>
      <c r="AT182" s="218" t="s">
        <v>231</v>
      </c>
      <c r="AU182" s="218" t="s">
        <v>84</v>
      </c>
      <c r="AV182" s="13" t="s">
        <v>84</v>
      </c>
      <c r="AW182" s="13" t="s">
        <v>33</v>
      </c>
      <c r="AX182" s="13" t="s">
        <v>74</v>
      </c>
      <c r="AY182" s="218" t="s">
        <v>221</v>
      </c>
    </row>
    <row r="183" spans="2:51" s="13" customFormat="1" ht="11.25">
      <c r="B183" s="208"/>
      <c r="C183" s="209"/>
      <c r="D183" s="204" t="s">
        <v>231</v>
      </c>
      <c r="E183" s="210" t="s">
        <v>21</v>
      </c>
      <c r="F183" s="211" t="s">
        <v>357</v>
      </c>
      <c r="G183" s="209"/>
      <c r="H183" s="212">
        <v>16.35</v>
      </c>
      <c r="I183" s="213"/>
      <c r="J183" s="209"/>
      <c r="K183" s="209"/>
      <c r="L183" s="214"/>
      <c r="M183" s="215"/>
      <c r="N183" s="216"/>
      <c r="O183" s="216"/>
      <c r="P183" s="216"/>
      <c r="Q183" s="216"/>
      <c r="R183" s="216"/>
      <c r="S183" s="216"/>
      <c r="T183" s="217"/>
      <c r="AT183" s="218" t="s">
        <v>231</v>
      </c>
      <c r="AU183" s="218" t="s">
        <v>84</v>
      </c>
      <c r="AV183" s="13" t="s">
        <v>84</v>
      </c>
      <c r="AW183" s="13" t="s">
        <v>33</v>
      </c>
      <c r="AX183" s="13" t="s">
        <v>74</v>
      </c>
      <c r="AY183" s="218" t="s">
        <v>221</v>
      </c>
    </row>
    <row r="184" spans="2:51" s="13" customFormat="1" ht="11.25">
      <c r="B184" s="208"/>
      <c r="C184" s="209"/>
      <c r="D184" s="204" t="s">
        <v>231</v>
      </c>
      <c r="E184" s="210" t="s">
        <v>21</v>
      </c>
      <c r="F184" s="211" t="s">
        <v>358</v>
      </c>
      <c r="G184" s="209"/>
      <c r="H184" s="212">
        <v>11.25</v>
      </c>
      <c r="I184" s="213"/>
      <c r="J184" s="209"/>
      <c r="K184" s="209"/>
      <c r="L184" s="214"/>
      <c r="M184" s="215"/>
      <c r="N184" s="216"/>
      <c r="O184" s="216"/>
      <c r="P184" s="216"/>
      <c r="Q184" s="216"/>
      <c r="R184" s="216"/>
      <c r="S184" s="216"/>
      <c r="T184" s="217"/>
      <c r="AT184" s="218" t="s">
        <v>231</v>
      </c>
      <c r="AU184" s="218" t="s">
        <v>84</v>
      </c>
      <c r="AV184" s="13" t="s">
        <v>84</v>
      </c>
      <c r="AW184" s="13" t="s">
        <v>33</v>
      </c>
      <c r="AX184" s="13" t="s">
        <v>74</v>
      </c>
      <c r="AY184" s="218" t="s">
        <v>221</v>
      </c>
    </row>
    <row r="185" spans="2:51" s="13" customFormat="1" ht="11.25">
      <c r="B185" s="208"/>
      <c r="C185" s="209"/>
      <c r="D185" s="204" t="s">
        <v>231</v>
      </c>
      <c r="E185" s="210" t="s">
        <v>21</v>
      </c>
      <c r="F185" s="211" t="s">
        <v>359</v>
      </c>
      <c r="G185" s="209"/>
      <c r="H185" s="212">
        <v>10.43</v>
      </c>
      <c r="I185" s="213"/>
      <c r="J185" s="209"/>
      <c r="K185" s="209"/>
      <c r="L185" s="214"/>
      <c r="M185" s="215"/>
      <c r="N185" s="216"/>
      <c r="O185" s="216"/>
      <c r="P185" s="216"/>
      <c r="Q185" s="216"/>
      <c r="R185" s="216"/>
      <c r="S185" s="216"/>
      <c r="T185" s="217"/>
      <c r="AT185" s="218" t="s">
        <v>231</v>
      </c>
      <c r="AU185" s="218" t="s">
        <v>84</v>
      </c>
      <c r="AV185" s="13" t="s">
        <v>84</v>
      </c>
      <c r="AW185" s="13" t="s">
        <v>33</v>
      </c>
      <c r="AX185" s="13" t="s">
        <v>74</v>
      </c>
      <c r="AY185" s="218" t="s">
        <v>221</v>
      </c>
    </row>
    <row r="186" spans="2:51" s="13" customFormat="1" ht="11.25">
      <c r="B186" s="208"/>
      <c r="C186" s="209"/>
      <c r="D186" s="204" t="s">
        <v>231</v>
      </c>
      <c r="E186" s="210" t="s">
        <v>21</v>
      </c>
      <c r="F186" s="211" t="s">
        <v>360</v>
      </c>
      <c r="G186" s="209"/>
      <c r="H186" s="212">
        <v>105.45</v>
      </c>
      <c r="I186" s="213"/>
      <c r="J186" s="209"/>
      <c r="K186" s="209"/>
      <c r="L186" s="214"/>
      <c r="M186" s="215"/>
      <c r="N186" s="216"/>
      <c r="O186" s="216"/>
      <c r="P186" s="216"/>
      <c r="Q186" s="216"/>
      <c r="R186" s="216"/>
      <c r="S186" s="216"/>
      <c r="T186" s="217"/>
      <c r="AT186" s="218" t="s">
        <v>231</v>
      </c>
      <c r="AU186" s="218" t="s">
        <v>84</v>
      </c>
      <c r="AV186" s="13" t="s">
        <v>84</v>
      </c>
      <c r="AW186" s="13" t="s">
        <v>33</v>
      </c>
      <c r="AX186" s="13" t="s">
        <v>74</v>
      </c>
      <c r="AY186" s="218" t="s">
        <v>221</v>
      </c>
    </row>
    <row r="187" spans="2:51" s="13" customFormat="1" ht="11.25">
      <c r="B187" s="208"/>
      <c r="C187" s="209"/>
      <c r="D187" s="204" t="s">
        <v>231</v>
      </c>
      <c r="E187" s="210" t="s">
        <v>21</v>
      </c>
      <c r="F187" s="211" t="s">
        <v>361</v>
      </c>
      <c r="G187" s="209"/>
      <c r="H187" s="212">
        <v>97.35</v>
      </c>
      <c r="I187" s="213"/>
      <c r="J187" s="209"/>
      <c r="K187" s="209"/>
      <c r="L187" s="214"/>
      <c r="M187" s="215"/>
      <c r="N187" s="216"/>
      <c r="O187" s="216"/>
      <c r="P187" s="216"/>
      <c r="Q187" s="216"/>
      <c r="R187" s="216"/>
      <c r="S187" s="216"/>
      <c r="T187" s="217"/>
      <c r="AT187" s="218" t="s">
        <v>231</v>
      </c>
      <c r="AU187" s="218" t="s">
        <v>84</v>
      </c>
      <c r="AV187" s="13" t="s">
        <v>84</v>
      </c>
      <c r="AW187" s="13" t="s">
        <v>33</v>
      </c>
      <c r="AX187" s="13" t="s">
        <v>74</v>
      </c>
      <c r="AY187" s="218" t="s">
        <v>221</v>
      </c>
    </row>
    <row r="188" spans="2:51" s="13" customFormat="1" ht="11.25">
      <c r="B188" s="208"/>
      <c r="C188" s="209"/>
      <c r="D188" s="204" t="s">
        <v>231</v>
      </c>
      <c r="E188" s="210" t="s">
        <v>21</v>
      </c>
      <c r="F188" s="211" t="s">
        <v>362</v>
      </c>
      <c r="G188" s="209"/>
      <c r="H188" s="212">
        <v>105.31</v>
      </c>
      <c r="I188" s="213"/>
      <c r="J188" s="209"/>
      <c r="K188" s="209"/>
      <c r="L188" s="214"/>
      <c r="M188" s="215"/>
      <c r="N188" s="216"/>
      <c r="O188" s="216"/>
      <c r="P188" s="216"/>
      <c r="Q188" s="216"/>
      <c r="R188" s="216"/>
      <c r="S188" s="216"/>
      <c r="T188" s="217"/>
      <c r="AT188" s="218" t="s">
        <v>231</v>
      </c>
      <c r="AU188" s="218" t="s">
        <v>84</v>
      </c>
      <c r="AV188" s="13" t="s">
        <v>84</v>
      </c>
      <c r="AW188" s="13" t="s">
        <v>33</v>
      </c>
      <c r="AX188" s="13" t="s">
        <v>74</v>
      </c>
      <c r="AY188" s="218" t="s">
        <v>221</v>
      </c>
    </row>
    <row r="189" spans="2:51" s="13" customFormat="1" ht="11.25">
      <c r="B189" s="208"/>
      <c r="C189" s="209"/>
      <c r="D189" s="204" t="s">
        <v>231</v>
      </c>
      <c r="E189" s="210" t="s">
        <v>21</v>
      </c>
      <c r="F189" s="211" t="s">
        <v>363</v>
      </c>
      <c r="G189" s="209"/>
      <c r="H189" s="212">
        <v>0</v>
      </c>
      <c r="I189" s="213"/>
      <c r="J189" s="209"/>
      <c r="K189" s="209"/>
      <c r="L189" s="214"/>
      <c r="M189" s="215"/>
      <c r="N189" s="216"/>
      <c r="O189" s="216"/>
      <c r="P189" s="216"/>
      <c r="Q189" s="216"/>
      <c r="R189" s="216"/>
      <c r="S189" s="216"/>
      <c r="T189" s="217"/>
      <c r="AT189" s="218" t="s">
        <v>231</v>
      </c>
      <c r="AU189" s="218" t="s">
        <v>84</v>
      </c>
      <c r="AV189" s="13" t="s">
        <v>84</v>
      </c>
      <c r="AW189" s="13" t="s">
        <v>33</v>
      </c>
      <c r="AX189" s="13" t="s">
        <v>74</v>
      </c>
      <c r="AY189" s="218" t="s">
        <v>221</v>
      </c>
    </row>
    <row r="190" spans="2:51" s="16" customFormat="1" ht="11.25">
      <c r="B190" s="250"/>
      <c r="C190" s="251"/>
      <c r="D190" s="204" t="s">
        <v>231</v>
      </c>
      <c r="E190" s="252" t="s">
        <v>364</v>
      </c>
      <c r="F190" s="253" t="s">
        <v>340</v>
      </c>
      <c r="G190" s="251"/>
      <c r="H190" s="254">
        <v>637.31</v>
      </c>
      <c r="I190" s="255"/>
      <c r="J190" s="251"/>
      <c r="K190" s="251"/>
      <c r="L190" s="256"/>
      <c r="M190" s="257"/>
      <c r="N190" s="258"/>
      <c r="O190" s="258"/>
      <c r="P190" s="258"/>
      <c r="Q190" s="258"/>
      <c r="R190" s="258"/>
      <c r="S190" s="258"/>
      <c r="T190" s="259"/>
      <c r="AT190" s="260" t="s">
        <v>231</v>
      </c>
      <c r="AU190" s="260" t="s">
        <v>84</v>
      </c>
      <c r="AV190" s="16" t="s">
        <v>168</v>
      </c>
      <c r="AW190" s="16" t="s">
        <v>33</v>
      </c>
      <c r="AX190" s="16" t="s">
        <v>74</v>
      </c>
      <c r="AY190" s="260" t="s">
        <v>221</v>
      </c>
    </row>
    <row r="191" spans="2:51" s="14" customFormat="1" ht="11.25">
      <c r="B191" s="219"/>
      <c r="C191" s="220"/>
      <c r="D191" s="204" t="s">
        <v>231</v>
      </c>
      <c r="E191" s="221" t="s">
        <v>21</v>
      </c>
      <c r="F191" s="222" t="s">
        <v>239</v>
      </c>
      <c r="G191" s="220"/>
      <c r="H191" s="223">
        <v>637.31</v>
      </c>
      <c r="I191" s="224"/>
      <c r="J191" s="220"/>
      <c r="K191" s="220"/>
      <c r="L191" s="225"/>
      <c r="M191" s="226"/>
      <c r="N191" s="227"/>
      <c r="O191" s="227"/>
      <c r="P191" s="227"/>
      <c r="Q191" s="227"/>
      <c r="R191" s="227"/>
      <c r="S191" s="227"/>
      <c r="T191" s="228"/>
      <c r="AT191" s="229" t="s">
        <v>231</v>
      </c>
      <c r="AU191" s="229" t="s">
        <v>84</v>
      </c>
      <c r="AV191" s="14" t="s">
        <v>227</v>
      </c>
      <c r="AW191" s="14" t="s">
        <v>33</v>
      </c>
      <c r="AX191" s="14" t="s">
        <v>82</v>
      </c>
      <c r="AY191" s="229" t="s">
        <v>221</v>
      </c>
    </row>
    <row r="192" spans="1:65" s="2" customFormat="1" ht="21.75" customHeight="1">
      <c r="A192" s="36"/>
      <c r="B192" s="37"/>
      <c r="C192" s="191" t="s">
        <v>365</v>
      </c>
      <c r="D192" s="191" t="s">
        <v>223</v>
      </c>
      <c r="E192" s="192" t="s">
        <v>366</v>
      </c>
      <c r="F192" s="193" t="s">
        <v>367</v>
      </c>
      <c r="G192" s="194" t="s">
        <v>108</v>
      </c>
      <c r="H192" s="195">
        <v>11.4</v>
      </c>
      <c r="I192" s="196"/>
      <c r="J192" s="197">
        <f>ROUND(I192*H192,2)</f>
        <v>0</v>
      </c>
      <c r="K192" s="193" t="s">
        <v>226</v>
      </c>
      <c r="L192" s="41"/>
      <c r="M192" s="198" t="s">
        <v>21</v>
      </c>
      <c r="N192" s="199" t="s">
        <v>45</v>
      </c>
      <c r="O192" s="66"/>
      <c r="P192" s="200">
        <f>O192*H192</f>
        <v>0</v>
      </c>
      <c r="Q192" s="200">
        <v>0.04153</v>
      </c>
      <c r="R192" s="200">
        <f>Q192*H192</f>
        <v>0.473442</v>
      </c>
      <c r="S192" s="200">
        <v>0</v>
      </c>
      <c r="T192" s="201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02" t="s">
        <v>227</v>
      </c>
      <c r="AT192" s="202" t="s">
        <v>223</v>
      </c>
      <c r="AU192" s="202" t="s">
        <v>84</v>
      </c>
      <c r="AY192" s="19" t="s">
        <v>221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19" t="s">
        <v>82</v>
      </c>
      <c r="BK192" s="203">
        <f>ROUND(I192*H192,2)</f>
        <v>0</v>
      </c>
      <c r="BL192" s="19" t="s">
        <v>227</v>
      </c>
      <c r="BM192" s="202" t="s">
        <v>368</v>
      </c>
    </row>
    <row r="193" spans="1:47" s="2" customFormat="1" ht="19.5">
      <c r="A193" s="36"/>
      <c r="B193" s="37"/>
      <c r="C193" s="38"/>
      <c r="D193" s="204" t="s">
        <v>229</v>
      </c>
      <c r="E193" s="38"/>
      <c r="F193" s="205" t="s">
        <v>369</v>
      </c>
      <c r="G193" s="38"/>
      <c r="H193" s="38"/>
      <c r="I193" s="111"/>
      <c r="J193" s="38"/>
      <c r="K193" s="38"/>
      <c r="L193" s="41"/>
      <c r="M193" s="206"/>
      <c r="N193" s="207"/>
      <c r="O193" s="66"/>
      <c r="P193" s="66"/>
      <c r="Q193" s="66"/>
      <c r="R193" s="66"/>
      <c r="S193" s="66"/>
      <c r="T193" s="67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T193" s="19" t="s">
        <v>229</v>
      </c>
      <c r="AU193" s="19" t="s">
        <v>84</v>
      </c>
    </row>
    <row r="194" spans="2:51" s="13" customFormat="1" ht="11.25">
      <c r="B194" s="208"/>
      <c r="C194" s="209"/>
      <c r="D194" s="204" t="s">
        <v>231</v>
      </c>
      <c r="E194" s="210" t="s">
        <v>21</v>
      </c>
      <c r="F194" s="211" t="s">
        <v>370</v>
      </c>
      <c r="G194" s="209"/>
      <c r="H194" s="212">
        <v>11.4</v>
      </c>
      <c r="I194" s="213"/>
      <c r="J194" s="209"/>
      <c r="K194" s="209"/>
      <c r="L194" s="214"/>
      <c r="M194" s="215"/>
      <c r="N194" s="216"/>
      <c r="O194" s="216"/>
      <c r="P194" s="216"/>
      <c r="Q194" s="216"/>
      <c r="R194" s="216"/>
      <c r="S194" s="216"/>
      <c r="T194" s="217"/>
      <c r="AT194" s="218" t="s">
        <v>231</v>
      </c>
      <c r="AU194" s="218" t="s">
        <v>84</v>
      </c>
      <c r="AV194" s="13" t="s">
        <v>84</v>
      </c>
      <c r="AW194" s="13" t="s">
        <v>33</v>
      </c>
      <c r="AX194" s="13" t="s">
        <v>82</v>
      </c>
      <c r="AY194" s="218" t="s">
        <v>221</v>
      </c>
    </row>
    <row r="195" spans="1:65" s="2" customFormat="1" ht="21.75" customHeight="1">
      <c r="A195" s="36"/>
      <c r="B195" s="37"/>
      <c r="C195" s="191" t="s">
        <v>371</v>
      </c>
      <c r="D195" s="191" t="s">
        <v>223</v>
      </c>
      <c r="E195" s="192" t="s">
        <v>372</v>
      </c>
      <c r="F195" s="193" t="s">
        <v>373</v>
      </c>
      <c r="G195" s="194" t="s">
        <v>159</v>
      </c>
      <c r="H195" s="195">
        <v>3</v>
      </c>
      <c r="I195" s="196"/>
      <c r="J195" s="197">
        <f>ROUND(I195*H195,2)</f>
        <v>0</v>
      </c>
      <c r="K195" s="193" t="s">
        <v>226</v>
      </c>
      <c r="L195" s="41"/>
      <c r="M195" s="198" t="s">
        <v>21</v>
      </c>
      <c r="N195" s="199" t="s">
        <v>45</v>
      </c>
      <c r="O195" s="66"/>
      <c r="P195" s="200">
        <f>O195*H195</f>
        <v>0</v>
      </c>
      <c r="Q195" s="200">
        <v>0.0095</v>
      </c>
      <c r="R195" s="200">
        <f>Q195*H195</f>
        <v>0.028499999999999998</v>
      </c>
      <c r="S195" s="200">
        <v>0</v>
      </c>
      <c r="T195" s="201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02" t="s">
        <v>227</v>
      </c>
      <c r="AT195" s="202" t="s">
        <v>223</v>
      </c>
      <c r="AU195" s="202" t="s">
        <v>84</v>
      </c>
      <c r="AY195" s="19" t="s">
        <v>221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19" t="s">
        <v>82</v>
      </c>
      <c r="BK195" s="203">
        <f>ROUND(I195*H195,2)</f>
        <v>0</v>
      </c>
      <c r="BL195" s="19" t="s">
        <v>227</v>
      </c>
      <c r="BM195" s="202" t="s">
        <v>374</v>
      </c>
    </row>
    <row r="196" spans="1:47" s="2" customFormat="1" ht="19.5">
      <c r="A196" s="36"/>
      <c r="B196" s="37"/>
      <c r="C196" s="38"/>
      <c r="D196" s="204" t="s">
        <v>229</v>
      </c>
      <c r="E196" s="38"/>
      <c r="F196" s="205" t="s">
        <v>375</v>
      </c>
      <c r="G196" s="38"/>
      <c r="H196" s="38"/>
      <c r="I196" s="111"/>
      <c r="J196" s="38"/>
      <c r="K196" s="38"/>
      <c r="L196" s="41"/>
      <c r="M196" s="206"/>
      <c r="N196" s="207"/>
      <c r="O196" s="66"/>
      <c r="P196" s="66"/>
      <c r="Q196" s="66"/>
      <c r="R196" s="66"/>
      <c r="S196" s="66"/>
      <c r="T196" s="67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T196" s="19" t="s">
        <v>229</v>
      </c>
      <c r="AU196" s="19" t="s">
        <v>84</v>
      </c>
    </row>
    <row r="197" spans="2:51" s="13" customFormat="1" ht="11.25">
      <c r="B197" s="208"/>
      <c r="C197" s="209"/>
      <c r="D197" s="204" t="s">
        <v>231</v>
      </c>
      <c r="E197" s="210" t="s">
        <v>21</v>
      </c>
      <c r="F197" s="211" t="s">
        <v>376</v>
      </c>
      <c r="G197" s="209"/>
      <c r="H197" s="212">
        <v>3</v>
      </c>
      <c r="I197" s="213"/>
      <c r="J197" s="209"/>
      <c r="K197" s="209"/>
      <c r="L197" s="214"/>
      <c r="M197" s="215"/>
      <c r="N197" s="216"/>
      <c r="O197" s="216"/>
      <c r="P197" s="216"/>
      <c r="Q197" s="216"/>
      <c r="R197" s="216"/>
      <c r="S197" s="216"/>
      <c r="T197" s="217"/>
      <c r="AT197" s="218" t="s">
        <v>231</v>
      </c>
      <c r="AU197" s="218" t="s">
        <v>84</v>
      </c>
      <c r="AV197" s="13" t="s">
        <v>84</v>
      </c>
      <c r="AW197" s="13" t="s">
        <v>33</v>
      </c>
      <c r="AX197" s="13" t="s">
        <v>82</v>
      </c>
      <c r="AY197" s="218" t="s">
        <v>221</v>
      </c>
    </row>
    <row r="198" spans="1:65" s="2" customFormat="1" ht="21.75" customHeight="1">
      <c r="A198" s="36"/>
      <c r="B198" s="37"/>
      <c r="C198" s="191" t="s">
        <v>377</v>
      </c>
      <c r="D198" s="191" t="s">
        <v>223</v>
      </c>
      <c r="E198" s="192" t="s">
        <v>378</v>
      </c>
      <c r="F198" s="193" t="s">
        <v>379</v>
      </c>
      <c r="G198" s="194" t="s">
        <v>108</v>
      </c>
      <c r="H198" s="195">
        <v>732.44</v>
      </c>
      <c r="I198" s="196"/>
      <c r="J198" s="197">
        <f>ROUND(I198*H198,2)</f>
        <v>0</v>
      </c>
      <c r="K198" s="193" t="s">
        <v>226</v>
      </c>
      <c r="L198" s="41"/>
      <c r="M198" s="198" t="s">
        <v>21</v>
      </c>
      <c r="N198" s="199" t="s">
        <v>45</v>
      </c>
      <c r="O198" s="66"/>
      <c r="P198" s="200">
        <f>O198*H198</f>
        <v>0</v>
      </c>
      <c r="Q198" s="200">
        <v>0.0156</v>
      </c>
      <c r="R198" s="200">
        <f>Q198*H198</f>
        <v>11.426064</v>
      </c>
      <c r="S198" s="200">
        <v>0</v>
      </c>
      <c r="T198" s="201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02" t="s">
        <v>227</v>
      </c>
      <c r="AT198" s="202" t="s">
        <v>223</v>
      </c>
      <c r="AU198" s="202" t="s">
        <v>84</v>
      </c>
      <c r="AY198" s="19" t="s">
        <v>221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19" t="s">
        <v>82</v>
      </c>
      <c r="BK198" s="203">
        <f>ROUND(I198*H198,2)</f>
        <v>0</v>
      </c>
      <c r="BL198" s="19" t="s">
        <v>227</v>
      </c>
      <c r="BM198" s="202" t="s">
        <v>380</v>
      </c>
    </row>
    <row r="199" spans="1:47" s="2" customFormat="1" ht="19.5">
      <c r="A199" s="36"/>
      <c r="B199" s="37"/>
      <c r="C199" s="38"/>
      <c r="D199" s="204" t="s">
        <v>229</v>
      </c>
      <c r="E199" s="38"/>
      <c r="F199" s="205" t="s">
        <v>381</v>
      </c>
      <c r="G199" s="38"/>
      <c r="H199" s="38"/>
      <c r="I199" s="111"/>
      <c r="J199" s="38"/>
      <c r="K199" s="38"/>
      <c r="L199" s="41"/>
      <c r="M199" s="206"/>
      <c r="N199" s="207"/>
      <c r="O199" s="66"/>
      <c r="P199" s="66"/>
      <c r="Q199" s="66"/>
      <c r="R199" s="66"/>
      <c r="S199" s="66"/>
      <c r="T199" s="67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T199" s="19" t="s">
        <v>229</v>
      </c>
      <c r="AU199" s="19" t="s">
        <v>84</v>
      </c>
    </row>
    <row r="200" spans="2:51" s="13" customFormat="1" ht="11.25">
      <c r="B200" s="208"/>
      <c r="C200" s="209"/>
      <c r="D200" s="204" t="s">
        <v>231</v>
      </c>
      <c r="E200" s="210" t="s">
        <v>21</v>
      </c>
      <c r="F200" s="211" t="s">
        <v>163</v>
      </c>
      <c r="G200" s="209"/>
      <c r="H200" s="212">
        <v>732.44</v>
      </c>
      <c r="I200" s="213"/>
      <c r="J200" s="209"/>
      <c r="K200" s="209"/>
      <c r="L200" s="214"/>
      <c r="M200" s="215"/>
      <c r="N200" s="216"/>
      <c r="O200" s="216"/>
      <c r="P200" s="216"/>
      <c r="Q200" s="216"/>
      <c r="R200" s="216"/>
      <c r="S200" s="216"/>
      <c r="T200" s="217"/>
      <c r="AT200" s="218" t="s">
        <v>231</v>
      </c>
      <c r="AU200" s="218" t="s">
        <v>84</v>
      </c>
      <c r="AV200" s="13" t="s">
        <v>84</v>
      </c>
      <c r="AW200" s="13" t="s">
        <v>33</v>
      </c>
      <c r="AX200" s="13" t="s">
        <v>82</v>
      </c>
      <c r="AY200" s="218" t="s">
        <v>221</v>
      </c>
    </row>
    <row r="201" spans="1:65" s="2" customFormat="1" ht="21.75" customHeight="1">
      <c r="A201" s="36"/>
      <c r="B201" s="37"/>
      <c r="C201" s="191" t="s">
        <v>382</v>
      </c>
      <c r="D201" s="191" t="s">
        <v>223</v>
      </c>
      <c r="E201" s="192" t="s">
        <v>383</v>
      </c>
      <c r="F201" s="193" t="s">
        <v>384</v>
      </c>
      <c r="G201" s="194" t="s">
        <v>159</v>
      </c>
      <c r="H201" s="195">
        <v>6.6</v>
      </c>
      <c r="I201" s="196"/>
      <c r="J201" s="197">
        <f>ROUND(I201*H201,2)</f>
        <v>0</v>
      </c>
      <c r="K201" s="193" t="s">
        <v>226</v>
      </c>
      <c r="L201" s="41"/>
      <c r="M201" s="198" t="s">
        <v>21</v>
      </c>
      <c r="N201" s="199" t="s">
        <v>45</v>
      </c>
      <c r="O201" s="66"/>
      <c r="P201" s="200">
        <f>O201*H201</f>
        <v>0</v>
      </c>
      <c r="Q201" s="200">
        <v>0.1794</v>
      </c>
      <c r="R201" s="200">
        <f>Q201*H201</f>
        <v>1.18404</v>
      </c>
      <c r="S201" s="200">
        <v>0</v>
      </c>
      <c r="T201" s="201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02" t="s">
        <v>227</v>
      </c>
      <c r="AT201" s="202" t="s">
        <v>223</v>
      </c>
      <c r="AU201" s="202" t="s">
        <v>84</v>
      </c>
      <c r="AY201" s="19" t="s">
        <v>221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19" t="s">
        <v>82</v>
      </c>
      <c r="BK201" s="203">
        <f>ROUND(I201*H201,2)</f>
        <v>0</v>
      </c>
      <c r="BL201" s="19" t="s">
        <v>227</v>
      </c>
      <c r="BM201" s="202" t="s">
        <v>385</v>
      </c>
    </row>
    <row r="202" spans="1:47" s="2" customFormat="1" ht="19.5">
      <c r="A202" s="36"/>
      <c r="B202" s="37"/>
      <c r="C202" s="38"/>
      <c r="D202" s="204" t="s">
        <v>229</v>
      </c>
      <c r="E202" s="38"/>
      <c r="F202" s="205" t="s">
        <v>386</v>
      </c>
      <c r="G202" s="38"/>
      <c r="H202" s="38"/>
      <c r="I202" s="111"/>
      <c r="J202" s="38"/>
      <c r="K202" s="38"/>
      <c r="L202" s="41"/>
      <c r="M202" s="206"/>
      <c r="N202" s="207"/>
      <c r="O202" s="66"/>
      <c r="P202" s="66"/>
      <c r="Q202" s="66"/>
      <c r="R202" s="66"/>
      <c r="S202" s="66"/>
      <c r="T202" s="67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T202" s="19" t="s">
        <v>229</v>
      </c>
      <c r="AU202" s="19" t="s">
        <v>84</v>
      </c>
    </row>
    <row r="203" spans="2:51" s="13" customFormat="1" ht="11.25">
      <c r="B203" s="208"/>
      <c r="C203" s="209"/>
      <c r="D203" s="204" t="s">
        <v>231</v>
      </c>
      <c r="E203" s="210" t="s">
        <v>21</v>
      </c>
      <c r="F203" s="211" t="s">
        <v>387</v>
      </c>
      <c r="G203" s="209"/>
      <c r="H203" s="212">
        <v>6.6</v>
      </c>
      <c r="I203" s="213"/>
      <c r="J203" s="209"/>
      <c r="K203" s="209"/>
      <c r="L203" s="214"/>
      <c r="M203" s="215"/>
      <c r="N203" s="216"/>
      <c r="O203" s="216"/>
      <c r="P203" s="216"/>
      <c r="Q203" s="216"/>
      <c r="R203" s="216"/>
      <c r="S203" s="216"/>
      <c r="T203" s="217"/>
      <c r="AT203" s="218" t="s">
        <v>231</v>
      </c>
      <c r="AU203" s="218" t="s">
        <v>84</v>
      </c>
      <c r="AV203" s="13" t="s">
        <v>84</v>
      </c>
      <c r="AW203" s="13" t="s">
        <v>33</v>
      </c>
      <c r="AX203" s="13" t="s">
        <v>82</v>
      </c>
      <c r="AY203" s="218" t="s">
        <v>221</v>
      </c>
    </row>
    <row r="204" spans="1:65" s="2" customFormat="1" ht="16.5" customHeight="1">
      <c r="A204" s="36"/>
      <c r="B204" s="37"/>
      <c r="C204" s="191" t="s">
        <v>388</v>
      </c>
      <c r="D204" s="191" t="s">
        <v>223</v>
      </c>
      <c r="E204" s="192" t="s">
        <v>389</v>
      </c>
      <c r="F204" s="193" t="s">
        <v>390</v>
      </c>
      <c r="G204" s="194" t="s">
        <v>108</v>
      </c>
      <c r="H204" s="195">
        <v>28.08</v>
      </c>
      <c r="I204" s="196"/>
      <c r="J204" s="197">
        <f>ROUND(I204*H204,2)</f>
        <v>0</v>
      </c>
      <c r="K204" s="193" t="s">
        <v>226</v>
      </c>
      <c r="L204" s="41"/>
      <c r="M204" s="198" t="s">
        <v>21</v>
      </c>
      <c r="N204" s="199" t="s">
        <v>45</v>
      </c>
      <c r="O204" s="66"/>
      <c r="P204" s="200">
        <f>O204*H204</f>
        <v>0</v>
      </c>
      <c r="Q204" s="200">
        <v>0.0389</v>
      </c>
      <c r="R204" s="200">
        <f>Q204*H204</f>
        <v>1.092312</v>
      </c>
      <c r="S204" s="200">
        <v>0</v>
      </c>
      <c r="T204" s="201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202" t="s">
        <v>227</v>
      </c>
      <c r="AT204" s="202" t="s">
        <v>223</v>
      </c>
      <c r="AU204" s="202" t="s">
        <v>84</v>
      </c>
      <c r="AY204" s="19" t="s">
        <v>221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19" t="s">
        <v>82</v>
      </c>
      <c r="BK204" s="203">
        <f>ROUND(I204*H204,2)</f>
        <v>0</v>
      </c>
      <c r="BL204" s="19" t="s">
        <v>227</v>
      </c>
      <c r="BM204" s="202" t="s">
        <v>391</v>
      </c>
    </row>
    <row r="205" spans="1:47" s="2" customFormat="1" ht="11.25">
      <c r="A205" s="36"/>
      <c r="B205" s="37"/>
      <c r="C205" s="38"/>
      <c r="D205" s="204" t="s">
        <v>229</v>
      </c>
      <c r="E205" s="38"/>
      <c r="F205" s="205" t="s">
        <v>392</v>
      </c>
      <c r="G205" s="38"/>
      <c r="H205" s="38"/>
      <c r="I205" s="111"/>
      <c r="J205" s="38"/>
      <c r="K205" s="38"/>
      <c r="L205" s="41"/>
      <c r="M205" s="206"/>
      <c r="N205" s="207"/>
      <c r="O205" s="66"/>
      <c r="P205" s="66"/>
      <c r="Q205" s="66"/>
      <c r="R205" s="66"/>
      <c r="S205" s="66"/>
      <c r="T205" s="67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T205" s="19" t="s">
        <v>229</v>
      </c>
      <c r="AU205" s="19" t="s">
        <v>84</v>
      </c>
    </row>
    <row r="206" spans="2:51" s="13" customFormat="1" ht="11.25">
      <c r="B206" s="208"/>
      <c r="C206" s="209"/>
      <c r="D206" s="204" t="s">
        <v>231</v>
      </c>
      <c r="E206" s="210" t="s">
        <v>21</v>
      </c>
      <c r="F206" s="211" t="s">
        <v>393</v>
      </c>
      <c r="G206" s="209"/>
      <c r="H206" s="212">
        <v>28.08</v>
      </c>
      <c r="I206" s="213"/>
      <c r="J206" s="209"/>
      <c r="K206" s="209"/>
      <c r="L206" s="214"/>
      <c r="M206" s="215"/>
      <c r="N206" s="216"/>
      <c r="O206" s="216"/>
      <c r="P206" s="216"/>
      <c r="Q206" s="216"/>
      <c r="R206" s="216"/>
      <c r="S206" s="216"/>
      <c r="T206" s="217"/>
      <c r="AT206" s="218" t="s">
        <v>231</v>
      </c>
      <c r="AU206" s="218" t="s">
        <v>84</v>
      </c>
      <c r="AV206" s="13" t="s">
        <v>84</v>
      </c>
      <c r="AW206" s="13" t="s">
        <v>33</v>
      </c>
      <c r="AX206" s="13" t="s">
        <v>82</v>
      </c>
      <c r="AY206" s="218" t="s">
        <v>221</v>
      </c>
    </row>
    <row r="207" spans="1:65" s="2" customFormat="1" ht="21.75" customHeight="1">
      <c r="A207" s="36"/>
      <c r="B207" s="37"/>
      <c r="C207" s="191" t="s">
        <v>394</v>
      </c>
      <c r="D207" s="191" t="s">
        <v>223</v>
      </c>
      <c r="E207" s="192" t="s">
        <v>395</v>
      </c>
      <c r="F207" s="193" t="s">
        <v>396</v>
      </c>
      <c r="G207" s="194" t="s">
        <v>129</v>
      </c>
      <c r="H207" s="195">
        <v>36.8</v>
      </c>
      <c r="I207" s="196"/>
      <c r="J207" s="197">
        <f>ROUND(I207*H207,2)</f>
        <v>0</v>
      </c>
      <c r="K207" s="193" t="s">
        <v>226</v>
      </c>
      <c r="L207" s="41"/>
      <c r="M207" s="198" t="s">
        <v>21</v>
      </c>
      <c r="N207" s="199" t="s">
        <v>45</v>
      </c>
      <c r="O207" s="66"/>
      <c r="P207" s="200">
        <f>O207*H207</f>
        <v>0</v>
      </c>
      <c r="Q207" s="200">
        <v>0.0015</v>
      </c>
      <c r="R207" s="200">
        <f>Q207*H207</f>
        <v>0.0552</v>
      </c>
      <c r="S207" s="200">
        <v>0</v>
      </c>
      <c r="T207" s="201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202" t="s">
        <v>227</v>
      </c>
      <c r="AT207" s="202" t="s">
        <v>223</v>
      </c>
      <c r="AU207" s="202" t="s">
        <v>84</v>
      </c>
      <c r="AY207" s="19" t="s">
        <v>221</v>
      </c>
      <c r="BE207" s="203">
        <f>IF(N207="základní",J207,0)</f>
        <v>0</v>
      </c>
      <c r="BF207" s="203">
        <f>IF(N207="snížená",J207,0)</f>
        <v>0</v>
      </c>
      <c r="BG207" s="203">
        <f>IF(N207="zákl. přenesená",J207,0)</f>
        <v>0</v>
      </c>
      <c r="BH207" s="203">
        <f>IF(N207="sníž. přenesená",J207,0)</f>
        <v>0</v>
      </c>
      <c r="BI207" s="203">
        <f>IF(N207="nulová",J207,0)</f>
        <v>0</v>
      </c>
      <c r="BJ207" s="19" t="s">
        <v>82</v>
      </c>
      <c r="BK207" s="203">
        <f>ROUND(I207*H207,2)</f>
        <v>0</v>
      </c>
      <c r="BL207" s="19" t="s">
        <v>227</v>
      </c>
      <c r="BM207" s="202" t="s">
        <v>397</v>
      </c>
    </row>
    <row r="208" spans="1:47" s="2" customFormat="1" ht="19.5">
      <c r="A208" s="36"/>
      <c r="B208" s="37"/>
      <c r="C208" s="38"/>
      <c r="D208" s="204" t="s">
        <v>229</v>
      </c>
      <c r="E208" s="38"/>
      <c r="F208" s="205" t="s">
        <v>398</v>
      </c>
      <c r="G208" s="38"/>
      <c r="H208" s="38"/>
      <c r="I208" s="111"/>
      <c r="J208" s="38"/>
      <c r="K208" s="38"/>
      <c r="L208" s="41"/>
      <c r="M208" s="206"/>
      <c r="N208" s="207"/>
      <c r="O208" s="66"/>
      <c r="P208" s="66"/>
      <c r="Q208" s="66"/>
      <c r="R208" s="66"/>
      <c r="S208" s="66"/>
      <c r="T208" s="67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T208" s="19" t="s">
        <v>229</v>
      </c>
      <c r="AU208" s="19" t="s">
        <v>84</v>
      </c>
    </row>
    <row r="209" spans="2:51" s="13" customFormat="1" ht="11.25">
      <c r="B209" s="208"/>
      <c r="C209" s="209"/>
      <c r="D209" s="204" t="s">
        <v>231</v>
      </c>
      <c r="E209" s="210" t="s">
        <v>21</v>
      </c>
      <c r="F209" s="211" t="s">
        <v>399</v>
      </c>
      <c r="G209" s="209"/>
      <c r="H209" s="212">
        <v>15.6</v>
      </c>
      <c r="I209" s="213"/>
      <c r="J209" s="209"/>
      <c r="K209" s="209"/>
      <c r="L209" s="214"/>
      <c r="M209" s="215"/>
      <c r="N209" s="216"/>
      <c r="O209" s="216"/>
      <c r="P209" s="216"/>
      <c r="Q209" s="216"/>
      <c r="R209" s="216"/>
      <c r="S209" s="216"/>
      <c r="T209" s="217"/>
      <c r="AT209" s="218" t="s">
        <v>231</v>
      </c>
      <c r="AU209" s="218" t="s">
        <v>84</v>
      </c>
      <c r="AV209" s="13" t="s">
        <v>84</v>
      </c>
      <c r="AW209" s="13" t="s">
        <v>33</v>
      </c>
      <c r="AX209" s="13" t="s">
        <v>74</v>
      </c>
      <c r="AY209" s="218" t="s">
        <v>221</v>
      </c>
    </row>
    <row r="210" spans="2:51" s="13" customFormat="1" ht="11.25">
      <c r="B210" s="208"/>
      <c r="C210" s="209"/>
      <c r="D210" s="204" t="s">
        <v>231</v>
      </c>
      <c r="E210" s="210" t="s">
        <v>21</v>
      </c>
      <c r="F210" s="211" t="s">
        <v>400</v>
      </c>
      <c r="G210" s="209"/>
      <c r="H210" s="212">
        <v>21.2</v>
      </c>
      <c r="I210" s="213"/>
      <c r="J210" s="209"/>
      <c r="K210" s="209"/>
      <c r="L210" s="214"/>
      <c r="M210" s="215"/>
      <c r="N210" s="216"/>
      <c r="O210" s="216"/>
      <c r="P210" s="216"/>
      <c r="Q210" s="216"/>
      <c r="R210" s="216"/>
      <c r="S210" s="216"/>
      <c r="T210" s="217"/>
      <c r="AT210" s="218" t="s">
        <v>231</v>
      </c>
      <c r="AU210" s="218" t="s">
        <v>84</v>
      </c>
      <c r="AV210" s="13" t="s">
        <v>84</v>
      </c>
      <c r="AW210" s="13" t="s">
        <v>33</v>
      </c>
      <c r="AX210" s="13" t="s">
        <v>74</v>
      </c>
      <c r="AY210" s="218" t="s">
        <v>221</v>
      </c>
    </row>
    <row r="211" spans="2:51" s="14" customFormat="1" ht="11.25">
      <c r="B211" s="219"/>
      <c r="C211" s="220"/>
      <c r="D211" s="204" t="s">
        <v>231</v>
      </c>
      <c r="E211" s="221" t="s">
        <v>21</v>
      </c>
      <c r="F211" s="222" t="s">
        <v>239</v>
      </c>
      <c r="G211" s="220"/>
      <c r="H211" s="223">
        <v>36.8</v>
      </c>
      <c r="I211" s="224"/>
      <c r="J211" s="220"/>
      <c r="K211" s="220"/>
      <c r="L211" s="225"/>
      <c r="M211" s="226"/>
      <c r="N211" s="227"/>
      <c r="O211" s="227"/>
      <c r="P211" s="227"/>
      <c r="Q211" s="227"/>
      <c r="R211" s="227"/>
      <c r="S211" s="227"/>
      <c r="T211" s="228"/>
      <c r="AT211" s="229" t="s">
        <v>231</v>
      </c>
      <c r="AU211" s="229" t="s">
        <v>84</v>
      </c>
      <c r="AV211" s="14" t="s">
        <v>227</v>
      </c>
      <c r="AW211" s="14" t="s">
        <v>33</v>
      </c>
      <c r="AX211" s="14" t="s">
        <v>82</v>
      </c>
      <c r="AY211" s="229" t="s">
        <v>221</v>
      </c>
    </row>
    <row r="212" spans="1:65" s="2" customFormat="1" ht="16.5" customHeight="1">
      <c r="A212" s="36"/>
      <c r="B212" s="37"/>
      <c r="C212" s="191" t="s">
        <v>401</v>
      </c>
      <c r="D212" s="191" t="s">
        <v>223</v>
      </c>
      <c r="E212" s="192" t="s">
        <v>402</v>
      </c>
      <c r="F212" s="193" t="s">
        <v>403</v>
      </c>
      <c r="G212" s="194" t="s">
        <v>108</v>
      </c>
      <c r="H212" s="195">
        <v>124</v>
      </c>
      <c r="I212" s="196"/>
      <c r="J212" s="197">
        <f>ROUND(I212*H212,2)</f>
        <v>0</v>
      </c>
      <c r="K212" s="193" t="s">
        <v>226</v>
      </c>
      <c r="L212" s="41"/>
      <c r="M212" s="198" t="s">
        <v>21</v>
      </c>
      <c r="N212" s="199" t="s">
        <v>45</v>
      </c>
      <c r="O212" s="66"/>
      <c r="P212" s="200">
        <f>O212*H212</f>
        <v>0</v>
      </c>
      <c r="Q212" s="200">
        <v>0.0401682</v>
      </c>
      <c r="R212" s="200">
        <f>Q212*H212</f>
        <v>4.9808568</v>
      </c>
      <c r="S212" s="200">
        <v>0.04</v>
      </c>
      <c r="T212" s="201">
        <f>S212*H212</f>
        <v>4.96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202" t="s">
        <v>227</v>
      </c>
      <c r="AT212" s="202" t="s">
        <v>223</v>
      </c>
      <c r="AU212" s="202" t="s">
        <v>84</v>
      </c>
      <c r="AY212" s="19" t="s">
        <v>221</v>
      </c>
      <c r="BE212" s="203">
        <f>IF(N212="základní",J212,0)</f>
        <v>0</v>
      </c>
      <c r="BF212" s="203">
        <f>IF(N212="snížená",J212,0)</f>
        <v>0</v>
      </c>
      <c r="BG212" s="203">
        <f>IF(N212="zákl. přenesená",J212,0)</f>
        <v>0</v>
      </c>
      <c r="BH212" s="203">
        <f>IF(N212="sníž. přenesená",J212,0)</f>
        <v>0</v>
      </c>
      <c r="BI212" s="203">
        <f>IF(N212="nulová",J212,0)</f>
        <v>0</v>
      </c>
      <c r="BJ212" s="19" t="s">
        <v>82</v>
      </c>
      <c r="BK212" s="203">
        <f>ROUND(I212*H212,2)</f>
        <v>0</v>
      </c>
      <c r="BL212" s="19" t="s">
        <v>227</v>
      </c>
      <c r="BM212" s="202" t="s">
        <v>404</v>
      </c>
    </row>
    <row r="213" spans="1:47" s="2" customFormat="1" ht="19.5">
      <c r="A213" s="36"/>
      <c r="B213" s="37"/>
      <c r="C213" s="38"/>
      <c r="D213" s="204" t="s">
        <v>229</v>
      </c>
      <c r="E213" s="38"/>
      <c r="F213" s="205" t="s">
        <v>405</v>
      </c>
      <c r="G213" s="38"/>
      <c r="H213" s="38"/>
      <c r="I213" s="111"/>
      <c r="J213" s="38"/>
      <c r="K213" s="38"/>
      <c r="L213" s="41"/>
      <c r="M213" s="206"/>
      <c r="N213" s="207"/>
      <c r="O213" s="66"/>
      <c r="P213" s="66"/>
      <c r="Q213" s="66"/>
      <c r="R213" s="66"/>
      <c r="S213" s="66"/>
      <c r="T213" s="67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T213" s="19" t="s">
        <v>229</v>
      </c>
      <c r="AU213" s="19" t="s">
        <v>84</v>
      </c>
    </row>
    <row r="214" spans="1:47" s="2" customFormat="1" ht="19.5">
      <c r="A214" s="36"/>
      <c r="B214" s="37"/>
      <c r="C214" s="38"/>
      <c r="D214" s="204" t="s">
        <v>406</v>
      </c>
      <c r="E214" s="38"/>
      <c r="F214" s="261" t="s">
        <v>407</v>
      </c>
      <c r="G214" s="38"/>
      <c r="H214" s="38"/>
      <c r="I214" s="111"/>
      <c r="J214" s="38"/>
      <c r="K214" s="38"/>
      <c r="L214" s="41"/>
      <c r="M214" s="206"/>
      <c r="N214" s="207"/>
      <c r="O214" s="66"/>
      <c r="P214" s="66"/>
      <c r="Q214" s="66"/>
      <c r="R214" s="66"/>
      <c r="S214" s="66"/>
      <c r="T214" s="67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T214" s="19" t="s">
        <v>406</v>
      </c>
      <c r="AU214" s="19" t="s">
        <v>84</v>
      </c>
    </row>
    <row r="215" spans="2:51" s="13" customFormat="1" ht="11.25">
      <c r="B215" s="208"/>
      <c r="C215" s="209"/>
      <c r="D215" s="204" t="s">
        <v>231</v>
      </c>
      <c r="E215" s="210" t="s">
        <v>136</v>
      </c>
      <c r="F215" s="211" t="s">
        <v>338</v>
      </c>
      <c r="G215" s="209"/>
      <c r="H215" s="212">
        <v>124</v>
      </c>
      <c r="I215" s="213"/>
      <c r="J215" s="209"/>
      <c r="K215" s="209"/>
      <c r="L215" s="214"/>
      <c r="M215" s="215"/>
      <c r="N215" s="216"/>
      <c r="O215" s="216"/>
      <c r="P215" s="216"/>
      <c r="Q215" s="216"/>
      <c r="R215" s="216"/>
      <c r="S215" s="216"/>
      <c r="T215" s="217"/>
      <c r="AT215" s="218" t="s">
        <v>231</v>
      </c>
      <c r="AU215" s="218" t="s">
        <v>84</v>
      </c>
      <c r="AV215" s="13" t="s">
        <v>84</v>
      </c>
      <c r="AW215" s="13" t="s">
        <v>33</v>
      </c>
      <c r="AX215" s="13" t="s">
        <v>82</v>
      </c>
      <c r="AY215" s="218" t="s">
        <v>221</v>
      </c>
    </row>
    <row r="216" spans="1:65" s="2" customFormat="1" ht="21.75" customHeight="1">
      <c r="A216" s="36"/>
      <c r="B216" s="37"/>
      <c r="C216" s="191" t="s">
        <v>114</v>
      </c>
      <c r="D216" s="191" t="s">
        <v>223</v>
      </c>
      <c r="E216" s="192" t="s">
        <v>408</v>
      </c>
      <c r="F216" s="193" t="s">
        <v>409</v>
      </c>
      <c r="G216" s="194" t="s">
        <v>108</v>
      </c>
      <c r="H216" s="195">
        <v>124</v>
      </c>
      <c r="I216" s="196"/>
      <c r="J216" s="197">
        <f>ROUND(I216*H216,2)</f>
        <v>0</v>
      </c>
      <c r="K216" s="193" t="s">
        <v>226</v>
      </c>
      <c r="L216" s="41"/>
      <c r="M216" s="198" t="s">
        <v>21</v>
      </c>
      <c r="N216" s="199" t="s">
        <v>45</v>
      </c>
      <c r="O216" s="66"/>
      <c r="P216" s="200">
        <f>O216*H216</f>
        <v>0</v>
      </c>
      <c r="Q216" s="200">
        <v>0.00022</v>
      </c>
      <c r="R216" s="200">
        <f>Q216*H216</f>
        <v>0.027280000000000002</v>
      </c>
      <c r="S216" s="200">
        <v>0.002</v>
      </c>
      <c r="T216" s="201">
        <f>S216*H216</f>
        <v>0.248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202" t="s">
        <v>227</v>
      </c>
      <c r="AT216" s="202" t="s">
        <v>223</v>
      </c>
      <c r="AU216" s="202" t="s">
        <v>84</v>
      </c>
      <c r="AY216" s="19" t="s">
        <v>221</v>
      </c>
      <c r="BE216" s="203">
        <f>IF(N216="základní",J216,0)</f>
        <v>0</v>
      </c>
      <c r="BF216" s="203">
        <f>IF(N216="snížená",J216,0)</f>
        <v>0</v>
      </c>
      <c r="BG216" s="203">
        <f>IF(N216="zákl. přenesená",J216,0)</f>
        <v>0</v>
      </c>
      <c r="BH216" s="203">
        <f>IF(N216="sníž. přenesená",J216,0)</f>
        <v>0</v>
      </c>
      <c r="BI216" s="203">
        <f>IF(N216="nulová",J216,0)</f>
        <v>0</v>
      </c>
      <c r="BJ216" s="19" t="s">
        <v>82</v>
      </c>
      <c r="BK216" s="203">
        <f>ROUND(I216*H216,2)</f>
        <v>0</v>
      </c>
      <c r="BL216" s="19" t="s">
        <v>227</v>
      </c>
      <c r="BM216" s="202" t="s">
        <v>410</v>
      </c>
    </row>
    <row r="217" spans="1:47" s="2" customFormat="1" ht="29.25">
      <c r="A217" s="36"/>
      <c r="B217" s="37"/>
      <c r="C217" s="38"/>
      <c r="D217" s="204" t="s">
        <v>229</v>
      </c>
      <c r="E217" s="38"/>
      <c r="F217" s="205" t="s">
        <v>411</v>
      </c>
      <c r="G217" s="38"/>
      <c r="H217" s="38"/>
      <c r="I217" s="111"/>
      <c r="J217" s="38"/>
      <c r="K217" s="38"/>
      <c r="L217" s="41"/>
      <c r="M217" s="206"/>
      <c r="N217" s="207"/>
      <c r="O217" s="66"/>
      <c r="P217" s="66"/>
      <c r="Q217" s="66"/>
      <c r="R217" s="66"/>
      <c r="S217" s="66"/>
      <c r="T217" s="67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T217" s="19" t="s">
        <v>229</v>
      </c>
      <c r="AU217" s="19" t="s">
        <v>84</v>
      </c>
    </row>
    <row r="218" spans="1:47" s="2" customFormat="1" ht="19.5">
      <c r="A218" s="36"/>
      <c r="B218" s="37"/>
      <c r="C218" s="38"/>
      <c r="D218" s="204" t="s">
        <v>406</v>
      </c>
      <c r="E218" s="38"/>
      <c r="F218" s="261" t="s">
        <v>412</v>
      </c>
      <c r="G218" s="38"/>
      <c r="H218" s="38"/>
      <c r="I218" s="111"/>
      <c r="J218" s="38"/>
      <c r="K218" s="38"/>
      <c r="L218" s="41"/>
      <c r="M218" s="206"/>
      <c r="N218" s="207"/>
      <c r="O218" s="66"/>
      <c r="P218" s="66"/>
      <c r="Q218" s="66"/>
      <c r="R218" s="66"/>
      <c r="S218" s="66"/>
      <c r="T218" s="67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T218" s="19" t="s">
        <v>406</v>
      </c>
      <c r="AU218" s="19" t="s">
        <v>84</v>
      </c>
    </row>
    <row r="219" spans="2:51" s="13" customFormat="1" ht="11.25">
      <c r="B219" s="208"/>
      <c r="C219" s="209"/>
      <c r="D219" s="204" t="s">
        <v>231</v>
      </c>
      <c r="E219" s="210" t="s">
        <v>21</v>
      </c>
      <c r="F219" s="211" t="s">
        <v>338</v>
      </c>
      <c r="G219" s="209"/>
      <c r="H219" s="212">
        <v>124</v>
      </c>
      <c r="I219" s="213"/>
      <c r="J219" s="209"/>
      <c r="K219" s="209"/>
      <c r="L219" s="214"/>
      <c r="M219" s="215"/>
      <c r="N219" s="216"/>
      <c r="O219" s="216"/>
      <c r="P219" s="216"/>
      <c r="Q219" s="216"/>
      <c r="R219" s="216"/>
      <c r="S219" s="216"/>
      <c r="T219" s="217"/>
      <c r="AT219" s="218" t="s">
        <v>231</v>
      </c>
      <c r="AU219" s="218" t="s">
        <v>84</v>
      </c>
      <c r="AV219" s="13" t="s">
        <v>84</v>
      </c>
      <c r="AW219" s="13" t="s">
        <v>33</v>
      </c>
      <c r="AX219" s="13" t="s">
        <v>74</v>
      </c>
      <c r="AY219" s="218" t="s">
        <v>221</v>
      </c>
    </row>
    <row r="220" spans="2:51" s="14" customFormat="1" ht="11.25">
      <c r="B220" s="219"/>
      <c r="C220" s="220"/>
      <c r="D220" s="204" t="s">
        <v>231</v>
      </c>
      <c r="E220" s="221" t="s">
        <v>126</v>
      </c>
      <c r="F220" s="222" t="s">
        <v>239</v>
      </c>
      <c r="G220" s="220"/>
      <c r="H220" s="223">
        <v>124</v>
      </c>
      <c r="I220" s="224"/>
      <c r="J220" s="220"/>
      <c r="K220" s="220"/>
      <c r="L220" s="225"/>
      <c r="M220" s="226"/>
      <c r="N220" s="227"/>
      <c r="O220" s="227"/>
      <c r="P220" s="227"/>
      <c r="Q220" s="227"/>
      <c r="R220" s="227"/>
      <c r="S220" s="227"/>
      <c r="T220" s="228"/>
      <c r="AT220" s="229" t="s">
        <v>231</v>
      </c>
      <c r="AU220" s="229" t="s">
        <v>84</v>
      </c>
      <c r="AV220" s="14" t="s">
        <v>227</v>
      </c>
      <c r="AW220" s="14" t="s">
        <v>33</v>
      </c>
      <c r="AX220" s="14" t="s">
        <v>82</v>
      </c>
      <c r="AY220" s="229" t="s">
        <v>221</v>
      </c>
    </row>
    <row r="221" spans="1:65" s="2" customFormat="1" ht="21.75" customHeight="1">
      <c r="A221" s="36"/>
      <c r="B221" s="37"/>
      <c r="C221" s="191" t="s">
        <v>413</v>
      </c>
      <c r="D221" s="191" t="s">
        <v>223</v>
      </c>
      <c r="E221" s="192" t="s">
        <v>414</v>
      </c>
      <c r="F221" s="193" t="s">
        <v>415</v>
      </c>
      <c r="G221" s="194" t="s">
        <v>159</v>
      </c>
      <c r="H221" s="195">
        <v>3</v>
      </c>
      <c r="I221" s="196"/>
      <c r="J221" s="197">
        <f>ROUND(I221*H221,2)</f>
        <v>0</v>
      </c>
      <c r="K221" s="193" t="s">
        <v>226</v>
      </c>
      <c r="L221" s="41"/>
      <c r="M221" s="198" t="s">
        <v>21</v>
      </c>
      <c r="N221" s="199" t="s">
        <v>45</v>
      </c>
      <c r="O221" s="66"/>
      <c r="P221" s="200">
        <f>O221*H221</f>
        <v>0</v>
      </c>
      <c r="Q221" s="200">
        <v>0.00330272</v>
      </c>
      <c r="R221" s="200">
        <f>Q221*H221</f>
        <v>0.00990816</v>
      </c>
      <c r="S221" s="200">
        <v>0</v>
      </c>
      <c r="T221" s="201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202" t="s">
        <v>227</v>
      </c>
      <c r="AT221" s="202" t="s">
        <v>223</v>
      </c>
      <c r="AU221" s="202" t="s">
        <v>84</v>
      </c>
      <c r="AY221" s="19" t="s">
        <v>221</v>
      </c>
      <c r="BE221" s="203">
        <f>IF(N221="základní",J221,0)</f>
        <v>0</v>
      </c>
      <c r="BF221" s="203">
        <f>IF(N221="snížená",J221,0)</f>
        <v>0</v>
      </c>
      <c r="BG221" s="203">
        <f>IF(N221="zákl. přenesená",J221,0)</f>
        <v>0</v>
      </c>
      <c r="BH221" s="203">
        <f>IF(N221="sníž. přenesená",J221,0)</f>
        <v>0</v>
      </c>
      <c r="BI221" s="203">
        <f>IF(N221="nulová",J221,0)</f>
        <v>0</v>
      </c>
      <c r="BJ221" s="19" t="s">
        <v>82</v>
      </c>
      <c r="BK221" s="203">
        <f>ROUND(I221*H221,2)</f>
        <v>0</v>
      </c>
      <c r="BL221" s="19" t="s">
        <v>227</v>
      </c>
      <c r="BM221" s="202" t="s">
        <v>416</v>
      </c>
    </row>
    <row r="222" spans="1:47" s="2" customFormat="1" ht="29.25">
      <c r="A222" s="36"/>
      <c r="B222" s="37"/>
      <c r="C222" s="38"/>
      <c r="D222" s="204" t="s">
        <v>229</v>
      </c>
      <c r="E222" s="38"/>
      <c r="F222" s="205" t="s">
        <v>417</v>
      </c>
      <c r="G222" s="38"/>
      <c r="H222" s="38"/>
      <c r="I222" s="111"/>
      <c r="J222" s="38"/>
      <c r="K222" s="38"/>
      <c r="L222" s="41"/>
      <c r="M222" s="206"/>
      <c r="N222" s="207"/>
      <c r="O222" s="66"/>
      <c r="P222" s="66"/>
      <c r="Q222" s="66"/>
      <c r="R222" s="66"/>
      <c r="S222" s="66"/>
      <c r="T222" s="67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T222" s="19" t="s">
        <v>229</v>
      </c>
      <c r="AU222" s="19" t="s">
        <v>84</v>
      </c>
    </row>
    <row r="223" spans="2:51" s="13" customFormat="1" ht="11.25">
      <c r="B223" s="208"/>
      <c r="C223" s="209"/>
      <c r="D223" s="204" t="s">
        <v>231</v>
      </c>
      <c r="E223" s="210" t="s">
        <v>21</v>
      </c>
      <c r="F223" s="211" t="s">
        <v>376</v>
      </c>
      <c r="G223" s="209"/>
      <c r="H223" s="212">
        <v>3</v>
      </c>
      <c r="I223" s="213"/>
      <c r="J223" s="209"/>
      <c r="K223" s="209"/>
      <c r="L223" s="214"/>
      <c r="M223" s="215"/>
      <c r="N223" s="216"/>
      <c r="O223" s="216"/>
      <c r="P223" s="216"/>
      <c r="Q223" s="216"/>
      <c r="R223" s="216"/>
      <c r="S223" s="216"/>
      <c r="T223" s="217"/>
      <c r="AT223" s="218" t="s">
        <v>231</v>
      </c>
      <c r="AU223" s="218" t="s">
        <v>84</v>
      </c>
      <c r="AV223" s="13" t="s">
        <v>84</v>
      </c>
      <c r="AW223" s="13" t="s">
        <v>33</v>
      </c>
      <c r="AX223" s="13" t="s">
        <v>82</v>
      </c>
      <c r="AY223" s="218" t="s">
        <v>221</v>
      </c>
    </row>
    <row r="224" spans="1:65" s="2" customFormat="1" ht="16.5" customHeight="1">
      <c r="A224" s="36"/>
      <c r="B224" s="37"/>
      <c r="C224" s="191" t="s">
        <v>418</v>
      </c>
      <c r="D224" s="191" t="s">
        <v>223</v>
      </c>
      <c r="E224" s="192" t="s">
        <v>419</v>
      </c>
      <c r="F224" s="193" t="s">
        <v>420</v>
      </c>
      <c r="G224" s="194" t="s">
        <v>159</v>
      </c>
      <c r="H224" s="195">
        <v>3</v>
      </c>
      <c r="I224" s="196"/>
      <c r="J224" s="197">
        <f>ROUND(I224*H224,2)</f>
        <v>0</v>
      </c>
      <c r="K224" s="193" t="s">
        <v>226</v>
      </c>
      <c r="L224" s="41"/>
      <c r="M224" s="198" t="s">
        <v>21</v>
      </c>
      <c r="N224" s="199" t="s">
        <v>45</v>
      </c>
      <c r="O224" s="66"/>
      <c r="P224" s="200">
        <f>O224*H224</f>
        <v>0</v>
      </c>
      <c r="Q224" s="200">
        <v>0.0005588</v>
      </c>
      <c r="R224" s="200">
        <f>Q224*H224</f>
        <v>0.0016764000000000002</v>
      </c>
      <c r="S224" s="200">
        <v>0</v>
      </c>
      <c r="T224" s="201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202" t="s">
        <v>227</v>
      </c>
      <c r="AT224" s="202" t="s">
        <v>223</v>
      </c>
      <c r="AU224" s="202" t="s">
        <v>84</v>
      </c>
      <c r="AY224" s="19" t="s">
        <v>221</v>
      </c>
      <c r="BE224" s="203">
        <f>IF(N224="základní",J224,0)</f>
        <v>0</v>
      </c>
      <c r="BF224" s="203">
        <f>IF(N224="snížená",J224,0)</f>
        <v>0</v>
      </c>
      <c r="BG224" s="203">
        <f>IF(N224="zákl. přenesená",J224,0)</f>
        <v>0</v>
      </c>
      <c r="BH224" s="203">
        <f>IF(N224="sníž. přenesená",J224,0)</f>
        <v>0</v>
      </c>
      <c r="BI224" s="203">
        <f>IF(N224="nulová",J224,0)</f>
        <v>0</v>
      </c>
      <c r="BJ224" s="19" t="s">
        <v>82</v>
      </c>
      <c r="BK224" s="203">
        <f>ROUND(I224*H224,2)</f>
        <v>0</v>
      </c>
      <c r="BL224" s="19" t="s">
        <v>227</v>
      </c>
      <c r="BM224" s="202" t="s">
        <v>421</v>
      </c>
    </row>
    <row r="225" spans="1:47" s="2" customFormat="1" ht="29.25">
      <c r="A225" s="36"/>
      <c r="B225" s="37"/>
      <c r="C225" s="38"/>
      <c r="D225" s="204" t="s">
        <v>229</v>
      </c>
      <c r="E225" s="38"/>
      <c r="F225" s="205" t="s">
        <v>422</v>
      </c>
      <c r="G225" s="38"/>
      <c r="H225" s="38"/>
      <c r="I225" s="111"/>
      <c r="J225" s="38"/>
      <c r="K225" s="38"/>
      <c r="L225" s="41"/>
      <c r="M225" s="206"/>
      <c r="N225" s="207"/>
      <c r="O225" s="66"/>
      <c r="P225" s="66"/>
      <c r="Q225" s="66"/>
      <c r="R225" s="66"/>
      <c r="S225" s="66"/>
      <c r="T225" s="67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T225" s="19" t="s">
        <v>229</v>
      </c>
      <c r="AU225" s="19" t="s">
        <v>84</v>
      </c>
    </row>
    <row r="226" spans="2:51" s="13" customFormat="1" ht="11.25">
      <c r="B226" s="208"/>
      <c r="C226" s="209"/>
      <c r="D226" s="204" t="s">
        <v>231</v>
      </c>
      <c r="E226" s="210" t="s">
        <v>21</v>
      </c>
      <c r="F226" s="211" t="s">
        <v>376</v>
      </c>
      <c r="G226" s="209"/>
      <c r="H226" s="212">
        <v>3</v>
      </c>
      <c r="I226" s="213"/>
      <c r="J226" s="209"/>
      <c r="K226" s="209"/>
      <c r="L226" s="214"/>
      <c r="M226" s="215"/>
      <c r="N226" s="216"/>
      <c r="O226" s="216"/>
      <c r="P226" s="216"/>
      <c r="Q226" s="216"/>
      <c r="R226" s="216"/>
      <c r="S226" s="216"/>
      <c r="T226" s="217"/>
      <c r="AT226" s="218" t="s">
        <v>231</v>
      </c>
      <c r="AU226" s="218" t="s">
        <v>84</v>
      </c>
      <c r="AV226" s="13" t="s">
        <v>84</v>
      </c>
      <c r="AW226" s="13" t="s">
        <v>33</v>
      </c>
      <c r="AX226" s="13" t="s">
        <v>82</v>
      </c>
      <c r="AY226" s="218" t="s">
        <v>221</v>
      </c>
    </row>
    <row r="227" spans="1:65" s="2" customFormat="1" ht="21.75" customHeight="1">
      <c r="A227" s="36"/>
      <c r="B227" s="37"/>
      <c r="C227" s="191" t="s">
        <v>423</v>
      </c>
      <c r="D227" s="191" t="s">
        <v>223</v>
      </c>
      <c r="E227" s="192" t="s">
        <v>424</v>
      </c>
      <c r="F227" s="193" t="s">
        <v>425</v>
      </c>
      <c r="G227" s="194" t="s">
        <v>108</v>
      </c>
      <c r="H227" s="195">
        <v>240.92</v>
      </c>
      <c r="I227" s="196"/>
      <c r="J227" s="197">
        <f>ROUND(I227*H227,2)</f>
        <v>0</v>
      </c>
      <c r="K227" s="193" t="s">
        <v>226</v>
      </c>
      <c r="L227" s="41"/>
      <c r="M227" s="198" t="s">
        <v>21</v>
      </c>
      <c r="N227" s="199" t="s">
        <v>45</v>
      </c>
      <c r="O227" s="66"/>
      <c r="P227" s="200">
        <f>O227*H227</f>
        <v>0</v>
      </c>
      <c r="Q227" s="200">
        <v>0.04614</v>
      </c>
      <c r="R227" s="200">
        <f>Q227*H227</f>
        <v>11.1160488</v>
      </c>
      <c r="S227" s="200">
        <v>0</v>
      </c>
      <c r="T227" s="201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202" t="s">
        <v>227</v>
      </c>
      <c r="AT227" s="202" t="s">
        <v>223</v>
      </c>
      <c r="AU227" s="202" t="s">
        <v>84</v>
      </c>
      <c r="AY227" s="19" t="s">
        <v>221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19" t="s">
        <v>82</v>
      </c>
      <c r="BK227" s="203">
        <f>ROUND(I227*H227,2)</f>
        <v>0</v>
      </c>
      <c r="BL227" s="19" t="s">
        <v>227</v>
      </c>
      <c r="BM227" s="202" t="s">
        <v>426</v>
      </c>
    </row>
    <row r="228" spans="1:47" s="2" customFormat="1" ht="19.5">
      <c r="A228" s="36"/>
      <c r="B228" s="37"/>
      <c r="C228" s="38"/>
      <c r="D228" s="204" t="s">
        <v>229</v>
      </c>
      <c r="E228" s="38"/>
      <c r="F228" s="205" t="s">
        <v>427</v>
      </c>
      <c r="G228" s="38"/>
      <c r="H228" s="38"/>
      <c r="I228" s="111"/>
      <c r="J228" s="38"/>
      <c r="K228" s="38"/>
      <c r="L228" s="41"/>
      <c r="M228" s="206"/>
      <c r="N228" s="207"/>
      <c r="O228" s="66"/>
      <c r="P228" s="66"/>
      <c r="Q228" s="66"/>
      <c r="R228" s="66"/>
      <c r="S228" s="66"/>
      <c r="T228" s="67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T228" s="19" t="s">
        <v>229</v>
      </c>
      <c r="AU228" s="19" t="s">
        <v>84</v>
      </c>
    </row>
    <row r="229" spans="2:51" s="13" customFormat="1" ht="11.25">
      <c r="B229" s="208"/>
      <c r="C229" s="209"/>
      <c r="D229" s="204" t="s">
        <v>231</v>
      </c>
      <c r="E229" s="210" t="s">
        <v>21</v>
      </c>
      <c r="F229" s="211" t="s">
        <v>174</v>
      </c>
      <c r="G229" s="209"/>
      <c r="H229" s="212">
        <v>240.92</v>
      </c>
      <c r="I229" s="213"/>
      <c r="J229" s="209"/>
      <c r="K229" s="209"/>
      <c r="L229" s="214"/>
      <c r="M229" s="215"/>
      <c r="N229" s="216"/>
      <c r="O229" s="216"/>
      <c r="P229" s="216"/>
      <c r="Q229" s="216"/>
      <c r="R229" s="216"/>
      <c r="S229" s="216"/>
      <c r="T229" s="217"/>
      <c r="AT229" s="218" t="s">
        <v>231</v>
      </c>
      <c r="AU229" s="218" t="s">
        <v>84</v>
      </c>
      <c r="AV229" s="13" t="s">
        <v>84</v>
      </c>
      <c r="AW229" s="13" t="s">
        <v>33</v>
      </c>
      <c r="AX229" s="13" t="s">
        <v>82</v>
      </c>
      <c r="AY229" s="218" t="s">
        <v>221</v>
      </c>
    </row>
    <row r="230" spans="2:63" s="12" customFormat="1" ht="22.9" customHeight="1">
      <c r="B230" s="175"/>
      <c r="C230" s="176"/>
      <c r="D230" s="177" t="s">
        <v>73</v>
      </c>
      <c r="E230" s="189" t="s">
        <v>270</v>
      </c>
      <c r="F230" s="189" t="s">
        <v>428</v>
      </c>
      <c r="G230" s="176"/>
      <c r="H230" s="176"/>
      <c r="I230" s="179"/>
      <c r="J230" s="190">
        <f>BK230</f>
        <v>0</v>
      </c>
      <c r="K230" s="176"/>
      <c r="L230" s="181"/>
      <c r="M230" s="182"/>
      <c r="N230" s="183"/>
      <c r="O230" s="183"/>
      <c r="P230" s="184">
        <f>SUM(P231:P323)</f>
        <v>0</v>
      </c>
      <c r="Q230" s="183"/>
      <c r="R230" s="184">
        <f>SUM(R231:R323)</f>
        <v>1.2732910100000001</v>
      </c>
      <c r="S230" s="183"/>
      <c r="T230" s="185">
        <f>SUM(T231:T323)</f>
        <v>24.264320000000005</v>
      </c>
      <c r="AR230" s="186" t="s">
        <v>82</v>
      </c>
      <c r="AT230" s="187" t="s">
        <v>73</v>
      </c>
      <c r="AU230" s="187" t="s">
        <v>82</v>
      </c>
      <c r="AY230" s="186" t="s">
        <v>221</v>
      </c>
      <c r="BK230" s="188">
        <f>SUM(BK231:BK323)</f>
        <v>0</v>
      </c>
    </row>
    <row r="231" spans="1:65" s="2" customFormat="1" ht="21.75" customHeight="1">
      <c r="A231" s="36"/>
      <c r="B231" s="37"/>
      <c r="C231" s="191" t="s">
        <v>429</v>
      </c>
      <c r="D231" s="191" t="s">
        <v>223</v>
      </c>
      <c r="E231" s="192" t="s">
        <v>430</v>
      </c>
      <c r="F231" s="193" t="s">
        <v>431</v>
      </c>
      <c r="G231" s="194" t="s">
        <v>432</v>
      </c>
      <c r="H231" s="195">
        <v>3</v>
      </c>
      <c r="I231" s="196"/>
      <c r="J231" s="197">
        <f>ROUND(I231*H231,2)</f>
        <v>0</v>
      </c>
      <c r="K231" s="193" t="s">
        <v>226</v>
      </c>
      <c r="L231" s="41"/>
      <c r="M231" s="198" t="s">
        <v>21</v>
      </c>
      <c r="N231" s="199" t="s">
        <v>45</v>
      </c>
      <c r="O231" s="66"/>
      <c r="P231" s="200">
        <f>O231*H231</f>
        <v>0</v>
      </c>
      <c r="Q231" s="200">
        <v>0</v>
      </c>
      <c r="R231" s="200">
        <f>Q231*H231</f>
        <v>0</v>
      </c>
      <c r="S231" s="200">
        <v>0</v>
      </c>
      <c r="T231" s="201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202" t="s">
        <v>227</v>
      </c>
      <c r="AT231" s="202" t="s">
        <v>223</v>
      </c>
      <c r="AU231" s="202" t="s">
        <v>84</v>
      </c>
      <c r="AY231" s="19" t="s">
        <v>221</v>
      </c>
      <c r="BE231" s="203">
        <f>IF(N231="základní",J231,0)</f>
        <v>0</v>
      </c>
      <c r="BF231" s="203">
        <f>IF(N231="snížená",J231,0)</f>
        <v>0</v>
      </c>
      <c r="BG231" s="203">
        <f>IF(N231="zákl. přenesená",J231,0)</f>
        <v>0</v>
      </c>
      <c r="BH231" s="203">
        <f>IF(N231="sníž. přenesená",J231,0)</f>
        <v>0</v>
      </c>
      <c r="BI231" s="203">
        <f>IF(N231="nulová",J231,0)</f>
        <v>0</v>
      </c>
      <c r="BJ231" s="19" t="s">
        <v>82</v>
      </c>
      <c r="BK231" s="203">
        <f>ROUND(I231*H231,2)</f>
        <v>0</v>
      </c>
      <c r="BL231" s="19" t="s">
        <v>227</v>
      </c>
      <c r="BM231" s="202" t="s">
        <v>433</v>
      </c>
    </row>
    <row r="232" spans="1:47" s="2" customFormat="1" ht="19.5">
      <c r="A232" s="36"/>
      <c r="B232" s="37"/>
      <c r="C232" s="38"/>
      <c r="D232" s="204" t="s">
        <v>229</v>
      </c>
      <c r="E232" s="38"/>
      <c r="F232" s="205" t="s">
        <v>434</v>
      </c>
      <c r="G232" s="38"/>
      <c r="H232" s="38"/>
      <c r="I232" s="111"/>
      <c r="J232" s="38"/>
      <c r="K232" s="38"/>
      <c r="L232" s="41"/>
      <c r="M232" s="206"/>
      <c r="N232" s="207"/>
      <c r="O232" s="66"/>
      <c r="P232" s="66"/>
      <c r="Q232" s="66"/>
      <c r="R232" s="66"/>
      <c r="S232" s="66"/>
      <c r="T232" s="67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T232" s="19" t="s">
        <v>229</v>
      </c>
      <c r="AU232" s="19" t="s">
        <v>84</v>
      </c>
    </row>
    <row r="233" spans="2:51" s="13" customFormat="1" ht="11.25">
      <c r="B233" s="208"/>
      <c r="C233" s="209"/>
      <c r="D233" s="204" t="s">
        <v>231</v>
      </c>
      <c r="E233" s="210" t="s">
        <v>21</v>
      </c>
      <c r="F233" s="211" t="s">
        <v>376</v>
      </c>
      <c r="G233" s="209"/>
      <c r="H233" s="212">
        <v>3</v>
      </c>
      <c r="I233" s="213"/>
      <c r="J233" s="209"/>
      <c r="K233" s="209"/>
      <c r="L233" s="214"/>
      <c r="M233" s="215"/>
      <c r="N233" s="216"/>
      <c r="O233" s="216"/>
      <c r="P233" s="216"/>
      <c r="Q233" s="216"/>
      <c r="R233" s="216"/>
      <c r="S233" s="216"/>
      <c r="T233" s="217"/>
      <c r="AT233" s="218" t="s">
        <v>231</v>
      </c>
      <c r="AU233" s="218" t="s">
        <v>84</v>
      </c>
      <c r="AV233" s="13" t="s">
        <v>84</v>
      </c>
      <c r="AW233" s="13" t="s">
        <v>33</v>
      </c>
      <c r="AX233" s="13" t="s">
        <v>82</v>
      </c>
      <c r="AY233" s="218" t="s">
        <v>221</v>
      </c>
    </row>
    <row r="234" spans="1:65" s="2" customFormat="1" ht="21.75" customHeight="1">
      <c r="A234" s="36"/>
      <c r="B234" s="37"/>
      <c r="C234" s="191" t="s">
        <v>435</v>
      </c>
      <c r="D234" s="191" t="s">
        <v>223</v>
      </c>
      <c r="E234" s="192" t="s">
        <v>436</v>
      </c>
      <c r="F234" s="193" t="s">
        <v>437</v>
      </c>
      <c r="G234" s="194" t="s">
        <v>108</v>
      </c>
      <c r="H234" s="195">
        <v>417.62</v>
      </c>
      <c r="I234" s="196"/>
      <c r="J234" s="197">
        <f>ROUND(I234*H234,2)</f>
        <v>0</v>
      </c>
      <c r="K234" s="193" t="s">
        <v>226</v>
      </c>
      <c r="L234" s="41"/>
      <c r="M234" s="198" t="s">
        <v>21</v>
      </c>
      <c r="N234" s="199" t="s">
        <v>45</v>
      </c>
      <c r="O234" s="66"/>
      <c r="P234" s="200">
        <f>O234*H234</f>
        <v>0</v>
      </c>
      <c r="Q234" s="200">
        <v>0.00013</v>
      </c>
      <c r="R234" s="200">
        <f>Q234*H234</f>
        <v>0.054290599999999994</v>
      </c>
      <c r="S234" s="200">
        <v>0</v>
      </c>
      <c r="T234" s="201">
        <f>S234*H234</f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202" t="s">
        <v>227</v>
      </c>
      <c r="AT234" s="202" t="s">
        <v>223</v>
      </c>
      <c r="AU234" s="202" t="s">
        <v>84</v>
      </c>
      <c r="AY234" s="19" t="s">
        <v>221</v>
      </c>
      <c r="BE234" s="203">
        <f>IF(N234="základní",J234,0)</f>
        <v>0</v>
      </c>
      <c r="BF234" s="203">
        <f>IF(N234="snížená",J234,0)</f>
        <v>0</v>
      </c>
      <c r="BG234" s="203">
        <f>IF(N234="zákl. přenesená",J234,0)</f>
        <v>0</v>
      </c>
      <c r="BH234" s="203">
        <f>IF(N234="sníž. přenesená",J234,0)</f>
        <v>0</v>
      </c>
      <c r="BI234" s="203">
        <f>IF(N234="nulová",J234,0)</f>
        <v>0</v>
      </c>
      <c r="BJ234" s="19" t="s">
        <v>82</v>
      </c>
      <c r="BK234" s="203">
        <f>ROUND(I234*H234,2)</f>
        <v>0</v>
      </c>
      <c r="BL234" s="19" t="s">
        <v>227</v>
      </c>
      <c r="BM234" s="202" t="s">
        <v>438</v>
      </c>
    </row>
    <row r="235" spans="1:47" s="2" customFormat="1" ht="19.5">
      <c r="A235" s="36"/>
      <c r="B235" s="37"/>
      <c r="C235" s="38"/>
      <c r="D235" s="204" t="s">
        <v>229</v>
      </c>
      <c r="E235" s="38"/>
      <c r="F235" s="205" t="s">
        <v>439</v>
      </c>
      <c r="G235" s="38"/>
      <c r="H235" s="38"/>
      <c r="I235" s="111"/>
      <c r="J235" s="38"/>
      <c r="K235" s="38"/>
      <c r="L235" s="41"/>
      <c r="M235" s="206"/>
      <c r="N235" s="207"/>
      <c r="O235" s="66"/>
      <c r="P235" s="66"/>
      <c r="Q235" s="66"/>
      <c r="R235" s="66"/>
      <c r="S235" s="66"/>
      <c r="T235" s="67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T235" s="19" t="s">
        <v>229</v>
      </c>
      <c r="AU235" s="19" t="s">
        <v>84</v>
      </c>
    </row>
    <row r="236" spans="2:51" s="15" customFormat="1" ht="11.25">
      <c r="B236" s="240"/>
      <c r="C236" s="241"/>
      <c r="D236" s="204" t="s">
        <v>231</v>
      </c>
      <c r="E236" s="242" t="s">
        <v>21</v>
      </c>
      <c r="F236" s="243" t="s">
        <v>337</v>
      </c>
      <c r="G236" s="241"/>
      <c r="H236" s="242" t="s">
        <v>21</v>
      </c>
      <c r="I236" s="244"/>
      <c r="J236" s="241"/>
      <c r="K236" s="241"/>
      <c r="L236" s="245"/>
      <c r="M236" s="246"/>
      <c r="N236" s="247"/>
      <c r="O236" s="247"/>
      <c r="P236" s="247"/>
      <c r="Q236" s="247"/>
      <c r="R236" s="247"/>
      <c r="S236" s="247"/>
      <c r="T236" s="248"/>
      <c r="AT236" s="249" t="s">
        <v>231</v>
      </c>
      <c r="AU236" s="249" t="s">
        <v>84</v>
      </c>
      <c r="AV236" s="15" t="s">
        <v>82</v>
      </c>
      <c r="AW236" s="15" t="s">
        <v>33</v>
      </c>
      <c r="AX236" s="15" t="s">
        <v>74</v>
      </c>
      <c r="AY236" s="249" t="s">
        <v>221</v>
      </c>
    </row>
    <row r="237" spans="2:51" s="13" customFormat="1" ht="11.25">
      <c r="B237" s="208"/>
      <c r="C237" s="209"/>
      <c r="D237" s="204" t="s">
        <v>231</v>
      </c>
      <c r="E237" s="210" t="s">
        <v>21</v>
      </c>
      <c r="F237" s="211" t="s">
        <v>338</v>
      </c>
      <c r="G237" s="209"/>
      <c r="H237" s="212">
        <v>124</v>
      </c>
      <c r="I237" s="213"/>
      <c r="J237" s="209"/>
      <c r="K237" s="209"/>
      <c r="L237" s="214"/>
      <c r="M237" s="215"/>
      <c r="N237" s="216"/>
      <c r="O237" s="216"/>
      <c r="P237" s="216"/>
      <c r="Q237" s="216"/>
      <c r="R237" s="216"/>
      <c r="S237" s="216"/>
      <c r="T237" s="217"/>
      <c r="AT237" s="218" t="s">
        <v>231</v>
      </c>
      <c r="AU237" s="218" t="s">
        <v>84</v>
      </c>
      <c r="AV237" s="13" t="s">
        <v>84</v>
      </c>
      <c r="AW237" s="13" t="s">
        <v>33</v>
      </c>
      <c r="AX237" s="13" t="s">
        <v>74</v>
      </c>
      <c r="AY237" s="218" t="s">
        <v>221</v>
      </c>
    </row>
    <row r="238" spans="2:51" s="13" customFormat="1" ht="11.25">
      <c r="B238" s="208"/>
      <c r="C238" s="209"/>
      <c r="D238" s="204" t="s">
        <v>231</v>
      </c>
      <c r="E238" s="210" t="s">
        <v>21</v>
      </c>
      <c r="F238" s="211" t="s">
        <v>440</v>
      </c>
      <c r="G238" s="209"/>
      <c r="H238" s="212">
        <v>10.62</v>
      </c>
      <c r="I238" s="213"/>
      <c r="J238" s="209"/>
      <c r="K238" s="209"/>
      <c r="L238" s="214"/>
      <c r="M238" s="215"/>
      <c r="N238" s="216"/>
      <c r="O238" s="216"/>
      <c r="P238" s="216"/>
      <c r="Q238" s="216"/>
      <c r="R238" s="216"/>
      <c r="S238" s="216"/>
      <c r="T238" s="217"/>
      <c r="AT238" s="218" t="s">
        <v>231</v>
      </c>
      <c r="AU238" s="218" t="s">
        <v>84</v>
      </c>
      <c r="AV238" s="13" t="s">
        <v>84</v>
      </c>
      <c r="AW238" s="13" t="s">
        <v>33</v>
      </c>
      <c r="AX238" s="13" t="s">
        <v>74</v>
      </c>
      <c r="AY238" s="218" t="s">
        <v>221</v>
      </c>
    </row>
    <row r="239" spans="2:51" s="13" customFormat="1" ht="11.25">
      <c r="B239" s="208"/>
      <c r="C239" s="209"/>
      <c r="D239" s="204" t="s">
        <v>231</v>
      </c>
      <c r="E239" s="210" t="s">
        <v>21</v>
      </c>
      <c r="F239" s="211" t="s">
        <v>441</v>
      </c>
      <c r="G239" s="209"/>
      <c r="H239" s="212">
        <v>9.77</v>
      </c>
      <c r="I239" s="213"/>
      <c r="J239" s="209"/>
      <c r="K239" s="209"/>
      <c r="L239" s="214"/>
      <c r="M239" s="215"/>
      <c r="N239" s="216"/>
      <c r="O239" s="216"/>
      <c r="P239" s="216"/>
      <c r="Q239" s="216"/>
      <c r="R239" s="216"/>
      <c r="S239" s="216"/>
      <c r="T239" s="217"/>
      <c r="AT239" s="218" t="s">
        <v>231</v>
      </c>
      <c r="AU239" s="218" t="s">
        <v>84</v>
      </c>
      <c r="AV239" s="13" t="s">
        <v>84</v>
      </c>
      <c r="AW239" s="13" t="s">
        <v>33</v>
      </c>
      <c r="AX239" s="13" t="s">
        <v>74</v>
      </c>
      <c r="AY239" s="218" t="s">
        <v>221</v>
      </c>
    </row>
    <row r="240" spans="2:51" s="13" customFormat="1" ht="11.25">
      <c r="B240" s="208"/>
      <c r="C240" s="209"/>
      <c r="D240" s="204" t="s">
        <v>231</v>
      </c>
      <c r="E240" s="210" t="s">
        <v>21</v>
      </c>
      <c r="F240" s="211" t="s">
        <v>442</v>
      </c>
      <c r="G240" s="209"/>
      <c r="H240" s="212">
        <v>5.44</v>
      </c>
      <c r="I240" s="213"/>
      <c r="J240" s="209"/>
      <c r="K240" s="209"/>
      <c r="L240" s="214"/>
      <c r="M240" s="215"/>
      <c r="N240" s="216"/>
      <c r="O240" s="216"/>
      <c r="P240" s="216"/>
      <c r="Q240" s="216"/>
      <c r="R240" s="216"/>
      <c r="S240" s="216"/>
      <c r="T240" s="217"/>
      <c r="AT240" s="218" t="s">
        <v>231</v>
      </c>
      <c r="AU240" s="218" t="s">
        <v>84</v>
      </c>
      <c r="AV240" s="13" t="s">
        <v>84</v>
      </c>
      <c r="AW240" s="13" t="s">
        <v>33</v>
      </c>
      <c r="AX240" s="13" t="s">
        <v>74</v>
      </c>
      <c r="AY240" s="218" t="s">
        <v>221</v>
      </c>
    </row>
    <row r="241" spans="2:51" s="13" customFormat="1" ht="11.25">
      <c r="B241" s="208"/>
      <c r="C241" s="209"/>
      <c r="D241" s="204" t="s">
        <v>231</v>
      </c>
      <c r="E241" s="210" t="s">
        <v>21</v>
      </c>
      <c r="F241" s="211" t="s">
        <v>443</v>
      </c>
      <c r="G241" s="209"/>
      <c r="H241" s="212">
        <v>60.62</v>
      </c>
      <c r="I241" s="213"/>
      <c r="J241" s="209"/>
      <c r="K241" s="209"/>
      <c r="L241" s="214"/>
      <c r="M241" s="215"/>
      <c r="N241" s="216"/>
      <c r="O241" s="216"/>
      <c r="P241" s="216"/>
      <c r="Q241" s="216"/>
      <c r="R241" s="216"/>
      <c r="S241" s="216"/>
      <c r="T241" s="217"/>
      <c r="AT241" s="218" t="s">
        <v>231</v>
      </c>
      <c r="AU241" s="218" t="s">
        <v>84</v>
      </c>
      <c r="AV241" s="13" t="s">
        <v>84</v>
      </c>
      <c r="AW241" s="13" t="s">
        <v>33</v>
      </c>
      <c r="AX241" s="13" t="s">
        <v>74</v>
      </c>
      <c r="AY241" s="218" t="s">
        <v>221</v>
      </c>
    </row>
    <row r="242" spans="2:51" s="13" customFormat="1" ht="11.25">
      <c r="B242" s="208"/>
      <c r="C242" s="209"/>
      <c r="D242" s="204" t="s">
        <v>231</v>
      </c>
      <c r="E242" s="210" t="s">
        <v>21</v>
      </c>
      <c r="F242" s="211" t="s">
        <v>444</v>
      </c>
      <c r="G242" s="209"/>
      <c r="H242" s="212">
        <v>59.75</v>
      </c>
      <c r="I242" s="213"/>
      <c r="J242" s="209"/>
      <c r="K242" s="209"/>
      <c r="L242" s="214"/>
      <c r="M242" s="215"/>
      <c r="N242" s="216"/>
      <c r="O242" s="216"/>
      <c r="P242" s="216"/>
      <c r="Q242" s="216"/>
      <c r="R242" s="216"/>
      <c r="S242" s="216"/>
      <c r="T242" s="217"/>
      <c r="AT242" s="218" t="s">
        <v>231</v>
      </c>
      <c r="AU242" s="218" t="s">
        <v>84</v>
      </c>
      <c r="AV242" s="13" t="s">
        <v>84</v>
      </c>
      <c r="AW242" s="13" t="s">
        <v>33</v>
      </c>
      <c r="AX242" s="13" t="s">
        <v>74</v>
      </c>
      <c r="AY242" s="218" t="s">
        <v>221</v>
      </c>
    </row>
    <row r="243" spans="2:51" s="13" customFormat="1" ht="11.25">
      <c r="B243" s="208"/>
      <c r="C243" s="209"/>
      <c r="D243" s="204" t="s">
        <v>231</v>
      </c>
      <c r="E243" s="210" t="s">
        <v>21</v>
      </c>
      <c r="F243" s="211" t="s">
        <v>445</v>
      </c>
      <c r="G243" s="209"/>
      <c r="H243" s="212">
        <v>62.82</v>
      </c>
      <c r="I243" s="213"/>
      <c r="J243" s="209"/>
      <c r="K243" s="209"/>
      <c r="L243" s="214"/>
      <c r="M243" s="215"/>
      <c r="N243" s="216"/>
      <c r="O243" s="216"/>
      <c r="P243" s="216"/>
      <c r="Q243" s="216"/>
      <c r="R243" s="216"/>
      <c r="S243" s="216"/>
      <c r="T243" s="217"/>
      <c r="AT243" s="218" t="s">
        <v>231</v>
      </c>
      <c r="AU243" s="218" t="s">
        <v>84</v>
      </c>
      <c r="AV243" s="13" t="s">
        <v>84</v>
      </c>
      <c r="AW243" s="13" t="s">
        <v>33</v>
      </c>
      <c r="AX243" s="13" t="s">
        <v>74</v>
      </c>
      <c r="AY243" s="218" t="s">
        <v>221</v>
      </c>
    </row>
    <row r="244" spans="2:51" s="13" customFormat="1" ht="11.25">
      <c r="B244" s="208"/>
      <c r="C244" s="209"/>
      <c r="D244" s="204" t="s">
        <v>231</v>
      </c>
      <c r="E244" s="210" t="s">
        <v>21</v>
      </c>
      <c r="F244" s="211" t="s">
        <v>446</v>
      </c>
      <c r="G244" s="209"/>
      <c r="H244" s="212">
        <v>57.6</v>
      </c>
      <c r="I244" s="213"/>
      <c r="J244" s="209"/>
      <c r="K244" s="209"/>
      <c r="L244" s="214"/>
      <c r="M244" s="215"/>
      <c r="N244" s="216"/>
      <c r="O244" s="216"/>
      <c r="P244" s="216"/>
      <c r="Q244" s="216"/>
      <c r="R244" s="216"/>
      <c r="S244" s="216"/>
      <c r="T244" s="217"/>
      <c r="AT244" s="218" t="s">
        <v>231</v>
      </c>
      <c r="AU244" s="218" t="s">
        <v>84</v>
      </c>
      <c r="AV244" s="13" t="s">
        <v>84</v>
      </c>
      <c r="AW244" s="13" t="s">
        <v>33</v>
      </c>
      <c r="AX244" s="13" t="s">
        <v>74</v>
      </c>
      <c r="AY244" s="218" t="s">
        <v>221</v>
      </c>
    </row>
    <row r="245" spans="2:51" s="16" customFormat="1" ht="11.25">
      <c r="B245" s="250"/>
      <c r="C245" s="251"/>
      <c r="D245" s="204" t="s">
        <v>231</v>
      </c>
      <c r="E245" s="252" t="s">
        <v>21</v>
      </c>
      <c r="F245" s="253" t="s">
        <v>447</v>
      </c>
      <c r="G245" s="251"/>
      <c r="H245" s="254">
        <v>390.62</v>
      </c>
      <c r="I245" s="255"/>
      <c r="J245" s="251"/>
      <c r="K245" s="251"/>
      <c r="L245" s="256"/>
      <c r="M245" s="257"/>
      <c r="N245" s="258"/>
      <c r="O245" s="258"/>
      <c r="P245" s="258"/>
      <c r="Q245" s="258"/>
      <c r="R245" s="258"/>
      <c r="S245" s="258"/>
      <c r="T245" s="259"/>
      <c r="AT245" s="260" t="s">
        <v>231</v>
      </c>
      <c r="AU245" s="260" t="s">
        <v>84</v>
      </c>
      <c r="AV245" s="16" t="s">
        <v>168</v>
      </c>
      <c r="AW245" s="16" t="s">
        <v>33</v>
      </c>
      <c r="AX245" s="16" t="s">
        <v>74</v>
      </c>
      <c r="AY245" s="260" t="s">
        <v>221</v>
      </c>
    </row>
    <row r="246" spans="2:51" s="13" customFormat="1" ht="11.25">
      <c r="B246" s="208"/>
      <c r="C246" s="209"/>
      <c r="D246" s="204" t="s">
        <v>231</v>
      </c>
      <c r="E246" s="210" t="s">
        <v>21</v>
      </c>
      <c r="F246" s="211" t="s">
        <v>448</v>
      </c>
      <c r="G246" s="209"/>
      <c r="H246" s="212">
        <v>27</v>
      </c>
      <c r="I246" s="213"/>
      <c r="J246" s="209"/>
      <c r="K246" s="209"/>
      <c r="L246" s="214"/>
      <c r="M246" s="215"/>
      <c r="N246" s="216"/>
      <c r="O246" s="216"/>
      <c r="P246" s="216"/>
      <c r="Q246" s="216"/>
      <c r="R246" s="216"/>
      <c r="S246" s="216"/>
      <c r="T246" s="217"/>
      <c r="AT246" s="218" t="s">
        <v>231</v>
      </c>
      <c r="AU246" s="218" t="s">
        <v>84</v>
      </c>
      <c r="AV246" s="13" t="s">
        <v>84</v>
      </c>
      <c r="AW246" s="13" t="s">
        <v>33</v>
      </c>
      <c r="AX246" s="13" t="s">
        <v>74</v>
      </c>
      <c r="AY246" s="218" t="s">
        <v>221</v>
      </c>
    </row>
    <row r="247" spans="2:51" s="14" customFormat="1" ht="11.25">
      <c r="B247" s="219"/>
      <c r="C247" s="220"/>
      <c r="D247" s="204" t="s">
        <v>231</v>
      </c>
      <c r="E247" s="221" t="s">
        <v>21</v>
      </c>
      <c r="F247" s="222" t="s">
        <v>239</v>
      </c>
      <c r="G247" s="220"/>
      <c r="H247" s="223">
        <v>417.62</v>
      </c>
      <c r="I247" s="224"/>
      <c r="J247" s="220"/>
      <c r="K247" s="220"/>
      <c r="L247" s="225"/>
      <c r="M247" s="226"/>
      <c r="N247" s="227"/>
      <c r="O247" s="227"/>
      <c r="P247" s="227"/>
      <c r="Q247" s="227"/>
      <c r="R247" s="227"/>
      <c r="S247" s="227"/>
      <c r="T247" s="228"/>
      <c r="AT247" s="229" t="s">
        <v>231</v>
      </c>
      <c r="AU247" s="229" t="s">
        <v>84</v>
      </c>
      <c r="AV247" s="14" t="s">
        <v>227</v>
      </c>
      <c r="AW247" s="14" t="s">
        <v>33</v>
      </c>
      <c r="AX247" s="14" t="s">
        <v>82</v>
      </c>
      <c r="AY247" s="229" t="s">
        <v>221</v>
      </c>
    </row>
    <row r="248" spans="1:65" s="2" customFormat="1" ht="21.75" customHeight="1">
      <c r="A248" s="36"/>
      <c r="B248" s="37"/>
      <c r="C248" s="191" t="s">
        <v>449</v>
      </c>
      <c r="D248" s="191" t="s">
        <v>223</v>
      </c>
      <c r="E248" s="192" t="s">
        <v>450</v>
      </c>
      <c r="F248" s="193" t="s">
        <v>451</v>
      </c>
      <c r="G248" s="194" t="s">
        <v>108</v>
      </c>
      <c r="H248" s="195">
        <v>707.58</v>
      </c>
      <c r="I248" s="196"/>
      <c r="J248" s="197">
        <f>ROUND(I248*H248,2)</f>
        <v>0</v>
      </c>
      <c r="K248" s="193" t="s">
        <v>226</v>
      </c>
      <c r="L248" s="41"/>
      <c r="M248" s="198" t="s">
        <v>21</v>
      </c>
      <c r="N248" s="199" t="s">
        <v>45</v>
      </c>
      <c r="O248" s="66"/>
      <c r="P248" s="200">
        <f>O248*H248</f>
        <v>0</v>
      </c>
      <c r="Q248" s="200">
        <v>3.95E-05</v>
      </c>
      <c r="R248" s="200">
        <f>Q248*H248</f>
        <v>0.02794941</v>
      </c>
      <c r="S248" s="200">
        <v>0.004</v>
      </c>
      <c r="T248" s="201">
        <f>S248*H248</f>
        <v>2.8303200000000004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202" t="s">
        <v>227</v>
      </c>
      <c r="AT248" s="202" t="s">
        <v>223</v>
      </c>
      <c r="AU248" s="202" t="s">
        <v>84</v>
      </c>
      <c r="AY248" s="19" t="s">
        <v>221</v>
      </c>
      <c r="BE248" s="203">
        <f>IF(N248="základní",J248,0)</f>
        <v>0</v>
      </c>
      <c r="BF248" s="203">
        <f>IF(N248="snížená",J248,0)</f>
        <v>0</v>
      </c>
      <c r="BG248" s="203">
        <f>IF(N248="zákl. přenesená",J248,0)</f>
        <v>0</v>
      </c>
      <c r="BH248" s="203">
        <f>IF(N248="sníž. přenesená",J248,0)</f>
        <v>0</v>
      </c>
      <c r="BI248" s="203">
        <f>IF(N248="nulová",J248,0)</f>
        <v>0</v>
      </c>
      <c r="BJ248" s="19" t="s">
        <v>82</v>
      </c>
      <c r="BK248" s="203">
        <f>ROUND(I248*H248,2)</f>
        <v>0</v>
      </c>
      <c r="BL248" s="19" t="s">
        <v>227</v>
      </c>
      <c r="BM248" s="202" t="s">
        <v>452</v>
      </c>
    </row>
    <row r="249" spans="1:47" s="2" customFormat="1" ht="19.5">
      <c r="A249" s="36"/>
      <c r="B249" s="37"/>
      <c r="C249" s="38"/>
      <c r="D249" s="204" t="s">
        <v>229</v>
      </c>
      <c r="E249" s="38"/>
      <c r="F249" s="205" t="s">
        <v>453</v>
      </c>
      <c r="G249" s="38"/>
      <c r="H249" s="38"/>
      <c r="I249" s="111"/>
      <c r="J249" s="38"/>
      <c r="K249" s="38"/>
      <c r="L249" s="41"/>
      <c r="M249" s="206"/>
      <c r="N249" s="207"/>
      <c r="O249" s="66"/>
      <c r="P249" s="66"/>
      <c r="Q249" s="66"/>
      <c r="R249" s="66"/>
      <c r="S249" s="66"/>
      <c r="T249" s="67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T249" s="19" t="s">
        <v>229</v>
      </c>
      <c r="AU249" s="19" t="s">
        <v>84</v>
      </c>
    </row>
    <row r="250" spans="2:51" s="15" customFormat="1" ht="11.25">
      <c r="B250" s="240"/>
      <c r="C250" s="241"/>
      <c r="D250" s="204" t="s">
        <v>231</v>
      </c>
      <c r="E250" s="242" t="s">
        <v>21</v>
      </c>
      <c r="F250" s="243" t="s">
        <v>454</v>
      </c>
      <c r="G250" s="241"/>
      <c r="H250" s="242" t="s">
        <v>21</v>
      </c>
      <c r="I250" s="244"/>
      <c r="J250" s="241"/>
      <c r="K250" s="241"/>
      <c r="L250" s="245"/>
      <c r="M250" s="246"/>
      <c r="N250" s="247"/>
      <c r="O250" s="247"/>
      <c r="P250" s="247"/>
      <c r="Q250" s="247"/>
      <c r="R250" s="247"/>
      <c r="S250" s="247"/>
      <c r="T250" s="248"/>
      <c r="AT250" s="249" t="s">
        <v>231</v>
      </c>
      <c r="AU250" s="249" t="s">
        <v>84</v>
      </c>
      <c r="AV250" s="15" t="s">
        <v>82</v>
      </c>
      <c r="AW250" s="15" t="s">
        <v>33</v>
      </c>
      <c r="AX250" s="15" t="s">
        <v>74</v>
      </c>
      <c r="AY250" s="249" t="s">
        <v>221</v>
      </c>
    </row>
    <row r="251" spans="2:51" s="13" customFormat="1" ht="11.25">
      <c r="B251" s="208"/>
      <c r="C251" s="209"/>
      <c r="D251" s="204" t="s">
        <v>231</v>
      </c>
      <c r="E251" s="210" t="s">
        <v>21</v>
      </c>
      <c r="F251" s="211" t="s">
        <v>455</v>
      </c>
      <c r="G251" s="209"/>
      <c r="H251" s="212">
        <v>73.3</v>
      </c>
      <c r="I251" s="213"/>
      <c r="J251" s="209"/>
      <c r="K251" s="209"/>
      <c r="L251" s="214"/>
      <c r="M251" s="215"/>
      <c r="N251" s="216"/>
      <c r="O251" s="216"/>
      <c r="P251" s="216"/>
      <c r="Q251" s="216"/>
      <c r="R251" s="216"/>
      <c r="S251" s="216"/>
      <c r="T251" s="217"/>
      <c r="AT251" s="218" t="s">
        <v>231</v>
      </c>
      <c r="AU251" s="218" t="s">
        <v>84</v>
      </c>
      <c r="AV251" s="13" t="s">
        <v>84</v>
      </c>
      <c r="AW251" s="13" t="s">
        <v>33</v>
      </c>
      <c r="AX251" s="13" t="s">
        <v>74</v>
      </c>
      <c r="AY251" s="218" t="s">
        <v>221</v>
      </c>
    </row>
    <row r="252" spans="2:51" s="13" customFormat="1" ht="11.25">
      <c r="B252" s="208"/>
      <c r="C252" s="209"/>
      <c r="D252" s="204" t="s">
        <v>231</v>
      </c>
      <c r="E252" s="210" t="s">
        <v>21</v>
      </c>
      <c r="F252" s="211" t="s">
        <v>456</v>
      </c>
      <c r="G252" s="209"/>
      <c r="H252" s="212">
        <v>19.37</v>
      </c>
      <c r="I252" s="213"/>
      <c r="J252" s="209"/>
      <c r="K252" s="209"/>
      <c r="L252" s="214"/>
      <c r="M252" s="215"/>
      <c r="N252" s="216"/>
      <c r="O252" s="216"/>
      <c r="P252" s="216"/>
      <c r="Q252" s="216"/>
      <c r="R252" s="216"/>
      <c r="S252" s="216"/>
      <c r="T252" s="217"/>
      <c r="AT252" s="218" t="s">
        <v>231</v>
      </c>
      <c r="AU252" s="218" t="s">
        <v>84</v>
      </c>
      <c r="AV252" s="13" t="s">
        <v>84</v>
      </c>
      <c r="AW252" s="13" t="s">
        <v>33</v>
      </c>
      <c r="AX252" s="13" t="s">
        <v>74</v>
      </c>
      <c r="AY252" s="218" t="s">
        <v>221</v>
      </c>
    </row>
    <row r="253" spans="2:51" s="13" customFormat="1" ht="11.25">
      <c r="B253" s="208"/>
      <c r="C253" s="209"/>
      <c r="D253" s="204" t="s">
        <v>231</v>
      </c>
      <c r="E253" s="210" t="s">
        <v>21</v>
      </c>
      <c r="F253" s="211" t="s">
        <v>457</v>
      </c>
      <c r="G253" s="209"/>
      <c r="H253" s="212">
        <v>82.5</v>
      </c>
      <c r="I253" s="213"/>
      <c r="J253" s="209"/>
      <c r="K253" s="209"/>
      <c r="L253" s="214"/>
      <c r="M253" s="215"/>
      <c r="N253" s="216"/>
      <c r="O253" s="216"/>
      <c r="P253" s="216"/>
      <c r="Q253" s="216"/>
      <c r="R253" s="216"/>
      <c r="S253" s="216"/>
      <c r="T253" s="217"/>
      <c r="AT253" s="218" t="s">
        <v>231</v>
      </c>
      <c r="AU253" s="218" t="s">
        <v>84</v>
      </c>
      <c r="AV253" s="13" t="s">
        <v>84</v>
      </c>
      <c r="AW253" s="13" t="s">
        <v>33</v>
      </c>
      <c r="AX253" s="13" t="s">
        <v>74</v>
      </c>
      <c r="AY253" s="218" t="s">
        <v>221</v>
      </c>
    </row>
    <row r="254" spans="2:51" s="13" customFormat="1" ht="11.25">
      <c r="B254" s="208"/>
      <c r="C254" s="209"/>
      <c r="D254" s="204" t="s">
        <v>231</v>
      </c>
      <c r="E254" s="210" t="s">
        <v>21</v>
      </c>
      <c r="F254" s="211" t="s">
        <v>458</v>
      </c>
      <c r="G254" s="209"/>
      <c r="H254" s="212">
        <v>32.75</v>
      </c>
      <c r="I254" s="213"/>
      <c r="J254" s="209"/>
      <c r="K254" s="209"/>
      <c r="L254" s="214"/>
      <c r="M254" s="215"/>
      <c r="N254" s="216"/>
      <c r="O254" s="216"/>
      <c r="P254" s="216"/>
      <c r="Q254" s="216"/>
      <c r="R254" s="216"/>
      <c r="S254" s="216"/>
      <c r="T254" s="217"/>
      <c r="AT254" s="218" t="s">
        <v>231</v>
      </c>
      <c r="AU254" s="218" t="s">
        <v>84</v>
      </c>
      <c r="AV254" s="13" t="s">
        <v>84</v>
      </c>
      <c r="AW254" s="13" t="s">
        <v>33</v>
      </c>
      <c r="AX254" s="13" t="s">
        <v>74</v>
      </c>
      <c r="AY254" s="218" t="s">
        <v>221</v>
      </c>
    </row>
    <row r="255" spans="2:51" s="16" customFormat="1" ht="11.25">
      <c r="B255" s="250"/>
      <c r="C255" s="251"/>
      <c r="D255" s="204" t="s">
        <v>231</v>
      </c>
      <c r="E255" s="252" t="s">
        <v>21</v>
      </c>
      <c r="F255" s="253" t="s">
        <v>459</v>
      </c>
      <c r="G255" s="251"/>
      <c r="H255" s="254">
        <v>207.92</v>
      </c>
      <c r="I255" s="255"/>
      <c r="J255" s="251"/>
      <c r="K255" s="251"/>
      <c r="L255" s="256"/>
      <c r="M255" s="257"/>
      <c r="N255" s="258"/>
      <c r="O255" s="258"/>
      <c r="P255" s="258"/>
      <c r="Q255" s="258"/>
      <c r="R255" s="258"/>
      <c r="S255" s="258"/>
      <c r="T255" s="259"/>
      <c r="AT255" s="260" t="s">
        <v>231</v>
      </c>
      <c r="AU255" s="260" t="s">
        <v>84</v>
      </c>
      <c r="AV255" s="16" t="s">
        <v>168</v>
      </c>
      <c r="AW255" s="16" t="s">
        <v>33</v>
      </c>
      <c r="AX255" s="16" t="s">
        <v>74</v>
      </c>
      <c r="AY255" s="260" t="s">
        <v>221</v>
      </c>
    </row>
    <row r="256" spans="2:51" s="15" customFormat="1" ht="11.25">
      <c r="B256" s="240"/>
      <c r="C256" s="241"/>
      <c r="D256" s="204" t="s">
        <v>231</v>
      </c>
      <c r="E256" s="242" t="s">
        <v>21</v>
      </c>
      <c r="F256" s="243" t="s">
        <v>460</v>
      </c>
      <c r="G256" s="241"/>
      <c r="H256" s="242" t="s">
        <v>21</v>
      </c>
      <c r="I256" s="244"/>
      <c r="J256" s="241"/>
      <c r="K256" s="241"/>
      <c r="L256" s="245"/>
      <c r="M256" s="246"/>
      <c r="N256" s="247"/>
      <c r="O256" s="247"/>
      <c r="P256" s="247"/>
      <c r="Q256" s="247"/>
      <c r="R256" s="247"/>
      <c r="S256" s="247"/>
      <c r="T256" s="248"/>
      <c r="AT256" s="249" t="s">
        <v>231</v>
      </c>
      <c r="AU256" s="249" t="s">
        <v>84</v>
      </c>
      <c r="AV256" s="15" t="s">
        <v>82</v>
      </c>
      <c r="AW256" s="15" t="s">
        <v>33</v>
      </c>
      <c r="AX256" s="15" t="s">
        <v>74</v>
      </c>
      <c r="AY256" s="249" t="s">
        <v>221</v>
      </c>
    </row>
    <row r="257" spans="2:51" s="13" customFormat="1" ht="11.25">
      <c r="B257" s="208"/>
      <c r="C257" s="209"/>
      <c r="D257" s="204" t="s">
        <v>231</v>
      </c>
      <c r="E257" s="210" t="s">
        <v>21</v>
      </c>
      <c r="F257" s="211" t="s">
        <v>461</v>
      </c>
      <c r="G257" s="209"/>
      <c r="H257" s="212">
        <v>25.17</v>
      </c>
      <c r="I257" s="213"/>
      <c r="J257" s="209"/>
      <c r="K257" s="209"/>
      <c r="L257" s="214"/>
      <c r="M257" s="215"/>
      <c r="N257" s="216"/>
      <c r="O257" s="216"/>
      <c r="P257" s="216"/>
      <c r="Q257" s="216"/>
      <c r="R257" s="216"/>
      <c r="S257" s="216"/>
      <c r="T257" s="217"/>
      <c r="AT257" s="218" t="s">
        <v>231</v>
      </c>
      <c r="AU257" s="218" t="s">
        <v>84</v>
      </c>
      <c r="AV257" s="13" t="s">
        <v>84</v>
      </c>
      <c r="AW257" s="13" t="s">
        <v>33</v>
      </c>
      <c r="AX257" s="13" t="s">
        <v>74</v>
      </c>
      <c r="AY257" s="218" t="s">
        <v>221</v>
      </c>
    </row>
    <row r="258" spans="2:51" s="16" customFormat="1" ht="11.25">
      <c r="B258" s="250"/>
      <c r="C258" s="251"/>
      <c r="D258" s="204" t="s">
        <v>231</v>
      </c>
      <c r="E258" s="252" t="s">
        <v>21</v>
      </c>
      <c r="F258" s="253" t="s">
        <v>462</v>
      </c>
      <c r="G258" s="251"/>
      <c r="H258" s="254">
        <v>25.17</v>
      </c>
      <c r="I258" s="255"/>
      <c r="J258" s="251"/>
      <c r="K258" s="251"/>
      <c r="L258" s="256"/>
      <c r="M258" s="257"/>
      <c r="N258" s="258"/>
      <c r="O258" s="258"/>
      <c r="P258" s="258"/>
      <c r="Q258" s="258"/>
      <c r="R258" s="258"/>
      <c r="S258" s="258"/>
      <c r="T258" s="259"/>
      <c r="AT258" s="260" t="s">
        <v>231</v>
      </c>
      <c r="AU258" s="260" t="s">
        <v>84</v>
      </c>
      <c r="AV258" s="16" t="s">
        <v>168</v>
      </c>
      <c r="AW258" s="16" t="s">
        <v>33</v>
      </c>
      <c r="AX258" s="16" t="s">
        <v>74</v>
      </c>
      <c r="AY258" s="260" t="s">
        <v>221</v>
      </c>
    </row>
    <row r="259" spans="2:51" s="15" customFormat="1" ht="11.25">
      <c r="B259" s="240"/>
      <c r="C259" s="241"/>
      <c r="D259" s="204" t="s">
        <v>231</v>
      </c>
      <c r="E259" s="242" t="s">
        <v>21</v>
      </c>
      <c r="F259" s="243" t="s">
        <v>337</v>
      </c>
      <c r="G259" s="241"/>
      <c r="H259" s="242" t="s">
        <v>21</v>
      </c>
      <c r="I259" s="244"/>
      <c r="J259" s="241"/>
      <c r="K259" s="241"/>
      <c r="L259" s="245"/>
      <c r="M259" s="246"/>
      <c r="N259" s="247"/>
      <c r="O259" s="247"/>
      <c r="P259" s="247"/>
      <c r="Q259" s="247"/>
      <c r="R259" s="247"/>
      <c r="S259" s="247"/>
      <c r="T259" s="248"/>
      <c r="AT259" s="249" t="s">
        <v>231</v>
      </c>
      <c r="AU259" s="249" t="s">
        <v>84</v>
      </c>
      <c r="AV259" s="15" t="s">
        <v>82</v>
      </c>
      <c r="AW259" s="15" t="s">
        <v>33</v>
      </c>
      <c r="AX259" s="15" t="s">
        <v>74</v>
      </c>
      <c r="AY259" s="249" t="s">
        <v>221</v>
      </c>
    </row>
    <row r="260" spans="2:51" s="13" customFormat="1" ht="11.25">
      <c r="B260" s="208"/>
      <c r="C260" s="209"/>
      <c r="D260" s="204" t="s">
        <v>231</v>
      </c>
      <c r="E260" s="210" t="s">
        <v>21</v>
      </c>
      <c r="F260" s="211" t="s">
        <v>338</v>
      </c>
      <c r="G260" s="209"/>
      <c r="H260" s="212">
        <v>124</v>
      </c>
      <c r="I260" s="213"/>
      <c r="J260" s="209"/>
      <c r="K260" s="209"/>
      <c r="L260" s="214"/>
      <c r="M260" s="215"/>
      <c r="N260" s="216"/>
      <c r="O260" s="216"/>
      <c r="P260" s="216"/>
      <c r="Q260" s="216"/>
      <c r="R260" s="216"/>
      <c r="S260" s="216"/>
      <c r="T260" s="217"/>
      <c r="AT260" s="218" t="s">
        <v>231</v>
      </c>
      <c r="AU260" s="218" t="s">
        <v>84</v>
      </c>
      <c r="AV260" s="13" t="s">
        <v>84</v>
      </c>
      <c r="AW260" s="13" t="s">
        <v>33</v>
      </c>
      <c r="AX260" s="13" t="s">
        <v>74</v>
      </c>
      <c r="AY260" s="218" t="s">
        <v>221</v>
      </c>
    </row>
    <row r="261" spans="2:51" s="13" customFormat="1" ht="11.25">
      <c r="B261" s="208"/>
      <c r="C261" s="209"/>
      <c r="D261" s="204" t="s">
        <v>231</v>
      </c>
      <c r="E261" s="210" t="s">
        <v>21</v>
      </c>
      <c r="F261" s="211" t="s">
        <v>440</v>
      </c>
      <c r="G261" s="209"/>
      <c r="H261" s="212">
        <v>10.62</v>
      </c>
      <c r="I261" s="213"/>
      <c r="J261" s="209"/>
      <c r="K261" s="209"/>
      <c r="L261" s="214"/>
      <c r="M261" s="215"/>
      <c r="N261" s="216"/>
      <c r="O261" s="216"/>
      <c r="P261" s="216"/>
      <c r="Q261" s="216"/>
      <c r="R261" s="216"/>
      <c r="S261" s="216"/>
      <c r="T261" s="217"/>
      <c r="AT261" s="218" t="s">
        <v>231</v>
      </c>
      <c r="AU261" s="218" t="s">
        <v>84</v>
      </c>
      <c r="AV261" s="13" t="s">
        <v>84</v>
      </c>
      <c r="AW261" s="13" t="s">
        <v>33</v>
      </c>
      <c r="AX261" s="13" t="s">
        <v>74</v>
      </c>
      <c r="AY261" s="218" t="s">
        <v>221</v>
      </c>
    </row>
    <row r="262" spans="2:51" s="13" customFormat="1" ht="11.25">
      <c r="B262" s="208"/>
      <c r="C262" s="209"/>
      <c r="D262" s="204" t="s">
        <v>231</v>
      </c>
      <c r="E262" s="210" t="s">
        <v>21</v>
      </c>
      <c r="F262" s="211" t="s">
        <v>441</v>
      </c>
      <c r="G262" s="209"/>
      <c r="H262" s="212">
        <v>9.77</v>
      </c>
      <c r="I262" s="213"/>
      <c r="J262" s="209"/>
      <c r="K262" s="209"/>
      <c r="L262" s="214"/>
      <c r="M262" s="215"/>
      <c r="N262" s="216"/>
      <c r="O262" s="216"/>
      <c r="P262" s="216"/>
      <c r="Q262" s="216"/>
      <c r="R262" s="216"/>
      <c r="S262" s="216"/>
      <c r="T262" s="217"/>
      <c r="AT262" s="218" t="s">
        <v>231</v>
      </c>
      <c r="AU262" s="218" t="s">
        <v>84</v>
      </c>
      <c r="AV262" s="13" t="s">
        <v>84</v>
      </c>
      <c r="AW262" s="13" t="s">
        <v>33</v>
      </c>
      <c r="AX262" s="13" t="s">
        <v>74</v>
      </c>
      <c r="AY262" s="218" t="s">
        <v>221</v>
      </c>
    </row>
    <row r="263" spans="2:51" s="13" customFormat="1" ht="11.25">
      <c r="B263" s="208"/>
      <c r="C263" s="209"/>
      <c r="D263" s="204" t="s">
        <v>231</v>
      </c>
      <c r="E263" s="210" t="s">
        <v>21</v>
      </c>
      <c r="F263" s="211" t="s">
        <v>442</v>
      </c>
      <c r="G263" s="209"/>
      <c r="H263" s="212">
        <v>5.44</v>
      </c>
      <c r="I263" s="213"/>
      <c r="J263" s="209"/>
      <c r="K263" s="209"/>
      <c r="L263" s="214"/>
      <c r="M263" s="215"/>
      <c r="N263" s="216"/>
      <c r="O263" s="216"/>
      <c r="P263" s="216"/>
      <c r="Q263" s="216"/>
      <c r="R263" s="216"/>
      <c r="S263" s="216"/>
      <c r="T263" s="217"/>
      <c r="AT263" s="218" t="s">
        <v>231</v>
      </c>
      <c r="AU263" s="218" t="s">
        <v>84</v>
      </c>
      <c r="AV263" s="13" t="s">
        <v>84</v>
      </c>
      <c r="AW263" s="13" t="s">
        <v>33</v>
      </c>
      <c r="AX263" s="13" t="s">
        <v>74</v>
      </c>
      <c r="AY263" s="218" t="s">
        <v>221</v>
      </c>
    </row>
    <row r="264" spans="2:51" s="13" customFormat="1" ht="11.25">
      <c r="B264" s="208"/>
      <c r="C264" s="209"/>
      <c r="D264" s="204" t="s">
        <v>231</v>
      </c>
      <c r="E264" s="210" t="s">
        <v>21</v>
      </c>
      <c r="F264" s="211" t="s">
        <v>463</v>
      </c>
      <c r="G264" s="209"/>
      <c r="H264" s="212">
        <v>21.87</v>
      </c>
      <c r="I264" s="213"/>
      <c r="J264" s="209"/>
      <c r="K264" s="209"/>
      <c r="L264" s="214"/>
      <c r="M264" s="215"/>
      <c r="N264" s="216"/>
      <c r="O264" s="216"/>
      <c r="P264" s="216"/>
      <c r="Q264" s="216"/>
      <c r="R264" s="216"/>
      <c r="S264" s="216"/>
      <c r="T264" s="217"/>
      <c r="AT264" s="218" t="s">
        <v>231</v>
      </c>
      <c r="AU264" s="218" t="s">
        <v>84</v>
      </c>
      <c r="AV264" s="13" t="s">
        <v>84</v>
      </c>
      <c r="AW264" s="13" t="s">
        <v>33</v>
      </c>
      <c r="AX264" s="13" t="s">
        <v>74</v>
      </c>
      <c r="AY264" s="218" t="s">
        <v>221</v>
      </c>
    </row>
    <row r="265" spans="2:51" s="13" customFormat="1" ht="11.25">
      <c r="B265" s="208"/>
      <c r="C265" s="209"/>
      <c r="D265" s="204" t="s">
        <v>231</v>
      </c>
      <c r="E265" s="210" t="s">
        <v>21</v>
      </c>
      <c r="F265" s="211" t="s">
        <v>443</v>
      </c>
      <c r="G265" s="209"/>
      <c r="H265" s="212">
        <v>60.62</v>
      </c>
      <c r="I265" s="213"/>
      <c r="J265" s="209"/>
      <c r="K265" s="209"/>
      <c r="L265" s="214"/>
      <c r="M265" s="215"/>
      <c r="N265" s="216"/>
      <c r="O265" s="216"/>
      <c r="P265" s="216"/>
      <c r="Q265" s="216"/>
      <c r="R265" s="216"/>
      <c r="S265" s="216"/>
      <c r="T265" s="217"/>
      <c r="AT265" s="218" t="s">
        <v>231</v>
      </c>
      <c r="AU265" s="218" t="s">
        <v>84</v>
      </c>
      <c r="AV265" s="13" t="s">
        <v>84</v>
      </c>
      <c r="AW265" s="13" t="s">
        <v>33</v>
      </c>
      <c r="AX265" s="13" t="s">
        <v>74</v>
      </c>
      <c r="AY265" s="218" t="s">
        <v>221</v>
      </c>
    </row>
    <row r="266" spans="2:51" s="13" customFormat="1" ht="11.25">
      <c r="B266" s="208"/>
      <c r="C266" s="209"/>
      <c r="D266" s="204" t="s">
        <v>231</v>
      </c>
      <c r="E266" s="210" t="s">
        <v>21</v>
      </c>
      <c r="F266" s="211" t="s">
        <v>444</v>
      </c>
      <c r="G266" s="209"/>
      <c r="H266" s="212">
        <v>59.75</v>
      </c>
      <c r="I266" s="213"/>
      <c r="J266" s="209"/>
      <c r="K266" s="209"/>
      <c r="L266" s="214"/>
      <c r="M266" s="215"/>
      <c r="N266" s="216"/>
      <c r="O266" s="216"/>
      <c r="P266" s="216"/>
      <c r="Q266" s="216"/>
      <c r="R266" s="216"/>
      <c r="S266" s="216"/>
      <c r="T266" s="217"/>
      <c r="AT266" s="218" t="s">
        <v>231</v>
      </c>
      <c r="AU266" s="218" t="s">
        <v>84</v>
      </c>
      <c r="AV266" s="13" t="s">
        <v>84</v>
      </c>
      <c r="AW266" s="13" t="s">
        <v>33</v>
      </c>
      <c r="AX266" s="13" t="s">
        <v>74</v>
      </c>
      <c r="AY266" s="218" t="s">
        <v>221</v>
      </c>
    </row>
    <row r="267" spans="2:51" s="13" customFormat="1" ht="11.25">
      <c r="B267" s="208"/>
      <c r="C267" s="209"/>
      <c r="D267" s="204" t="s">
        <v>231</v>
      </c>
      <c r="E267" s="210" t="s">
        <v>21</v>
      </c>
      <c r="F267" s="211" t="s">
        <v>445</v>
      </c>
      <c r="G267" s="209"/>
      <c r="H267" s="212">
        <v>62.82</v>
      </c>
      <c r="I267" s="213"/>
      <c r="J267" s="209"/>
      <c r="K267" s="209"/>
      <c r="L267" s="214"/>
      <c r="M267" s="215"/>
      <c r="N267" s="216"/>
      <c r="O267" s="216"/>
      <c r="P267" s="216"/>
      <c r="Q267" s="216"/>
      <c r="R267" s="216"/>
      <c r="S267" s="216"/>
      <c r="T267" s="217"/>
      <c r="AT267" s="218" t="s">
        <v>231</v>
      </c>
      <c r="AU267" s="218" t="s">
        <v>84</v>
      </c>
      <c r="AV267" s="13" t="s">
        <v>84</v>
      </c>
      <c r="AW267" s="13" t="s">
        <v>33</v>
      </c>
      <c r="AX267" s="13" t="s">
        <v>74</v>
      </c>
      <c r="AY267" s="218" t="s">
        <v>221</v>
      </c>
    </row>
    <row r="268" spans="2:51" s="13" customFormat="1" ht="11.25">
      <c r="B268" s="208"/>
      <c r="C268" s="209"/>
      <c r="D268" s="204" t="s">
        <v>231</v>
      </c>
      <c r="E268" s="210" t="s">
        <v>21</v>
      </c>
      <c r="F268" s="211" t="s">
        <v>446</v>
      </c>
      <c r="G268" s="209"/>
      <c r="H268" s="212">
        <v>57.6</v>
      </c>
      <c r="I268" s="213"/>
      <c r="J268" s="209"/>
      <c r="K268" s="209"/>
      <c r="L268" s="214"/>
      <c r="M268" s="215"/>
      <c r="N268" s="216"/>
      <c r="O268" s="216"/>
      <c r="P268" s="216"/>
      <c r="Q268" s="216"/>
      <c r="R268" s="216"/>
      <c r="S268" s="216"/>
      <c r="T268" s="217"/>
      <c r="AT268" s="218" t="s">
        <v>231</v>
      </c>
      <c r="AU268" s="218" t="s">
        <v>84</v>
      </c>
      <c r="AV268" s="13" t="s">
        <v>84</v>
      </c>
      <c r="AW268" s="13" t="s">
        <v>33</v>
      </c>
      <c r="AX268" s="13" t="s">
        <v>74</v>
      </c>
      <c r="AY268" s="218" t="s">
        <v>221</v>
      </c>
    </row>
    <row r="269" spans="2:51" s="16" customFormat="1" ht="11.25">
      <c r="B269" s="250"/>
      <c r="C269" s="251"/>
      <c r="D269" s="204" t="s">
        <v>231</v>
      </c>
      <c r="E269" s="252" t="s">
        <v>21</v>
      </c>
      <c r="F269" s="253" t="s">
        <v>447</v>
      </c>
      <c r="G269" s="251"/>
      <c r="H269" s="254">
        <v>412.49</v>
      </c>
      <c r="I269" s="255"/>
      <c r="J269" s="251"/>
      <c r="K269" s="251"/>
      <c r="L269" s="256"/>
      <c r="M269" s="257"/>
      <c r="N269" s="258"/>
      <c r="O269" s="258"/>
      <c r="P269" s="258"/>
      <c r="Q269" s="258"/>
      <c r="R269" s="258"/>
      <c r="S269" s="258"/>
      <c r="T269" s="259"/>
      <c r="AT269" s="260" t="s">
        <v>231</v>
      </c>
      <c r="AU269" s="260" t="s">
        <v>84</v>
      </c>
      <c r="AV269" s="16" t="s">
        <v>168</v>
      </c>
      <c r="AW269" s="16" t="s">
        <v>33</v>
      </c>
      <c r="AX269" s="16" t="s">
        <v>74</v>
      </c>
      <c r="AY269" s="260" t="s">
        <v>221</v>
      </c>
    </row>
    <row r="270" spans="2:51" s="13" customFormat="1" ht="11.25">
      <c r="B270" s="208"/>
      <c r="C270" s="209"/>
      <c r="D270" s="204" t="s">
        <v>231</v>
      </c>
      <c r="E270" s="210" t="s">
        <v>21</v>
      </c>
      <c r="F270" s="211" t="s">
        <v>464</v>
      </c>
      <c r="G270" s="209"/>
      <c r="H270" s="212">
        <v>62</v>
      </c>
      <c r="I270" s="213"/>
      <c r="J270" s="209"/>
      <c r="K270" s="209"/>
      <c r="L270" s="214"/>
      <c r="M270" s="215"/>
      <c r="N270" s="216"/>
      <c r="O270" s="216"/>
      <c r="P270" s="216"/>
      <c r="Q270" s="216"/>
      <c r="R270" s="216"/>
      <c r="S270" s="216"/>
      <c r="T270" s="217"/>
      <c r="AT270" s="218" t="s">
        <v>231</v>
      </c>
      <c r="AU270" s="218" t="s">
        <v>84</v>
      </c>
      <c r="AV270" s="13" t="s">
        <v>84</v>
      </c>
      <c r="AW270" s="13" t="s">
        <v>33</v>
      </c>
      <c r="AX270" s="13" t="s">
        <v>74</v>
      </c>
      <c r="AY270" s="218" t="s">
        <v>221</v>
      </c>
    </row>
    <row r="271" spans="2:51" s="14" customFormat="1" ht="11.25">
      <c r="B271" s="219"/>
      <c r="C271" s="220"/>
      <c r="D271" s="204" t="s">
        <v>231</v>
      </c>
      <c r="E271" s="221" t="s">
        <v>172</v>
      </c>
      <c r="F271" s="222" t="s">
        <v>239</v>
      </c>
      <c r="G271" s="220"/>
      <c r="H271" s="223">
        <v>707.58</v>
      </c>
      <c r="I271" s="224"/>
      <c r="J271" s="220"/>
      <c r="K271" s="220"/>
      <c r="L271" s="225"/>
      <c r="M271" s="226"/>
      <c r="N271" s="227"/>
      <c r="O271" s="227"/>
      <c r="P271" s="227"/>
      <c r="Q271" s="227"/>
      <c r="R271" s="227"/>
      <c r="S271" s="227"/>
      <c r="T271" s="228"/>
      <c r="AT271" s="229" t="s">
        <v>231</v>
      </c>
      <c r="AU271" s="229" t="s">
        <v>84</v>
      </c>
      <c r="AV271" s="14" t="s">
        <v>227</v>
      </c>
      <c r="AW271" s="14" t="s">
        <v>33</v>
      </c>
      <c r="AX271" s="14" t="s">
        <v>82</v>
      </c>
      <c r="AY271" s="229" t="s">
        <v>221</v>
      </c>
    </row>
    <row r="272" spans="1:65" s="2" customFormat="1" ht="16.5" customHeight="1">
      <c r="A272" s="36"/>
      <c r="B272" s="37"/>
      <c r="C272" s="191" t="s">
        <v>465</v>
      </c>
      <c r="D272" s="191" t="s">
        <v>223</v>
      </c>
      <c r="E272" s="192" t="s">
        <v>466</v>
      </c>
      <c r="F272" s="193" t="s">
        <v>467</v>
      </c>
      <c r="G272" s="194" t="s">
        <v>108</v>
      </c>
      <c r="H272" s="195">
        <v>31</v>
      </c>
      <c r="I272" s="196"/>
      <c r="J272" s="197">
        <f>ROUND(I272*H272,2)</f>
        <v>0</v>
      </c>
      <c r="K272" s="193" t="s">
        <v>226</v>
      </c>
      <c r="L272" s="41"/>
      <c r="M272" s="198" t="s">
        <v>21</v>
      </c>
      <c r="N272" s="199" t="s">
        <v>45</v>
      </c>
      <c r="O272" s="66"/>
      <c r="P272" s="200">
        <f>O272*H272</f>
        <v>0</v>
      </c>
      <c r="Q272" s="200">
        <v>0</v>
      </c>
      <c r="R272" s="200">
        <f>Q272*H272</f>
        <v>0</v>
      </c>
      <c r="S272" s="200">
        <v>0.131</v>
      </c>
      <c r="T272" s="201">
        <f>S272*H272</f>
        <v>4.061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202" t="s">
        <v>227</v>
      </c>
      <c r="AT272" s="202" t="s">
        <v>223</v>
      </c>
      <c r="AU272" s="202" t="s">
        <v>84</v>
      </c>
      <c r="AY272" s="19" t="s">
        <v>221</v>
      </c>
      <c r="BE272" s="203">
        <f>IF(N272="základní",J272,0)</f>
        <v>0</v>
      </c>
      <c r="BF272" s="203">
        <f>IF(N272="snížená",J272,0)</f>
        <v>0</v>
      </c>
      <c r="BG272" s="203">
        <f>IF(N272="zákl. přenesená",J272,0)</f>
        <v>0</v>
      </c>
      <c r="BH272" s="203">
        <f>IF(N272="sníž. přenesená",J272,0)</f>
        <v>0</v>
      </c>
      <c r="BI272" s="203">
        <f>IF(N272="nulová",J272,0)</f>
        <v>0</v>
      </c>
      <c r="BJ272" s="19" t="s">
        <v>82</v>
      </c>
      <c r="BK272" s="203">
        <f>ROUND(I272*H272,2)</f>
        <v>0</v>
      </c>
      <c r="BL272" s="19" t="s">
        <v>227</v>
      </c>
      <c r="BM272" s="202" t="s">
        <v>468</v>
      </c>
    </row>
    <row r="273" spans="1:47" s="2" customFormat="1" ht="29.25">
      <c r="A273" s="36"/>
      <c r="B273" s="37"/>
      <c r="C273" s="38"/>
      <c r="D273" s="204" t="s">
        <v>229</v>
      </c>
      <c r="E273" s="38"/>
      <c r="F273" s="205" t="s">
        <v>469</v>
      </c>
      <c r="G273" s="38"/>
      <c r="H273" s="38"/>
      <c r="I273" s="111"/>
      <c r="J273" s="38"/>
      <c r="K273" s="38"/>
      <c r="L273" s="41"/>
      <c r="M273" s="206"/>
      <c r="N273" s="207"/>
      <c r="O273" s="66"/>
      <c r="P273" s="66"/>
      <c r="Q273" s="66"/>
      <c r="R273" s="66"/>
      <c r="S273" s="66"/>
      <c r="T273" s="67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T273" s="19" t="s">
        <v>229</v>
      </c>
      <c r="AU273" s="19" t="s">
        <v>84</v>
      </c>
    </row>
    <row r="274" spans="2:51" s="13" customFormat="1" ht="11.25">
      <c r="B274" s="208"/>
      <c r="C274" s="209"/>
      <c r="D274" s="204" t="s">
        <v>231</v>
      </c>
      <c r="E274" s="210" t="s">
        <v>21</v>
      </c>
      <c r="F274" s="211" t="s">
        <v>470</v>
      </c>
      <c r="G274" s="209"/>
      <c r="H274" s="212">
        <v>5.46</v>
      </c>
      <c r="I274" s="213"/>
      <c r="J274" s="209"/>
      <c r="K274" s="209"/>
      <c r="L274" s="214"/>
      <c r="M274" s="215"/>
      <c r="N274" s="216"/>
      <c r="O274" s="216"/>
      <c r="P274" s="216"/>
      <c r="Q274" s="216"/>
      <c r="R274" s="216"/>
      <c r="S274" s="216"/>
      <c r="T274" s="217"/>
      <c r="AT274" s="218" t="s">
        <v>231</v>
      </c>
      <c r="AU274" s="218" t="s">
        <v>84</v>
      </c>
      <c r="AV274" s="13" t="s">
        <v>84</v>
      </c>
      <c r="AW274" s="13" t="s">
        <v>33</v>
      </c>
      <c r="AX274" s="13" t="s">
        <v>74</v>
      </c>
      <c r="AY274" s="218" t="s">
        <v>221</v>
      </c>
    </row>
    <row r="275" spans="2:51" s="13" customFormat="1" ht="11.25">
      <c r="B275" s="208"/>
      <c r="C275" s="209"/>
      <c r="D275" s="204" t="s">
        <v>231</v>
      </c>
      <c r="E275" s="210" t="s">
        <v>21</v>
      </c>
      <c r="F275" s="211" t="s">
        <v>471</v>
      </c>
      <c r="G275" s="209"/>
      <c r="H275" s="212">
        <v>16.28</v>
      </c>
      <c r="I275" s="213"/>
      <c r="J275" s="209"/>
      <c r="K275" s="209"/>
      <c r="L275" s="214"/>
      <c r="M275" s="215"/>
      <c r="N275" s="216"/>
      <c r="O275" s="216"/>
      <c r="P275" s="216"/>
      <c r="Q275" s="216"/>
      <c r="R275" s="216"/>
      <c r="S275" s="216"/>
      <c r="T275" s="217"/>
      <c r="AT275" s="218" t="s">
        <v>231</v>
      </c>
      <c r="AU275" s="218" t="s">
        <v>84</v>
      </c>
      <c r="AV275" s="13" t="s">
        <v>84</v>
      </c>
      <c r="AW275" s="13" t="s">
        <v>33</v>
      </c>
      <c r="AX275" s="13" t="s">
        <v>74</v>
      </c>
      <c r="AY275" s="218" t="s">
        <v>221</v>
      </c>
    </row>
    <row r="276" spans="2:51" s="13" customFormat="1" ht="11.25">
      <c r="B276" s="208"/>
      <c r="C276" s="209"/>
      <c r="D276" s="204" t="s">
        <v>231</v>
      </c>
      <c r="E276" s="210" t="s">
        <v>21</v>
      </c>
      <c r="F276" s="211" t="s">
        <v>472</v>
      </c>
      <c r="G276" s="209"/>
      <c r="H276" s="212">
        <v>9.26</v>
      </c>
      <c r="I276" s="213"/>
      <c r="J276" s="209"/>
      <c r="K276" s="209"/>
      <c r="L276" s="214"/>
      <c r="M276" s="215"/>
      <c r="N276" s="216"/>
      <c r="O276" s="216"/>
      <c r="P276" s="216"/>
      <c r="Q276" s="216"/>
      <c r="R276" s="216"/>
      <c r="S276" s="216"/>
      <c r="T276" s="217"/>
      <c r="AT276" s="218" t="s">
        <v>231</v>
      </c>
      <c r="AU276" s="218" t="s">
        <v>84</v>
      </c>
      <c r="AV276" s="13" t="s">
        <v>84</v>
      </c>
      <c r="AW276" s="13" t="s">
        <v>33</v>
      </c>
      <c r="AX276" s="13" t="s">
        <v>74</v>
      </c>
      <c r="AY276" s="218" t="s">
        <v>221</v>
      </c>
    </row>
    <row r="277" spans="2:51" s="14" customFormat="1" ht="11.25">
      <c r="B277" s="219"/>
      <c r="C277" s="220"/>
      <c r="D277" s="204" t="s">
        <v>231</v>
      </c>
      <c r="E277" s="221" t="s">
        <v>113</v>
      </c>
      <c r="F277" s="222" t="s">
        <v>239</v>
      </c>
      <c r="G277" s="220"/>
      <c r="H277" s="223">
        <v>31</v>
      </c>
      <c r="I277" s="224"/>
      <c r="J277" s="220"/>
      <c r="K277" s="220"/>
      <c r="L277" s="225"/>
      <c r="M277" s="226"/>
      <c r="N277" s="227"/>
      <c r="O277" s="227"/>
      <c r="P277" s="227"/>
      <c r="Q277" s="227"/>
      <c r="R277" s="227"/>
      <c r="S277" s="227"/>
      <c r="T277" s="228"/>
      <c r="AT277" s="229" t="s">
        <v>231</v>
      </c>
      <c r="AU277" s="229" t="s">
        <v>84</v>
      </c>
      <c r="AV277" s="14" t="s">
        <v>227</v>
      </c>
      <c r="AW277" s="14" t="s">
        <v>33</v>
      </c>
      <c r="AX277" s="14" t="s">
        <v>82</v>
      </c>
      <c r="AY277" s="229" t="s">
        <v>221</v>
      </c>
    </row>
    <row r="278" spans="1:65" s="2" customFormat="1" ht="16.5" customHeight="1">
      <c r="A278" s="36"/>
      <c r="B278" s="37"/>
      <c r="C278" s="191" t="s">
        <v>473</v>
      </c>
      <c r="D278" s="191" t="s">
        <v>223</v>
      </c>
      <c r="E278" s="192" t="s">
        <v>474</v>
      </c>
      <c r="F278" s="193" t="s">
        <v>475</v>
      </c>
      <c r="G278" s="194" t="s">
        <v>108</v>
      </c>
      <c r="H278" s="195">
        <v>10</v>
      </c>
      <c r="I278" s="196"/>
      <c r="J278" s="197">
        <f>ROUND(I278*H278,2)</f>
        <v>0</v>
      </c>
      <c r="K278" s="193" t="s">
        <v>226</v>
      </c>
      <c r="L278" s="41"/>
      <c r="M278" s="198" t="s">
        <v>21</v>
      </c>
      <c r="N278" s="199" t="s">
        <v>45</v>
      </c>
      <c r="O278" s="66"/>
      <c r="P278" s="200">
        <f>O278*H278</f>
        <v>0</v>
      </c>
      <c r="Q278" s="200">
        <v>0</v>
      </c>
      <c r="R278" s="200">
        <f>Q278*H278</f>
        <v>0</v>
      </c>
      <c r="S278" s="200">
        <v>0.261</v>
      </c>
      <c r="T278" s="201">
        <f>S278*H278</f>
        <v>2.6100000000000003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202" t="s">
        <v>227</v>
      </c>
      <c r="AT278" s="202" t="s">
        <v>223</v>
      </c>
      <c r="AU278" s="202" t="s">
        <v>84</v>
      </c>
      <c r="AY278" s="19" t="s">
        <v>221</v>
      </c>
      <c r="BE278" s="203">
        <f>IF(N278="základní",J278,0)</f>
        <v>0</v>
      </c>
      <c r="BF278" s="203">
        <f>IF(N278="snížená",J278,0)</f>
        <v>0</v>
      </c>
      <c r="BG278" s="203">
        <f>IF(N278="zákl. přenesená",J278,0)</f>
        <v>0</v>
      </c>
      <c r="BH278" s="203">
        <f>IF(N278="sníž. přenesená",J278,0)</f>
        <v>0</v>
      </c>
      <c r="BI278" s="203">
        <f>IF(N278="nulová",J278,0)</f>
        <v>0</v>
      </c>
      <c r="BJ278" s="19" t="s">
        <v>82</v>
      </c>
      <c r="BK278" s="203">
        <f>ROUND(I278*H278,2)</f>
        <v>0</v>
      </c>
      <c r="BL278" s="19" t="s">
        <v>227</v>
      </c>
      <c r="BM278" s="202" t="s">
        <v>476</v>
      </c>
    </row>
    <row r="279" spans="1:47" s="2" customFormat="1" ht="29.25">
      <c r="A279" s="36"/>
      <c r="B279" s="37"/>
      <c r="C279" s="38"/>
      <c r="D279" s="204" t="s">
        <v>229</v>
      </c>
      <c r="E279" s="38"/>
      <c r="F279" s="205" t="s">
        <v>477</v>
      </c>
      <c r="G279" s="38"/>
      <c r="H279" s="38"/>
      <c r="I279" s="111"/>
      <c r="J279" s="38"/>
      <c r="K279" s="38"/>
      <c r="L279" s="41"/>
      <c r="M279" s="206"/>
      <c r="N279" s="207"/>
      <c r="O279" s="66"/>
      <c r="P279" s="66"/>
      <c r="Q279" s="66"/>
      <c r="R279" s="66"/>
      <c r="S279" s="66"/>
      <c r="T279" s="67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T279" s="19" t="s">
        <v>229</v>
      </c>
      <c r="AU279" s="19" t="s">
        <v>84</v>
      </c>
    </row>
    <row r="280" spans="2:51" s="13" customFormat="1" ht="11.25">
      <c r="B280" s="208"/>
      <c r="C280" s="209"/>
      <c r="D280" s="204" t="s">
        <v>231</v>
      </c>
      <c r="E280" s="210" t="s">
        <v>21</v>
      </c>
      <c r="F280" s="211" t="s">
        <v>478</v>
      </c>
      <c r="G280" s="209"/>
      <c r="H280" s="212">
        <v>10</v>
      </c>
      <c r="I280" s="213"/>
      <c r="J280" s="209"/>
      <c r="K280" s="209"/>
      <c r="L280" s="214"/>
      <c r="M280" s="215"/>
      <c r="N280" s="216"/>
      <c r="O280" s="216"/>
      <c r="P280" s="216"/>
      <c r="Q280" s="216"/>
      <c r="R280" s="216"/>
      <c r="S280" s="216"/>
      <c r="T280" s="217"/>
      <c r="AT280" s="218" t="s">
        <v>231</v>
      </c>
      <c r="AU280" s="218" t="s">
        <v>84</v>
      </c>
      <c r="AV280" s="13" t="s">
        <v>84</v>
      </c>
      <c r="AW280" s="13" t="s">
        <v>33</v>
      </c>
      <c r="AX280" s="13" t="s">
        <v>74</v>
      </c>
      <c r="AY280" s="218" t="s">
        <v>221</v>
      </c>
    </row>
    <row r="281" spans="2:51" s="14" customFormat="1" ht="11.25">
      <c r="B281" s="219"/>
      <c r="C281" s="220"/>
      <c r="D281" s="204" t="s">
        <v>231</v>
      </c>
      <c r="E281" s="221" t="s">
        <v>115</v>
      </c>
      <c r="F281" s="222" t="s">
        <v>239</v>
      </c>
      <c r="G281" s="220"/>
      <c r="H281" s="223">
        <v>10</v>
      </c>
      <c r="I281" s="224"/>
      <c r="J281" s="220"/>
      <c r="K281" s="220"/>
      <c r="L281" s="225"/>
      <c r="M281" s="226"/>
      <c r="N281" s="227"/>
      <c r="O281" s="227"/>
      <c r="P281" s="227"/>
      <c r="Q281" s="227"/>
      <c r="R281" s="227"/>
      <c r="S281" s="227"/>
      <c r="T281" s="228"/>
      <c r="AT281" s="229" t="s">
        <v>231</v>
      </c>
      <c r="AU281" s="229" t="s">
        <v>84</v>
      </c>
      <c r="AV281" s="14" t="s">
        <v>227</v>
      </c>
      <c r="AW281" s="14" t="s">
        <v>33</v>
      </c>
      <c r="AX281" s="14" t="s">
        <v>82</v>
      </c>
      <c r="AY281" s="229" t="s">
        <v>221</v>
      </c>
    </row>
    <row r="282" spans="1:65" s="2" customFormat="1" ht="21.75" customHeight="1">
      <c r="A282" s="36"/>
      <c r="B282" s="37"/>
      <c r="C282" s="191" t="s">
        <v>479</v>
      </c>
      <c r="D282" s="191" t="s">
        <v>223</v>
      </c>
      <c r="E282" s="192" t="s">
        <v>480</v>
      </c>
      <c r="F282" s="193" t="s">
        <v>481</v>
      </c>
      <c r="G282" s="194" t="s">
        <v>118</v>
      </c>
      <c r="H282" s="195">
        <v>5.158</v>
      </c>
      <c r="I282" s="196"/>
      <c r="J282" s="197">
        <f>ROUND(I282*H282,2)</f>
        <v>0</v>
      </c>
      <c r="K282" s="193" t="s">
        <v>226</v>
      </c>
      <c r="L282" s="41"/>
      <c r="M282" s="198" t="s">
        <v>21</v>
      </c>
      <c r="N282" s="199" t="s">
        <v>45</v>
      </c>
      <c r="O282" s="66"/>
      <c r="P282" s="200">
        <f>O282*H282</f>
        <v>0</v>
      </c>
      <c r="Q282" s="200">
        <v>0</v>
      </c>
      <c r="R282" s="200">
        <f>Q282*H282</f>
        <v>0</v>
      </c>
      <c r="S282" s="200">
        <v>1.8</v>
      </c>
      <c r="T282" s="201">
        <f>S282*H282</f>
        <v>9.284400000000002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202" t="s">
        <v>227</v>
      </c>
      <c r="AT282" s="202" t="s">
        <v>223</v>
      </c>
      <c r="AU282" s="202" t="s">
        <v>84</v>
      </c>
      <c r="AY282" s="19" t="s">
        <v>221</v>
      </c>
      <c r="BE282" s="203">
        <f>IF(N282="základní",J282,0)</f>
        <v>0</v>
      </c>
      <c r="BF282" s="203">
        <f>IF(N282="snížená",J282,0)</f>
        <v>0</v>
      </c>
      <c r="BG282" s="203">
        <f>IF(N282="zákl. přenesená",J282,0)</f>
        <v>0</v>
      </c>
      <c r="BH282" s="203">
        <f>IF(N282="sníž. přenesená",J282,0)</f>
        <v>0</v>
      </c>
      <c r="BI282" s="203">
        <f>IF(N282="nulová",J282,0)</f>
        <v>0</v>
      </c>
      <c r="BJ282" s="19" t="s">
        <v>82</v>
      </c>
      <c r="BK282" s="203">
        <f>ROUND(I282*H282,2)</f>
        <v>0</v>
      </c>
      <c r="BL282" s="19" t="s">
        <v>227</v>
      </c>
      <c r="BM282" s="202" t="s">
        <v>482</v>
      </c>
    </row>
    <row r="283" spans="1:47" s="2" customFormat="1" ht="29.25">
      <c r="A283" s="36"/>
      <c r="B283" s="37"/>
      <c r="C283" s="38"/>
      <c r="D283" s="204" t="s">
        <v>229</v>
      </c>
      <c r="E283" s="38"/>
      <c r="F283" s="205" t="s">
        <v>483</v>
      </c>
      <c r="G283" s="38"/>
      <c r="H283" s="38"/>
      <c r="I283" s="111"/>
      <c r="J283" s="38"/>
      <c r="K283" s="38"/>
      <c r="L283" s="41"/>
      <c r="M283" s="206"/>
      <c r="N283" s="207"/>
      <c r="O283" s="66"/>
      <c r="P283" s="66"/>
      <c r="Q283" s="66"/>
      <c r="R283" s="66"/>
      <c r="S283" s="66"/>
      <c r="T283" s="67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T283" s="19" t="s">
        <v>229</v>
      </c>
      <c r="AU283" s="19" t="s">
        <v>84</v>
      </c>
    </row>
    <row r="284" spans="2:51" s="13" customFormat="1" ht="11.25">
      <c r="B284" s="208"/>
      <c r="C284" s="209"/>
      <c r="D284" s="204" t="s">
        <v>231</v>
      </c>
      <c r="E284" s="210" t="s">
        <v>21</v>
      </c>
      <c r="F284" s="211" t="s">
        <v>484</v>
      </c>
      <c r="G284" s="209"/>
      <c r="H284" s="212">
        <v>0.818</v>
      </c>
      <c r="I284" s="213"/>
      <c r="J284" s="209"/>
      <c r="K284" s="209"/>
      <c r="L284" s="214"/>
      <c r="M284" s="215"/>
      <c r="N284" s="216"/>
      <c r="O284" s="216"/>
      <c r="P284" s="216"/>
      <c r="Q284" s="216"/>
      <c r="R284" s="216"/>
      <c r="S284" s="216"/>
      <c r="T284" s="217"/>
      <c r="AT284" s="218" t="s">
        <v>231</v>
      </c>
      <c r="AU284" s="218" t="s">
        <v>84</v>
      </c>
      <c r="AV284" s="13" t="s">
        <v>84</v>
      </c>
      <c r="AW284" s="13" t="s">
        <v>33</v>
      </c>
      <c r="AX284" s="13" t="s">
        <v>74</v>
      </c>
      <c r="AY284" s="218" t="s">
        <v>221</v>
      </c>
    </row>
    <row r="285" spans="2:51" s="13" customFormat="1" ht="11.25">
      <c r="B285" s="208"/>
      <c r="C285" s="209"/>
      <c r="D285" s="204" t="s">
        <v>231</v>
      </c>
      <c r="E285" s="210" t="s">
        <v>21</v>
      </c>
      <c r="F285" s="211" t="s">
        <v>485</v>
      </c>
      <c r="G285" s="209"/>
      <c r="H285" s="212">
        <v>0.62</v>
      </c>
      <c r="I285" s="213"/>
      <c r="J285" s="209"/>
      <c r="K285" s="209"/>
      <c r="L285" s="214"/>
      <c r="M285" s="215"/>
      <c r="N285" s="216"/>
      <c r="O285" s="216"/>
      <c r="P285" s="216"/>
      <c r="Q285" s="216"/>
      <c r="R285" s="216"/>
      <c r="S285" s="216"/>
      <c r="T285" s="217"/>
      <c r="AT285" s="218" t="s">
        <v>231</v>
      </c>
      <c r="AU285" s="218" t="s">
        <v>84</v>
      </c>
      <c r="AV285" s="13" t="s">
        <v>84</v>
      </c>
      <c r="AW285" s="13" t="s">
        <v>33</v>
      </c>
      <c r="AX285" s="13" t="s">
        <v>74</v>
      </c>
      <c r="AY285" s="218" t="s">
        <v>221</v>
      </c>
    </row>
    <row r="286" spans="2:51" s="13" customFormat="1" ht="11.25">
      <c r="B286" s="208"/>
      <c r="C286" s="209"/>
      <c r="D286" s="204" t="s">
        <v>231</v>
      </c>
      <c r="E286" s="210" t="s">
        <v>21</v>
      </c>
      <c r="F286" s="211" t="s">
        <v>486</v>
      </c>
      <c r="G286" s="209"/>
      <c r="H286" s="212">
        <v>2.1</v>
      </c>
      <c r="I286" s="213"/>
      <c r="J286" s="209"/>
      <c r="K286" s="209"/>
      <c r="L286" s="214"/>
      <c r="M286" s="215"/>
      <c r="N286" s="216"/>
      <c r="O286" s="216"/>
      <c r="P286" s="216"/>
      <c r="Q286" s="216"/>
      <c r="R286" s="216"/>
      <c r="S286" s="216"/>
      <c r="T286" s="217"/>
      <c r="AT286" s="218" t="s">
        <v>231</v>
      </c>
      <c r="AU286" s="218" t="s">
        <v>84</v>
      </c>
      <c r="AV286" s="13" t="s">
        <v>84</v>
      </c>
      <c r="AW286" s="13" t="s">
        <v>33</v>
      </c>
      <c r="AX286" s="13" t="s">
        <v>74</v>
      </c>
      <c r="AY286" s="218" t="s">
        <v>221</v>
      </c>
    </row>
    <row r="287" spans="2:51" s="13" customFormat="1" ht="11.25">
      <c r="B287" s="208"/>
      <c r="C287" s="209"/>
      <c r="D287" s="204" t="s">
        <v>231</v>
      </c>
      <c r="E287" s="210" t="s">
        <v>21</v>
      </c>
      <c r="F287" s="211" t="s">
        <v>487</v>
      </c>
      <c r="G287" s="209"/>
      <c r="H287" s="212">
        <v>0.865</v>
      </c>
      <c r="I287" s="213"/>
      <c r="J287" s="209"/>
      <c r="K287" s="209"/>
      <c r="L287" s="214"/>
      <c r="M287" s="215"/>
      <c r="N287" s="216"/>
      <c r="O287" s="216"/>
      <c r="P287" s="216"/>
      <c r="Q287" s="216"/>
      <c r="R287" s="216"/>
      <c r="S287" s="216"/>
      <c r="T287" s="217"/>
      <c r="AT287" s="218" t="s">
        <v>231</v>
      </c>
      <c r="AU287" s="218" t="s">
        <v>84</v>
      </c>
      <c r="AV287" s="13" t="s">
        <v>84</v>
      </c>
      <c r="AW287" s="13" t="s">
        <v>33</v>
      </c>
      <c r="AX287" s="13" t="s">
        <v>74</v>
      </c>
      <c r="AY287" s="218" t="s">
        <v>221</v>
      </c>
    </row>
    <row r="288" spans="2:51" s="13" customFormat="1" ht="11.25">
      <c r="B288" s="208"/>
      <c r="C288" s="209"/>
      <c r="D288" s="204" t="s">
        <v>231</v>
      </c>
      <c r="E288" s="210" t="s">
        <v>21</v>
      </c>
      <c r="F288" s="211" t="s">
        <v>488</v>
      </c>
      <c r="G288" s="209"/>
      <c r="H288" s="212">
        <v>0.755</v>
      </c>
      <c r="I288" s="213"/>
      <c r="J288" s="209"/>
      <c r="K288" s="209"/>
      <c r="L288" s="214"/>
      <c r="M288" s="215"/>
      <c r="N288" s="216"/>
      <c r="O288" s="216"/>
      <c r="P288" s="216"/>
      <c r="Q288" s="216"/>
      <c r="R288" s="216"/>
      <c r="S288" s="216"/>
      <c r="T288" s="217"/>
      <c r="AT288" s="218" t="s">
        <v>231</v>
      </c>
      <c r="AU288" s="218" t="s">
        <v>84</v>
      </c>
      <c r="AV288" s="13" t="s">
        <v>84</v>
      </c>
      <c r="AW288" s="13" t="s">
        <v>33</v>
      </c>
      <c r="AX288" s="13" t="s">
        <v>74</v>
      </c>
      <c r="AY288" s="218" t="s">
        <v>221</v>
      </c>
    </row>
    <row r="289" spans="2:51" s="14" customFormat="1" ht="11.25">
      <c r="B289" s="219"/>
      <c r="C289" s="220"/>
      <c r="D289" s="204" t="s">
        <v>231</v>
      </c>
      <c r="E289" s="221" t="s">
        <v>117</v>
      </c>
      <c r="F289" s="222" t="s">
        <v>239</v>
      </c>
      <c r="G289" s="220"/>
      <c r="H289" s="223">
        <v>5.158</v>
      </c>
      <c r="I289" s="224"/>
      <c r="J289" s="220"/>
      <c r="K289" s="220"/>
      <c r="L289" s="225"/>
      <c r="M289" s="226"/>
      <c r="N289" s="227"/>
      <c r="O289" s="227"/>
      <c r="P289" s="227"/>
      <c r="Q289" s="227"/>
      <c r="R289" s="227"/>
      <c r="S289" s="227"/>
      <c r="T289" s="228"/>
      <c r="AT289" s="229" t="s">
        <v>231</v>
      </c>
      <c r="AU289" s="229" t="s">
        <v>84</v>
      </c>
      <c r="AV289" s="14" t="s">
        <v>227</v>
      </c>
      <c r="AW289" s="14" t="s">
        <v>33</v>
      </c>
      <c r="AX289" s="14" t="s">
        <v>82</v>
      </c>
      <c r="AY289" s="229" t="s">
        <v>221</v>
      </c>
    </row>
    <row r="290" spans="1:65" s="2" customFormat="1" ht="16.5" customHeight="1">
      <c r="A290" s="36"/>
      <c r="B290" s="37"/>
      <c r="C290" s="191" t="s">
        <v>489</v>
      </c>
      <c r="D290" s="191" t="s">
        <v>223</v>
      </c>
      <c r="E290" s="192" t="s">
        <v>490</v>
      </c>
      <c r="F290" s="193" t="s">
        <v>491</v>
      </c>
      <c r="G290" s="194" t="s">
        <v>108</v>
      </c>
      <c r="H290" s="195">
        <v>23.6</v>
      </c>
      <c r="I290" s="196"/>
      <c r="J290" s="197">
        <f>ROUND(I290*H290,2)</f>
        <v>0</v>
      </c>
      <c r="K290" s="193" t="s">
        <v>226</v>
      </c>
      <c r="L290" s="41"/>
      <c r="M290" s="198" t="s">
        <v>21</v>
      </c>
      <c r="N290" s="199" t="s">
        <v>45</v>
      </c>
      <c r="O290" s="66"/>
      <c r="P290" s="200">
        <f>O290*H290</f>
        <v>0</v>
      </c>
      <c r="Q290" s="200">
        <v>0</v>
      </c>
      <c r="R290" s="200">
        <f>Q290*H290</f>
        <v>0</v>
      </c>
      <c r="S290" s="200">
        <v>0.076</v>
      </c>
      <c r="T290" s="201">
        <f>S290*H290</f>
        <v>1.7936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202" t="s">
        <v>227</v>
      </c>
      <c r="AT290" s="202" t="s">
        <v>223</v>
      </c>
      <c r="AU290" s="202" t="s">
        <v>84</v>
      </c>
      <c r="AY290" s="19" t="s">
        <v>221</v>
      </c>
      <c r="BE290" s="203">
        <f>IF(N290="základní",J290,0)</f>
        <v>0</v>
      </c>
      <c r="BF290" s="203">
        <f>IF(N290="snížená",J290,0)</f>
        <v>0</v>
      </c>
      <c r="BG290" s="203">
        <f>IF(N290="zákl. přenesená",J290,0)</f>
        <v>0</v>
      </c>
      <c r="BH290" s="203">
        <f>IF(N290="sníž. přenesená",J290,0)</f>
        <v>0</v>
      </c>
      <c r="BI290" s="203">
        <f>IF(N290="nulová",J290,0)</f>
        <v>0</v>
      </c>
      <c r="BJ290" s="19" t="s">
        <v>82</v>
      </c>
      <c r="BK290" s="203">
        <f>ROUND(I290*H290,2)</f>
        <v>0</v>
      </c>
      <c r="BL290" s="19" t="s">
        <v>227</v>
      </c>
      <c r="BM290" s="202" t="s">
        <v>492</v>
      </c>
    </row>
    <row r="291" spans="1:47" s="2" customFormat="1" ht="19.5">
      <c r="A291" s="36"/>
      <c r="B291" s="37"/>
      <c r="C291" s="38"/>
      <c r="D291" s="204" t="s">
        <v>229</v>
      </c>
      <c r="E291" s="38"/>
      <c r="F291" s="205" t="s">
        <v>493</v>
      </c>
      <c r="G291" s="38"/>
      <c r="H291" s="38"/>
      <c r="I291" s="111"/>
      <c r="J291" s="38"/>
      <c r="K291" s="38"/>
      <c r="L291" s="41"/>
      <c r="M291" s="206"/>
      <c r="N291" s="207"/>
      <c r="O291" s="66"/>
      <c r="P291" s="66"/>
      <c r="Q291" s="66"/>
      <c r="R291" s="66"/>
      <c r="S291" s="66"/>
      <c r="T291" s="67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T291" s="19" t="s">
        <v>229</v>
      </c>
      <c r="AU291" s="19" t="s">
        <v>84</v>
      </c>
    </row>
    <row r="292" spans="2:51" s="13" customFormat="1" ht="11.25">
      <c r="B292" s="208"/>
      <c r="C292" s="209"/>
      <c r="D292" s="204" t="s">
        <v>231</v>
      </c>
      <c r="E292" s="210" t="s">
        <v>21</v>
      </c>
      <c r="F292" s="211" t="s">
        <v>494</v>
      </c>
      <c r="G292" s="209"/>
      <c r="H292" s="212">
        <v>10</v>
      </c>
      <c r="I292" s="213"/>
      <c r="J292" s="209"/>
      <c r="K292" s="209"/>
      <c r="L292" s="214"/>
      <c r="M292" s="215"/>
      <c r="N292" s="216"/>
      <c r="O292" s="216"/>
      <c r="P292" s="216"/>
      <c r="Q292" s="216"/>
      <c r="R292" s="216"/>
      <c r="S292" s="216"/>
      <c r="T292" s="217"/>
      <c r="AT292" s="218" t="s">
        <v>231</v>
      </c>
      <c r="AU292" s="218" t="s">
        <v>84</v>
      </c>
      <c r="AV292" s="13" t="s">
        <v>84</v>
      </c>
      <c r="AW292" s="13" t="s">
        <v>33</v>
      </c>
      <c r="AX292" s="13" t="s">
        <v>74</v>
      </c>
      <c r="AY292" s="218" t="s">
        <v>221</v>
      </c>
    </row>
    <row r="293" spans="2:51" s="13" customFormat="1" ht="11.25">
      <c r="B293" s="208"/>
      <c r="C293" s="209"/>
      <c r="D293" s="204" t="s">
        <v>231</v>
      </c>
      <c r="E293" s="210" t="s">
        <v>21</v>
      </c>
      <c r="F293" s="211" t="s">
        <v>495</v>
      </c>
      <c r="G293" s="209"/>
      <c r="H293" s="212">
        <v>1.4</v>
      </c>
      <c r="I293" s="213"/>
      <c r="J293" s="209"/>
      <c r="K293" s="209"/>
      <c r="L293" s="214"/>
      <c r="M293" s="215"/>
      <c r="N293" s="216"/>
      <c r="O293" s="216"/>
      <c r="P293" s="216"/>
      <c r="Q293" s="216"/>
      <c r="R293" s="216"/>
      <c r="S293" s="216"/>
      <c r="T293" s="217"/>
      <c r="AT293" s="218" t="s">
        <v>231</v>
      </c>
      <c r="AU293" s="218" t="s">
        <v>84</v>
      </c>
      <c r="AV293" s="13" t="s">
        <v>84</v>
      </c>
      <c r="AW293" s="13" t="s">
        <v>33</v>
      </c>
      <c r="AX293" s="13" t="s">
        <v>74</v>
      </c>
      <c r="AY293" s="218" t="s">
        <v>221</v>
      </c>
    </row>
    <row r="294" spans="2:51" s="13" customFormat="1" ht="11.25">
      <c r="B294" s="208"/>
      <c r="C294" s="209"/>
      <c r="D294" s="204" t="s">
        <v>231</v>
      </c>
      <c r="E294" s="210" t="s">
        <v>21</v>
      </c>
      <c r="F294" s="211" t="s">
        <v>496</v>
      </c>
      <c r="G294" s="209"/>
      <c r="H294" s="212">
        <v>2</v>
      </c>
      <c r="I294" s="213"/>
      <c r="J294" s="209"/>
      <c r="K294" s="209"/>
      <c r="L294" s="214"/>
      <c r="M294" s="215"/>
      <c r="N294" s="216"/>
      <c r="O294" s="216"/>
      <c r="P294" s="216"/>
      <c r="Q294" s="216"/>
      <c r="R294" s="216"/>
      <c r="S294" s="216"/>
      <c r="T294" s="217"/>
      <c r="AT294" s="218" t="s">
        <v>231</v>
      </c>
      <c r="AU294" s="218" t="s">
        <v>84</v>
      </c>
      <c r="AV294" s="13" t="s">
        <v>84</v>
      </c>
      <c r="AW294" s="13" t="s">
        <v>33</v>
      </c>
      <c r="AX294" s="13" t="s">
        <v>74</v>
      </c>
      <c r="AY294" s="218" t="s">
        <v>221</v>
      </c>
    </row>
    <row r="295" spans="2:51" s="13" customFormat="1" ht="11.25">
      <c r="B295" s="208"/>
      <c r="C295" s="209"/>
      <c r="D295" s="204" t="s">
        <v>231</v>
      </c>
      <c r="E295" s="210" t="s">
        <v>21</v>
      </c>
      <c r="F295" s="211" t="s">
        <v>497</v>
      </c>
      <c r="G295" s="209"/>
      <c r="H295" s="212">
        <v>8.4</v>
      </c>
      <c r="I295" s="213"/>
      <c r="J295" s="209"/>
      <c r="K295" s="209"/>
      <c r="L295" s="214"/>
      <c r="M295" s="215"/>
      <c r="N295" s="216"/>
      <c r="O295" s="216"/>
      <c r="P295" s="216"/>
      <c r="Q295" s="216"/>
      <c r="R295" s="216"/>
      <c r="S295" s="216"/>
      <c r="T295" s="217"/>
      <c r="AT295" s="218" t="s">
        <v>231</v>
      </c>
      <c r="AU295" s="218" t="s">
        <v>84</v>
      </c>
      <c r="AV295" s="13" t="s">
        <v>84</v>
      </c>
      <c r="AW295" s="13" t="s">
        <v>33</v>
      </c>
      <c r="AX295" s="13" t="s">
        <v>74</v>
      </c>
      <c r="AY295" s="218" t="s">
        <v>221</v>
      </c>
    </row>
    <row r="296" spans="2:51" s="13" customFormat="1" ht="22.5">
      <c r="B296" s="208"/>
      <c r="C296" s="209"/>
      <c r="D296" s="204" t="s">
        <v>231</v>
      </c>
      <c r="E296" s="210" t="s">
        <v>21</v>
      </c>
      <c r="F296" s="211" t="s">
        <v>498</v>
      </c>
      <c r="G296" s="209"/>
      <c r="H296" s="212">
        <v>1.8</v>
      </c>
      <c r="I296" s="213"/>
      <c r="J296" s="209"/>
      <c r="K296" s="209"/>
      <c r="L296" s="214"/>
      <c r="M296" s="215"/>
      <c r="N296" s="216"/>
      <c r="O296" s="216"/>
      <c r="P296" s="216"/>
      <c r="Q296" s="216"/>
      <c r="R296" s="216"/>
      <c r="S296" s="216"/>
      <c r="T296" s="217"/>
      <c r="AT296" s="218" t="s">
        <v>231</v>
      </c>
      <c r="AU296" s="218" t="s">
        <v>84</v>
      </c>
      <c r="AV296" s="13" t="s">
        <v>84</v>
      </c>
      <c r="AW296" s="13" t="s">
        <v>33</v>
      </c>
      <c r="AX296" s="13" t="s">
        <v>74</v>
      </c>
      <c r="AY296" s="218" t="s">
        <v>221</v>
      </c>
    </row>
    <row r="297" spans="2:51" s="14" customFormat="1" ht="11.25">
      <c r="B297" s="219"/>
      <c r="C297" s="220"/>
      <c r="D297" s="204" t="s">
        <v>231</v>
      </c>
      <c r="E297" s="221" t="s">
        <v>123</v>
      </c>
      <c r="F297" s="222" t="s">
        <v>239</v>
      </c>
      <c r="G297" s="220"/>
      <c r="H297" s="223">
        <v>23.6</v>
      </c>
      <c r="I297" s="224"/>
      <c r="J297" s="220"/>
      <c r="K297" s="220"/>
      <c r="L297" s="225"/>
      <c r="M297" s="226"/>
      <c r="N297" s="227"/>
      <c r="O297" s="227"/>
      <c r="P297" s="227"/>
      <c r="Q297" s="227"/>
      <c r="R297" s="227"/>
      <c r="S297" s="227"/>
      <c r="T297" s="228"/>
      <c r="AT297" s="229" t="s">
        <v>231</v>
      </c>
      <c r="AU297" s="229" t="s">
        <v>84</v>
      </c>
      <c r="AV297" s="14" t="s">
        <v>227</v>
      </c>
      <c r="AW297" s="14" t="s">
        <v>33</v>
      </c>
      <c r="AX297" s="14" t="s">
        <v>82</v>
      </c>
      <c r="AY297" s="229" t="s">
        <v>221</v>
      </c>
    </row>
    <row r="298" spans="1:65" s="2" customFormat="1" ht="21.75" customHeight="1">
      <c r="A298" s="36"/>
      <c r="B298" s="37"/>
      <c r="C298" s="191" t="s">
        <v>499</v>
      </c>
      <c r="D298" s="191" t="s">
        <v>223</v>
      </c>
      <c r="E298" s="192" t="s">
        <v>500</v>
      </c>
      <c r="F298" s="193" t="s">
        <v>501</v>
      </c>
      <c r="G298" s="194" t="s">
        <v>159</v>
      </c>
      <c r="H298" s="195">
        <v>3</v>
      </c>
      <c r="I298" s="196"/>
      <c r="J298" s="197">
        <f>ROUND(I298*H298,2)</f>
        <v>0</v>
      </c>
      <c r="K298" s="193" t="s">
        <v>226</v>
      </c>
      <c r="L298" s="41"/>
      <c r="M298" s="198" t="s">
        <v>21</v>
      </c>
      <c r="N298" s="199" t="s">
        <v>45</v>
      </c>
      <c r="O298" s="66"/>
      <c r="P298" s="200">
        <f>O298*H298</f>
        <v>0</v>
      </c>
      <c r="Q298" s="200">
        <v>0</v>
      </c>
      <c r="R298" s="200">
        <f>Q298*H298</f>
        <v>0</v>
      </c>
      <c r="S298" s="200">
        <v>0.016</v>
      </c>
      <c r="T298" s="201">
        <f>S298*H298</f>
        <v>0.048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202" t="s">
        <v>227</v>
      </c>
      <c r="AT298" s="202" t="s">
        <v>223</v>
      </c>
      <c r="AU298" s="202" t="s">
        <v>84</v>
      </c>
      <c r="AY298" s="19" t="s">
        <v>221</v>
      </c>
      <c r="BE298" s="203">
        <f>IF(N298="základní",J298,0)</f>
        <v>0</v>
      </c>
      <c r="BF298" s="203">
        <f>IF(N298="snížená",J298,0)</f>
        <v>0</v>
      </c>
      <c r="BG298" s="203">
        <f>IF(N298="zákl. přenesená",J298,0)</f>
        <v>0</v>
      </c>
      <c r="BH298" s="203">
        <f>IF(N298="sníž. přenesená",J298,0)</f>
        <v>0</v>
      </c>
      <c r="BI298" s="203">
        <f>IF(N298="nulová",J298,0)</f>
        <v>0</v>
      </c>
      <c r="BJ298" s="19" t="s">
        <v>82</v>
      </c>
      <c r="BK298" s="203">
        <f>ROUND(I298*H298,2)</f>
        <v>0</v>
      </c>
      <c r="BL298" s="19" t="s">
        <v>227</v>
      </c>
      <c r="BM298" s="202" t="s">
        <v>502</v>
      </c>
    </row>
    <row r="299" spans="1:47" s="2" customFormat="1" ht="29.25">
      <c r="A299" s="36"/>
      <c r="B299" s="37"/>
      <c r="C299" s="38"/>
      <c r="D299" s="204" t="s">
        <v>229</v>
      </c>
      <c r="E299" s="38"/>
      <c r="F299" s="205" t="s">
        <v>503</v>
      </c>
      <c r="G299" s="38"/>
      <c r="H299" s="38"/>
      <c r="I299" s="111"/>
      <c r="J299" s="38"/>
      <c r="K299" s="38"/>
      <c r="L299" s="41"/>
      <c r="M299" s="206"/>
      <c r="N299" s="207"/>
      <c r="O299" s="66"/>
      <c r="P299" s="66"/>
      <c r="Q299" s="66"/>
      <c r="R299" s="66"/>
      <c r="S299" s="66"/>
      <c r="T299" s="67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T299" s="19" t="s">
        <v>229</v>
      </c>
      <c r="AU299" s="19" t="s">
        <v>84</v>
      </c>
    </row>
    <row r="300" spans="2:51" s="13" customFormat="1" ht="11.25">
      <c r="B300" s="208"/>
      <c r="C300" s="209"/>
      <c r="D300" s="204" t="s">
        <v>231</v>
      </c>
      <c r="E300" s="210" t="s">
        <v>166</v>
      </c>
      <c r="F300" s="211" t="s">
        <v>376</v>
      </c>
      <c r="G300" s="209"/>
      <c r="H300" s="212">
        <v>3</v>
      </c>
      <c r="I300" s="213"/>
      <c r="J300" s="209"/>
      <c r="K300" s="209"/>
      <c r="L300" s="214"/>
      <c r="M300" s="215"/>
      <c r="N300" s="216"/>
      <c r="O300" s="216"/>
      <c r="P300" s="216"/>
      <c r="Q300" s="216"/>
      <c r="R300" s="216"/>
      <c r="S300" s="216"/>
      <c r="T300" s="217"/>
      <c r="AT300" s="218" t="s">
        <v>231</v>
      </c>
      <c r="AU300" s="218" t="s">
        <v>84</v>
      </c>
      <c r="AV300" s="13" t="s">
        <v>84</v>
      </c>
      <c r="AW300" s="13" t="s">
        <v>33</v>
      </c>
      <c r="AX300" s="13" t="s">
        <v>82</v>
      </c>
      <c r="AY300" s="218" t="s">
        <v>221</v>
      </c>
    </row>
    <row r="301" spans="1:65" s="2" customFormat="1" ht="21.75" customHeight="1">
      <c r="A301" s="36"/>
      <c r="B301" s="37"/>
      <c r="C301" s="191" t="s">
        <v>504</v>
      </c>
      <c r="D301" s="191" t="s">
        <v>223</v>
      </c>
      <c r="E301" s="192" t="s">
        <v>505</v>
      </c>
      <c r="F301" s="193" t="s">
        <v>506</v>
      </c>
      <c r="G301" s="194" t="s">
        <v>159</v>
      </c>
      <c r="H301" s="195">
        <v>5</v>
      </c>
      <c r="I301" s="196"/>
      <c r="J301" s="197">
        <f>ROUND(I301*H301,2)</f>
        <v>0</v>
      </c>
      <c r="K301" s="193" t="s">
        <v>226</v>
      </c>
      <c r="L301" s="41"/>
      <c r="M301" s="198" t="s">
        <v>21</v>
      </c>
      <c r="N301" s="199" t="s">
        <v>45</v>
      </c>
      <c r="O301" s="66"/>
      <c r="P301" s="200">
        <f>O301*H301</f>
        <v>0</v>
      </c>
      <c r="Q301" s="200">
        <v>0</v>
      </c>
      <c r="R301" s="200">
        <f>Q301*H301</f>
        <v>0</v>
      </c>
      <c r="S301" s="200">
        <v>0.025</v>
      </c>
      <c r="T301" s="201">
        <f>S301*H301</f>
        <v>0.125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202" t="s">
        <v>227</v>
      </c>
      <c r="AT301" s="202" t="s">
        <v>223</v>
      </c>
      <c r="AU301" s="202" t="s">
        <v>84</v>
      </c>
      <c r="AY301" s="19" t="s">
        <v>221</v>
      </c>
      <c r="BE301" s="203">
        <f>IF(N301="základní",J301,0)</f>
        <v>0</v>
      </c>
      <c r="BF301" s="203">
        <f>IF(N301="snížená",J301,0)</f>
        <v>0</v>
      </c>
      <c r="BG301" s="203">
        <f>IF(N301="zákl. přenesená",J301,0)</f>
        <v>0</v>
      </c>
      <c r="BH301" s="203">
        <f>IF(N301="sníž. přenesená",J301,0)</f>
        <v>0</v>
      </c>
      <c r="BI301" s="203">
        <f>IF(N301="nulová",J301,0)</f>
        <v>0</v>
      </c>
      <c r="BJ301" s="19" t="s">
        <v>82</v>
      </c>
      <c r="BK301" s="203">
        <f>ROUND(I301*H301,2)</f>
        <v>0</v>
      </c>
      <c r="BL301" s="19" t="s">
        <v>227</v>
      </c>
      <c r="BM301" s="202" t="s">
        <v>507</v>
      </c>
    </row>
    <row r="302" spans="1:47" s="2" customFormat="1" ht="29.25">
      <c r="A302" s="36"/>
      <c r="B302" s="37"/>
      <c r="C302" s="38"/>
      <c r="D302" s="204" t="s">
        <v>229</v>
      </c>
      <c r="E302" s="38"/>
      <c r="F302" s="205" t="s">
        <v>508</v>
      </c>
      <c r="G302" s="38"/>
      <c r="H302" s="38"/>
      <c r="I302" s="111"/>
      <c r="J302" s="38"/>
      <c r="K302" s="38"/>
      <c r="L302" s="41"/>
      <c r="M302" s="206"/>
      <c r="N302" s="207"/>
      <c r="O302" s="66"/>
      <c r="P302" s="66"/>
      <c r="Q302" s="66"/>
      <c r="R302" s="66"/>
      <c r="S302" s="66"/>
      <c r="T302" s="67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T302" s="19" t="s">
        <v>229</v>
      </c>
      <c r="AU302" s="19" t="s">
        <v>84</v>
      </c>
    </row>
    <row r="303" spans="2:51" s="13" customFormat="1" ht="11.25">
      <c r="B303" s="208"/>
      <c r="C303" s="209"/>
      <c r="D303" s="204" t="s">
        <v>231</v>
      </c>
      <c r="E303" s="210" t="s">
        <v>158</v>
      </c>
      <c r="F303" s="211" t="s">
        <v>509</v>
      </c>
      <c r="G303" s="209"/>
      <c r="H303" s="212">
        <v>5</v>
      </c>
      <c r="I303" s="213"/>
      <c r="J303" s="209"/>
      <c r="K303" s="209"/>
      <c r="L303" s="214"/>
      <c r="M303" s="215"/>
      <c r="N303" s="216"/>
      <c r="O303" s="216"/>
      <c r="P303" s="216"/>
      <c r="Q303" s="216"/>
      <c r="R303" s="216"/>
      <c r="S303" s="216"/>
      <c r="T303" s="217"/>
      <c r="AT303" s="218" t="s">
        <v>231</v>
      </c>
      <c r="AU303" s="218" t="s">
        <v>84</v>
      </c>
      <c r="AV303" s="13" t="s">
        <v>84</v>
      </c>
      <c r="AW303" s="13" t="s">
        <v>33</v>
      </c>
      <c r="AX303" s="13" t="s">
        <v>82</v>
      </c>
      <c r="AY303" s="218" t="s">
        <v>221</v>
      </c>
    </row>
    <row r="304" spans="1:65" s="2" customFormat="1" ht="21.75" customHeight="1">
      <c r="A304" s="36"/>
      <c r="B304" s="37"/>
      <c r="C304" s="191" t="s">
        <v>510</v>
      </c>
      <c r="D304" s="191" t="s">
        <v>223</v>
      </c>
      <c r="E304" s="192" t="s">
        <v>511</v>
      </c>
      <c r="F304" s="193" t="s">
        <v>512</v>
      </c>
      <c r="G304" s="194" t="s">
        <v>159</v>
      </c>
      <c r="H304" s="195">
        <v>3</v>
      </c>
      <c r="I304" s="196"/>
      <c r="J304" s="197">
        <f>ROUND(I304*H304,2)</f>
        <v>0</v>
      </c>
      <c r="K304" s="193" t="s">
        <v>226</v>
      </c>
      <c r="L304" s="41"/>
      <c r="M304" s="198" t="s">
        <v>21</v>
      </c>
      <c r="N304" s="199" t="s">
        <v>45</v>
      </c>
      <c r="O304" s="66"/>
      <c r="P304" s="200">
        <f>O304*H304</f>
        <v>0</v>
      </c>
      <c r="Q304" s="200">
        <v>0</v>
      </c>
      <c r="R304" s="200">
        <f>Q304*H304</f>
        <v>0</v>
      </c>
      <c r="S304" s="200">
        <v>0.099</v>
      </c>
      <c r="T304" s="201">
        <f>S304*H304</f>
        <v>0.29700000000000004</v>
      </c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R304" s="202" t="s">
        <v>227</v>
      </c>
      <c r="AT304" s="202" t="s">
        <v>223</v>
      </c>
      <c r="AU304" s="202" t="s">
        <v>84</v>
      </c>
      <c r="AY304" s="19" t="s">
        <v>221</v>
      </c>
      <c r="BE304" s="203">
        <f>IF(N304="základní",J304,0)</f>
        <v>0</v>
      </c>
      <c r="BF304" s="203">
        <f>IF(N304="snížená",J304,0)</f>
        <v>0</v>
      </c>
      <c r="BG304" s="203">
        <f>IF(N304="zákl. přenesená",J304,0)</f>
        <v>0</v>
      </c>
      <c r="BH304" s="203">
        <f>IF(N304="sníž. přenesená",J304,0)</f>
        <v>0</v>
      </c>
      <c r="BI304" s="203">
        <f>IF(N304="nulová",J304,0)</f>
        <v>0</v>
      </c>
      <c r="BJ304" s="19" t="s">
        <v>82</v>
      </c>
      <c r="BK304" s="203">
        <f>ROUND(I304*H304,2)</f>
        <v>0</v>
      </c>
      <c r="BL304" s="19" t="s">
        <v>227</v>
      </c>
      <c r="BM304" s="202" t="s">
        <v>513</v>
      </c>
    </row>
    <row r="305" spans="1:47" s="2" customFormat="1" ht="29.25">
      <c r="A305" s="36"/>
      <c r="B305" s="37"/>
      <c r="C305" s="38"/>
      <c r="D305" s="204" t="s">
        <v>229</v>
      </c>
      <c r="E305" s="38"/>
      <c r="F305" s="205" t="s">
        <v>514</v>
      </c>
      <c r="G305" s="38"/>
      <c r="H305" s="38"/>
      <c r="I305" s="111"/>
      <c r="J305" s="38"/>
      <c r="K305" s="38"/>
      <c r="L305" s="41"/>
      <c r="M305" s="206"/>
      <c r="N305" s="207"/>
      <c r="O305" s="66"/>
      <c r="P305" s="66"/>
      <c r="Q305" s="66"/>
      <c r="R305" s="66"/>
      <c r="S305" s="66"/>
      <c r="T305" s="67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T305" s="19" t="s">
        <v>229</v>
      </c>
      <c r="AU305" s="19" t="s">
        <v>84</v>
      </c>
    </row>
    <row r="306" spans="2:51" s="13" customFormat="1" ht="11.25">
      <c r="B306" s="208"/>
      <c r="C306" s="209"/>
      <c r="D306" s="204" t="s">
        <v>231</v>
      </c>
      <c r="E306" s="210" t="s">
        <v>21</v>
      </c>
      <c r="F306" s="211" t="s">
        <v>515</v>
      </c>
      <c r="G306" s="209"/>
      <c r="H306" s="212">
        <v>3</v>
      </c>
      <c r="I306" s="213"/>
      <c r="J306" s="209"/>
      <c r="K306" s="209"/>
      <c r="L306" s="214"/>
      <c r="M306" s="215"/>
      <c r="N306" s="216"/>
      <c r="O306" s="216"/>
      <c r="P306" s="216"/>
      <c r="Q306" s="216"/>
      <c r="R306" s="216"/>
      <c r="S306" s="216"/>
      <c r="T306" s="217"/>
      <c r="AT306" s="218" t="s">
        <v>231</v>
      </c>
      <c r="AU306" s="218" t="s">
        <v>84</v>
      </c>
      <c r="AV306" s="13" t="s">
        <v>84</v>
      </c>
      <c r="AW306" s="13" t="s">
        <v>33</v>
      </c>
      <c r="AX306" s="13" t="s">
        <v>74</v>
      </c>
      <c r="AY306" s="218" t="s">
        <v>221</v>
      </c>
    </row>
    <row r="307" spans="2:51" s="14" customFormat="1" ht="11.25">
      <c r="B307" s="219"/>
      <c r="C307" s="220"/>
      <c r="D307" s="204" t="s">
        <v>231</v>
      </c>
      <c r="E307" s="221" t="s">
        <v>169</v>
      </c>
      <c r="F307" s="222" t="s">
        <v>239</v>
      </c>
      <c r="G307" s="220"/>
      <c r="H307" s="223">
        <v>3</v>
      </c>
      <c r="I307" s="224"/>
      <c r="J307" s="220"/>
      <c r="K307" s="220"/>
      <c r="L307" s="225"/>
      <c r="M307" s="226"/>
      <c r="N307" s="227"/>
      <c r="O307" s="227"/>
      <c r="P307" s="227"/>
      <c r="Q307" s="227"/>
      <c r="R307" s="227"/>
      <c r="S307" s="227"/>
      <c r="T307" s="228"/>
      <c r="AT307" s="229" t="s">
        <v>231</v>
      </c>
      <c r="AU307" s="229" t="s">
        <v>84</v>
      </c>
      <c r="AV307" s="14" t="s">
        <v>227</v>
      </c>
      <c r="AW307" s="14" t="s">
        <v>33</v>
      </c>
      <c r="AX307" s="14" t="s">
        <v>82</v>
      </c>
      <c r="AY307" s="229" t="s">
        <v>221</v>
      </c>
    </row>
    <row r="308" spans="1:65" s="2" customFormat="1" ht="21.75" customHeight="1">
      <c r="A308" s="36"/>
      <c r="B308" s="37"/>
      <c r="C308" s="191" t="s">
        <v>516</v>
      </c>
      <c r="D308" s="191" t="s">
        <v>223</v>
      </c>
      <c r="E308" s="192" t="s">
        <v>517</v>
      </c>
      <c r="F308" s="193" t="s">
        <v>518</v>
      </c>
      <c r="G308" s="194" t="s">
        <v>159</v>
      </c>
      <c r="H308" s="195">
        <v>5</v>
      </c>
      <c r="I308" s="196"/>
      <c r="J308" s="197">
        <f>ROUND(I308*H308,2)</f>
        <v>0</v>
      </c>
      <c r="K308" s="193" t="s">
        <v>226</v>
      </c>
      <c r="L308" s="41"/>
      <c r="M308" s="198" t="s">
        <v>21</v>
      </c>
      <c r="N308" s="199" t="s">
        <v>45</v>
      </c>
      <c r="O308" s="66"/>
      <c r="P308" s="200">
        <f>O308*H308</f>
        <v>0</v>
      </c>
      <c r="Q308" s="200">
        <v>0</v>
      </c>
      <c r="R308" s="200">
        <f>Q308*H308</f>
        <v>0</v>
      </c>
      <c r="S308" s="200">
        <v>0.032</v>
      </c>
      <c r="T308" s="201">
        <f>S308*H308</f>
        <v>0.16</v>
      </c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R308" s="202" t="s">
        <v>227</v>
      </c>
      <c r="AT308" s="202" t="s">
        <v>223</v>
      </c>
      <c r="AU308" s="202" t="s">
        <v>84</v>
      </c>
      <c r="AY308" s="19" t="s">
        <v>221</v>
      </c>
      <c r="BE308" s="203">
        <f>IF(N308="základní",J308,0)</f>
        <v>0</v>
      </c>
      <c r="BF308" s="203">
        <f>IF(N308="snížená",J308,0)</f>
        <v>0</v>
      </c>
      <c r="BG308" s="203">
        <f>IF(N308="zákl. přenesená",J308,0)</f>
        <v>0</v>
      </c>
      <c r="BH308" s="203">
        <f>IF(N308="sníž. přenesená",J308,0)</f>
        <v>0</v>
      </c>
      <c r="BI308" s="203">
        <f>IF(N308="nulová",J308,0)</f>
        <v>0</v>
      </c>
      <c r="BJ308" s="19" t="s">
        <v>82</v>
      </c>
      <c r="BK308" s="203">
        <f>ROUND(I308*H308,2)</f>
        <v>0</v>
      </c>
      <c r="BL308" s="19" t="s">
        <v>227</v>
      </c>
      <c r="BM308" s="202" t="s">
        <v>519</v>
      </c>
    </row>
    <row r="309" spans="1:47" s="2" customFormat="1" ht="19.5">
      <c r="A309" s="36"/>
      <c r="B309" s="37"/>
      <c r="C309" s="38"/>
      <c r="D309" s="204" t="s">
        <v>229</v>
      </c>
      <c r="E309" s="38"/>
      <c r="F309" s="205" t="s">
        <v>520</v>
      </c>
      <c r="G309" s="38"/>
      <c r="H309" s="38"/>
      <c r="I309" s="111"/>
      <c r="J309" s="38"/>
      <c r="K309" s="38"/>
      <c r="L309" s="41"/>
      <c r="M309" s="206"/>
      <c r="N309" s="207"/>
      <c r="O309" s="66"/>
      <c r="P309" s="66"/>
      <c r="Q309" s="66"/>
      <c r="R309" s="66"/>
      <c r="S309" s="66"/>
      <c r="T309" s="67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T309" s="19" t="s">
        <v>229</v>
      </c>
      <c r="AU309" s="19" t="s">
        <v>84</v>
      </c>
    </row>
    <row r="310" spans="2:51" s="13" customFormat="1" ht="11.25">
      <c r="B310" s="208"/>
      <c r="C310" s="209"/>
      <c r="D310" s="204" t="s">
        <v>231</v>
      </c>
      <c r="E310" s="210" t="s">
        <v>180</v>
      </c>
      <c r="F310" s="211" t="s">
        <v>521</v>
      </c>
      <c r="G310" s="209"/>
      <c r="H310" s="212">
        <v>5</v>
      </c>
      <c r="I310" s="213"/>
      <c r="J310" s="209"/>
      <c r="K310" s="209"/>
      <c r="L310" s="214"/>
      <c r="M310" s="215"/>
      <c r="N310" s="216"/>
      <c r="O310" s="216"/>
      <c r="P310" s="216"/>
      <c r="Q310" s="216"/>
      <c r="R310" s="216"/>
      <c r="S310" s="216"/>
      <c r="T310" s="217"/>
      <c r="AT310" s="218" t="s">
        <v>231</v>
      </c>
      <c r="AU310" s="218" t="s">
        <v>84</v>
      </c>
      <c r="AV310" s="13" t="s">
        <v>84</v>
      </c>
      <c r="AW310" s="13" t="s">
        <v>33</v>
      </c>
      <c r="AX310" s="13" t="s">
        <v>82</v>
      </c>
      <c r="AY310" s="218" t="s">
        <v>221</v>
      </c>
    </row>
    <row r="311" spans="1:65" s="2" customFormat="1" ht="21.75" customHeight="1">
      <c r="A311" s="36"/>
      <c r="B311" s="37"/>
      <c r="C311" s="191" t="s">
        <v>522</v>
      </c>
      <c r="D311" s="191" t="s">
        <v>223</v>
      </c>
      <c r="E311" s="192" t="s">
        <v>523</v>
      </c>
      <c r="F311" s="193" t="s">
        <v>524</v>
      </c>
      <c r="G311" s="194" t="s">
        <v>129</v>
      </c>
      <c r="H311" s="195">
        <v>19</v>
      </c>
      <c r="I311" s="196"/>
      <c r="J311" s="197">
        <f>ROUND(I311*H311,2)</f>
        <v>0</v>
      </c>
      <c r="K311" s="193" t="s">
        <v>226</v>
      </c>
      <c r="L311" s="41"/>
      <c r="M311" s="198" t="s">
        <v>21</v>
      </c>
      <c r="N311" s="199" t="s">
        <v>45</v>
      </c>
      <c r="O311" s="66"/>
      <c r="P311" s="200">
        <f>O311*H311</f>
        <v>0</v>
      </c>
      <c r="Q311" s="200">
        <v>0</v>
      </c>
      <c r="R311" s="200">
        <f>Q311*H311</f>
        <v>0</v>
      </c>
      <c r="S311" s="200">
        <v>0.081</v>
      </c>
      <c r="T311" s="201">
        <f>S311*H311</f>
        <v>1.5390000000000001</v>
      </c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R311" s="202" t="s">
        <v>227</v>
      </c>
      <c r="AT311" s="202" t="s">
        <v>223</v>
      </c>
      <c r="AU311" s="202" t="s">
        <v>84</v>
      </c>
      <c r="AY311" s="19" t="s">
        <v>221</v>
      </c>
      <c r="BE311" s="203">
        <f>IF(N311="základní",J311,0)</f>
        <v>0</v>
      </c>
      <c r="BF311" s="203">
        <f>IF(N311="snížená",J311,0)</f>
        <v>0</v>
      </c>
      <c r="BG311" s="203">
        <f>IF(N311="zákl. přenesená",J311,0)</f>
        <v>0</v>
      </c>
      <c r="BH311" s="203">
        <f>IF(N311="sníž. přenesená",J311,0)</f>
        <v>0</v>
      </c>
      <c r="BI311" s="203">
        <f>IF(N311="nulová",J311,0)</f>
        <v>0</v>
      </c>
      <c r="BJ311" s="19" t="s">
        <v>82</v>
      </c>
      <c r="BK311" s="203">
        <f>ROUND(I311*H311,2)</f>
        <v>0</v>
      </c>
      <c r="BL311" s="19" t="s">
        <v>227</v>
      </c>
      <c r="BM311" s="202" t="s">
        <v>525</v>
      </c>
    </row>
    <row r="312" spans="1:47" s="2" customFormat="1" ht="19.5">
      <c r="A312" s="36"/>
      <c r="B312" s="37"/>
      <c r="C312" s="38"/>
      <c r="D312" s="204" t="s">
        <v>229</v>
      </c>
      <c r="E312" s="38"/>
      <c r="F312" s="205" t="s">
        <v>526</v>
      </c>
      <c r="G312" s="38"/>
      <c r="H312" s="38"/>
      <c r="I312" s="111"/>
      <c r="J312" s="38"/>
      <c r="K312" s="38"/>
      <c r="L312" s="41"/>
      <c r="M312" s="206"/>
      <c r="N312" s="207"/>
      <c r="O312" s="66"/>
      <c r="P312" s="66"/>
      <c r="Q312" s="66"/>
      <c r="R312" s="66"/>
      <c r="S312" s="66"/>
      <c r="T312" s="67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T312" s="19" t="s">
        <v>229</v>
      </c>
      <c r="AU312" s="19" t="s">
        <v>84</v>
      </c>
    </row>
    <row r="313" spans="2:51" s="13" customFormat="1" ht="11.25">
      <c r="B313" s="208"/>
      <c r="C313" s="209"/>
      <c r="D313" s="204" t="s">
        <v>231</v>
      </c>
      <c r="E313" s="210" t="s">
        <v>178</v>
      </c>
      <c r="F313" s="211" t="s">
        <v>527</v>
      </c>
      <c r="G313" s="209"/>
      <c r="H313" s="212">
        <v>19</v>
      </c>
      <c r="I313" s="213"/>
      <c r="J313" s="209"/>
      <c r="K313" s="209"/>
      <c r="L313" s="214"/>
      <c r="M313" s="215"/>
      <c r="N313" s="216"/>
      <c r="O313" s="216"/>
      <c r="P313" s="216"/>
      <c r="Q313" s="216"/>
      <c r="R313" s="216"/>
      <c r="S313" s="216"/>
      <c r="T313" s="217"/>
      <c r="AT313" s="218" t="s">
        <v>231</v>
      </c>
      <c r="AU313" s="218" t="s">
        <v>84</v>
      </c>
      <c r="AV313" s="13" t="s">
        <v>84</v>
      </c>
      <c r="AW313" s="13" t="s">
        <v>33</v>
      </c>
      <c r="AX313" s="13" t="s">
        <v>82</v>
      </c>
      <c r="AY313" s="218" t="s">
        <v>221</v>
      </c>
    </row>
    <row r="314" spans="1:65" s="2" customFormat="1" ht="21.75" customHeight="1">
      <c r="A314" s="36"/>
      <c r="B314" s="37"/>
      <c r="C314" s="191" t="s">
        <v>528</v>
      </c>
      <c r="D314" s="191" t="s">
        <v>223</v>
      </c>
      <c r="E314" s="192" t="s">
        <v>529</v>
      </c>
      <c r="F314" s="193" t="s">
        <v>530</v>
      </c>
      <c r="G314" s="194" t="s">
        <v>129</v>
      </c>
      <c r="H314" s="195">
        <v>19</v>
      </c>
      <c r="I314" s="196"/>
      <c r="J314" s="197">
        <f>ROUND(I314*H314,2)</f>
        <v>0</v>
      </c>
      <c r="K314" s="193" t="s">
        <v>226</v>
      </c>
      <c r="L314" s="41"/>
      <c r="M314" s="198" t="s">
        <v>21</v>
      </c>
      <c r="N314" s="199" t="s">
        <v>45</v>
      </c>
      <c r="O314" s="66"/>
      <c r="P314" s="200">
        <f>O314*H314</f>
        <v>0</v>
      </c>
      <c r="Q314" s="200">
        <v>0</v>
      </c>
      <c r="R314" s="200">
        <f>Q314*H314</f>
        <v>0</v>
      </c>
      <c r="S314" s="200">
        <v>0.04</v>
      </c>
      <c r="T314" s="201">
        <f>S314*H314</f>
        <v>0.76</v>
      </c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R314" s="202" t="s">
        <v>227</v>
      </c>
      <c r="AT314" s="202" t="s">
        <v>223</v>
      </c>
      <c r="AU314" s="202" t="s">
        <v>84</v>
      </c>
      <c r="AY314" s="19" t="s">
        <v>221</v>
      </c>
      <c r="BE314" s="203">
        <f>IF(N314="základní",J314,0)</f>
        <v>0</v>
      </c>
      <c r="BF314" s="203">
        <f>IF(N314="snížená",J314,0)</f>
        <v>0</v>
      </c>
      <c r="BG314" s="203">
        <f>IF(N314="zákl. přenesená",J314,0)</f>
        <v>0</v>
      </c>
      <c r="BH314" s="203">
        <f>IF(N314="sníž. přenesená",J314,0)</f>
        <v>0</v>
      </c>
      <c r="BI314" s="203">
        <f>IF(N314="nulová",J314,0)</f>
        <v>0</v>
      </c>
      <c r="BJ314" s="19" t="s">
        <v>82</v>
      </c>
      <c r="BK314" s="203">
        <f>ROUND(I314*H314,2)</f>
        <v>0</v>
      </c>
      <c r="BL314" s="19" t="s">
        <v>227</v>
      </c>
      <c r="BM314" s="202" t="s">
        <v>531</v>
      </c>
    </row>
    <row r="315" spans="1:47" s="2" customFormat="1" ht="29.25">
      <c r="A315" s="36"/>
      <c r="B315" s="37"/>
      <c r="C315" s="38"/>
      <c r="D315" s="204" t="s">
        <v>229</v>
      </c>
      <c r="E315" s="38"/>
      <c r="F315" s="205" t="s">
        <v>532</v>
      </c>
      <c r="G315" s="38"/>
      <c r="H315" s="38"/>
      <c r="I315" s="111"/>
      <c r="J315" s="38"/>
      <c r="K315" s="38"/>
      <c r="L315" s="41"/>
      <c r="M315" s="206"/>
      <c r="N315" s="207"/>
      <c r="O315" s="66"/>
      <c r="P315" s="66"/>
      <c r="Q315" s="66"/>
      <c r="R315" s="66"/>
      <c r="S315" s="66"/>
      <c r="T315" s="67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T315" s="19" t="s">
        <v>229</v>
      </c>
      <c r="AU315" s="19" t="s">
        <v>84</v>
      </c>
    </row>
    <row r="316" spans="2:51" s="13" customFormat="1" ht="11.25">
      <c r="B316" s="208"/>
      <c r="C316" s="209"/>
      <c r="D316" s="204" t="s">
        <v>231</v>
      </c>
      <c r="E316" s="210" t="s">
        <v>21</v>
      </c>
      <c r="F316" s="211" t="s">
        <v>533</v>
      </c>
      <c r="G316" s="209"/>
      <c r="H316" s="212">
        <v>19</v>
      </c>
      <c r="I316" s="213"/>
      <c r="J316" s="209"/>
      <c r="K316" s="209"/>
      <c r="L316" s="214"/>
      <c r="M316" s="215"/>
      <c r="N316" s="216"/>
      <c r="O316" s="216"/>
      <c r="P316" s="216"/>
      <c r="Q316" s="216"/>
      <c r="R316" s="216"/>
      <c r="S316" s="216"/>
      <c r="T316" s="217"/>
      <c r="AT316" s="218" t="s">
        <v>231</v>
      </c>
      <c r="AU316" s="218" t="s">
        <v>84</v>
      </c>
      <c r="AV316" s="13" t="s">
        <v>84</v>
      </c>
      <c r="AW316" s="13" t="s">
        <v>33</v>
      </c>
      <c r="AX316" s="13" t="s">
        <v>82</v>
      </c>
      <c r="AY316" s="218" t="s">
        <v>221</v>
      </c>
    </row>
    <row r="317" spans="1:65" s="2" customFormat="1" ht="21.75" customHeight="1">
      <c r="A317" s="36"/>
      <c r="B317" s="37"/>
      <c r="C317" s="191" t="s">
        <v>534</v>
      </c>
      <c r="D317" s="191" t="s">
        <v>223</v>
      </c>
      <c r="E317" s="192" t="s">
        <v>535</v>
      </c>
      <c r="F317" s="193" t="s">
        <v>536</v>
      </c>
      <c r="G317" s="194" t="s">
        <v>129</v>
      </c>
      <c r="H317" s="195">
        <v>8.4</v>
      </c>
      <c r="I317" s="196"/>
      <c r="J317" s="197">
        <f>ROUND(I317*H317,2)</f>
        <v>0</v>
      </c>
      <c r="K317" s="193" t="s">
        <v>537</v>
      </c>
      <c r="L317" s="41"/>
      <c r="M317" s="198" t="s">
        <v>21</v>
      </c>
      <c r="N317" s="199" t="s">
        <v>45</v>
      </c>
      <c r="O317" s="66"/>
      <c r="P317" s="200">
        <f>O317*H317</f>
        <v>0</v>
      </c>
      <c r="Q317" s="200">
        <v>0</v>
      </c>
      <c r="R317" s="200">
        <f>Q317*H317</f>
        <v>0</v>
      </c>
      <c r="S317" s="200">
        <v>0.09</v>
      </c>
      <c r="T317" s="201">
        <f>S317*H317</f>
        <v>0.756</v>
      </c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R317" s="202" t="s">
        <v>227</v>
      </c>
      <c r="AT317" s="202" t="s">
        <v>223</v>
      </c>
      <c r="AU317" s="202" t="s">
        <v>84</v>
      </c>
      <c r="AY317" s="19" t="s">
        <v>221</v>
      </c>
      <c r="BE317" s="203">
        <f>IF(N317="základní",J317,0)</f>
        <v>0</v>
      </c>
      <c r="BF317" s="203">
        <f>IF(N317="snížená",J317,0)</f>
        <v>0</v>
      </c>
      <c r="BG317" s="203">
        <f>IF(N317="zákl. přenesená",J317,0)</f>
        <v>0</v>
      </c>
      <c r="BH317" s="203">
        <f>IF(N317="sníž. přenesená",J317,0)</f>
        <v>0</v>
      </c>
      <c r="BI317" s="203">
        <f>IF(N317="nulová",J317,0)</f>
        <v>0</v>
      </c>
      <c r="BJ317" s="19" t="s">
        <v>82</v>
      </c>
      <c r="BK317" s="203">
        <f>ROUND(I317*H317,2)</f>
        <v>0</v>
      </c>
      <c r="BL317" s="19" t="s">
        <v>227</v>
      </c>
      <c r="BM317" s="202" t="s">
        <v>538</v>
      </c>
    </row>
    <row r="318" spans="1:47" s="2" customFormat="1" ht="19.5">
      <c r="A318" s="36"/>
      <c r="B318" s="37"/>
      <c r="C318" s="38"/>
      <c r="D318" s="204" t="s">
        <v>229</v>
      </c>
      <c r="E318" s="38"/>
      <c r="F318" s="205" t="s">
        <v>539</v>
      </c>
      <c r="G318" s="38"/>
      <c r="H318" s="38"/>
      <c r="I318" s="111"/>
      <c r="J318" s="38"/>
      <c r="K318" s="38"/>
      <c r="L318" s="41"/>
      <c r="M318" s="206"/>
      <c r="N318" s="207"/>
      <c r="O318" s="66"/>
      <c r="P318" s="66"/>
      <c r="Q318" s="66"/>
      <c r="R318" s="66"/>
      <c r="S318" s="66"/>
      <c r="T318" s="67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T318" s="19" t="s">
        <v>229</v>
      </c>
      <c r="AU318" s="19" t="s">
        <v>84</v>
      </c>
    </row>
    <row r="319" spans="2:51" s="13" customFormat="1" ht="11.25">
      <c r="B319" s="208"/>
      <c r="C319" s="209"/>
      <c r="D319" s="204" t="s">
        <v>231</v>
      </c>
      <c r="E319" s="210" t="s">
        <v>21</v>
      </c>
      <c r="F319" s="211" t="s">
        <v>540</v>
      </c>
      <c r="G319" s="209"/>
      <c r="H319" s="212">
        <v>8.4</v>
      </c>
      <c r="I319" s="213"/>
      <c r="J319" s="209"/>
      <c r="K319" s="209"/>
      <c r="L319" s="214"/>
      <c r="M319" s="215"/>
      <c r="N319" s="216"/>
      <c r="O319" s="216"/>
      <c r="P319" s="216"/>
      <c r="Q319" s="216"/>
      <c r="R319" s="216"/>
      <c r="S319" s="216"/>
      <c r="T319" s="217"/>
      <c r="AT319" s="218" t="s">
        <v>231</v>
      </c>
      <c r="AU319" s="218" t="s">
        <v>84</v>
      </c>
      <c r="AV319" s="13" t="s">
        <v>84</v>
      </c>
      <c r="AW319" s="13" t="s">
        <v>33</v>
      </c>
      <c r="AX319" s="13" t="s">
        <v>74</v>
      </c>
      <c r="AY319" s="218" t="s">
        <v>221</v>
      </c>
    </row>
    <row r="320" spans="2:51" s="14" customFormat="1" ht="11.25">
      <c r="B320" s="219"/>
      <c r="C320" s="220"/>
      <c r="D320" s="204" t="s">
        <v>231</v>
      </c>
      <c r="E320" s="221" t="s">
        <v>170</v>
      </c>
      <c r="F320" s="222" t="s">
        <v>239</v>
      </c>
      <c r="G320" s="220"/>
      <c r="H320" s="223">
        <v>8.4</v>
      </c>
      <c r="I320" s="224"/>
      <c r="J320" s="220"/>
      <c r="K320" s="220"/>
      <c r="L320" s="225"/>
      <c r="M320" s="226"/>
      <c r="N320" s="227"/>
      <c r="O320" s="227"/>
      <c r="P320" s="227"/>
      <c r="Q320" s="227"/>
      <c r="R320" s="227"/>
      <c r="S320" s="227"/>
      <c r="T320" s="228"/>
      <c r="AT320" s="229" t="s">
        <v>231</v>
      </c>
      <c r="AU320" s="229" t="s">
        <v>84</v>
      </c>
      <c r="AV320" s="14" t="s">
        <v>227</v>
      </c>
      <c r="AW320" s="14" t="s">
        <v>33</v>
      </c>
      <c r="AX320" s="14" t="s">
        <v>82</v>
      </c>
      <c r="AY320" s="229" t="s">
        <v>221</v>
      </c>
    </row>
    <row r="321" spans="1:65" s="2" customFormat="1" ht="21.75" customHeight="1">
      <c r="A321" s="36"/>
      <c r="B321" s="37"/>
      <c r="C321" s="191" t="s">
        <v>541</v>
      </c>
      <c r="D321" s="191" t="s">
        <v>223</v>
      </c>
      <c r="E321" s="192" t="s">
        <v>542</v>
      </c>
      <c r="F321" s="193" t="s">
        <v>543</v>
      </c>
      <c r="G321" s="194" t="s">
        <v>129</v>
      </c>
      <c r="H321" s="195">
        <v>18</v>
      </c>
      <c r="I321" s="196"/>
      <c r="J321" s="197">
        <f>ROUND(I321*H321,2)</f>
        <v>0</v>
      </c>
      <c r="K321" s="193" t="s">
        <v>226</v>
      </c>
      <c r="L321" s="41"/>
      <c r="M321" s="198" t="s">
        <v>21</v>
      </c>
      <c r="N321" s="199" t="s">
        <v>45</v>
      </c>
      <c r="O321" s="66"/>
      <c r="P321" s="200">
        <f>O321*H321</f>
        <v>0</v>
      </c>
      <c r="Q321" s="200">
        <v>0.0661695</v>
      </c>
      <c r="R321" s="200">
        <f>Q321*H321</f>
        <v>1.191051</v>
      </c>
      <c r="S321" s="200">
        <v>0</v>
      </c>
      <c r="T321" s="201">
        <f>S321*H321</f>
        <v>0</v>
      </c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R321" s="202" t="s">
        <v>227</v>
      </c>
      <c r="AT321" s="202" t="s">
        <v>223</v>
      </c>
      <c r="AU321" s="202" t="s">
        <v>84</v>
      </c>
      <c r="AY321" s="19" t="s">
        <v>221</v>
      </c>
      <c r="BE321" s="203">
        <f>IF(N321="základní",J321,0)</f>
        <v>0</v>
      </c>
      <c r="BF321" s="203">
        <f>IF(N321="snížená",J321,0)</f>
        <v>0</v>
      </c>
      <c r="BG321" s="203">
        <f>IF(N321="zákl. přenesená",J321,0)</f>
        <v>0</v>
      </c>
      <c r="BH321" s="203">
        <f>IF(N321="sníž. přenesená",J321,0)</f>
        <v>0</v>
      </c>
      <c r="BI321" s="203">
        <f>IF(N321="nulová",J321,0)</f>
        <v>0</v>
      </c>
      <c r="BJ321" s="19" t="s">
        <v>82</v>
      </c>
      <c r="BK321" s="203">
        <f>ROUND(I321*H321,2)</f>
        <v>0</v>
      </c>
      <c r="BL321" s="19" t="s">
        <v>227</v>
      </c>
      <c r="BM321" s="202" t="s">
        <v>544</v>
      </c>
    </row>
    <row r="322" spans="1:47" s="2" customFormat="1" ht="29.25">
      <c r="A322" s="36"/>
      <c r="B322" s="37"/>
      <c r="C322" s="38"/>
      <c r="D322" s="204" t="s">
        <v>229</v>
      </c>
      <c r="E322" s="38"/>
      <c r="F322" s="205" t="s">
        <v>545</v>
      </c>
      <c r="G322" s="38"/>
      <c r="H322" s="38"/>
      <c r="I322" s="111"/>
      <c r="J322" s="38"/>
      <c r="K322" s="38"/>
      <c r="L322" s="41"/>
      <c r="M322" s="206"/>
      <c r="N322" s="207"/>
      <c r="O322" s="66"/>
      <c r="P322" s="66"/>
      <c r="Q322" s="66"/>
      <c r="R322" s="66"/>
      <c r="S322" s="66"/>
      <c r="T322" s="67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T322" s="19" t="s">
        <v>229</v>
      </c>
      <c r="AU322" s="19" t="s">
        <v>84</v>
      </c>
    </row>
    <row r="323" spans="2:51" s="13" customFormat="1" ht="11.25">
      <c r="B323" s="208"/>
      <c r="C323" s="209"/>
      <c r="D323" s="204" t="s">
        <v>231</v>
      </c>
      <c r="E323" s="210" t="s">
        <v>21</v>
      </c>
      <c r="F323" s="211" t="s">
        <v>546</v>
      </c>
      <c r="G323" s="209"/>
      <c r="H323" s="212">
        <v>18</v>
      </c>
      <c r="I323" s="213"/>
      <c r="J323" s="209"/>
      <c r="K323" s="209"/>
      <c r="L323" s="214"/>
      <c r="M323" s="215"/>
      <c r="N323" s="216"/>
      <c r="O323" s="216"/>
      <c r="P323" s="216"/>
      <c r="Q323" s="216"/>
      <c r="R323" s="216"/>
      <c r="S323" s="216"/>
      <c r="T323" s="217"/>
      <c r="AT323" s="218" t="s">
        <v>231</v>
      </c>
      <c r="AU323" s="218" t="s">
        <v>84</v>
      </c>
      <c r="AV323" s="13" t="s">
        <v>84</v>
      </c>
      <c r="AW323" s="13" t="s">
        <v>33</v>
      </c>
      <c r="AX323" s="13" t="s">
        <v>82</v>
      </c>
      <c r="AY323" s="218" t="s">
        <v>221</v>
      </c>
    </row>
    <row r="324" spans="2:63" s="12" customFormat="1" ht="22.9" customHeight="1">
      <c r="B324" s="175"/>
      <c r="C324" s="176"/>
      <c r="D324" s="177" t="s">
        <v>73</v>
      </c>
      <c r="E324" s="189" t="s">
        <v>547</v>
      </c>
      <c r="F324" s="189" t="s">
        <v>548</v>
      </c>
      <c r="G324" s="176"/>
      <c r="H324" s="176"/>
      <c r="I324" s="179"/>
      <c r="J324" s="190">
        <f>BK324</f>
        <v>0</v>
      </c>
      <c r="K324" s="176"/>
      <c r="L324" s="181"/>
      <c r="M324" s="182"/>
      <c r="N324" s="183"/>
      <c r="O324" s="183"/>
      <c r="P324" s="184">
        <f>SUM(P325:P377)</f>
        <v>0</v>
      </c>
      <c r="Q324" s="183"/>
      <c r="R324" s="184">
        <f>SUM(R325:R377)</f>
        <v>0</v>
      </c>
      <c r="S324" s="183"/>
      <c r="T324" s="185">
        <f>SUM(T325:T377)</f>
        <v>0</v>
      </c>
      <c r="AR324" s="186" t="s">
        <v>82</v>
      </c>
      <c r="AT324" s="187" t="s">
        <v>73</v>
      </c>
      <c r="AU324" s="187" t="s">
        <v>82</v>
      </c>
      <c r="AY324" s="186" t="s">
        <v>221</v>
      </c>
      <c r="BK324" s="188">
        <f>SUM(BK325:BK377)</f>
        <v>0</v>
      </c>
    </row>
    <row r="325" spans="1:65" s="2" customFormat="1" ht="21.75" customHeight="1">
      <c r="A325" s="36"/>
      <c r="B325" s="37"/>
      <c r="C325" s="191" t="s">
        <v>549</v>
      </c>
      <c r="D325" s="191" t="s">
        <v>223</v>
      </c>
      <c r="E325" s="192" t="s">
        <v>550</v>
      </c>
      <c r="F325" s="193" t="s">
        <v>551</v>
      </c>
      <c r="G325" s="194" t="s">
        <v>132</v>
      </c>
      <c r="H325" s="195">
        <v>50.572</v>
      </c>
      <c r="I325" s="196"/>
      <c r="J325" s="197">
        <f>ROUND(I325*H325,2)</f>
        <v>0</v>
      </c>
      <c r="K325" s="193" t="s">
        <v>226</v>
      </c>
      <c r="L325" s="41"/>
      <c r="M325" s="198" t="s">
        <v>21</v>
      </c>
      <c r="N325" s="199" t="s">
        <v>45</v>
      </c>
      <c r="O325" s="66"/>
      <c r="P325" s="200">
        <f>O325*H325</f>
        <v>0</v>
      </c>
      <c r="Q325" s="200">
        <v>0</v>
      </c>
      <c r="R325" s="200">
        <f>Q325*H325</f>
        <v>0</v>
      </c>
      <c r="S325" s="200">
        <v>0</v>
      </c>
      <c r="T325" s="201">
        <f>S325*H325</f>
        <v>0</v>
      </c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R325" s="202" t="s">
        <v>227</v>
      </c>
      <c r="AT325" s="202" t="s">
        <v>223</v>
      </c>
      <c r="AU325" s="202" t="s">
        <v>84</v>
      </c>
      <c r="AY325" s="19" t="s">
        <v>221</v>
      </c>
      <c r="BE325" s="203">
        <f>IF(N325="základní",J325,0)</f>
        <v>0</v>
      </c>
      <c r="BF325" s="203">
        <f>IF(N325="snížená",J325,0)</f>
        <v>0</v>
      </c>
      <c r="BG325" s="203">
        <f>IF(N325="zákl. přenesená",J325,0)</f>
        <v>0</v>
      </c>
      <c r="BH325" s="203">
        <f>IF(N325="sníž. přenesená",J325,0)</f>
        <v>0</v>
      </c>
      <c r="BI325" s="203">
        <f>IF(N325="nulová",J325,0)</f>
        <v>0</v>
      </c>
      <c r="BJ325" s="19" t="s">
        <v>82</v>
      </c>
      <c r="BK325" s="203">
        <f>ROUND(I325*H325,2)</f>
        <v>0</v>
      </c>
      <c r="BL325" s="19" t="s">
        <v>227</v>
      </c>
      <c r="BM325" s="202" t="s">
        <v>552</v>
      </c>
    </row>
    <row r="326" spans="1:47" s="2" customFormat="1" ht="29.25">
      <c r="A326" s="36"/>
      <c r="B326" s="37"/>
      <c r="C326" s="38"/>
      <c r="D326" s="204" t="s">
        <v>229</v>
      </c>
      <c r="E326" s="38"/>
      <c r="F326" s="205" t="s">
        <v>553</v>
      </c>
      <c r="G326" s="38"/>
      <c r="H326" s="38"/>
      <c r="I326" s="111"/>
      <c r="J326" s="38"/>
      <c r="K326" s="38"/>
      <c r="L326" s="41"/>
      <c r="M326" s="206"/>
      <c r="N326" s="207"/>
      <c r="O326" s="66"/>
      <c r="P326" s="66"/>
      <c r="Q326" s="66"/>
      <c r="R326" s="66"/>
      <c r="S326" s="66"/>
      <c r="T326" s="67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T326" s="19" t="s">
        <v>229</v>
      </c>
      <c r="AU326" s="19" t="s">
        <v>84</v>
      </c>
    </row>
    <row r="327" spans="1:65" s="2" customFormat="1" ht="16.5" customHeight="1">
      <c r="A327" s="36"/>
      <c r="B327" s="37"/>
      <c r="C327" s="191" t="s">
        <v>554</v>
      </c>
      <c r="D327" s="191" t="s">
        <v>223</v>
      </c>
      <c r="E327" s="192" t="s">
        <v>555</v>
      </c>
      <c r="F327" s="193" t="s">
        <v>556</v>
      </c>
      <c r="G327" s="194" t="s">
        <v>129</v>
      </c>
      <c r="H327" s="195">
        <v>15</v>
      </c>
      <c r="I327" s="196"/>
      <c r="J327" s="197">
        <f>ROUND(I327*H327,2)</f>
        <v>0</v>
      </c>
      <c r="K327" s="193" t="s">
        <v>226</v>
      </c>
      <c r="L327" s="41"/>
      <c r="M327" s="198" t="s">
        <v>21</v>
      </c>
      <c r="N327" s="199" t="s">
        <v>45</v>
      </c>
      <c r="O327" s="66"/>
      <c r="P327" s="200">
        <f>O327*H327</f>
        <v>0</v>
      </c>
      <c r="Q327" s="200">
        <v>0</v>
      </c>
      <c r="R327" s="200">
        <f>Q327*H327</f>
        <v>0</v>
      </c>
      <c r="S327" s="200">
        <v>0</v>
      </c>
      <c r="T327" s="201">
        <f>S327*H327</f>
        <v>0</v>
      </c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R327" s="202" t="s">
        <v>227</v>
      </c>
      <c r="AT327" s="202" t="s">
        <v>223</v>
      </c>
      <c r="AU327" s="202" t="s">
        <v>84</v>
      </c>
      <c r="AY327" s="19" t="s">
        <v>221</v>
      </c>
      <c r="BE327" s="203">
        <f>IF(N327="základní",J327,0)</f>
        <v>0</v>
      </c>
      <c r="BF327" s="203">
        <f>IF(N327="snížená",J327,0)</f>
        <v>0</v>
      </c>
      <c r="BG327" s="203">
        <f>IF(N327="zákl. přenesená",J327,0)</f>
        <v>0</v>
      </c>
      <c r="BH327" s="203">
        <f>IF(N327="sníž. přenesená",J327,0)</f>
        <v>0</v>
      </c>
      <c r="BI327" s="203">
        <f>IF(N327="nulová",J327,0)</f>
        <v>0</v>
      </c>
      <c r="BJ327" s="19" t="s">
        <v>82</v>
      </c>
      <c r="BK327" s="203">
        <f>ROUND(I327*H327,2)</f>
        <v>0</v>
      </c>
      <c r="BL327" s="19" t="s">
        <v>227</v>
      </c>
      <c r="BM327" s="202" t="s">
        <v>557</v>
      </c>
    </row>
    <row r="328" spans="1:47" s="2" customFormat="1" ht="19.5">
      <c r="A328" s="36"/>
      <c r="B328" s="37"/>
      <c r="C328" s="38"/>
      <c r="D328" s="204" t="s">
        <v>229</v>
      </c>
      <c r="E328" s="38"/>
      <c r="F328" s="205" t="s">
        <v>558</v>
      </c>
      <c r="G328" s="38"/>
      <c r="H328" s="38"/>
      <c r="I328" s="111"/>
      <c r="J328" s="38"/>
      <c r="K328" s="38"/>
      <c r="L328" s="41"/>
      <c r="M328" s="206"/>
      <c r="N328" s="207"/>
      <c r="O328" s="66"/>
      <c r="P328" s="66"/>
      <c r="Q328" s="66"/>
      <c r="R328" s="66"/>
      <c r="S328" s="66"/>
      <c r="T328" s="67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T328" s="19" t="s">
        <v>229</v>
      </c>
      <c r="AU328" s="19" t="s">
        <v>84</v>
      </c>
    </row>
    <row r="329" spans="2:51" s="13" customFormat="1" ht="11.25">
      <c r="B329" s="208"/>
      <c r="C329" s="209"/>
      <c r="D329" s="204" t="s">
        <v>231</v>
      </c>
      <c r="E329" s="210" t="s">
        <v>21</v>
      </c>
      <c r="F329" s="211" t="s">
        <v>8</v>
      </c>
      <c r="G329" s="209"/>
      <c r="H329" s="212">
        <v>15</v>
      </c>
      <c r="I329" s="213"/>
      <c r="J329" s="209"/>
      <c r="K329" s="209"/>
      <c r="L329" s="214"/>
      <c r="M329" s="215"/>
      <c r="N329" s="216"/>
      <c r="O329" s="216"/>
      <c r="P329" s="216"/>
      <c r="Q329" s="216"/>
      <c r="R329" s="216"/>
      <c r="S329" s="216"/>
      <c r="T329" s="217"/>
      <c r="AT329" s="218" t="s">
        <v>231</v>
      </c>
      <c r="AU329" s="218" t="s">
        <v>84</v>
      </c>
      <c r="AV329" s="13" t="s">
        <v>84</v>
      </c>
      <c r="AW329" s="13" t="s">
        <v>33</v>
      </c>
      <c r="AX329" s="13" t="s">
        <v>82</v>
      </c>
      <c r="AY329" s="218" t="s">
        <v>221</v>
      </c>
    </row>
    <row r="330" spans="1:65" s="2" customFormat="1" ht="21.75" customHeight="1">
      <c r="A330" s="36"/>
      <c r="B330" s="37"/>
      <c r="C330" s="191" t="s">
        <v>559</v>
      </c>
      <c r="D330" s="191" t="s">
        <v>223</v>
      </c>
      <c r="E330" s="192" t="s">
        <v>560</v>
      </c>
      <c r="F330" s="193" t="s">
        <v>561</v>
      </c>
      <c r="G330" s="194" t="s">
        <v>129</v>
      </c>
      <c r="H330" s="195">
        <v>210</v>
      </c>
      <c r="I330" s="196"/>
      <c r="J330" s="197">
        <f>ROUND(I330*H330,2)</f>
        <v>0</v>
      </c>
      <c r="K330" s="193" t="s">
        <v>226</v>
      </c>
      <c r="L330" s="41"/>
      <c r="M330" s="198" t="s">
        <v>21</v>
      </c>
      <c r="N330" s="199" t="s">
        <v>45</v>
      </c>
      <c r="O330" s="66"/>
      <c r="P330" s="200">
        <f>O330*H330</f>
        <v>0</v>
      </c>
      <c r="Q330" s="200">
        <v>0</v>
      </c>
      <c r="R330" s="200">
        <f>Q330*H330</f>
        <v>0</v>
      </c>
      <c r="S330" s="200">
        <v>0</v>
      </c>
      <c r="T330" s="201">
        <f>S330*H330</f>
        <v>0</v>
      </c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R330" s="202" t="s">
        <v>227</v>
      </c>
      <c r="AT330" s="202" t="s">
        <v>223</v>
      </c>
      <c r="AU330" s="202" t="s">
        <v>84</v>
      </c>
      <c r="AY330" s="19" t="s">
        <v>221</v>
      </c>
      <c r="BE330" s="203">
        <f>IF(N330="základní",J330,0)</f>
        <v>0</v>
      </c>
      <c r="BF330" s="203">
        <f>IF(N330="snížená",J330,0)</f>
        <v>0</v>
      </c>
      <c r="BG330" s="203">
        <f>IF(N330="zákl. přenesená",J330,0)</f>
        <v>0</v>
      </c>
      <c r="BH330" s="203">
        <f>IF(N330="sníž. přenesená",J330,0)</f>
        <v>0</v>
      </c>
      <c r="BI330" s="203">
        <f>IF(N330="nulová",J330,0)</f>
        <v>0</v>
      </c>
      <c r="BJ330" s="19" t="s">
        <v>82</v>
      </c>
      <c r="BK330" s="203">
        <f>ROUND(I330*H330,2)</f>
        <v>0</v>
      </c>
      <c r="BL330" s="19" t="s">
        <v>227</v>
      </c>
      <c r="BM330" s="202" t="s">
        <v>562</v>
      </c>
    </row>
    <row r="331" spans="1:47" s="2" customFormat="1" ht="19.5">
      <c r="A331" s="36"/>
      <c r="B331" s="37"/>
      <c r="C331" s="38"/>
      <c r="D331" s="204" t="s">
        <v>229</v>
      </c>
      <c r="E331" s="38"/>
      <c r="F331" s="205" t="s">
        <v>563</v>
      </c>
      <c r="G331" s="38"/>
      <c r="H331" s="38"/>
      <c r="I331" s="111"/>
      <c r="J331" s="38"/>
      <c r="K331" s="38"/>
      <c r="L331" s="41"/>
      <c r="M331" s="206"/>
      <c r="N331" s="207"/>
      <c r="O331" s="66"/>
      <c r="P331" s="66"/>
      <c r="Q331" s="66"/>
      <c r="R331" s="66"/>
      <c r="S331" s="66"/>
      <c r="T331" s="67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T331" s="19" t="s">
        <v>229</v>
      </c>
      <c r="AU331" s="19" t="s">
        <v>84</v>
      </c>
    </row>
    <row r="332" spans="2:51" s="13" customFormat="1" ht="11.25">
      <c r="B332" s="208"/>
      <c r="C332" s="209"/>
      <c r="D332" s="204" t="s">
        <v>231</v>
      </c>
      <c r="E332" s="210" t="s">
        <v>21</v>
      </c>
      <c r="F332" s="211" t="s">
        <v>8</v>
      </c>
      <c r="G332" s="209"/>
      <c r="H332" s="212">
        <v>15</v>
      </c>
      <c r="I332" s="213"/>
      <c r="J332" s="209"/>
      <c r="K332" s="209"/>
      <c r="L332" s="214"/>
      <c r="M332" s="215"/>
      <c r="N332" s="216"/>
      <c r="O332" s="216"/>
      <c r="P332" s="216"/>
      <c r="Q332" s="216"/>
      <c r="R332" s="216"/>
      <c r="S332" s="216"/>
      <c r="T332" s="217"/>
      <c r="AT332" s="218" t="s">
        <v>231</v>
      </c>
      <c r="AU332" s="218" t="s">
        <v>84</v>
      </c>
      <c r="AV332" s="13" t="s">
        <v>84</v>
      </c>
      <c r="AW332" s="13" t="s">
        <v>33</v>
      </c>
      <c r="AX332" s="13" t="s">
        <v>82</v>
      </c>
      <c r="AY332" s="218" t="s">
        <v>221</v>
      </c>
    </row>
    <row r="333" spans="2:51" s="13" customFormat="1" ht="11.25">
      <c r="B333" s="208"/>
      <c r="C333" s="209"/>
      <c r="D333" s="204" t="s">
        <v>231</v>
      </c>
      <c r="E333" s="209"/>
      <c r="F333" s="211" t="s">
        <v>564</v>
      </c>
      <c r="G333" s="209"/>
      <c r="H333" s="212">
        <v>210</v>
      </c>
      <c r="I333" s="213"/>
      <c r="J333" s="209"/>
      <c r="K333" s="209"/>
      <c r="L333" s="214"/>
      <c r="M333" s="215"/>
      <c r="N333" s="216"/>
      <c r="O333" s="216"/>
      <c r="P333" s="216"/>
      <c r="Q333" s="216"/>
      <c r="R333" s="216"/>
      <c r="S333" s="216"/>
      <c r="T333" s="217"/>
      <c r="AT333" s="218" t="s">
        <v>231</v>
      </c>
      <c r="AU333" s="218" t="s">
        <v>84</v>
      </c>
      <c r="AV333" s="13" t="s">
        <v>84</v>
      </c>
      <c r="AW333" s="13" t="s">
        <v>4</v>
      </c>
      <c r="AX333" s="13" t="s">
        <v>82</v>
      </c>
      <c r="AY333" s="218" t="s">
        <v>221</v>
      </c>
    </row>
    <row r="334" spans="1:65" s="2" customFormat="1" ht="21.75" customHeight="1">
      <c r="A334" s="36"/>
      <c r="B334" s="37"/>
      <c r="C334" s="191" t="s">
        <v>565</v>
      </c>
      <c r="D334" s="191" t="s">
        <v>223</v>
      </c>
      <c r="E334" s="192" t="s">
        <v>566</v>
      </c>
      <c r="F334" s="193" t="s">
        <v>567</v>
      </c>
      <c r="G334" s="194" t="s">
        <v>132</v>
      </c>
      <c r="H334" s="195">
        <v>50.572</v>
      </c>
      <c r="I334" s="196"/>
      <c r="J334" s="197">
        <f>ROUND(I334*H334,2)</f>
        <v>0</v>
      </c>
      <c r="K334" s="193" t="s">
        <v>226</v>
      </c>
      <c r="L334" s="41"/>
      <c r="M334" s="198" t="s">
        <v>21</v>
      </c>
      <c r="N334" s="199" t="s">
        <v>45</v>
      </c>
      <c r="O334" s="66"/>
      <c r="P334" s="200">
        <f>O334*H334</f>
        <v>0</v>
      </c>
      <c r="Q334" s="200">
        <v>0</v>
      </c>
      <c r="R334" s="200">
        <f>Q334*H334</f>
        <v>0</v>
      </c>
      <c r="S334" s="200">
        <v>0</v>
      </c>
      <c r="T334" s="201">
        <f>S334*H334</f>
        <v>0</v>
      </c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R334" s="202" t="s">
        <v>227</v>
      </c>
      <c r="AT334" s="202" t="s">
        <v>223</v>
      </c>
      <c r="AU334" s="202" t="s">
        <v>84</v>
      </c>
      <c r="AY334" s="19" t="s">
        <v>221</v>
      </c>
      <c r="BE334" s="203">
        <f>IF(N334="základní",J334,0)</f>
        <v>0</v>
      </c>
      <c r="BF334" s="203">
        <f>IF(N334="snížená",J334,0)</f>
        <v>0</v>
      </c>
      <c r="BG334" s="203">
        <f>IF(N334="zákl. přenesená",J334,0)</f>
        <v>0</v>
      </c>
      <c r="BH334" s="203">
        <f>IF(N334="sníž. přenesená",J334,0)</f>
        <v>0</v>
      </c>
      <c r="BI334" s="203">
        <f>IF(N334="nulová",J334,0)</f>
        <v>0</v>
      </c>
      <c r="BJ334" s="19" t="s">
        <v>82</v>
      </c>
      <c r="BK334" s="203">
        <f>ROUND(I334*H334,2)</f>
        <v>0</v>
      </c>
      <c r="BL334" s="19" t="s">
        <v>227</v>
      </c>
      <c r="BM334" s="202" t="s">
        <v>568</v>
      </c>
    </row>
    <row r="335" spans="1:47" s="2" customFormat="1" ht="19.5">
      <c r="A335" s="36"/>
      <c r="B335" s="37"/>
      <c r="C335" s="38"/>
      <c r="D335" s="204" t="s">
        <v>229</v>
      </c>
      <c r="E335" s="38"/>
      <c r="F335" s="205" t="s">
        <v>569</v>
      </c>
      <c r="G335" s="38"/>
      <c r="H335" s="38"/>
      <c r="I335" s="111"/>
      <c r="J335" s="38"/>
      <c r="K335" s="38"/>
      <c r="L335" s="41"/>
      <c r="M335" s="206"/>
      <c r="N335" s="207"/>
      <c r="O335" s="66"/>
      <c r="P335" s="66"/>
      <c r="Q335" s="66"/>
      <c r="R335" s="66"/>
      <c r="S335" s="66"/>
      <c r="T335" s="67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T335" s="19" t="s">
        <v>229</v>
      </c>
      <c r="AU335" s="19" t="s">
        <v>84</v>
      </c>
    </row>
    <row r="336" spans="1:65" s="2" customFormat="1" ht="21.75" customHeight="1">
      <c r="A336" s="36"/>
      <c r="B336" s="37"/>
      <c r="C336" s="191" t="s">
        <v>570</v>
      </c>
      <c r="D336" s="191" t="s">
        <v>223</v>
      </c>
      <c r="E336" s="192" t="s">
        <v>571</v>
      </c>
      <c r="F336" s="193" t="s">
        <v>572</v>
      </c>
      <c r="G336" s="194" t="s">
        <v>132</v>
      </c>
      <c r="H336" s="195">
        <v>1213.728</v>
      </c>
      <c r="I336" s="196"/>
      <c r="J336" s="197">
        <f>ROUND(I336*H336,2)</f>
        <v>0</v>
      </c>
      <c r="K336" s="193" t="s">
        <v>226</v>
      </c>
      <c r="L336" s="41"/>
      <c r="M336" s="198" t="s">
        <v>21</v>
      </c>
      <c r="N336" s="199" t="s">
        <v>45</v>
      </c>
      <c r="O336" s="66"/>
      <c r="P336" s="200">
        <f>O336*H336</f>
        <v>0</v>
      </c>
      <c r="Q336" s="200">
        <v>0</v>
      </c>
      <c r="R336" s="200">
        <f>Q336*H336</f>
        <v>0</v>
      </c>
      <c r="S336" s="200">
        <v>0</v>
      </c>
      <c r="T336" s="201">
        <f>S336*H336</f>
        <v>0</v>
      </c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R336" s="202" t="s">
        <v>227</v>
      </c>
      <c r="AT336" s="202" t="s">
        <v>223</v>
      </c>
      <c r="AU336" s="202" t="s">
        <v>84</v>
      </c>
      <c r="AY336" s="19" t="s">
        <v>221</v>
      </c>
      <c r="BE336" s="203">
        <f>IF(N336="základní",J336,0)</f>
        <v>0</v>
      </c>
      <c r="BF336" s="203">
        <f>IF(N336="snížená",J336,0)</f>
        <v>0</v>
      </c>
      <c r="BG336" s="203">
        <f>IF(N336="zákl. přenesená",J336,0)</f>
        <v>0</v>
      </c>
      <c r="BH336" s="203">
        <f>IF(N336="sníž. přenesená",J336,0)</f>
        <v>0</v>
      </c>
      <c r="BI336" s="203">
        <f>IF(N336="nulová",J336,0)</f>
        <v>0</v>
      </c>
      <c r="BJ336" s="19" t="s">
        <v>82</v>
      </c>
      <c r="BK336" s="203">
        <f>ROUND(I336*H336,2)</f>
        <v>0</v>
      </c>
      <c r="BL336" s="19" t="s">
        <v>227</v>
      </c>
      <c r="BM336" s="202" t="s">
        <v>573</v>
      </c>
    </row>
    <row r="337" spans="1:47" s="2" customFormat="1" ht="29.25">
      <c r="A337" s="36"/>
      <c r="B337" s="37"/>
      <c r="C337" s="38"/>
      <c r="D337" s="204" t="s">
        <v>229</v>
      </c>
      <c r="E337" s="38"/>
      <c r="F337" s="205" t="s">
        <v>574</v>
      </c>
      <c r="G337" s="38"/>
      <c r="H337" s="38"/>
      <c r="I337" s="111"/>
      <c r="J337" s="38"/>
      <c r="K337" s="38"/>
      <c r="L337" s="41"/>
      <c r="M337" s="206"/>
      <c r="N337" s="207"/>
      <c r="O337" s="66"/>
      <c r="P337" s="66"/>
      <c r="Q337" s="66"/>
      <c r="R337" s="66"/>
      <c r="S337" s="66"/>
      <c r="T337" s="67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T337" s="19" t="s">
        <v>229</v>
      </c>
      <c r="AU337" s="19" t="s">
        <v>84</v>
      </c>
    </row>
    <row r="338" spans="2:51" s="13" customFormat="1" ht="11.25">
      <c r="B338" s="208"/>
      <c r="C338" s="209"/>
      <c r="D338" s="204" t="s">
        <v>231</v>
      </c>
      <c r="E338" s="209"/>
      <c r="F338" s="211" t="s">
        <v>575</v>
      </c>
      <c r="G338" s="209"/>
      <c r="H338" s="212">
        <v>1213.728</v>
      </c>
      <c r="I338" s="213"/>
      <c r="J338" s="209"/>
      <c r="K338" s="209"/>
      <c r="L338" s="214"/>
      <c r="M338" s="215"/>
      <c r="N338" s="216"/>
      <c r="O338" s="216"/>
      <c r="P338" s="216"/>
      <c r="Q338" s="216"/>
      <c r="R338" s="216"/>
      <c r="S338" s="216"/>
      <c r="T338" s="217"/>
      <c r="AT338" s="218" t="s">
        <v>231</v>
      </c>
      <c r="AU338" s="218" t="s">
        <v>84</v>
      </c>
      <c r="AV338" s="13" t="s">
        <v>84</v>
      </c>
      <c r="AW338" s="13" t="s">
        <v>4</v>
      </c>
      <c r="AX338" s="13" t="s">
        <v>82</v>
      </c>
      <c r="AY338" s="218" t="s">
        <v>221</v>
      </c>
    </row>
    <row r="339" spans="1:65" s="2" customFormat="1" ht="21.75" customHeight="1">
      <c r="A339" s="36"/>
      <c r="B339" s="37"/>
      <c r="C339" s="191" t="s">
        <v>576</v>
      </c>
      <c r="D339" s="191" t="s">
        <v>223</v>
      </c>
      <c r="E339" s="192" t="s">
        <v>577</v>
      </c>
      <c r="F339" s="193" t="s">
        <v>578</v>
      </c>
      <c r="G339" s="194" t="s">
        <v>132</v>
      </c>
      <c r="H339" s="195">
        <v>12.569</v>
      </c>
      <c r="I339" s="196"/>
      <c r="J339" s="197">
        <f>ROUND(I339*H339,2)</f>
        <v>0</v>
      </c>
      <c r="K339" s="193" t="s">
        <v>226</v>
      </c>
      <c r="L339" s="41"/>
      <c r="M339" s="198" t="s">
        <v>21</v>
      </c>
      <c r="N339" s="199" t="s">
        <v>45</v>
      </c>
      <c r="O339" s="66"/>
      <c r="P339" s="200">
        <f>O339*H339</f>
        <v>0</v>
      </c>
      <c r="Q339" s="200">
        <v>0</v>
      </c>
      <c r="R339" s="200">
        <f>Q339*H339</f>
        <v>0</v>
      </c>
      <c r="S339" s="200">
        <v>0</v>
      </c>
      <c r="T339" s="201">
        <f>S339*H339</f>
        <v>0</v>
      </c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R339" s="202" t="s">
        <v>227</v>
      </c>
      <c r="AT339" s="202" t="s">
        <v>223</v>
      </c>
      <c r="AU339" s="202" t="s">
        <v>84</v>
      </c>
      <c r="AY339" s="19" t="s">
        <v>221</v>
      </c>
      <c r="BE339" s="203">
        <f>IF(N339="základní",J339,0)</f>
        <v>0</v>
      </c>
      <c r="BF339" s="203">
        <f>IF(N339="snížená",J339,0)</f>
        <v>0</v>
      </c>
      <c r="BG339" s="203">
        <f>IF(N339="zákl. přenesená",J339,0)</f>
        <v>0</v>
      </c>
      <c r="BH339" s="203">
        <f>IF(N339="sníž. přenesená",J339,0)</f>
        <v>0</v>
      </c>
      <c r="BI339" s="203">
        <f>IF(N339="nulová",J339,0)</f>
        <v>0</v>
      </c>
      <c r="BJ339" s="19" t="s">
        <v>82</v>
      </c>
      <c r="BK339" s="203">
        <f>ROUND(I339*H339,2)</f>
        <v>0</v>
      </c>
      <c r="BL339" s="19" t="s">
        <v>227</v>
      </c>
      <c r="BM339" s="202" t="s">
        <v>579</v>
      </c>
    </row>
    <row r="340" spans="1:47" s="2" customFormat="1" ht="29.25">
      <c r="A340" s="36"/>
      <c r="B340" s="37"/>
      <c r="C340" s="38"/>
      <c r="D340" s="204" t="s">
        <v>229</v>
      </c>
      <c r="E340" s="38"/>
      <c r="F340" s="205" t="s">
        <v>580</v>
      </c>
      <c r="G340" s="38"/>
      <c r="H340" s="38"/>
      <c r="I340" s="111"/>
      <c r="J340" s="38"/>
      <c r="K340" s="38"/>
      <c r="L340" s="41"/>
      <c r="M340" s="206"/>
      <c r="N340" s="207"/>
      <c r="O340" s="66"/>
      <c r="P340" s="66"/>
      <c r="Q340" s="66"/>
      <c r="R340" s="66"/>
      <c r="S340" s="66"/>
      <c r="T340" s="67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T340" s="19" t="s">
        <v>229</v>
      </c>
      <c r="AU340" s="19" t="s">
        <v>84</v>
      </c>
    </row>
    <row r="341" spans="2:51" s="13" customFormat="1" ht="11.25">
      <c r="B341" s="208"/>
      <c r="C341" s="209"/>
      <c r="D341" s="204" t="s">
        <v>231</v>
      </c>
      <c r="E341" s="210" t="s">
        <v>21</v>
      </c>
      <c r="F341" s="211" t="s">
        <v>581</v>
      </c>
      <c r="G341" s="209"/>
      <c r="H341" s="212">
        <v>2.109</v>
      </c>
      <c r="I341" s="213"/>
      <c r="J341" s="209"/>
      <c r="K341" s="209"/>
      <c r="L341" s="214"/>
      <c r="M341" s="215"/>
      <c r="N341" s="216"/>
      <c r="O341" s="216"/>
      <c r="P341" s="216"/>
      <c r="Q341" s="216"/>
      <c r="R341" s="216"/>
      <c r="S341" s="216"/>
      <c r="T341" s="217"/>
      <c r="AT341" s="218" t="s">
        <v>231</v>
      </c>
      <c r="AU341" s="218" t="s">
        <v>84</v>
      </c>
      <c r="AV341" s="13" t="s">
        <v>84</v>
      </c>
      <c r="AW341" s="13" t="s">
        <v>33</v>
      </c>
      <c r="AX341" s="13" t="s">
        <v>74</v>
      </c>
      <c r="AY341" s="218" t="s">
        <v>221</v>
      </c>
    </row>
    <row r="342" spans="2:51" s="13" customFormat="1" ht="11.25">
      <c r="B342" s="208"/>
      <c r="C342" s="209"/>
      <c r="D342" s="204" t="s">
        <v>231</v>
      </c>
      <c r="E342" s="210" t="s">
        <v>21</v>
      </c>
      <c r="F342" s="211" t="s">
        <v>582</v>
      </c>
      <c r="G342" s="209"/>
      <c r="H342" s="212">
        <v>10.3</v>
      </c>
      <c r="I342" s="213"/>
      <c r="J342" s="209"/>
      <c r="K342" s="209"/>
      <c r="L342" s="214"/>
      <c r="M342" s="215"/>
      <c r="N342" s="216"/>
      <c r="O342" s="216"/>
      <c r="P342" s="216"/>
      <c r="Q342" s="216"/>
      <c r="R342" s="216"/>
      <c r="S342" s="216"/>
      <c r="T342" s="217"/>
      <c r="AT342" s="218" t="s">
        <v>231</v>
      </c>
      <c r="AU342" s="218" t="s">
        <v>84</v>
      </c>
      <c r="AV342" s="13" t="s">
        <v>84</v>
      </c>
      <c r="AW342" s="13" t="s">
        <v>33</v>
      </c>
      <c r="AX342" s="13" t="s">
        <v>74</v>
      </c>
      <c r="AY342" s="218" t="s">
        <v>221</v>
      </c>
    </row>
    <row r="343" spans="2:51" s="13" customFormat="1" ht="11.25">
      <c r="B343" s="208"/>
      <c r="C343" s="209"/>
      <c r="D343" s="204" t="s">
        <v>231</v>
      </c>
      <c r="E343" s="210" t="s">
        <v>21</v>
      </c>
      <c r="F343" s="211" t="s">
        <v>583</v>
      </c>
      <c r="G343" s="209"/>
      <c r="H343" s="212">
        <v>0.16</v>
      </c>
      <c r="I343" s="213"/>
      <c r="J343" s="209"/>
      <c r="K343" s="209"/>
      <c r="L343" s="214"/>
      <c r="M343" s="215"/>
      <c r="N343" s="216"/>
      <c r="O343" s="216"/>
      <c r="P343" s="216"/>
      <c r="Q343" s="216"/>
      <c r="R343" s="216"/>
      <c r="S343" s="216"/>
      <c r="T343" s="217"/>
      <c r="AT343" s="218" t="s">
        <v>231</v>
      </c>
      <c r="AU343" s="218" t="s">
        <v>84</v>
      </c>
      <c r="AV343" s="13" t="s">
        <v>84</v>
      </c>
      <c r="AW343" s="13" t="s">
        <v>33</v>
      </c>
      <c r="AX343" s="13" t="s">
        <v>74</v>
      </c>
      <c r="AY343" s="218" t="s">
        <v>221</v>
      </c>
    </row>
    <row r="344" spans="2:51" s="14" customFormat="1" ht="11.25">
      <c r="B344" s="219"/>
      <c r="C344" s="220"/>
      <c r="D344" s="204" t="s">
        <v>231</v>
      </c>
      <c r="E344" s="221" t="s">
        <v>584</v>
      </c>
      <c r="F344" s="222" t="s">
        <v>239</v>
      </c>
      <c r="G344" s="220"/>
      <c r="H344" s="223">
        <v>12.569</v>
      </c>
      <c r="I344" s="224"/>
      <c r="J344" s="220"/>
      <c r="K344" s="220"/>
      <c r="L344" s="225"/>
      <c r="M344" s="226"/>
      <c r="N344" s="227"/>
      <c r="O344" s="227"/>
      <c r="P344" s="227"/>
      <c r="Q344" s="227"/>
      <c r="R344" s="227"/>
      <c r="S344" s="227"/>
      <c r="T344" s="228"/>
      <c r="AT344" s="229" t="s">
        <v>231</v>
      </c>
      <c r="AU344" s="229" t="s">
        <v>84</v>
      </c>
      <c r="AV344" s="14" t="s">
        <v>227</v>
      </c>
      <c r="AW344" s="14" t="s">
        <v>33</v>
      </c>
      <c r="AX344" s="14" t="s">
        <v>82</v>
      </c>
      <c r="AY344" s="229" t="s">
        <v>221</v>
      </c>
    </row>
    <row r="345" spans="1:65" s="2" customFormat="1" ht="21.75" customHeight="1">
      <c r="A345" s="36"/>
      <c r="B345" s="37"/>
      <c r="C345" s="191" t="s">
        <v>585</v>
      </c>
      <c r="D345" s="191" t="s">
        <v>223</v>
      </c>
      <c r="E345" s="192" t="s">
        <v>586</v>
      </c>
      <c r="F345" s="193" t="s">
        <v>587</v>
      </c>
      <c r="G345" s="194" t="s">
        <v>132</v>
      </c>
      <c r="H345" s="195">
        <v>19.48</v>
      </c>
      <c r="I345" s="196"/>
      <c r="J345" s="197">
        <f>ROUND(I345*H345,2)</f>
        <v>0</v>
      </c>
      <c r="K345" s="193" t="s">
        <v>226</v>
      </c>
      <c r="L345" s="41"/>
      <c r="M345" s="198" t="s">
        <v>21</v>
      </c>
      <c r="N345" s="199" t="s">
        <v>45</v>
      </c>
      <c r="O345" s="66"/>
      <c r="P345" s="200">
        <f>O345*H345</f>
        <v>0</v>
      </c>
      <c r="Q345" s="200">
        <v>0</v>
      </c>
      <c r="R345" s="200">
        <f>Q345*H345</f>
        <v>0</v>
      </c>
      <c r="S345" s="200">
        <v>0</v>
      </c>
      <c r="T345" s="201">
        <f>S345*H345</f>
        <v>0</v>
      </c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R345" s="202" t="s">
        <v>227</v>
      </c>
      <c r="AT345" s="202" t="s">
        <v>223</v>
      </c>
      <c r="AU345" s="202" t="s">
        <v>84</v>
      </c>
      <c r="AY345" s="19" t="s">
        <v>221</v>
      </c>
      <c r="BE345" s="203">
        <f>IF(N345="základní",J345,0)</f>
        <v>0</v>
      </c>
      <c r="BF345" s="203">
        <f>IF(N345="snížená",J345,0)</f>
        <v>0</v>
      </c>
      <c r="BG345" s="203">
        <f>IF(N345="zákl. přenesená",J345,0)</f>
        <v>0</v>
      </c>
      <c r="BH345" s="203">
        <f>IF(N345="sníž. přenesená",J345,0)</f>
        <v>0</v>
      </c>
      <c r="BI345" s="203">
        <f>IF(N345="nulová",J345,0)</f>
        <v>0</v>
      </c>
      <c r="BJ345" s="19" t="s">
        <v>82</v>
      </c>
      <c r="BK345" s="203">
        <f>ROUND(I345*H345,2)</f>
        <v>0</v>
      </c>
      <c r="BL345" s="19" t="s">
        <v>227</v>
      </c>
      <c r="BM345" s="202" t="s">
        <v>588</v>
      </c>
    </row>
    <row r="346" spans="1:47" s="2" customFormat="1" ht="19.5">
      <c r="A346" s="36"/>
      <c r="B346" s="37"/>
      <c r="C346" s="38"/>
      <c r="D346" s="204" t="s">
        <v>229</v>
      </c>
      <c r="E346" s="38"/>
      <c r="F346" s="205" t="s">
        <v>589</v>
      </c>
      <c r="G346" s="38"/>
      <c r="H346" s="38"/>
      <c r="I346" s="111"/>
      <c r="J346" s="38"/>
      <c r="K346" s="38"/>
      <c r="L346" s="41"/>
      <c r="M346" s="206"/>
      <c r="N346" s="207"/>
      <c r="O346" s="66"/>
      <c r="P346" s="66"/>
      <c r="Q346" s="66"/>
      <c r="R346" s="66"/>
      <c r="S346" s="66"/>
      <c r="T346" s="67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T346" s="19" t="s">
        <v>229</v>
      </c>
      <c r="AU346" s="19" t="s">
        <v>84</v>
      </c>
    </row>
    <row r="347" spans="2:51" s="13" customFormat="1" ht="11.25">
      <c r="B347" s="208"/>
      <c r="C347" s="209"/>
      <c r="D347" s="204" t="s">
        <v>231</v>
      </c>
      <c r="E347" s="210" t="s">
        <v>21</v>
      </c>
      <c r="F347" s="211" t="s">
        <v>590</v>
      </c>
      <c r="G347" s="209"/>
      <c r="H347" s="212">
        <v>4.061</v>
      </c>
      <c r="I347" s="213"/>
      <c r="J347" s="209"/>
      <c r="K347" s="209"/>
      <c r="L347" s="214"/>
      <c r="M347" s="215"/>
      <c r="N347" s="216"/>
      <c r="O347" s="216"/>
      <c r="P347" s="216"/>
      <c r="Q347" s="216"/>
      <c r="R347" s="216"/>
      <c r="S347" s="216"/>
      <c r="T347" s="217"/>
      <c r="AT347" s="218" t="s">
        <v>231</v>
      </c>
      <c r="AU347" s="218" t="s">
        <v>84</v>
      </c>
      <c r="AV347" s="13" t="s">
        <v>84</v>
      </c>
      <c r="AW347" s="13" t="s">
        <v>33</v>
      </c>
      <c r="AX347" s="13" t="s">
        <v>74</v>
      </c>
      <c r="AY347" s="218" t="s">
        <v>221</v>
      </c>
    </row>
    <row r="348" spans="2:51" s="13" customFormat="1" ht="11.25">
      <c r="B348" s="208"/>
      <c r="C348" s="209"/>
      <c r="D348" s="204" t="s">
        <v>231</v>
      </c>
      <c r="E348" s="210" t="s">
        <v>21</v>
      </c>
      <c r="F348" s="211" t="s">
        <v>591</v>
      </c>
      <c r="G348" s="209"/>
      <c r="H348" s="212">
        <v>2.61</v>
      </c>
      <c r="I348" s="213"/>
      <c r="J348" s="209"/>
      <c r="K348" s="209"/>
      <c r="L348" s="214"/>
      <c r="M348" s="215"/>
      <c r="N348" s="216"/>
      <c r="O348" s="216"/>
      <c r="P348" s="216"/>
      <c r="Q348" s="216"/>
      <c r="R348" s="216"/>
      <c r="S348" s="216"/>
      <c r="T348" s="217"/>
      <c r="AT348" s="218" t="s">
        <v>231</v>
      </c>
      <c r="AU348" s="218" t="s">
        <v>84</v>
      </c>
      <c r="AV348" s="13" t="s">
        <v>84</v>
      </c>
      <c r="AW348" s="13" t="s">
        <v>33</v>
      </c>
      <c r="AX348" s="13" t="s">
        <v>74</v>
      </c>
      <c r="AY348" s="218" t="s">
        <v>221</v>
      </c>
    </row>
    <row r="349" spans="2:51" s="13" customFormat="1" ht="11.25">
      <c r="B349" s="208"/>
      <c r="C349" s="209"/>
      <c r="D349" s="204" t="s">
        <v>231</v>
      </c>
      <c r="E349" s="210" t="s">
        <v>21</v>
      </c>
      <c r="F349" s="211" t="s">
        <v>592</v>
      </c>
      <c r="G349" s="209"/>
      <c r="H349" s="212">
        <v>9.284</v>
      </c>
      <c r="I349" s="213"/>
      <c r="J349" s="209"/>
      <c r="K349" s="209"/>
      <c r="L349" s="214"/>
      <c r="M349" s="215"/>
      <c r="N349" s="216"/>
      <c r="O349" s="216"/>
      <c r="P349" s="216"/>
      <c r="Q349" s="216"/>
      <c r="R349" s="216"/>
      <c r="S349" s="216"/>
      <c r="T349" s="217"/>
      <c r="AT349" s="218" t="s">
        <v>231</v>
      </c>
      <c r="AU349" s="218" t="s">
        <v>84</v>
      </c>
      <c r="AV349" s="13" t="s">
        <v>84</v>
      </c>
      <c r="AW349" s="13" t="s">
        <v>33</v>
      </c>
      <c r="AX349" s="13" t="s">
        <v>74</v>
      </c>
      <c r="AY349" s="218" t="s">
        <v>221</v>
      </c>
    </row>
    <row r="350" spans="2:51" s="13" customFormat="1" ht="11.25">
      <c r="B350" s="208"/>
      <c r="C350" s="209"/>
      <c r="D350" s="204" t="s">
        <v>231</v>
      </c>
      <c r="E350" s="210" t="s">
        <v>21</v>
      </c>
      <c r="F350" s="211" t="s">
        <v>593</v>
      </c>
      <c r="G350" s="209"/>
      <c r="H350" s="212">
        <v>0.048</v>
      </c>
      <c r="I350" s="213"/>
      <c r="J350" s="209"/>
      <c r="K350" s="209"/>
      <c r="L350" s="214"/>
      <c r="M350" s="215"/>
      <c r="N350" s="216"/>
      <c r="O350" s="216"/>
      <c r="P350" s="216"/>
      <c r="Q350" s="216"/>
      <c r="R350" s="216"/>
      <c r="S350" s="216"/>
      <c r="T350" s="217"/>
      <c r="AT350" s="218" t="s">
        <v>231</v>
      </c>
      <c r="AU350" s="218" t="s">
        <v>84</v>
      </c>
      <c r="AV350" s="13" t="s">
        <v>84</v>
      </c>
      <c r="AW350" s="13" t="s">
        <v>33</v>
      </c>
      <c r="AX350" s="13" t="s">
        <v>74</v>
      </c>
      <c r="AY350" s="218" t="s">
        <v>221</v>
      </c>
    </row>
    <row r="351" spans="2:51" s="13" customFormat="1" ht="11.25">
      <c r="B351" s="208"/>
      <c r="C351" s="209"/>
      <c r="D351" s="204" t="s">
        <v>231</v>
      </c>
      <c r="E351" s="210" t="s">
        <v>21</v>
      </c>
      <c r="F351" s="211" t="s">
        <v>594</v>
      </c>
      <c r="G351" s="209"/>
      <c r="H351" s="212">
        <v>0.297</v>
      </c>
      <c r="I351" s="213"/>
      <c r="J351" s="209"/>
      <c r="K351" s="209"/>
      <c r="L351" s="214"/>
      <c r="M351" s="215"/>
      <c r="N351" s="216"/>
      <c r="O351" s="216"/>
      <c r="P351" s="216"/>
      <c r="Q351" s="216"/>
      <c r="R351" s="216"/>
      <c r="S351" s="216"/>
      <c r="T351" s="217"/>
      <c r="AT351" s="218" t="s">
        <v>231</v>
      </c>
      <c r="AU351" s="218" t="s">
        <v>84</v>
      </c>
      <c r="AV351" s="13" t="s">
        <v>84</v>
      </c>
      <c r="AW351" s="13" t="s">
        <v>33</v>
      </c>
      <c r="AX351" s="13" t="s">
        <v>74</v>
      </c>
      <c r="AY351" s="218" t="s">
        <v>221</v>
      </c>
    </row>
    <row r="352" spans="2:51" s="13" customFormat="1" ht="11.25">
      <c r="B352" s="208"/>
      <c r="C352" s="209"/>
      <c r="D352" s="204" t="s">
        <v>231</v>
      </c>
      <c r="E352" s="210" t="s">
        <v>21</v>
      </c>
      <c r="F352" s="211" t="s">
        <v>595</v>
      </c>
      <c r="G352" s="209"/>
      <c r="H352" s="212">
        <v>0.756</v>
      </c>
      <c r="I352" s="213"/>
      <c r="J352" s="209"/>
      <c r="K352" s="209"/>
      <c r="L352" s="214"/>
      <c r="M352" s="215"/>
      <c r="N352" s="216"/>
      <c r="O352" s="216"/>
      <c r="P352" s="216"/>
      <c r="Q352" s="216"/>
      <c r="R352" s="216"/>
      <c r="S352" s="216"/>
      <c r="T352" s="217"/>
      <c r="AT352" s="218" t="s">
        <v>231</v>
      </c>
      <c r="AU352" s="218" t="s">
        <v>84</v>
      </c>
      <c r="AV352" s="13" t="s">
        <v>84</v>
      </c>
      <c r="AW352" s="13" t="s">
        <v>33</v>
      </c>
      <c r="AX352" s="13" t="s">
        <v>74</v>
      </c>
      <c r="AY352" s="218" t="s">
        <v>221</v>
      </c>
    </row>
    <row r="353" spans="2:51" s="13" customFormat="1" ht="11.25">
      <c r="B353" s="208"/>
      <c r="C353" s="209"/>
      <c r="D353" s="204" t="s">
        <v>231</v>
      </c>
      <c r="E353" s="210" t="s">
        <v>21</v>
      </c>
      <c r="F353" s="211" t="s">
        <v>596</v>
      </c>
      <c r="G353" s="209"/>
      <c r="H353" s="212">
        <v>2.299</v>
      </c>
      <c r="I353" s="213"/>
      <c r="J353" s="209"/>
      <c r="K353" s="209"/>
      <c r="L353" s="214"/>
      <c r="M353" s="215"/>
      <c r="N353" s="216"/>
      <c r="O353" s="216"/>
      <c r="P353" s="216"/>
      <c r="Q353" s="216"/>
      <c r="R353" s="216"/>
      <c r="S353" s="216"/>
      <c r="T353" s="217"/>
      <c r="AT353" s="218" t="s">
        <v>231</v>
      </c>
      <c r="AU353" s="218" t="s">
        <v>84</v>
      </c>
      <c r="AV353" s="13" t="s">
        <v>84</v>
      </c>
      <c r="AW353" s="13" t="s">
        <v>33</v>
      </c>
      <c r="AX353" s="13" t="s">
        <v>74</v>
      </c>
      <c r="AY353" s="218" t="s">
        <v>221</v>
      </c>
    </row>
    <row r="354" spans="2:51" s="13" customFormat="1" ht="11.25">
      <c r="B354" s="208"/>
      <c r="C354" s="209"/>
      <c r="D354" s="204" t="s">
        <v>231</v>
      </c>
      <c r="E354" s="210" t="s">
        <v>21</v>
      </c>
      <c r="F354" s="211" t="s">
        <v>597</v>
      </c>
      <c r="G354" s="209"/>
      <c r="H354" s="212">
        <v>0.125</v>
      </c>
      <c r="I354" s="213"/>
      <c r="J354" s="209"/>
      <c r="K354" s="209"/>
      <c r="L354" s="214"/>
      <c r="M354" s="215"/>
      <c r="N354" s="216"/>
      <c r="O354" s="216"/>
      <c r="P354" s="216"/>
      <c r="Q354" s="216"/>
      <c r="R354" s="216"/>
      <c r="S354" s="216"/>
      <c r="T354" s="217"/>
      <c r="AT354" s="218" t="s">
        <v>231</v>
      </c>
      <c r="AU354" s="218" t="s">
        <v>84</v>
      </c>
      <c r="AV354" s="13" t="s">
        <v>84</v>
      </c>
      <c r="AW354" s="13" t="s">
        <v>33</v>
      </c>
      <c r="AX354" s="13" t="s">
        <v>74</v>
      </c>
      <c r="AY354" s="218" t="s">
        <v>221</v>
      </c>
    </row>
    <row r="355" spans="2:51" s="14" customFormat="1" ht="11.25">
      <c r="B355" s="219"/>
      <c r="C355" s="220"/>
      <c r="D355" s="204" t="s">
        <v>231</v>
      </c>
      <c r="E355" s="221" t="s">
        <v>598</v>
      </c>
      <c r="F355" s="222" t="s">
        <v>239</v>
      </c>
      <c r="G355" s="220"/>
      <c r="H355" s="223">
        <v>19.48</v>
      </c>
      <c r="I355" s="224"/>
      <c r="J355" s="220"/>
      <c r="K355" s="220"/>
      <c r="L355" s="225"/>
      <c r="M355" s="226"/>
      <c r="N355" s="227"/>
      <c r="O355" s="227"/>
      <c r="P355" s="227"/>
      <c r="Q355" s="227"/>
      <c r="R355" s="227"/>
      <c r="S355" s="227"/>
      <c r="T355" s="228"/>
      <c r="AT355" s="229" t="s">
        <v>231</v>
      </c>
      <c r="AU355" s="229" t="s">
        <v>84</v>
      </c>
      <c r="AV355" s="14" t="s">
        <v>227</v>
      </c>
      <c r="AW355" s="14" t="s">
        <v>33</v>
      </c>
      <c r="AX355" s="14" t="s">
        <v>82</v>
      </c>
      <c r="AY355" s="229" t="s">
        <v>221</v>
      </c>
    </row>
    <row r="356" spans="1:65" s="2" customFormat="1" ht="21.75" customHeight="1">
      <c r="A356" s="36"/>
      <c r="B356" s="37"/>
      <c r="C356" s="191" t="s">
        <v>599</v>
      </c>
      <c r="D356" s="191" t="s">
        <v>223</v>
      </c>
      <c r="E356" s="192" t="s">
        <v>600</v>
      </c>
      <c r="F356" s="193" t="s">
        <v>601</v>
      </c>
      <c r="G356" s="194" t="s">
        <v>132</v>
      </c>
      <c r="H356" s="195">
        <v>13.145</v>
      </c>
      <c r="I356" s="196"/>
      <c r="J356" s="197">
        <f>ROUND(I356*H356,2)</f>
        <v>0</v>
      </c>
      <c r="K356" s="193" t="s">
        <v>226</v>
      </c>
      <c r="L356" s="41"/>
      <c r="M356" s="198" t="s">
        <v>21</v>
      </c>
      <c r="N356" s="199" t="s">
        <v>45</v>
      </c>
      <c r="O356" s="66"/>
      <c r="P356" s="200">
        <f>O356*H356</f>
        <v>0</v>
      </c>
      <c r="Q356" s="200">
        <v>0</v>
      </c>
      <c r="R356" s="200">
        <f>Q356*H356</f>
        <v>0</v>
      </c>
      <c r="S356" s="200">
        <v>0</v>
      </c>
      <c r="T356" s="201">
        <f>S356*H356</f>
        <v>0</v>
      </c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R356" s="202" t="s">
        <v>227</v>
      </c>
      <c r="AT356" s="202" t="s">
        <v>223</v>
      </c>
      <c r="AU356" s="202" t="s">
        <v>84</v>
      </c>
      <c r="AY356" s="19" t="s">
        <v>221</v>
      </c>
      <c r="BE356" s="203">
        <f>IF(N356="základní",J356,0)</f>
        <v>0</v>
      </c>
      <c r="BF356" s="203">
        <f>IF(N356="snížená",J356,0)</f>
        <v>0</v>
      </c>
      <c r="BG356" s="203">
        <f>IF(N356="zákl. přenesená",J356,0)</f>
        <v>0</v>
      </c>
      <c r="BH356" s="203">
        <f>IF(N356="sníž. přenesená",J356,0)</f>
        <v>0</v>
      </c>
      <c r="BI356" s="203">
        <f>IF(N356="nulová",J356,0)</f>
        <v>0</v>
      </c>
      <c r="BJ356" s="19" t="s">
        <v>82</v>
      </c>
      <c r="BK356" s="203">
        <f>ROUND(I356*H356,2)</f>
        <v>0</v>
      </c>
      <c r="BL356" s="19" t="s">
        <v>227</v>
      </c>
      <c r="BM356" s="202" t="s">
        <v>602</v>
      </c>
    </row>
    <row r="357" spans="1:47" s="2" customFormat="1" ht="29.25">
      <c r="A357" s="36"/>
      <c r="B357" s="37"/>
      <c r="C357" s="38"/>
      <c r="D357" s="204" t="s">
        <v>229</v>
      </c>
      <c r="E357" s="38"/>
      <c r="F357" s="205" t="s">
        <v>603</v>
      </c>
      <c r="G357" s="38"/>
      <c r="H357" s="38"/>
      <c r="I357" s="111"/>
      <c r="J357" s="38"/>
      <c r="K357" s="38"/>
      <c r="L357" s="41"/>
      <c r="M357" s="206"/>
      <c r="N357" s="207"/>
      <c r="O357" s="66"/>
      <c r="P357" s="66"/>
      <c r="Q357" s="66"/>
      <c r="R357" s="66"/>
      <c r="S357" s="66"/>
      <c r="T357" s="67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T357" s="19" t="s">
        <v>229</v>
      </c>
      <c r="AU357" s="19" t="s">
        <v>84</v>
      </c>
    </row>
    <row r="358" spans="2:51" s="13" customFormat="1" ht="11.25">
      <c r="B358" s="208"/>
      <c r="C358" s="209"/>
      <c r="D358" s="204" t="s">
        <v>231</v>
      </c>
      <c r="E358" s="210" t="s">
        <v>21</v>
      </c>
      <c r="F358" s="211" t="s">
        <v>604</v>
      </c>
      <c r="G358" s="209"/>
      <c r="H358" s="212">
        <v>0.248</v>
      </c>
      <c r="I358" s="213"/>
      <c r="J358" s="209"/>
      <c r="K358" s="209"/>
      <c r="L358" s="214"/>
      <c r="M358" s="215"/>
      <c r="N358" s="216"/>
      <c r="O358" s="216"/>
      <c r="P358" s="216"/>
      <c r="Q358" s="216"/>
      <c r="R358" s="216"/>
      <c r="S358" s="216"/>
      <c r="T358" s="217"/>
      <c r="AT358" s="218" t="s">
        <v>231</v>
      </c>
      <c r="AU358" s="218" t="s">
        <v>84</v>
      </c>
      <c r="AV358" s="13" t="s">
        <v>84</v>
      </c>
      <c r="AW358" s="13" t="s">
        <v>33</v>
      </c>
      <c r="AX358" s="13" t="s">
        <v>74</v>
      </c>
      <c r="AY358" s="218" t="s">
        <v>221</v>
      </c>
    </row>
    <row r="359" spans="2:51" s="13" customFormat="1" ht="11.25">
      <c r="B359" s="208"/>
      <c r="C359" s="209"/>
      <c r="D359" s="204" t="s">
        <v>231</v>
      </c>
      <c r="E359" s="210" t="s">
        <v>21</v>
      </c>
      <c r="F359" s="211" t="s">
        <v>605</v>
      </c>
      <c r="G359" s="209"/>
      <c r="H359" s="212">
        <v>2.83</v>
      </c>
      <c r="I359" s="213"/>
      <c r="J359" s="209"/>
      <c r="K359" s="209"/>
      <c r="L359" s="214"/>
      <c r="M359" s="215"/>
      <c r="N359" s="216"/>
      <c r="O359" s="216"/>
      <c r="P359" s="216"/>
      <c r="Q359" s="216"/>
      <c r="R359" s="216"/>
      <c r="S359" s="216"/>
      <c r="T359" s="217"/>
      <c r="AT359" s="218" t="s">
        <v>231</v>
      </c>
      <c r="AU359" s="218" t="s">
        <v>84</v>
      </c>
      <c r="AV359" s="13" t="s">
        <v>84</v>
      </c>
      <c r="AW359" s="13" t="s">
        <v>33</v>
      </c>
      <c r="AX359" s="13" t="s">
        <v>74</v>
      </c>
      <c r="AY359" s="218" t="s">
        <v>221</v>
      </c>
    </row>
    <row r="360" spans="2:51" s="13" customFormat="1" ht="11.25">
      <c r="B360" s="208"/>
      <c r="C360" s="209"/>
      <c r="D360" s="204" t="s">
        <v>231</v>
      </c>
      <c r="E360" s="210" t="s">
        <v>21</v>
      </c>
      <c r="F360" s="211" t="s">
        <v>606</v>
      </c>
      <c r="G360" s="209"/>
      <c r="H360" s="212">
        <v>1.794</v>
      </c>
      <c r="I360" s="213"/>
      <c r="J360" s="209"/>
      <c r="K360" s="209"/>
      <c r="L360" s="214"/>
      <c r="M360" s="215"/>
      <c r="N360" s="216"/>
      <c r="O360" s="216"/>
      <c r="P360" s="216"/>
      <c r="Q360" s="216"/>
      <c r="R360" s="216"/>
      <c r="S360" s="216"/>
      <c r="T360" s="217"/>
      <c r="AT360" s="218" t="s">
        <v>231</v>
      </c>
      <c r="AU360" s="218" t="s">
        <v>84</v>
      </c>
      <c r="AV360" s="13" t="s">
        <v>84</v>
      </c>
      <c r="AW360" s="13" t="s">
        <v>33</v>
      </c>
      <c r="AX360" s="13" t="s">
        <v>74</v>
      </c>
      <c r="AY360" s="218" t="s">
        <v>221</v>
      </c>
    </row>
    <row r="361" spans="2:51" s="13" customFormat="1" ht="11.25">
      <c r="B361" s="208"/>
      <c r="C361" s="209"/>
      <c r="D361" s="204" t="s">
        <v>231</v>
      </c>
      <c r="E361" s="210" t="s">
        <v>21</v>
      </c>
      <c r="F361" s="211" t="s">
        <v>607</v>
      </c>
      <c r="G361" s="209"/>
      <c r="H361" s="212">
        <v>2.996</v>
      </c>
      <c r="I361" s="213"/>
      <c r="J361" s="209"/>
      <c r="K361" s="209"/>
      <c r="L361" s="214"/>
      <c r="M361" s="215"/>
      <c r="N361" s="216"/>
      <c r="O361" s="216"/>
      <c r="P361" s="216"/>
      <c r="Q361" s="216"/>
      <c r="R361" s="216"/>
      <c r="S361" s="216"/>
      <c r="T361" s="217"/>
      <c r="AT361" s="218" t="s">
        <v>231</v>
      </c>
      <c r="AU361" s="218" t="s">
        <v>84</v>
      </c>
      <c r="AV361" s="13" t="s">
        <v>84</v>
      </c>
      <c r="AW361" s="13" t="s">
        <v>33</v>
      </c>
      <c r="AX361" s="13" t="s">
        <v>74</v>
      </c>
      <c r="AY361" s="218" t="s">
        <v>221</v>
      </c>
    </row>
    <row r="362" spans="2:51" s="13" customFormat="1" ht="11.25">
      <c r="B362" s="208"/>
      <c r="C362" s="209"/>
      <c r="D362" s="204" t="s">
        <v>231</v>
      </c>
      <c r="E362" s="210" t="s">
        <v>21</v>
      </c>
      <c r="F362" s="211" t="s">
        <v>608</v>
      </c>
      <c r="G362" s="209"/>
      <c r="H362" s="212">
        <v>0.052</v>
      </c>
      <c r="I362" s="213"/>
      <c r="J362" s="209"/>
      <c r="K362" s="209"/>
      <c r="L362" s="214"/>
      <c r="M362" s="215"/>
      <c r="N362" s="216"/>
      <c r="O362" s="216"/>
      <c r="P362" s="216"/>
      <c r="Q362" s="216"/>
      <c r="R362" s="216"/>
      <c r="S362" s="216"/>
      <c r="T362" s="217"/>
      <c r="AT362" s="218" t="s">
        <v>231</v>
      </c>
      <c r="AU362" s="218" t="s">
        <v>84</v>
      </c>
      <c r="AV362" s="13" t="s">
        <v>84</v>
      </c>
      <c r="AW362" s="13" t="s">
        <v>33</v>
      </c>
      <c r="AX362" s="13" t="s">
        <v>74</v>
      </c>
      <c r="AY362" s="218" t="s">
        <v>221</v>
      </c>
    </row>
    <row r="363" spans="2:51" s="13" customFormat="1" ht="11.25">
      <c r="B363" s="208"/>
      <c r="C363" s="209"/>
      <c r="D363" s="204" t="s">
        <v>231</v>
      </c>
      <c r="E363" s="210" t="s">
        <v>21</v>
      </c>
      <c r="F363" s="211" t="s">
        <v>609</v>
      </c>
      <c r="G363" s="209"/>
      <c r="H363" s="212">
        <v>4.96</v>
      </c>
      <c r="I363" s="213"/>
      <c r="J363" s="209"/>
      <c r="K363" s="209"/>
      <c r="L363" s="214"/>
      <c r="M363" s="215"/>
      <c r="N363" s="216"/>
      <c r="O363" s="216"/>
      <c r="P363" s="216"/>
      <c r="Q363" s="216"/>
      <c r="R363" s="216"/>
      <c r="S363" s="216"/>
      <c r="T363" s="217"/>
      <c r="AT363" s="218" t="s">
        <v>231</v>
      </c>
      <c r="AU363" s="218" t="s">
        <v>84</v>
      </c>
      <c r="AV363" s="13" t="s">
        <v>84</v>
      </c>
      <c r="AW363" s="13" t="s">
        <v>33</v>
      </c>
      <c r="AX363" s="13" t="s">
        <v>74</v>
      </c>
      <c r="AY363" s="218" t="s">
        <v>221</v>
      </c>
    </row>
    <row r="364" spans="2:51" s="13" customFormat="1" ht="11.25">
      <c r="B364" s="208"/>
      <c r="C364" s="209"/>
      <c r="D364" s="204" t="s">
        <v>231</v>
      </c>
      <c r="E364" s="210" t="s">
        <v>21</v>
      </c>
      <c r="F364" s="211" t="s">
        <v>610</v>
      </c>
      <c r="G364" s="209"/>
      <c r="H364" s="212">
        <v>0.265</v>
      </c>
      <c r="I364" s="213"/>
      <c r="J364" s="209"/>
      <c r="K364" s="209"/>
      <c r="L364" s="214"/>
      <c r="M364" s="215"/>
      <c r="N364" s="216"/>
      <c r="O364" s="216"/>
      <c r="P364" s="216"/>
      <c r="Q364" s="216"/>
      <c r="R364" s="216"/>
      <c r="S364" s="216"/>
      <c r="T364" s="217"/>
      <c r="AT364" s="218" t="s">
        <v>231</v>
      </c>
      <c r="AU364" s="218" t="s">
        <v>84</v>
      </c>
      <c r="AV364" s="13" t="s">
        <v>84</v>
      </c>
      <c r="AW364" s="13" t="s">
        <v>33</v>
      </c>
      <c r="AX364" s="13" t="s">
        <v>74</v>
      </c>
      <c r="AY364" s="218" t="s">
        <v>221</v>
      </c>
    </row>
    <row r="365" spans="2:51" s="14" customFormat="1" ht="11.25">
      <c r="B365" s="219"/>
      <c r="C365" s="220"/>
      <c r="D365" s="204" t="s">
        <v>231</v>
      </c>
      <c r="E365" s="221" t="s">
        <v>611</v>
      </c>
      <c r="F365" s="222" t="s">
        <v>239</v>
      </c>
      <c r="G365" s="220"/>
      <c r="H365" s="223">
        <v>13.145</v>
      </c>
      <c r="I365" s="224"/>
      <c r="J365" s="220"/>
      <c r="K365" s="220"/>
      <c r="L365" s="225"/>
      <c r="M365" s="226"/>
      <c r="N365" s="227"/>
      <c r="O365" s="227"/>
      <c r="P365" s="227"/>
      <c r="Q365" s="227"/>
      <c r="R365" s="227"/>
      <c r="S365" s="227"/>
      <c r="T365" s="228"/>
      <c r="AT365" s="229" t="s">
        <v>231</v>
      </c>
      <c r="AU365" s="229" t="s">
        <v>84</v>
      </c>
      <c r="AV365" s="14" t="s">
        <v>227</v>
      </c>
      <c r="AW365" s="14" t="s">
        <v>33</v>
      </c>
      <c r="AX365" s="14" t="s">
        <v>82</v>
      </c>
      <c r="AY365" s="229" t="s">
        <v>221</v>
      </c>
    </row>
    <row r="366" spans="1:65" s="2" customFormat="1" ht="21.75" customHeight="1">
      <c r="A366" s="36"/>
      <c r="B366" s="37"/>
      <c r="C366" s="191" t="s">
        <v>612</v>
      </c>
      <c r="D366" s="191" t="s">
        <v>223</v>
      </c>
      <c r="E366" s="192" t="s">
        <v>613</v>
      </c>
      <c r="F366" s="193" t="s">
        <v>614</v>
      </c>
      <c r="G366" s="194" t="s">
        <v>132</v>
      </c>
      <c r="H366" s="195">
        <v>0.963</v>
      </c>
      <c r="I366" s="196"/>
      <c r="J366" s="197">
        <f>ROUND(I366*H366,2)</f>
        <v>0</v>
      </c>
      <c r="K366" s="193" t="s">
        <v>226</v>
      </c>
      <c r="L366" s="41"/>
      <c r="M366" s="198" t="s">
        <v>21</v>
      </c>
      <c r="N366" s="199" t="s">
        <v>45</v>
      </c>
      <c r="O366" s="66"/>
      <c r="P366" s="200">
        <f>O366*H366</f>
        <v>0</v>
      </c>
      <c r="Q366" s="200">
        <v>0</v>
      </c>
      <c r="R366" s="200">
        <f>Q366*H366</f>
        <v>0</v>
      </c>
      <c r="S366" s="200">
        <v>0</v>
      </c>
      <c r="T366" s="201">
        <f>S366*H366</f>
        <v>0</v>
      </c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R366" s="202" t="s">
        <v>227</v>
      </c>
      <c r="AT366" s="202" t="s">
        <v>223</v>
      </c>
      <c r="AU366" s="202" t="s">
        <v>84</v>
      </c>
      <c r="AY366" s="19" t="s">
        <v>221</v>
      </c>
      <c r="BE366" s="203">
        <f>IF(N366="základní",J366,0)</f>
        <v>0</v>
      </c>
      <c r="BF366" s="203">
        <f>IF(N366="snížená",J366,0)</f>
        <v>0</v>
      </c>
      <c r="BG366" s="203">
        <f>IF(N366="zákl. přenesená",J366,0)</f>
        <v>0</v>
      </c>
      <c r="BH366" s="203">
        <f>IF(N366="sníž. přenesená",J366,0)</f>
        <v>0</v>
      </c>
      <c r="BI366" s="203">
        <f>IF(N366="nulová",J366,0)</f>
        <v>0</v>
      </c>
      <c r="BJ366" s="19" t="s">
        <v>82</v>
      </c>
      <c r="BK366" s="203">
        <f>ROUND(I366*H366,2)</f>
        <v>0</v>
      </c>
      <c r="BL366" s="19" t="s">
        <v>227</v>
      </c>
      <c r="BM366" s="202" t="s">
        <v>615</v>
      </c>
    </row>
    <row r="367" spans="1:47" s="2" customFormat="1" ht="29.25">
      <c r="A367" s="36"/>
      <c r="B367" s="37"/>
      <c r="C367" s="38"/>
      <c r="D367" s="204" t="s">
        <v>229</v>
      </c>
      <c r="E367" s="38"/>
      <c r="F367" s="205" t="s">
        <v>616</v>
      </c>
      <c r="G367" s="38"/>
      <c r="H367" s="38"/>
      <c r="I367" s="111"/>
      <c r="J367" s="38"/>
      <c r="K367" s="38"/>
      <c r="L367" s="41"/>
      <c r="M367" s="206"/>
      <c r="N367" s="207"/>
      <c r="O367" s="66"/>
      <c r="P367" s="66"/>
      <c r="Q367" s="66"/>
      <c r="R367" s="66"/>
      <c r="S367" s="66"/>
      <c r="T367" s="67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T367" s="19" t="s">
        <v>229</v>
      </c>
      <c r="AU367" s="19" t="s">
        <v>84</v>
      </c>
    </row>
    <row r="368" spans="2:51" s="13" customFormat="1" ht="11.25">
      <c r="B368" s="208"/>
      <c r="C368" s="209"/>
      <c r="D368" s="204" t="s">
        <v>231</v>
      </c>
      <c r="E368" s="210" t="s">
        <v>21</v>
      </c>
      <c r="F368" s="211" t="s">
        <v>617</v>
      </c>
      <c r="G368" s="209"/>
      <c r="H368" s="212">
        <v>0.963</v>
      </c>
      <c r="I368" s="213"/>
      <c r="J368" s="209"/>
      <c r="K368" s="209"/>
      <c r="L368" s="214"/>
      <c r="M368" s="215"/>
      <c r="N368" s="216"/>
      <c r="O368" s="216"/>
      <c r="P368" s="216"/>
      <c r="Q368" s="216"/>
      <c r="R368" s="216"/>
      <c r="S368" s="216"/>
      <c r="T368" s="217"/>
      <c r="AT368" s="218" t="s">
        <v>231</v>
      </c>
      <c r="AU368" s="218" t="s">
        <v>84</v>
      </c>
      <c r="AV368" s="13" t="s">
        <v>84</v>
      </c>
      <c r="AW368" s="13" t="s">
        <v>33</v>
      </c>
      <c r="AX368" s="13" t="s">
        <v>74</v>
      </c>
      <c r="AY368" s="218" t="s">
        <v>221</v>
      </c>
    </row>
    <row r="369" spans="2:51" s="14" customFormat="1" ht="11.25">
      <c r="B369" s="219"/>
      <c r="C369" s="220"/>
      <c r="D369" s="204" t="s">
        <v>231</v>
      </c>
      <c r="E369" s="221" t="s">
        <v>618</v>
      </c>
      <c r="F369" s="222" t="s">
        <v>239</v>
      </c>
      <c r="G369" s="220"/>
      <c r="H369" s="223">
        <v>0.963</v>
      </c>
      <c r="I369" s="224"/>
      <c r="J369" s="220"/>
      <c r="K369" s="220"/>
      <c r="L369" s="225"/>
      <c r="M369" s="226"/>
      <c r="N369" s="227"/>
      <c r="O369" s="227"/>
      <c r="P369" s="227"/>
      <c r="Q369" s="227"/>
      <c r="R369" s="227"/>
      <c r="S369" s="227"/>
      <c r="T369" s="228"/>
      <c r="AT369" s="229" t="s">
        <v>231</v>
      </c>
      <c r="AU369" s="229" t="s">
        <v>84</v>
      </c>
      <c r="AV369" s="14" t="s">
        <v>227</v>
      </c>
      <c r="AW369" s="14" t="s">
        <v>33</v>
      </c>
      <c r="AX369" s="14" t="s">
        <v>82</v>
      </c>
      <c r="AY369" s="229" t="s">
        <v>221</v>
      </c>
    </row>
    <row r="370" spans="1:65" s="2" customFormat="1" ht="21.75" customHeight="1">
      <c r="A370" s="36"/>
      <c r="B370" s="37"/>
      <c r="C370" s="191" t="s">
        <v>619</v>
      </c>
      <c r="D370" s="191" t="s">
        <v>223</v>
      </c>
      <c r="E370" s="192" t="s">
        <v>620</v>
      </c>
      <c r="F370" s="193" t="s">
        <v>621</v>
      </c>
      <c r="G370" s="194" t="s">
        <v>132</v>
      </c>
      <c r="H370" s="195">
        <v>3.739</v>
      </c>
      <c r="I370" s="196"/>
      <c r="J370" s="197">
        <f>ROUND(I370*H370,2)</f>
        <v>0</v>
      </c>
      <c r="K370" s="193" t="s">
        <v>226</v>
      </c>
      <c r="L370" s="41"/>
      <c r="M370" s="198" t="s">
        <v>21</v>
      </c>
      <c r="N370" s="199" t="s">
        <v>45</v>
      </c>
      <c r="O370" s="66"/>
      <c r="P370" s="200">
        <f>O370*H370</f>
        <v>0</v>
      </c>
      <c r="Q370" s="200">
        <v>0</v>
      </c>
      <c r="R370" s="200">
        <f>Q370*H370</f>
        <v>0</v>
      </c>
      <c r="S370" s="200">
        <v>0</v>
      </c>
      <c r="T370" s="201">
        <f>S370*H370</f>
        <v>0</v>
      </c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R370" s="202" t="s">
        <v>227</v>
      </c>
      <c r="AT370" s="202" t="s">
        <v>223</v>
      </c>
      <c r="AU370" s="202" t="s">
        <v>84</v>
      </c>
      <c r="AY370" s="19" t="s">
        <v>221</v>
      </c>
      <c r="BE370" s="203">
        <f>IF(N370="základní",J370,0)</f>
        <v>0</v>
      </c>
      <c r="BF370" s="203">
        <f>IF(N370="snížená",J370,0)</f>
        <v>0</v>
      </c>
      <c r="BG370" s="203">
        <f>IF(N370="zákl. přenesená",J370,0)</f>
        <v>0</v>
      </c>
      <c r="BH370" s="203">
        <f>IF(N370="sníž. přenesená",J370,0)</f>
        <v>0</v>
      </c>
      <c r="BI370" s="203">
        <f>IF(N370="nulová",J370,0)</f>
        <v>0</v>
      </c>
      <c r="BJ370" s="19" t="s">
        <v>82</v>
      </c>
      <c r="BK370" s="203">
        <f>ROUND(I370*H370,2)</f>
        <v>0</v>
      </c>
      <c r="BL370" s="19" t="s">
        <v>227</v>
      </c>
      <c r="BM370" s="202" t="s">
        <v>622</v>
      </c>
    </row>
    <row r="371" spans="1:47" s="2" customFormat="1" ht="19.5">
      <c r="A371" s="36"/>
      <c r="B371" s="37"/>
      <c r="C371" s="38"/>
      <c r="D371" s="204" t="s">
        <v>229</v>
      </c>
      <c r="E371" s="38"/>
      <c r="F371" s="205" t="s">
        <v>623</v>
      </c>
      <c r="G371" s="38"/>
      <c r="H371" s="38"/>
      <c r="I371" s="111"/>
      <c r="J371" s="38"/>
      <c r="K371" s="38"/>
      <c r="L371" s="41"/>
      <c r="M371" s="206"/>
      <c r="N371" s="207"/>
      <c r="O371" s="66"/>
      <c r="P371" s="66"/>
      <c r="Q371" s="66"/>
      <c r="R371" s="66"/>
      <c r="S371" s="66"/>
      <c r="T371" s="67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T371" s="19" t="s">
        <v>229</v>
      </c>
      <c r="AU371" s="19" t="s">
        <v>84</v>
      </c>
    </row>
    <row r="372" spans="2:51" s="13" customFormat="1" ht="11.25">
      <c r="B372" s="208"/>
      <c r="C372" s="209"/>
      <c r="D372" s="204" t="s">
        <v>231</v>
      </c>
      <c r="E372" s="210" t="s">
        <v>21</v>
      </c>
      <c r="F372" s="211" t="s">
        <v>624</v>
      </c>
      <c r="G372" s="209"/>
      <c r="H372" s="212">
        <v>3.611</v>
      </c>
      <c r="I372" s="213"/>
      <c r="J372" s="209"/>
      <c r="K372" s="209"/>
      <c r="L372" s="214"/>
      <c r="M372" s="215"/>
      <c r="N372" s="216"/>
      <c r="O372" s="216"/>
      <c r="P372" s="216"/>
      <c r="Q372" s="216"/>
      <c r="R372" s="216"/>
      <c r="S372" s="216"/>
      <c r="T372" s="217"/>
      <c r="AT372" s="218" t="s">
        <v>231</v>
      </c>
      <c r="AU372" s="218" t="s">
        <v>84</v>
      </c>
      <c r="AV372" s="13" t="s">
        <v>84</v>
      </c>
      <c r="AW372" s="13" t="s">
        <v>33</v>
      </c>
      <c r="AX372" s="13" t="s">
        <v>74</v>
      </c>
      <c r="AY372" s="218" t="s">
        <v>221</v>
      </c>
    </row>
    <row r="373" spans="2:51" s="13" customFormat="1" ht="11.25">
      <c r="B373" s="208"/>
      <c r="C373" s="209"/>
      <c r="D373" s="204" t="s">
        <v>231</v>
      </c>
      <c r="E373" s="210" t="s">
        <v>21</v>
      </c>
      <c r="F373" s="211" t="s">
        <v>625</v>
      </c>
      <c r="G373" s="209"/>
      <c r="H373" s="212">
        <v>0.128</v>
      </c>
      <c r="I373" s="213"/>
      <c r="J373" s="209"/>
      <c r="K373" s="209"/>
      <c r="L373" s="214"/>
      <c r="M373" s="215"/>
      <c r="N373" s="216"/>
      <c r="O373" s="216"/>
      <c r="P373" s="216"/>
      <c r="Q373" s="216"/>
      <c r="R373" s="216"/>
      <c r="S373" s="216"/>
      <c r="T373" s="217"/>
      <c r="AT373" s="218" t="s">
        <v>231</v>
      </c>
      <c r="AU373" s="218" t="s">
        <v>84</v>
      </c>
      <c r="AV373" s="13" t="s">
        <v>84</v>
      </c>
      <c r="AW373" s="13" t="s">
        <v>33</v>
      </c>
      <c r="AX373" s="13" t="s">
        <v>74</v>
      </c>
      <c r="AY373" s="218" t="s">
        <v>221</v>
      </c>
    </row>
    <row r="374" spans="2:51" s="14" customFormat="1" ht="11.25">
      <c r="B374" s="219"/>
      <c r="C374" s="220"/>
      <c r="D374" s="204" t="s">
        <v>231</v>
      </c>
      <c r="E374" s="221" t="s">
        <v>626</v>
      </c>
      <c r="F374" s="222" t="s">
        <v>239</v>
      </c>
      <c r="G374" s="220"/>
      <c r="H374" s="223">
        <v>3.739</v>
      </c>
      <c r="I374" s="224"/>
      <c r="J374" s="220"/>
      <c r="K374" s="220"/>
      <c r="L374" s="225"/>
      <c r="M374" s="226"/>
      <c r="N374" s="227"/>
      <c r="O374" s="227"/>
      <c r="P374" s="227"/>
      <c r="Q374" s="227"/>
      <c r="R374" s="227"/>
      <c r="S374" s="227"/>
      <c r="T374" s="228"/>
      <c r="AT374" s="229" t="s">
        <v>231</v>
      </c>
      <c r="AU374" s="229" t="s">
        <v>84</v>
      </c>
      <c r="AV374" s="14" t="s">
        <v>227</v>
      </c>
      <c r="AW374" s="14" t="s">
        <v>33</v>
      </c>
      <c r="AX374" s="14" t="s">
        <v>82</v>
      </c>
      <c r="AY374" s="229" t="s">
        <v>221</v>
      </c>
    </row>
    <row r="375" spans="1:65" s="2" customFormat="1" ht="21.75" customHeight="1">
      <c r="A375" s="36"/>
      <c r="B375" s="37"/>
      <c r="C375" s="191" t="s">
        <v>627</v>
      </c>
      <c r="D375" s="191" t="s">
        <v>223</v>
      </c>
      <c r="E375" s="192" t="s">
        <v>628</v>
      </c>
      <c r="F375" s="193" t="s">
        <v>629</v>
      </c>
      <c r="G375" s="194" t="s">
        <v>132</v>
      </c>
      <c r="H375" s="195">
        <v>0.617</v>
      </c>
      <c r="I375" s="196"/>
      <c r="J375" s="197">
        <f>ROUND(I375*H375,2)</f>
        <v>0</v>
      </c>
      <c r="K375" s="193" t="s">
        <v>226</v>
      </c>
      <c r="L375" s="41"/>
      <c r="M375" s="198" t="s">
        <v>21</v>
      </c>
      <c r="N375" s="199" t="s">
        <v>45</v>
      </c>
      <c r="O375" s="66"/>
      <c r="P375" s="200">
        <f>O375*H375</f>
        <v>0</v>
      </c>
      <c r="Q375" s="200">
        <v>0</v>
      </c>
      <c r="R375" s="200">
        <f>Q375*H375</f>
        <v>0</v>
      </c>
      <c r="S375" s="200">
        <v>0</v>
      </c>
      <c r="T375" s="201">
        <f>S375*H375</f>
        <v>0</v>
      </c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R375" s="202" t="s">
        <v>227</v>
      </c>
      <c r="AT375" s="202" t="s">
        <v>223</v>
      </c>
      <c r="AU375" s="202" t="s">
        <v>84</v>
      </c>
      <c r="AY375" s="19" t="s">
        <v>221</v>
      </c>
      <c r="BE375" s="203">
        <f>IF(N375="základní",J375,0)</f>
        <v>0</v>
      </c>
      <c r="BF375" s="203">
        <f>IF(N375="snížená",J375,0)</f>
        <v>0</v>
      </c>
      <c r="BG375" s="203">
        <f>IF(N375="zákl. přenesená",J375,0)</f>
        <v>0</v>
      </c>
      <c r="BH375" s="203">
        <f>IF(N375="sníž. přenesená",J375,0)</f>
        <v>0</v>
      </c>
      <c r="BI375" s="203">
        <f>IF(N375="nulová",J375,0)</f>
        <v>0</v>
      </c>
      <c r="BJ375" s="19" t="s">
        <v>82</v>
      </c>
      <c r="BK375" s="203">
        <f>ROUND(I375*H375,2)</f>
        <v>0</v>
      </c>
      <c r="BL375" s="19" t="s">
        <v>227</v>
      </c>
      <c r="BM375" s="202" t="s">
        <v>630</v>
      </c>
    </row>
    <row r="376" spans="1:47" s="2" customFormat="1" ht="29.25">
      <c r="A376" s="36"/>
      <c r="B376" s="37"/>
      <c r="C376" s="38"/>
      <c r="D376" s="204" t="s">
        <v>229</v>
      </c>
      <c r="E376" s="38"/>
      <c r="F376" s="205" t="s">
        <v>631</v>
      </c>
      <c r="G376" s="38"/>
      <c r="H376" s="38"/>
      <c r="I376" s="111"/>
      <c r="J376" s="38"/>
      <c r="K376" s="38"/>
      <c r="L376" s="41"/>
      <c r="M376" s="206"/>
      <c r="N376" s="207"/>
      <c r="O376" s="66"/>
      <c r="P376" s="66"/>
      <c r="Q376" s="66"/>
      <c r="R376" s="66"/>
      <c r="S376" s="66"/>
      <c r="T376" s="67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T376" s="19" t="s">
        <v>229</v>
      </c>
      <c r="AU376" s="19" t="s">
        <v>84</v>
      </c>
    </row>
    <row r="377" spans="2:51" s="13" customFormat="1" ht="22.5">
      <c r="B377" s="208"/>
      <c r="C377" s="209"/>
      <c r="D377" s="204" t="s">
        <v>231</v>
      </c>
      <c r="E377" s="210" t="s">
        <v>21</v>
      </c>
      <c r="F377" s="211" t="s">
        <v>632</v>
      </c>
      <c r="G377" s="209"/>
      <c r="H377" s="212">
        <v>0.617</v>
      </c>
      <c r="I377" s="213"/>
      <c r="J377" s="209"/>
      <c r="K377" s="209"/>
      <c r="L377" s="214"/>
      <c r="M377" s="215"/>
      <c r="N377" s="216"/>
      <c r="O377" s="216"/>
      <c r="P377" s="216"/>
      <c r="Q377" s="216"/>
      <c r="R377" s="216"/>
      <c r="S377" s="216"/>
      <c r="T377" s="217"/>
      <c r="AT377" s="218" t="s">
        <v>231</v>
      </c>
      <c r="AU377" s="218" t="s">
        <v>84</v>
      </c>
      <c r="AV377" s="13" t="s">
        <v>84</v>
      </c>
      <c r="AW377" s="13" t="s">
        <v>33</v>
      </c>
      <c r="AX377" s="13" t="s">
        <v>82</v>
      </c>
      <c r="AY377" s="218" t="s">
        <v>221</v>
      </c>
    </row>
    <row r="378" spans="2:63" s="12" customFormat="1" ht="22.9" customHeight="1">
      <c r="B378" s="175"/>
      <c r="C378" s="176"/>
      <c r="D378" s="177" t="s">
        <v>73</v>
      </c>
      <c r="E378" s="189" t="s">
        <v>633</v>
      </c>
      <c r="F378" s="189" t="s">
        <v>634</v>
      </c>
      <c r="G378" s="176"/>
      <c r="H378" s="176"/>
      <c r="I378" s="179"/>
      <c r="J378" s="190">
        <f>BK378</f>
        <v>0</v>
      </c>
      <c r="K378" s="176"/>
      <c r="L378" s="181"/>
      <c r="M378" s="182"/>
      <c r="N378" s="183"/>
      <c r="O378" s="183"/>
      <c r="P378" s="184">
        <f>SUM(P379:P380)</f>
        <v>0</v>
      </c>
      <c r="Q378" s="183"/>
      <c r="R378" s="184">
        <f>SUM(R379:R380)</f>
        <v>0</v>
      </c>
      <c r="S378" s="183"/>
      <c r="T378" s="185">
        <f>SUM(T379:T380)</f>
        <v>0</v>
      </c>
      <c r="AR378" s="186" t="s">
        <v>82</v>
      </c>
      <c r="AT378" s="187" t="s">
        <v>73</v>
      </c>
      <c r="AU378" s="187" t="s">
        <v>82</v>
      </c>
      <c r="AY378" s="186" t="s">
        <v>221</v>
      </c>
      <c r="BK378" s="188">
        <f>SUM(BK379:BK380)</f>
        <v>0</v>
      </c>
    </row>
    <row r="379" spans="1:65" s="2" customFormat="1" ht="16.5" customHeight="1">
      <c r="A379" s="36"/>
      <c r="B379" s="37"/>
      <c r="C379" s="191" t="s">
        <v>635</v>
      </c>
      <c r="D379" s="191" t="s">
        <v>223</v>
      </c>
      <c r="E379" s="192" t="s">
        <v>636</v>
      </c>
      <c r="F379" s="193" t="s">
        <v>637</v>
      </c>
      <c r="G379" s="194" t="s">
        <v>132</v>
      </c>
      <c r="H379" s="195">
        <v>53.491</v>
      </c>
      <c r="I379" s="196"/>
      <c r="J379" s="197">
        <f>ROUND(I379*H379,2)</f>
        <v>0</v>
      </c>
      <c r="K379" s="193" t="s">
        <v>226</v>
      </c>
      <c r="L379" s="41"/>
      <c r="M379" s="198" t="s">
        <v>21</v>
      </c>
      <c r="N379" s="199" t="s">
        <v>45</v>
      </c>
      <c r="O379" s="66"/>
      <c r="P379" s="200">
        <f>O379*H379</f>
        <v>0</v>
      </c>
      <c r="Q379" s="200">
        <v>0</v>
      </c>
      <c r="R379" s="200">
        <f>Q379*H379</f>
        <v>0</v>
      </c>
      <c r="S379" s="200">
        <v>0</v>
      </c>
      <c r="T379" s="201">
        <f>S379*H379</f>
        <v>0</v>
      </c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R379" s="202" t="s">
        <v>227</v>
      </c>
      <c r="AT379" s="202" t="s">
        <v>223</v>
      </c>
      <c r="AU379" s="202" t="s">
        <v>84</v>
      </c>
      <c r="AY379" s="19" t="s">
        <v>221</v>
      </c>
      <c r="BE379" s="203">
        <f>IF(N379="základní",J379,0)</f>
        <v>0</v>
      </c>
      <c r="BF379" s="203">
        <f>IF(N379="snížená",J379,0)</f>
        <v>0</v>
      </c>
      <c r="BG379" s="203">
        <f>IF(N379="zákl. přenesená",J379,0)</f>
        <v>0</v>
      </c>
      <c r="BH379" s="203">
        <f>IF(N379="sníž. přenesená",J379,0)</f>
        <v>0</v>
      </c>
      <c r="BI379" s="203">
        <f>IF(N379="nulová",J379,0)</f>
        <v>0</v>
      </c>
      <c r="BJ379" s="19" t="s">
        <v>82</v>
      </c>
      <c r="BK379" s="203">
        <f>ROUND(I379*H379,2)</f>
        <v>0</v>
      </c>
      <c r="BL379" s="19" t="s">
        <v>227</v>
      </c>
      <c r="BM379" s="202" t="s">
        <v>638</v>
      </c>
    </row>
    <row r="380" spans="1:47" s="2" customFormat="1" ht="39">
      <c r="A380" s="36"/>
      <c r="B380" s="37"/>
      <c r="C380" s="38"/>
      <c r="D380" s="204" t="s">
        <v>229</v>
      </c>
      <c r="E380" s="38"/>
      <c r="F380" s="205" t="s">
        <v>639</v>
      </c>
      <c r="G380" s="38"/>
      <c r="H380" s="38"/>
      <c r="I380" s="111"/>
      <c r="J380" s="38"/>
      <c r="K380" s="38"/>
      <c r="L380" s="41"/>
      <c r="M380" s="206"/>
      <c r="N380" s="207"/>
      <c r="O380" s="66"/>
      <c r="P380" s="66"/>
      <c r="Q380" s="66"/>
      <c r="R380" s="66"/>
      <c r="S380" s="66"/>
      <c r="T380" s="67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T380" s="19" t="s">
        <v>229</v>
      </c>
      <c r="AU380" s="19" t="s">
        <v>84</v>
      </c>
    </row>
    <row r="381" spans="2:63" s="12" customFormat="1" ht="25.9" customHeight="1">
      <c r="B381" s="175"/>
      <c r="C381" s="176"/>
      <c r="D381" s="177" t="s">
        <v>73</v>
      </c>
      <c r="E381" s="178" t="s">
        <v>640</v>
      </c>
      <c r="F381" s="178" t="s">
        <v>641</v>
      </c>
      <c r="G381" s="176"/>
      <c r="H381" s="176"/>
      <c r="I381" s="179"/>
      <c r="J381" s="180">
        <f>BK381</f>
        <v>0</v>
      </c>
      <c r="K381" s="176"/>
      <c r="L381" s="181"/>
      <c r="M381" s="182"/>
      <c r="N381" s="183"/>
      <c r="O381" s="183"/>
      <c r="P381" s="184">
        <f>P382+P422+P429+P547+P583+P620+P639+P726+P829+P847</f>
        <v>0</v>
      </c>
      <c r="Q381" s="183"/>
      <c r="R381" s="184">
        <f>R382+R422+R429+R547+R583+R620+R639+R726+R829+R847</f>
        <v>13.463402179499997</v>
      </c>
      <c r="S381" s="183"/>
      <c r="T381" s="185">
        <f>T382+T422+T429+T547+T583+T620+T639+T726+T829+T847</f>
        <v>21.09981575</v>
      </c>
      <c r="AR381" s="186" t="s">
        <v>84</v>
      </c>
      <c r="AT381" s="187" t="s">
        <v>73</v>
      </c>
      <c r="AU381" s="187" t="s">
        <v>74</v>
      </c>
      <c r="AY381" s="186" t="s">
        <v>221</v>
      </c>
      <c r="BK381" s="188">
        <f>BK382+BK422+BK429+BK547+BK583+BK620+BK639+BK726+BK829+BK847</f>
        <v>0</v>
      </c>
    </row>
    <row r="382" spans="2:63" s="12" customFormat="1" ht="22.9" customHeight="1">
      <c r="B382" s="175"/>
      <c r="C382" s="176"/>
      <c r="D382" s="177" t="s">
        <v>73</v>
      </c>
      <c r="E382" s="189" t="s">
        <v>642</v>
      </c>
      <c r="F382" s="189" t="s">
        <v>643</v>
      </c>
      <c r="G382" s="176"/>
      <c r="H382" s="176"/>
      <c r="I382" s="179"/>
      <c r="J382" s="190">
        <f>BK382</f>
        <v>0</v>
      </c>
      <c r="K382" s="176"/>
      <c r="L382" s="181"/>
      <c r="M382" s="182"/>
      <c r="N382" s="183"/>
      <c r="O382" s="183"/>
      <c r="P382" s="184">
        <f>SUM(P383:P421)</f>
        <v>0</v>
      </c>
      <c r="Q382" s="183"/>
      <c r="R382" s="184">
        <f>SUM(R383:R421)</f>
        <v>0.10746799999999998</v>
      </c>
      <c r="S382" s="183"/>
      <c r="T382" s="185">
        <f>SUM(T383:T421)</f>
        <v>0.96284</v>
      </c>
      <c r="AR382" s="186" t="s">
        <v>84</v>
      </c>
      <c r="AT382" s="187" t="s">
        <v>73</v>
      </c>
      <c r="AU382" s="187" t="s">
        <v>82</v>
      </c>
      <c r="AY382" s="186" t="s">
        <v>221</v>
      </c>
      <c r="BK382" s="188">
        <f>SUM(BK383:BK421)</f>
        <v>0</v>
      </c>
    </row>
    <row r="383" spans="1:65" s="2" customFormat="1" ht="33" customHeight="1">
      <c r="A383" s="36"/>
      <c r="B383" s="37"/>
      <c r="C383" s="191" t="s">
        <v>644</v>
      </c>
      <c r="D383" s="191" t="s">
        <v>223</v>
      </c>
      <c r="E383" s="192" t="s">
        <v>645</v>
      </c>
      <c r="F383" s="193" t="s">
        <v>646</v>
      </c>
      <c r="G383" s="194" t="s">
        <v>108</v>
      </c>
      <c r="H383" s="195">
        <v>25.83</v>
      </c>
      <c r="I383" s="196"/>
      <c r="J383" s="197">
        <f>ROUND(I383*H383,2)</f>
        <v>0</v>
      </c>
      <c r="K383" s="193" t="s">
        <v>226</v>
      </c>
      <c r="L383" s="41"/>
      <c r="M383" s="198" t="s">
        <v>21</v>
      </c>
      <c r="N383" s="199" t="s">
        <v>45</v>
      </c>
      <c r="O383" s="66"/>
      <c r="P383" s="200">
        <f>O383*H383</f>
        <v>0</v>
      </c>
      <c r="Q383" s="200">
        <v>0.004</v>
      </c>
      <c r="R383" s="200">
        <f>Q383*H383</f>
        <v>0.10332</v>
      </c>
      <c r="S383" s="200">
        <v>0</v>
      </c>
      <c r="T383" s="201">
        <f>S383*H383</f>
        <v>0</v>
      </c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R383" s="202" t="s">
        <v>311</v>
      </c>
      <c r="AT383" s="202" t="s">
        <v>223</v>
      </c>
      <c r="AU383" s="202" t="s">
        <v>84</v>
      </c>
      <c r="AY383" s="19" t="s">
        <v>221</v>
      </c>
      <c r="BE383" s="203">
        <f>IF(N383="základní",J383,0)</f>
        <v>0</v>
      </c>
      <c r="BF383" s="203">
        <f>IF(N383="snížená",J383,0)</f>
        <v>0</v>
      </c>
      <c r="BG383" s="203">
        <f>IF(N383="zákl. přenesená",J383,0)</f>
        <v>0</v>
      </c>
      <c r="BH383" s="203">
        <f>IF(N383="sníž. přenesená",J383,0)</f>
        <v>0</v>
      </c>
      <c r="BI383" s="203">
        <f>IF(N383="nulová",J383,0)</f>
        <v>0</v>
      </c>
      <c r="BJ383" s="19" t="s">
        <v>82</v>
      </c>
      <c r="BK383" s="203">
        <f>ROUND(I383*H383,2)</f>
        <v>0</v>
      </c>
      <c r="BL383" s="19" t="s">
        <v>311</v>
      </c>
      <c r="BM383" s="202" t="s">
        <v>647</v>
      </c>
    </row>
    <row r="384" spans="1:47" s="2" customFormat="1" ht="29.25">
      <c r="A384" s="36"/>
      <c r="B384" s="37"/>
      <c r="C384" s="38"/>
      <c r="D384" s="204" t="s">
        <v>229</v>
      </c>
      <c r="E384" s="38"/>
      <c r="F384" s="205" t="s">
        <v>648</v>
      </c>
      <c r="G384" s="38"/>
      <c r="H384" s="38"/>
      <c r="I384" s="111"/>
      <c r="J384" s="38"/>
      <c r="K384" s="38"/>
      <c r="L384" s="41"/>
      <c r="M384" s="206"/>
      <c r="N384" s="207"/>
      <c r="O384" s="66"/>
      <c r="P384" s="66"/>
      <c r="Q384" s="66"/>
      <c r="R384" s="66"/>
      <c r="S384" s="66"/>
      <c r="T384" s="67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T384" s="19" t="s">
        <v>229</v>
      </c>
      <c r="AU384" s="19" t="s">
        <v>84</v>
      </c>
    </row>
    <row r="385" spans="2:51" s="15" customFormat="1" ht="11.25">
      <c r="B385" s="240"/>
      <c r="C385" s="241"/>
      <c r="D385" s="204" t="s">
        <v>231</v>
      </c>
      <c r="E385" s="242" t="s">
        <v>21</v>
      </c>
      <c r="F385" s="243" t="s">
        <v>337</v>
      </c>
      <c r="G385" s="241"/>
      <c r="H385" s="242" t="s">
        <v>21</v>
      </c>
      <c r="I385" s="244"/>
      <c r="J385" s="241"/>
      <c r="K385" s="241"/>
      <c r="L385" s="245"/>
      <c r="M385" s="246"/>
      <c r="N385" s="247"/>
      <c r="O385" s="247"/>
      <c r="P385" s="247"/>
      <c r="Q385" s="247"/>
      <c r="R385" s="247"/>
      <c r="S385" s="247"/>
      <c r="T385" s="248"/>
      <c r="AT385" s="249" t="s">
        <v>231</v>
      </c>
      <c r="AU385" s="249" t="s">
        <v>84</v>
      </c>
      <c r="AV385" s="15" t="s">
        <v>82</v>
      </c>
      <c r="AW385" s="15" t="s">
        <v>33</v>
      </c>
      <c r="AX385" s="15" t="s">
        <v>74</v>
      </c>
      <c r="AY385" s="249" t="s">
        <v>221</v>
      </c>
    </row>
    <row r="386" spans="2:51" s="13" customFormat="1" ht="11.25">
      <c r="B386" s="208"/>
      <c r="C386" s="209"/>
      <c r="D386" s="204" t="s">
        <v>231</v>
      </c>
      <c r="E386" s="210" t="s">
        <v>21</v>
      </c>
      <c r="F386" s="211" t="s">
        <v>440</v>
      </c>
      <c r="G386" s="209"/>
      <c r="H386" s="212">
        <v>10.62</v>
      </c>
      <c r="I386" s="213"/>
      <c r="J386" s="209"/>
      <c r="K386" s="209"/>
      <c r="L386" s="214"/>
      <c r="M386" s="215"/>
      <c r="N386" s="216"/>
      <c r="O386" s="216"/>
      <c r="P386" s="216"/>
      <c r="Q386" s="216"/>
      <c r="R386" s="216"/>
      <c r="S386" s="216"/>
      <c r="T386" s="217"/>
      <c r="AT386" s="218" t="s">
        <v>231</v>
      </c>
      <c r="AU386" s="218" t="s">
        <v>84</v>
      </c>
      <c r="AV386" s="13" t="s">
        <v>84</v>
      </c>
      <c r="AW386" s="13" t="s">
        <v>33</v>
      </c>
      <c r="AX386" s="13" t="s">
        <v>74</v>
      </c>
      <c r="AY386" s="218" t="s">
        <v>221</v>
      </c>
    </row>
    <row r="387" spans="2:51" s="13" customFormat="1" ht="11.25">
      <c r="B387" s="208"/>
      <c r="C387" s="209"/>
      <c r="D387" s="204" t="s">
        <v>231</v>
      </c>
      <c r="E387" s="210" t="s">
        <v>21</v>
      </c>
      <c r="F387" s="211" t="s">
        <v>441</v>
      </c>
      <c r="G387" s="209"/>
      <c r="H387" s="212">
        <v>9.77</v>
      </c>
      <c r="I387" s="213"/>
      <c r="J387" s="209"/>
      <c r="K387" s="209"/>
      <c r="L387" s="214"/>
      <c r="M387" s="215"/>
      <c r="N387" s="216"/>
      <c r="O387" s="216"/>
      <c r="P387" s="216"/>
      <c r="Q387" s="216"/>
      <c r="R387" s="216"/>
      <c r="S387" s="216"/>
      <c r="T387" s="217"/>
      <c r="AT387" s="218" t="s">
        <v>231</v>
      </c>
      <c r="AU387" s="218" t="s">
        <v>84</v>
      </c>
      <c r="AV387" s="13" t="s">
        <v>84</v>
      </c>
      <c r="AW387" s="13" t="s">
        <v>33</v>
      </c>
      <c r="AX387" s="13" t="s">
        <v>74</v>
      </c>
      <c r="AY387" s="218" t="s">
        <v>221</v>
      </c>
    </row>
    <row r="388" spans="2:51" s="13" customFormat="1" ht="11.25">
      <c r="B388" s="208"/>
      <c r="C388" s="209"/>
      <c r="D388" s="204" t="s">
        <v>231</v>
      </c>
      <c r="E388" s="210" t="s">
        <v>21</v>
      </c>
      <c r="F388" s="211" t="s">
        <v>442</v>
      </c>
      <c r="G388" s="209"/>
      <c r="H388" s="212">
        <v>5.44</v>
      </c>
      <c r="I388" s="213"/>
      <c r="J388" s="209"/>
      <c r="K388" s="209"/>
      <c r="L388" s="214"/>
      <c r="M388" s="215"/>
      <c r="N388" s="216"/>
      <c r="O388" s="216"/>
      <c r="P388" s="216"/>
      <c r="Q388" s="216"/>
      <c r="R388" s="216"/>
      <c r="S388" s="216"/>
      <c r="T388" s="217"/>
      <c r="AT388" s="218" t="s">
        <v>231</v>
      </c>
      <c r="AU388" s="218" t="s">
        <v>84</v>
      </c>
      <c r="AV388" s="13" t="s">
        <v>84</v>
      </c>
      <c r="AW388" s="13" t="s">
        <v>33</v>
      </c>
      <c r="AX388" s="13" t="s">
        <v>74</v>
      </c>
      <c r="AY388" s="218" t="s">
        <v>221</v>
      </c>
    </row>
    <row r="389" spans="2:51" s="16" customFormat="1" ht="11.25">
      <c r="B389" s="250"/>
      <c r="C389" s="251"/>
      <c r="D389" s="204" t="s">
        <v>231</v>
      </c>
      <c r="E389" s="252" t="s">
        <v>649</v>
      </c>
      <c r="F389" s="253" t="s">
        <v>340</v>
      </c>
      <c r="G389" s="251"/>
      <c r="H389" s="254">
        <v>25.83</v>
      </c>
      <c r="I389" s="255"/>
      <c r="J389" s="251"/>
      <c r="K389" s="251"/>
      <c r="L389" s="256"/>
      <c r="M389" s="257"/>
      <c r="N389" s="258"/>
      <c r="O389" s="258"/>
      <c r="P389" s="258"/>
      <c r="Q389" s="258"/>
      <c r="R389" s="258"/>
      <c r="S389" s="258"/>
      <c r="T389" s="259"/>
      <c r="AT389" s="260" t="s">
        <v>231</v>
      </c>
      <c r="AU389" s="260" t="s">
        <v>84</v>
      </c>
      <c r="AV389" s="16" t="s">
        <v>168</v>
      </c>
      <c r="AW389" s="16" t="s">
        <v>33</v>
      </c>
      <c r="AX389" s="16" t="s">
        <v>74</v>
      </c>
      <c r="AY389" s="260" t="s">
        <v>221</v>
      </c>
    </row>
    <row r="390" spans="2:51" s="14" customFormat="1" ht="11.25">
      <c r="B390" s="219"/>
      <c r="C390" s="220"/>
      <c r="D390" s="204" t="s">
        <v>231</v>
      </c>
      <c r="E390" s="221" t="s">
        <v>21</v>
      </c>
      <c r="F390" s="222" t="s">
        <v>239</v>
      </c>
      <c r="G390" s="220"/>
      <c r="H390" s="223">
        <v>25.83</v>
      </c>
      <c r="I390" s="224"/>
      <c r="J390" s="220"/>
      <c r="K390" s="220"/>
      <c r="L390" s="225"/>
      <c r="M390" s="226"/>
      <c r="N390" s="227"/>
      <c r="O390" s="227"/>
      <c r="P390" s="227"/>
      <c r="Q390" s="227"/>
      <c r="R390" s="227"/>
      <c r="S390" s="227"/>
      <c r="T390" s="228"/>
      <c r="AT390" s="229" t="s">
        <v>231</v>
      </c>
      <c r="AU390" s="229" t="s">
        <v>84</v>
      </c>
      <c r="AV390" s="14" t="s">
        <v>227</v>
      </c>
      <c r="AW390" s="14" t="s">
        <v>33</v>
      </c>
      <c r="AX390" s="14" t="s">
        <v>82</v>
      </c>
      <c r="AY390" s="229" t="s">
        <v>221</v>
      </c>
    </row>
    <row r="391" spans="1:65" s="2" customFormat="1" ht="16.5" customHeight="1">
      <c r="A391" s="36"/>
      <c r="B391" s="37"/>
      <c r="C391" s="230" t="s">
        <v>650</v>
      </c>
      <c r="D391" s="230" t="s">
        <v>253</v>
      </c>
      <c r="E391" s="231" t="s">
        <v>651</v>
      </c>
      <c r="F391" s="232" t="s">
        <v>652</v>
      </c>
      <c r="G391" s="233" t="s">
        <v>159</v>
      </c>
      <c r="H391" s="234">
        <v>10</v>
      </c>
      <c r="I391" s="235"/>
      <c r="J391" s="236">
        <f>ROUND(I391*H391,2)</f>
        <v>0</v>
      </c>
      <c r="K391" s="232" t="s">
        <v>226</v>
      </c>
      <c r="L391" s="237"/>
      <c r="M391" s="238" t="s">
        <v>21</v>
      </c>
      <c r="N391" s="239" t="s">
        <v>45</v>
      </c>
      <c r="O391" s="66"/>
      <c r="P391" s="200">
        <f>O391*H391</f>
        <v>0</v>
      </c>
      <c r="Q391" s="200">
        <v>3E-05</v>
      </c>
      <c r="R391" s="200">
        <f>Q391*H391</f>
        <v>0.00030000000000000003</v>
      </c>
      <c r="S391" s="200">
        <v>0</v>
      </c>
      <c r="T391" s="201">
        <f>S391*H391</f>
        <v>0</v>
      </c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R391" s="202" t="s">
        <v>413</v>
      </c>
      <c r="AT391" s="202" t="s">
        <v>253</v>
      </c>
      <c r="AU391" s="202" t="s">
        <v>84</v>
      </c>
      <c r="AY391" s="19" t="s">
        <v>221</v>
      </c>
      <c r="BE391" s="203">
        <f>IF(N391="základní",J391,0)</f>
        <v>0</v>
      </c>
      <c r="BF391" s="203">
        <f>IF(N391="snížená",J391,0)</f>
        <v>0</v>
      </c>
      <c r="BG391" s="203">
        <f>IF(N391="zákl. přenesená",J391,0)</f>
        <v>0</v>
      </c>
      <c r="BH391" s="203">
        <f>IF(N391="sníž. přenesená",J391,0)</f>
        <v>0</v>
      </c>
      <c r="BI391" s="203">
        <f>IF(N391="nulová",J391,0)</f>
        <v>0</v>
      </c>
      <c r="BJ391" s="19" t="s">
        <v>82</v>
      </c>
      <c r="BK391" s="203">
        <f>ROUND(I391*H391,2)</f>
        <v>0</v>
      </c>
      <c r="BL391" s="19" t="s">
        <v>311</v>
      </c>
      <c r="BM391" s="202" t="s">
        <v>653</v>
      </c>
    </row>
    <row r="392" spans="1:47" s="2" customFormat="1" ht="11.25">
      <c r="A392" s="36"/>
      <c r="B392" s="37"/>
      <c r="C392" s="38"/>
      <c r="D392" s="204" t="s">
        <v>229</v>
      </c>
      <c r="E392" s="38"/>
      <c r="F392" s="205" t="s">
        <v>652</v>
      </c>
      <c r="G392" s="38"/>
      <c r="H392" s="38"/>
      <c r="I392" s="111"/>
      <c r="J392" s="38"/>
      <c r="K392" s="38"/>
      <c r="L392" s="41"/>
      <c r="M392" s="206"/>
      <c r="N392" s="207"/>
      <c r="O392" s="66"/>
      <c r="P392" s="66"/>
      <c r="Q392" s="66"/>
      <c r="R392" s="66"/>
      <c r="S392" s="66"/>
      <c r="T392" s="67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T392" s="19" t="s">
        <v>229</v>
      </c>
      <c r="AU392" s="19" t="s">
        <v>84</v>
      </c>
    </row>
    <row r="393" spans="2:51" s="15" customFormat="1" ht="11.25">
      <c r="B393" s="240"/>
      <c r="C393" s="241"/>
      <c r="D393" s="204" t="s">
        <v>231</v>
      </c>
      <c r="E393" s="242" t="s">
        <v>21</v>
      </c>
      <c r="F393" s="243" t="s">
        <v>337</v>
      </c>
      <c r="G393" s="241"/>
      <c r="H393" s="242" t="s">
        <v>21</v>
      </c>
      <c r="I393" s="244"/>
      <c r="J393" s="241"/>
      <c r="K393" s="241"/>
      <c r="L393" s="245"/>
      <c r="M393" s="246"/>
      <c r="N393" s="247"/>
      <c r="O393" s="247"/>
      <c r="P393" s="247"/>
      <c r="Q393" s="247"/>
      <c r="R393" s="247"/>
      <c r="S393" s="247"/>
      <c r="T393" s="248"/>
      <c r="AT393" s="249" t="s">
        <v>231</v>
      </c>
      <c r="AU393" s="249" t="s">
        <v>84</v>
      </c>
      <c r="AV393" s="15" t="s">
        <v>82</v>
      </c>
      <c r="AW393" s="15" t="s">
        <v>33</v>
      </c>
      <c r="AX393" s="15" t="s">
        <v>74</v>
      </c>
      <c r="AY393" s="249" t="s">
        <v>221</v>
      </c>
    </row>
    <row r="394" spans="2:51" s="13" customFormat="1" ht="11.25">
      <c r="B394" s="208"/>
      <c r="C394" s="209"/>
      <c r="D394" s="204" t="s">
        <v>231</v>
      </c>
      <c r="E394" s="210" t="s">
        <v>21</v>
      </c>
      <c r="F394" s="211" t="s">
        <v>654</v>
      </c>
      <c r="G394" s="209"/>
      <c r="H394" s="212">
        <v>4</v>
      </c>
      <c r="I394" s="213"/>
      <c r="J394" s="209"/>
      <c r="K394" s="209"/>
      <c r="L394" s="214"/>
      <c r="M394" s="215"/>
      <c r="N394" s="216"/>
      <c r="O394" s="216"/>
      <c r="P394" s="216"/>
      <c r="Q394" s="216"/>
      <c r="R394" s="216"/>
      <c r="S394" s="216"/>
      <c r="T394" s="217"/>
      <c r="AT394" s="218" t="s">
        <v>231</v>
      </c>
      <c r="AU394" s="218" t="s">
        <v>84</v>
      </c>
      <c r="AV394" s="13" t="s">
        <v>84</v>
      </c>
      <c r="AW394" s="13" t="s">
        <v>33</v>
      </c>
      <c r="AX394" s="13" t="s">
        <v>74</v>
      </c>
      <c r="AY394" s="218" t="s">
        <v>221</v>
      </c>
    </row>
    <row r="395" spans="2:51" s="13" customFormat="1" ht="11.25">
      <c r="B395" s="208"/>
      <c r="C395" s="209"/>
      <c r="D395" s="204" t="s">
        <v>231</v>
      </c>
      <c r="E395" s="210" t="s">
        <v>21</v>
      </c>
      <c r="F395" s="211" t="s">
        <v>655</v>
      </c>
      <c r="G395" s="209"/>
      <c r="H395" s="212">
        <v>4</v>
      </c>
      <c r="I395" s="213"/>
      <c r="J395" s="209"/>
      <c r="K395" s="209"/>
      <c r="L395" s="214"/>
      <c r="M395" s="215"/>
      <c r="N395" s="216"/>
      <c r="O395" s="216"/>
      <c r="P395" s="216"/>
      <c r="Q395" s="216"/>
      <c r="R395" s="216"/>
      <c r="S395" s="216"/>
      <c r="T395" s="217"/>
      <c r="AT395" s="218" t="s">
        <v>231</v>
      </c>
      <c r="AU395" s="218" t="s">
        <v>84</v>
      </c>
      <c r="AV395" s="13" t="s">
        <v>84</v>
      </c>
      <c r="AW395" s="13" t="s">
        <v>33</v>
      </c>
      <c r="AX395" s="13" t="s">
        <v>74</v>
      </c>
      <c r="AY395" s="218" t="s">
        <v>221</v>
      </c>
    </row>
    <row r="396" spans="2:51" s="13" customFormat="1" ht="11.25">
      <c r="B396" s="208"/>
      <c r="C396" s="209"/>
      <c r="D396" s="204" t="s">
        <v>231</v>
      </c>
      <c r="E396" s="210" t="s">
        <v>21</v>
      </c>
      <c r="F396" s="211" t="s">
        <v>656</v>
      </c>
      <c r="G396" s="209"/>
      <c r="H396" s="212">
        <v>2</v>
      </c>
      <c r="I396" s="213"/>
      <c r="J396" s="209"/>
      <c r="K396" s="209"/>
      <c r="L396" s="214"/>
      <c r="M396" s="215"/>
      <c r="N396" s="216"/>
      <c r="O396" s="216"/>
      <c r="P396" s="216"/>
      <c r="Q396" s="216"/>
      <c r="R396" s="216"/>
      <c r="S396" s="216"/>
      <c r="T396" s="217"/>
      <c r="AT396" s="218" t="s">
        <v>231</v>
      </c>
      <c r="AU396" s="218" t="s">
        <v>84</v>
      </c>
      <c r="AV396" s="13" t="s">
        <v>84</v>
      </c>
      <c r="AW396" s="13" t="s">
        <v>33</v>
      </c>
      <c r="AX396" s="13" t="s">
        <v>74</v>
      </c>
      <c r="AY396" s="218" t="s">
        <v>221</v>
      </c>
    </row>
    <row r="397" spans="2:51" s="16" customFormat="1" ht="11.25">
      <c r="B397" s="250"/>
      <c r="C397" s="251"/>
      <c r="D397" s="204" t="s">
        <v>231</v>
      </c>
      <c r="E397" s="252" t="s">
        <v>21</v>
      </c>
      <c r="F397" s="253" t="s">
        <v>340</v>
      </c>
      <c r="G397" s="251"/>
      <c r="H397" s="254">
        <v>10</v>
      </c>
      <c r="I397" s="255"/>
      <c r="J397" s="251"/>
      <c r="K397" s="251"/>
      <c r="L397" s="256"/>
      <c r="M397" s="257"/>
      <c r="N397" s="258"/>
      <c r="O397" s="258"/>
      <c r="P397" s="258"/>
      <c r="Q397" s="258"/>
      <c r="R397" s="258"/>
      <c r="S397" s="258"/>
      <c r="T397" s="259"/>
      <c r="AT397" s="260" t="s">
        <v>231</v>
      </c>
      <c r="AU397" s="260" t="s">
        <v>84</v>
      </c>
      <c r="AV397" s="16" t="s">
        <v>168</v>
      </c>
      <c r="AW397" s="16" t="s">
        <v>33</v>
      </c>
      <c r="AX397" s="16" t="s">
        <v>74</v>
      </c>
      <c r="AY397" s="260" t="s">
        <v>221</v>
      </c>
    </row>
    <row r="398" spans="2:51" s="14" customFormat="1" ht="11.25">
      <c r="B398" s="219"/>
      <c r="C398" s="220"/>
      <c r="D398" s="204" t="s">
        <v>231</v>
      </c>
      <c r="E398" s="221" t="s">
        <v>21</v>
      </c>
      <c r="F398" s="222" t="s">
        <v>239</v>
      </c>
      <c r="G398" s="220"/>
      <c r="H398" s="223">
        <v>10</v>
      </c>
      <c r="I398" s="224"/>
      <c r="J398" s="220"/>
      <c r="K398" s="220"/>
      <c r="L398" s="225"/>
      <c r="M398" s="226"/>
      <c r="N398" s="227"/>
      <c r="O398" s="227"/>
      <c r="P398" s="227"/>
      <c r="Q398" s="227"/>
      <c r="R398" s="227"/>
      <c r="S398" s="227"/>
      <c r="T398" s="228"/>
      <c r="AT398" s="229" t="s">
        <v>231</v>
      </c>
      <c r="AU398" s="229" t="s">
        <v>84</v>
      </c>
      <c r="AV398" s="14" t="s">
        <v>227</v>
      </c>
      <c r="AW398" s="14" t="s">
        <v>33</v>
      </c>
      <c r="AX398" s="14" t="s">
        <v>82</v>
      </c>
      <c r="AY398" s="229" t="s">
        <v>221</v>
      </c>
    </row>
    <row r="399" spans="1:65" s="2" customFormat="1" ht="16.5" customHeight="1">
      <c r="A399" s="36"/>
      <c r="B399" s="37"/>
      <c r="C399" s="230" t="s">
        <v>657</v>
      </c>
      <c r="D399" s="230" t="s">
        <v>253</v>
      </c>
      <c r="E399" s="231" t="s">
        <v>658</v>
      </c>
      <c r="F399" s="232" t="s">
        <v>659</v>
      </c>
      <c r="G399" s="233" t="s">
        <v>159</v>
      </c>
      <c r="H399" s="234">
        <v>38</v>
      </c>
      <c r="I399" s="235"/>
      <c r="J399" s="236">
        <f>ROUND(I399*H399,2)</f>
        <v>0</v>
      </c>
      <c r="K399" s="232" t="s">
        <v>226</v>
      </c>
      <c r="L399" s="237"/>
      <c r="M399" s="238" t="s">
        <v>21</v>
      </c>
      <c r="N399" s="239" t="s">
        <v>45</v>
      </c>
      <c r="O399" s="66"/>
      <c r="P399" s="200">
        <f>O399*H399</f>
        <v>0</v>
      </c>
      <c r="Q399" s="200">
        <v>4E-05</v>
      </c>
      <c r="R399" s="200">
        <f>Q399*H399</f>
        <v>0.00152</v>
      </c>
      <c r="S399" s="200">
        <v>0</v>
      </c>
      <c r="T399" s="201">
        <f>S399*H399</f>
        <v>0</v>
      </c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R399" s="202" t="s">
        <v>413</v>
      </c>
      <c r="AT399" s="202" t="s">
        <v>253</v>
      </c>
      <c r="AU399" s="202" t="s">
        <v>84</v>
      </c>
      <c r="AY399" s="19" t="s">
        <v>221</v>
      </c>
      <c r="BE399" s="203">
        <f>IF(N399="základní",J399,0)</f>
        <v>0</v>
      </c>
      <c r="BF399" s="203">
        <f>IF(N399="snížená",J399,0)</f>
        <v>0</v>
      </c>
      <c r="BG399" s="203">
        <f>IF(N399="zákl. přenesená",J399,0)</f>
        <v>0</v>
      </c>
      <c r="BH399" s="203">
        <f>IF(N399="sníž. přenesená",J399,0)</f>
        <v>0</v>
      </c>
      <c r="BI399" s="203">
        <f>IF(N399="nulová",J399,0)</f>
        <v>0</v>
      </c>
      <c r="BJ399" s="19" t="s">
        <v>82</v>
      </c>
      <c r="BK399" s="203">
        <f>ROUND(I399*H399,2)</f>
        <v>0</v>
      </c>
      <c r="BL399" s="19" t="s">
        <v>311</v>
      </c>
      <c r="BM399" s="202" t="s">
        <v>660</v>
      </c>
    </row>
    <row r="400" spans="1:47" s="2" customFormat="1" ht="11.25">
      <c r="A400" s="36"/>
      <c r="B400" s="37"/>
      <c r="C400" s="38"/>
      <c r="D400" s="204" t="s">
        <v>229</v>
      </c>
      <c r="E400" s="38"/>
      <c r="F400" s="205" t="s">
        <v>659</v>
      </c>
      <c r="G400" s="38"/>
      <c r="H400" s="38"/>
      <c r="I400" s="111"/>
      <c r="J400" s="38"/>
      <c r="K400" s="38"/>
      <c r="L400" s="41"/>
      <c r="M400" s="206"/>
      <c r="N400" s="207"/>
      <c r="O400" s="66"/>
      <c r="P400" s="66"/>
      <c r="Q400" s="66"/>
      <c r="R400" s="66"/>
      <c r="S400" s="66"/>
      <c r="T400" s="67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T400" s="19" t="s">
        <v>229</v>
      </c>
      <c r="AU400" s="19" t="s">
        <v>84</v>
      </c>
    </row>
    <row r="401" spans="2:51" s="15" customFormat="1" ht="11.25">
      <c r="B401" s="240"/>
      <c r="C401" s="241"/>
      <c r="D401" s="204" t="s">
        <v>231</v>
      </c>
      <c r="E401" s="242" t="s">
        <v>21</v>
      </c>
      <c r="F401" s="243" t="s">
        <v>337</v>
      </c>
      <c r="G401" s="241"/>
      <c r="H401" s="242" t="s">
        <v>21</v>
      </c>
      <c r="I401" s="244"/>
      <c r="J401" s="241"/>
      <c r="K401" s="241"/>
      <c r="L401" s="245"/>
      <c r="M401" s="246"/>
      <c r="N401" s="247"/>
      <c r="O401" s="247"/>
      <c r="P401" s="247"/>
      <c r="Q401" s="247"/>
      <c r="R401" s="247"/>
      <c r="S401" s="247"/>
      <c r="T401" s="248"/>
      <c r="AT401" s="249" t="s">
        <v>231</v>
      </c>
      <c r="AU401" s="249" t="s">
        <v>84</v>
      </c>
      <c r="AV401" s="15" t="s">
        <v>82</v>
      </c>
      <c r="AW401" s="15" t="s">
        <v>33</v>
      </c>
      <c r="AX401" s="15" t="s">
        <v>74</v>
      </c>
      <c r="AY401" s="249" t="s">
        <v>221</v>
      </c>
    </row>
    <row r="402" spans="2:51" s="13" customFormat="1" ht="11.25">
      <c r="B402" s="208"/>
      <c r="C402" s="209"/>
      <c r="D402" s="204" t="s">
        <v>231</v>
      </c>
      <c r="E402" s="210" t="s">
        <v>21</v>
      </c>
      <c r="F402" s="211" t="s">
        <v>661</v>
      </c>
      <c r="G402" s="209"/>
      <c r="H402" s="212">
        <v>16</v>
      </c>
      <c r="I402" s="213"/>
      <c r="J402" s="209"/>
      <c r="K402" s="209"/>
      <c r="L402" s="214"/>
      <c r="M402" s="215"/>
      <c r="N402" s="216"/>
      <c r="O402" s="216"/>
      <c r="P402" s="216"/>
      <c r="Q402" s="216"/>
      <c r="R402" s="216"/>
      <c r="S402" s="216"/>
      <c r="T402" s="217"/>
      <c r="AT402" s="218" t="s">
        <v>231</v>
      </c>
      <c r="AU402" s="218" t="s">
        <v>84</v>
      </c>
      <c r="AV402" s="13" t="s">
        <v>84</v>
      </c>
      <c r="AW402" s="13" t="s">
        <v>33</v>
      </c>
      <c r="AX402" s="13" t="s">
        <v>74</v>
      </c>
      <c r="AY402" s="218" t="s">
        <v>221</v>
      </c>
    </row>
    <row r="403" spans="2:51" s="13" customFormat="1" ht="11.25">
      <c r="B403" s="208"/>
      <c r="C403" s="209"/>
      <c r="D403" s="204" t="s">
        <v>231</v>
      </c>
      <c r="E403" s="210" t="s">
        <v>21</v>
      </c>
      <c r="F403" s="211" t="s">
        <v>662</v>
      </c>
      <c r="G403" s="209"/>
      <c r="H403" s="212">
        <v>16</v>
      </c>
      <c r="I403" s="213"/>
      <c r="J403" s="209"/>
      <c r="K403" s="209"/>
      <c r="L403" s="214"/>
      <c r="M403" s="215"/>
      <c r="N403" s="216"/>
      <c r="O403" s="216"/>
      <c r="P403" s="216"/>
      <c r="Q403" s="216"/>
      <c r="R403" s="216"/>
      <c r="S403" s="216"/>
      <c r="T403" s="217"/>
      <c r="AT403" s="218" t="s">
        <v>231</v>
      </c>
      <c r="AU403" s="218" t="s">
        <v>84</v>
      </c>
      <c r="AV403" s="13" t="s">
        <v>84</v>
      </c>
      <c r="AW403" s="13" t="s">
        <v>33</v>
      </c>
      <c r="AX403" s="13" t="s">
        <v>74</v>
      </c>
      <c r="AY403" s="218" t="s">
        <v>221</v>
      </c>
    </row>
    <row r="404" spans="2:51" s="13" customFormat="1" ht="11.25">
      <c r="B404" s="208"/>
      <c r="C404" s="209"/>
      <c r="D404" s="204" t="s">
        <v>231</v>
      </c>
      <c r="E404" s="210" t="s">
        <v>21</v>
      </c>
      <c r="F404" s="211" t="s">
        <v>663</v>
      </c>
      <c r="G404" s="209"/>
      <c r="H404" s="212">
        <v>6</v>
      </c>
      <c r="I404" s="213"/>
      <c r="J404" s="209"/>
      <c r="K404" s="209"/>
      <c r="L404" s="214"/>
      <c r="M404" s="215"/>
      <c r="N404" s="216"/>
      <c r="O404" s="216"/>
      <c r="P404" s="216"/>
      <c r="Q404" s="216"/>
      <c r="R404" s="216"/>
      <c r="S404" s="216"/>
      <c r="T404" s="217"/>
      <c r="AT404" s="218" t="s">
        <v>231</v>
      </c>
      <c r="AU404" s="218" t="s">
        <v>84</v>
      </c>
      <c r="AV404" s="13" t="s">
        <v>84</v>
      </c>
      <c r="AW404" s="13" t="s">
        <v>33</v>
      </c>
      <c r="AX404" s="13" t="s">
        <v>74</v>
      </c>
      <c r="AY404" s="218" t="s">
        <v>221</v>
      </c>
    </row>
    <row r="405" spans="2:51" s="16" customFormat="1" ht="11.25">
      <c r="B405" s="250"/>
      <c r="C405" s="251"/>
      <c r="D405" s="204" t="s">
        <v>231</v>
      </c>
      <c r="E405" s="252" t="s">
        <v>21</v>
      </c>
      <c r="F405" s="253" t="s">
        <v>340</v>
      </c>
      <c r="G405" s="251"/>
      <c r="H405" s="254">
        <v>38</v>
      </c>
      <c r="I405" s="255"/>
      <c r="J405" s="251"/>
      <c r="K405" s="251"/>
      <c r="L405" s="256"/>
      <c r="M405" s="257"/>
      <c r="N405" s="258"/>
      <c r="O405" s="258"/>
      <c r="P405" s="258"/>
      <c r="Q405" s="258"/>
      <c r="R405" s="258"/>
      <c r="S405" s="258"/>
      <c r="T405" s="259"/>
      <c r="AT405" s="260" t="s">
        <v>231</v>
      </c>
      <c r="AU405" s="260" t="s">
        <v>84</v>
      </c>
      <c r="AV405" s="16" t="s">
        <v>168</v>
      </c>
      <c r="AW405" s="16" t="s">
        <v>33</v>
      </c>
      <c r="AX405" s="16" t="s">
        <v>74</v>
      </c>
      <c r="AY405" s="260" t="s">
        <v>221</v>
      </c>
    </row>
    <row r="406" spans="2:51" s="14" customFormat="1" ht="11.25">
      <c r="B406" s="219"/>
      <c r="C406" s="220"/>
      <c r="D406" s="204" t="s">
        <v>231</v>
      </c>
      <c r="E406" s="221" t="s">
        <v>21</v>
      </c>
      <c r="F406" s="222" t="s">
        <v>239</v>
      </c>
      <c r="G406" s="220"/>
      <c r="H406" s="223">
        <v>38</v>
      </c>
      <c r="I406" s="224"/>
      <c r="J406" s="220"/>
      <c r="K406" s="220"/>
      <c r="L406" s="225"/>
      <c r="M406" s="226"/>
      <c r="N406" s="227"/>
      <c r="O406" s="227"/>
      <c r="P406" s="227"/>
      <c r="Q406" s="227"/>
      <c r="R406" s="227"/>
      <c r="S406" s="227"/>
      <c r="T406" s="228"/>
      <c r="AT406" s="229" t="s">
        <v>231</v>
      </c>
      <c r="AU406" s="229" t="s">
        <v>84</v>
      </c>
      <c r="AV406" s="14" t="s">
        <v>227</v>
      </c>
      <c r="AW406" s="14" t="s">
        <v>33</v>
      </c>
      <c r="AX406" s="14" t="s">
        <v>82</v>
      </c>
      <c r="AY406" s="229" t="s">
        <v>221</v>
      </c>
    </row>
    <row r="407" spans="1:65" s="2" customFormat="1" ht="16.5" customHeight="1">
      <c r="A407" s="36"/>
      <c r="B407" s="37"/>
      <c r="C407" s="230" t="s">
        <v>664</v>
      </c>
      <c r="D407" s="230" t="s">
        <v>253</v>
      </c>
      <c r="E407" s="231" t="s">
        <v>665</v>
      </c>
      <c r="F407" s="232" t="s">
        <v>666</v>
      </c>
      <c r="G407" s="233" t="s">
        <v>129</v>
      </c>
      <c r="H407" s="234">
        <v>58.2</v>
      </c>
      <c r="I407" s="235"/>
      <c r="J407" s="236">
        <f>ROUND(I407*H407,2)</f>
        <v>0</v>
      </c>
      <c r="K407" s="232" t="s">
        <v>226</v>
      </c>
      <c r="L407" s="237"/>
      <c r="M407" s="238" t="s">
        <v>21</v>
      </c>
      <c r="N407" s="239" t="s">
        <v>45</v>
      </c>
      <c r="O407" s="66"/>
      <c r="P407" s="200">
        <f>O407*H407</f>
        <v>0</v>
      </c>
      <c r="Q407" s="200">
        <v>4E-05</v>
      </c>
      <c r="R407" s="200">
        <f>Q407*H407</f>
        <v>0.002328</v>
      </c>
      <c r="S407" s="200">
        <v>0</v>
      </c>
      <c r="T407" s="201">
        <f>S407*H407</f>
        <v>0</v>
      </c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R407" s="202" t="s">
        <v>413</v>
      </c>
      <c r="AT407" s="202" t="s">
        <v>253</v>
      </c>
      <c r="AU407" s="202" t="s">
        <v>84</v>
      </c>
      <c r="AY407" s="19" t="s">
        <v>221</v>
      </c>
      <c r="BE407" s="203">
        <f>IF(N407="základní",J407,0)</f>
        <v>0</v>
      </c>
      <c r="BF407" s="203">
        <f>IF(N407="snížená",J407,0)</f>
        <v>0</v>
      </c>
      <c r="BG407" s="203">
        <f>IF(N407="zákl. přenesená",J407,0)</f>
        <v>0</v>
      </c>
      <c r="BH407" s="203">
        <f>IF(N407="sníž. přenesená",J407,0)</f>
        <v>0</v>
      </c>
      <c r="BI407" s="203">
        <f>IF(N407="nulová",J407,0)</f>
        <v>0</v>
      </c>
      <c r="BJ407" s="19" t="s">
        <v>82</v>
      </c>
      <c r="BK407" s="203">
        <f>ROUND(I407*H407,2)</f>
        <v>0</v>
      </c>
      <c r="BL407" s="19" t="s">
        <v>311</v>
      </c>
      <c r="BM407" s="202" t="s">
        <v>667</v>
      </c>
    </row>
    <row r="408" spans="1:47" s="2" customFormat="1" ht="11.25">
      <c r="A408" s="36"/>
      <c r="B408" s="37"/>
      <c r="C408" s="38"/>
      <c r="D408" s="204" t="s">
        <v>229</v>
      </c>
      <c r="E408" s="38"/>
      <c r="F408" s="205" t="s">
        <v>666</v>
      </c>
      <c r="G408" s="38"/>
      <c r="H408" s="38"/>
      <c r="I408" s="111"/>
      <c r="J408" s="38"/>
      <c r="K408" s="38"/>
      <c r="L408" s="41"/>
      <c r="M408" s="206"/>
      <c r="N408" s="207"/>
      <c r="O408" s="66"/>
      <c r="P408" s="66"/>
      <c r="Q408" s="66"/>
      <c r="R408" s="66"/>
      <c r="S408" s="66"/>
      <c r="T408" s="67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T408" s="19" t="s">
        <v>229</v>
      </c>
      <c r="AU408" s="19" t="s">
        <v>84</v>
      </c>
    </row>
    <row r="409" spans="2:51" s="15" customFormat="1" ht="11.25">
      <c r="B409" s="240"/>
      <c r="C409" s="241"/>
      <c r="D409" s="204" t="s">
        <v>231</v>
      </c>
      <c r="E409" s="242" t="s">
        <v>21</v>
      </c>
      <c r="F409" s="243" t="s">
        <v>337</v>
      </c>
      <c r="G409" s="241"/>
      <c r="H409" s="242" t="s">
        <v>21</v>
      </c>
      <c r="I409" s="244"/>
      <c r="J409" s="241"/>
      <c r="K409" s="241"/>
      <c r="L409" s="245"/>
      <c r="M409" s="246"/>
      <c r="N409" s="247"/>
      <c r="O409" s="247"/>
      <c r="P409" s="247"/>
      <c r="Q409" s="247"/>
      <c r="R409" s="247"/>
      <c r="S409" s="247"/>
      <c r="T409" s="248"/>
      <c r="AT409" s="249" t="s">
        <v>231</v>
      </c>
      <c r="AU409" s="249" t="s">
        <v>84</v>
      </c>
      <c r="AV409" s="15" t="s">
        <v>82</v>
      </c>
      <c r="AW409" s="15" t="s">
        <v>33</v>
      </c>
      <c r="AX409" s="15" t="s">
        <v>74</v>
      </c>
      <c r="AY409" s="249" t="s">
        <v>221</v>
      </c>
    </row>
    <row r="410" spans="2:51" s="13" customFormat="1" ht="11.25">
      <c r="B410" s="208"/>
      <c r="C410" s="209"/>
      <c r="D410" s="204" t="s">
        <v>231</v>
      </c>
      <c r="E410" s="210" t="s">
        <v>21</v>
      </c>
      <c r="F410" s="211" t="s">
        <v>668</v>
      </c>
      <c r="G410" s="209"/>
      <c r="H410" s="212">
        <v>23.92</v>
      </c>
      <c r="I410" s="213"/>
      <c r="J410" s="209"/>
      <c r="K410" s="209"/>
      <c r="L410" s="214"/>
      <c r="M410" s="215"/>
      <c r="N410" s="216"/>
      <c r="O410" s="216"/>
      <c r="P410" s="216"/>
      <c r="Q410" s="216"/>
      <c r="R410" s="216"/>
      <c r="S410" s="216"/>
      <c r="T410" s="217"/>
      <c r="AT410" s="218" t="s">
        <v>231</v>
      </c>
      <c r="AU410" s="218" t="s">
        <v>84</v>
      </c>
      <c r="AV410" s="13" t="s">
        <v>84</v>
      </c>
      <c r="AW410" s="13" t="s">
        <v>33</v>
      </c>
      <c r="AX410" s="13" t="s">
        <v>74</v>
      </c>
      <c r="AY410" s="218" t="s">
        <v>221</v>
      </c>
    </row>
    <row r="411" spans="2:51" s="13" customFormat="1" ht="11.25">
      <c r="B411" s="208"/>
      <c r="C411" s="209"/>
      <c r="D411" s="204" t="s">
        <v>231</v>
      </c>
      <c r="E411" s="210" t="s">
        <v>21</v>
      </c>
      <c r="F411" s="211" t="s">
        <v>669</v>
      </c>
      <c r="G411" s="209"/>
      <c r="H411" s="212">
        <v>24.05</v>
      </c>
      <c r="I411" s="213"/>
      <c r="J411" s="209"/>
      <c r="K411" s="209"/>
      <c r="L411" s="214"/>
      <c r="M411" s="215"/>
      <c r="N411" s="216"/>
      <c r="O411" s="216"/>
      <c r="P411" s="216"/>
      <c r="Q411" s="216"/>
      <c r="R411" s="216"/>
      <c r="S411" s="216"/>
      <c r="T411" s="217"/>
      <c r="AT411" s="218" t="s">
        <v>231</v>
      </c>
      <c r="AU411" s="218" t="s">
        <v>84</v>
      </c>
      <c r="AV411" s="13" t="s">
        <v>84</v>
      </c>
      <c r="AW411" s="13" t="s">
        <v>33</v>
      </c>
      <c r="AX411" s="13" t="s">
        <v>74</v>
      </c>
      <c r="AY411" s="218" t="s">
        <v>221</v>
      </c>
    </row>
    <row r="412" spans="2:51" s="13" customFormat="1" ht="11.25">
      <c r="B412" s="208"/>
      <c r="C412" s="209"/>
      <c r="D412" s="204" t="s">
        <v>231</v>
      </c>
      <c r="E412" s="210" t="s">
        <v>21</v>
      </c>
      <c r="F412" s="211" t="s">
        <v>670</v>
      </c>
      <c r="G412" s="209"/>
      <c r="H412" s="212">
        <v>10.23</v>
      </c>
      <c r="I412" s="213"/>
      <c r="J412" s="209"/>
      <c r="K412" s="209"/>
      <c r="L412" s="214"/>
      <c r="M412" s="215"/>
      <c r="N412" s="216"/>
      <c r="O412" s="216"/>
      <c r="P412" s="216"/>
      <c r="Q412" s="216"/>
      <c r="R412" s="216"/>
      <c r="S412" s="216"/>
      <c r="T412" s="217"/>
      <c r="AT412" s="218" t="s">
        <v>231</v>
      </c>
      <c r="AU412" s="218" t="s">
        <v>84</v>
      </c>
      <c r="AV412" s="13" t="s">
        <v>84</v>
      </c>
      <c r="AW412" s="13" t="s">
        <v>33</v>
      </c>
      <c r="AX412" s="13" t="s">
        <v>74</v>
      </c>
      <c r="AY412" s="218" t="s">
        <v>221</v>
      </c>
    </row>
    <row r="413" spans="2:51" s="16" customFormat="1" ht="11.25">
      <c r="B413" s="250"/>
      <c r="C413" s="251"/>
      <c r="D413" s="204" t="s">
        <v>231</v>
      </c>
      <c r="E413" s="252" t="s">
        <v>21</v>
      </c>
      <c r="F413" s="253" t="s">
        <v>340</v>
      </c>
      <c r="G413" s="251"/>
      <c r="H413" s="254">
        <v>58.2</v>
      </c>
      <c r="I413" s="255"/>
      <c r="J413" s="251"/>
      <c r="K413" s="251"/>
      <c r="L413" s="256"/>
      <c r="M413" s="257"/>
      <c r="N413" s="258"/>
      <c r="O413" s="258"/>
      <c r="P413" s="258"/>
      <c r="Q413" s="258"/>
      <c r="R413" s="258"/>
      <c r="S413" s="258"/>
      <c r="T413" s="259"/>
      <c r="AT413" s="260" t="s">
        <v>231</v>
      </c>
      <c r="AU413" s="260" t="s">
        <v>84</v>
      </c>
      <c r="AV413" s="16" t="s">
        <v>168</v>
      </c>
      <c r="AW413" s="16" t="s">
        <v>33</v>
      </c>
      <c r="AX413" s="16" t="s">
        <v>74</v>
      </c>
      <c r="AY413" s="260" t="s">
        <v>221</v>
      </c>
    </row>
    <row r="414" spans="2:51" s="14" customFormat="1" ht="11.25">
      <c r="B414" s="219"/>
      <c r="C414" s="220"/>
      <c r="D414" s="204" t="s">
        <v>231</v>
      </c>
      <c r="E414" s="221" t="s">
        <v>21</v>
      </c>
      <c r="F414" s="222" t="s">
        <v>239</v>
      </c>
      <c r="G414" s="220"/>
      <c r="H414" s="223">
        <v>58.2</v>
      </c>
      <c r="I414" s="224"/>
      <c r="J414" s="220"/>
      <c r="K414" s="220"/>
      <c r="L414" s="225"/>
      <c r="M414" s="226"/>
      <c r="N414" s="227"/>
      <c r="O414" s="227"/>
      <c r="P414" s="227"/>
      <c r="Q414" s="227"/>
      <c r="R414" s="227"/>
      <c r="S414" s="227"/>
      <c r="T414" s="228"/>
      <c r="AT414" s="229" t="s">
        <v>231</v>
      </c>
      <c r="AU414" s="229" t="s">
        <v>84</v>
      </c>
      <c r="AV414" s="14" t="s">
        <v>227</v>
      </c>
      <c r="AW414" s="14" t="s">
        <v>33</v>
      </c>
      <c r="AX414" s="14" t="s">
        <v>82</v>
      </c>
      <c r="AY414" s="229" t="s">
        <v>221</v>
      </c>
    </row>
    <row r="415" spans="1:65" s="2" customFormat="1" ht="16.5" customHeight="1">
      <c r="A415" s="36"/>
      <c r="B415" s="37"/>
      <c r="C415" s="191" t="s">
        <v>671</v>
      </c>
      <c r="D415" s="191" t="s">
        <v>223</v>
      </c>
      <c r="E415" s="192" t="s">
        <v>672</v>
      </c>
      <c r="F415" s="193" t="s">
        <v>673</v>
      </c>
      <c r="G415" s="194" t="s">
        <v>108</v>
      </c>
      <c r="H415" s="195">
        <v>240.71</v>
      </c>
      <c r="I415" s="196"/>
      <c r="J415" s="197">
        <f>ROUND(I415*H415,2)</f>
        <v>0</v>
      </c>
      <c r="K415" s="193" t="s">
        <v>226</v>
      </c>
      <c r="L415" s="41"/>
      <c r="M415" s="198" t="s">
        <v>21</v>
      </c>
      <c r="N415" s="199" t="s">
        <v>45</v>
      </c>
      <c r="O415" s="66"/>
      <c r="P415" s="200">
        <f>O415*H415</f>
        <v>0</v>
      </c>
      <c r="Q415" s="200">
        <v>0</v>
      </c>
      <c r="R415" s="200">
        <f>Q415*H415</f>
        <v>0</v>
      </c>
      <c r="S415" s="200">
        <v>0.004</v>
      </c>
      <c r="T415" s="201">
        <f>S415*H415</f>
        <v>0.96284</v>
      </c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R415" s="202" t="s">
        <v>311</v>
      </c>
      <c r="AT415" s="202" t="s">
        <v>223</v>
      </c>
      <c r="AU415" s="202" t="s">
        <v>84</v>
      </c>
      <c r="AY415" s="19" t="s">
        <v>221</v>
      </c>
      <c r="BE415" s="203">
        <f>IF(N415="základní",J415,0)</f>
        <v>0</v>
      </c>
      <c r="BF415" s="203">
        <f>IF(N415="snížená",J415,0)</f>
        <v>0</v>
      </c>
      <c r="BG415" s="203">
        <f>IF(N415="zákl. přenesená",J415,0)</f>
        <v>0</v>
      </c>
      <c r="BH415" s="203">
        <f>IF(N415="sníž. přenesená",J415,0)</f>
        <v>0</v>
      </c>
      <c r="BI415" s="203">
        <f>IF(N415="nulová",J415,0)</f>
        <v>0</v>
      </c>
      <c r="BJ415" s="19" t="s">
        <v>82</v>
      </c>
      <c r="BK415" s="203">
        <f>ROUND(I415*H415,2)</f>
        <v>0</v>
      </c>
      <c r="BL415" s="19" t="s">
        <v>311</v>
      </c>
      <c r="BM415" s="202" t="s">
        <v>674</v>
      </c>
    </row>
    <row r="416" spans="1:47" s="2" customFormat="1" ht="11.25">
      <c r="A416" s="36"/>
      <c r="B416" s="37"/>
      <c r="C416" s="38"/>
      <c r="D416" s="204" t="s">
        <v>229</v>
      </c>
      <c r="E416" s="38"/>
      <c r="F416" s="205" t="s">
        <v>675</v>
      </c>
      <c r="G416" s="38"/>
      <c r="H416" s="38"/>
      <c r="I416" s="111"/>
      <c r="J416" s="38"/>
      <c r="K416" s="38"/>
      <c r="L416" s="41"/>
      <c r="M416" s="206"/>
      <c r="N416" s="207"/>
      <c r="O416" s="66"/>
      <c r="P416" s="66"/>
      <c r="Q416" s="66"/>
      <c r="R416" s="66"/>
      <c r="S416" s="66"/>
      <c r="T416" s="67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T416" s="19" t="s">
        <v>229</v>
      </c>
      <c r="AU416" s="19" t="s">
        <v>84</v>
      </c>
    </row>
    <row r="417" spans="2:51" s="13" customFormat="1" ht="11.25">
      <c r="B417" s="208"/>
      <c r="C417" s="209"/>
      <c r="D417" s="204" t="s">
        <v>231</v>
      </c>
      <c r="E417" s="210" t="s">
        <v>21</v>
      </c>
      <c r="F417" s="211" t="s">
        <v>137</v>
      </c>
      <c r="G417" s="209"/>
      <c r="H417" s="212">
        <v>240.71</v>
      </c>
      <c r="I417" s="213"/>
      <c r="J417" s="209"/>
      <c r="K417" s="209"/>
      <c r="L417" s="214"/>
      <c r="M417" s="215"/>
      <c r="N417" s="216"/>
      <c r="O417" s="216"/>
      <c r="P417" s="216"/>
      <c r="Q417" s="216"/>
      <c r="R417" s="216"/>
      <c r="S417" s="216"/>
      <c r="T417" s="217"/>
      <c r="AT417" s="218" t="s">
        <v>231</v>
      </c>
      <c r="AU417" s="218" t="s">
        <v>84</v>
      </c>
      <c r="AV417" s="13" t="s">
        <v>84</v>
      </c>
      <c r="AW417" s="13" t="s">
        <v>33</v>
      </c>
      <c r="AX417" s="13" t="s">
        <v>82</v>
      </c>
      <c r="AY417" s="218" t="s">
        <v>221</v>
      </c>
    </row>
    <row r="418" spans="1:65" s="2" customFormat="1" ht="21.75" customHeight="1">
      <c r="A418" s="36"/>
      <c r="B418" s="37"/>
      <c r="C418" s="191" t="s">
        <v>676</v>
      </c>
      <c r="D418" s="191" t="s">
        <v>223</v>
      </c>
      <c r="E418" s="192" t="s">
        <v>677</v>
      </c>
      <c r="F418" s="193" t="s">
        <v>678</v>
      </c>
      <c r="G418" s="194" t="s">
        <v>132</v>
      </c>
      <c r="H418" s="195">
        <v>0.107</v>
      </c>
      <c r="I418" s="196"/>
      <c r="J418" s="197">
        <f>ROUND(I418*H418,2)</f>
        <v>0</v>
      </c>
      <c r="K418" s="193" t="s">
        <v>226</v>
      </c>
      <c r="L418" s="41"/>
      <c r="M418" s="198" t="s">
        <v>21</v>
      </c>
      <c r="N418" s="199" t="s">
        <v>45</v>
      </c>
      <c r="O418" s="66"/>
      <c r="P418" s="200">
        <f>O418*H418</f>
        <v>0</v>
      </c>
      <c r="Q418" s="200">
        <v>0</v>
      </c>
      <c r="R418" s="200">
        <f>Q418*H418</f>
        <v>0</v>
      </c>
      <c r="S418" s="200">
        <v>0</v>
      </c>
      <c r="T418" s="201">
        <f>S418*H418</f>
        <v>0</v>
      </c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R418" s="202" t="s">
        <v>311</v>
      </c>
      <c r="AT418" s="202" t="s">
        <v>223</v>
      </c>
      <c r="AU418" s="202" t="s">
        <v>84</v>
      </c>
      <c r="AY418" s="19" t="s">
        <v>221</v>
      </c>
      <c r="BE418" s="203">
        <f>IF(N418="základní",J418,0)</f>
        <v>0</v>
      </c>
      <c r="BF418" s="203">
        <f>IF(N418="snížená",J418,0)</f>
        <v>0</v>
      </c>
      <c r="BG418" s="203">
        <f>IF(N418="zákl. přenesená",J418,0)</f>
        <v>0</v>
      </c>
      <c r="BH418" s="203">
        <f>IF(N418="sníž. přenesená",J418,0)</f>
        <v>0</v>
      </c>
      <c r="BI418" s="203">
        <f>IF(N418="nulová",J418,0)</f>
        <v>0</v>
      </c>
      <c r="BJ418" s="19" t="s">
        <v>82</v>
      </c>
      <c r="BK418" s="203">
        <f>ROUND(I418*H418,2)</f>
        <v>0</v>
      </c>
      <c r="BL418" s="19" t="s">
        <v>311</v>
      </c>
      <c r="BM418" s="202" t="s">
        <v>679</v>
      </c>
    </row>
    <row r="419" spans="1:47" s="2" customFormat="1" ht="29.25">
      <c r="A419" s="36"/>
      <c r="B419" s="37"/>
      <c r="C419" s="38"/>
      <c r="D419" s="204" t="s">
        <v>229</v>
      </c>
      <c r="E419" s="38"/>
      <c r="F419" s="205" t="s">
        <v>680</v>
      </c>
      <c r="G419" s="38"/>
      <c r="H419" s="38"/>
      <c r="I419" s="111"/>
      <c r="J419" s="38"/>
      <c r="K419" s="38"/>
      <c r="L419" s="41"/>
      <c r="M419" s="206"/>
      <c r="N419" s="207"/>
      <c r="O419" s="66"/>
      <c r="P419" s="66"/>
      <c r="Q419" s="66"/>
      <c r="R419" s="66"/>
      <c r="S419" s="66"/>
      <c r="T419" s="67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T419" s="19" t="s">
        <v>229</v>
      </c>
      <c r="AU419" s="19" t="s">
        <v>84</v>
      </c>
    </row>
    <row r="420" spans="1:65" s="2" customFormat="1" ht="21.75" customHeight="1">
      <c r="A420" s="36"/>
      <c r="B420" s="37"/>
      <c r="C420" s="191" t="s">
        <v>681</v>
      </c>
      <c r="D420" s="191" t="s">
        <v>223</v>
      </c>
      <c r="E420" s="192" t="s">
        <v>682</v>
      </c>
      <c r="F420" s="193" t="s">
        <v>683</v>
      </c>
      <c r="G420" s="194" t="s">
        <v>132</v>
      </c>
      <c r="H420" s="195">
        <v>0.107</v>
      </c>
      <c r="I420" s="196"/>
      <c r="J420" s="197">
        <f>ROUND(I420*H420,2)</f>
        <v>0</v>
      </c>
      <c r="K420" s="193" t="s">
        <v>226</v>
      </c>
      <c r="L420" s="41"/>
      <c r="M420" s="198" t="s">
        <v>21</v>
      </c>
      <c r="N420" s="199" t="s">
        <v>45</v>
      </c>
      <c r="O420" s="66"/>
      <c r="P420" s="200">
        <f>O420*H420</f>
        <v>0</v>
      </c>
      <c r="Q420" s="200">
        <v>0</v>
      </c>
      <c r="R420" s="200">
        <f>Q420*H420</f>
        <v>0</v>
      </c>
      <c r="S420" s="200">
        <v>0</v>
      </c>
      <c r="T420" s="201">
        <f>S420*H420</f>
        <v>0</v>
      </c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R420" s="202" t="s">
        <v>311</v>
      </c>
      <c r="AT420" s="202" t="s">
        <v>223</v>
      </c>
      <c r="AU420" s="202" t="s">
        <v>84</v>
      </c>
      <c r="AY420" s="19" t="s">
        <v>221</v>
      </c>
      <c r="BE420" s="203">
        <f>IF(N420="základní",J420,0)</f>
        <v>0</v>
      </c>
      <c r="BF420" s="203">
        <f>IF(N420="snížená",J420,0)</f>
        <v>0</v>
      </c>
      <c r="BG420" s="203">
        <f>IF(N420="zákl. přenesená",J420,0)</f>
        <v>0</v>
      </c>
      <c r="BH420" s="203">
        <f>IF(N420="sníž. přenesená",J420,0)</f>
        <v>0</v>
      </c>
      <c r="BI420" s="203">
        <f>IF(N420="nulová",J420,0)</f>
        <v>0</v>
      </c>
      <c r="BJ420" s="19" t="s">
        <v>82</v>
      </c>
      <c r="BK420" s="203">
        <f>ROUND(I420*H420,2)</f>
        <v>0</v>
      </c>
      <c r="BL420" s="19" t="s">
        <v>311</v>
      </c>
      <c r="BM420" s="202" t="s">
        <v>684</v>
      </c>
    </row>
    <row r="421" spans="1:47" s="2" customFormat="1" ht="29.25">
      <c r="A421" s="36"/>
      <c r="B421" s="37"/>
      <c r="C421" s="38"/>
      <c r="D421" s="204" t="s">
        <v>229</v>
      </c>
      <c r="E421" s="38"/>
      <c r="F421" s="205" t="s">
        <v>685</v>
      </c>
      <c r="G421" s="38"/>
      <c r="H421" s="38"/>
      <c r="I421" s="111"/>
      <c r="J421" s="38"/>
      <c r="K421" s="38"/>
      <c r="L421" s="41"/>
      <c r="M421" s="206"/>
      <c r="N421" s="207"/>
      <c r="O421" s="66"/>
      <c r="P421" s="66"/>
      <c r="Q421" s="66"/>
      <c r="R421" s="66"/>
      <c r="S421" s="66"/>
      <c r="T421" s="67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T421" s="19" t="s">
        <v>229</v>
      </c>
      <c r="AU421" s="19" t="s">
        <v>84</v>
      </c>
    </row>
    <row r="422" spans="2:63" s="12" customFormat="1" ht="22.9" customHeight="1">
      <c r="B422" s="175"/>
      <c r="C422" s="176"/>
      <c r="D422" s="177" t="s">
        <v>73</v>
      </c>
      <c r="E422" s="189" t="s">
        <v>686</v>
      </c>
      <c r="F422" s="189" t="s">
        <v>687</v>
      </c>
      <c r="G422" s="176"/>
      <c r="H422" s="176"/>
      <c r="I422" s="179"/>
      <c r="J422" s="190">
        <f>BK422</f>
        <v>0</v>
      </c>
      <c r="K422" s="176"/>
      <c r="L422" s="181"/>
      <c r="M422" s="182"/>
      <c r="N422" s="183"/>
      <c r="O422" s="183"/>
      <c r="P422" s="184">
        <f>SUM(P423:P428)</f>
        <v>0</v>
      </c>
      <c r="Q422" s="183"/>
      <c r="R422" s="184">
        <f>SUM(R423:R428)</f>
        <v>0.0022</v>
      </c>
      <c r="S422" s="183"/>
      <c r="T422" s="185">
        <f>SUM(T423:T428)</f>
        <v>0</v>
      </c>
      <c r="AR422" s="186" t="s">
        <v>84</v>
      </c>
      <c r="AT422" s="187" t="s">
        <v>73</v>
      </c>
      <c r="AU422" s="187" t="s">
        <v>82</v>
      </c>
      <c r="AY422" s="186" t="s">
        <v>221</v>
      </c>
      <c r="BK422" s="188">
        <f>SUM(BK423:BK428)</f>
        <v>0</v>
      </c>
    </row>
    <row r="423" spans="1:65" s="2" customFormat="1" ht="21.75" customHeight="1">
      <c r="A423" s="36"/>
      <c r="B423" s="37"/>
      <c r="C423" s="191" t="s">
        <v>688</v>
      </c>
      <c r="D423" s="191" t="s">
        <v>223</v>
      </c>
      <c r="E423" s="192" t="s">
        <v>689</v>
      </c>
      <c r="F423" s="193" t="s">
        <v>690</v>
      </c>
      <c r="G423" s="194" t="s">
        <v>691</v>
      </c>
      <c r="H423" s="195">
        <v>1</v>
      </c>
      <c r="I423" s="196"/>
      <c r="J423" s="197">
        <f>ROUND(I423*H423,2)</f>
        <v>0</v>
      </c>
      <c r="K423" s="193" t="s">
        <v>21</v>
      </c>
      <c r="L423" s="41"/>
      <c r="M423" s="198" t="s">
        <v>21</v>
      </c>
      <c r="N423" s="199" t="s">
        <v>45</v>
      </c>
      <c r="O423" s="66"/>
      <c r="P423" s="200">
        <f>O423*H423</f>
        <v>0</v>
      </c>
      <c r="Q423" s="200">
        <v>0.0011</v>
      </c>
      <c r="R423" s="200">
        <f>Q423*H423</f>
        <v>0.0011</v>
      </c>
      <c r="S423" s="200">
        <v>0</v>
      </c>
      <c r="T423" s="201">
        <f>S423*H423</f>
        <v>0</v>
      </c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R423" s="202" t="s">
        <v>311</v>
      </c>
      <c r="AT423" s="202" t="s">
        <v>223</v>
      </c>
      <c r="AU423" s="202" t="s">
        <v>84</v>
      </c>
      <c r="AY423" s="19" t="s">
        <v>221</v>
      </c>
      <c r="BE423" s="203">
        <f>IF(N423="základní",J423,0)</f>
        <v>0</v>
      </c>
      <c r="BF423" s="203">
        <f>IF(N423="snížená",J423,0)</f>
        <v>0</v>
      </c>
      <c r="BG423" s="203">
        <f>IF(N423="zákl. přenesená",J423,0)</f>
        <v>0</v>
      </c>
      <c r="BH423" s="203">
        <f>IF(N423="sníž. přenesená",J423,0)</f>
        <v>0</v>
      </c>
      <c r="BI423" s="203">
        <f>IF(N423="nulová",J423,0)</f>
        <v>0</v>
      </c>
      <c r="BJ423" s="19" t="s">
        <v>82</v>
      </c>
      <c r="BK423" s="203">
        <f>ROUND(I423*H423,2)</f>
        <v>0</v>
      </c>
      <c r="BL423" s="19" t="s">
        <v>311</v>
      </c>
      <c r="BM423" s="202" t="s">
        <v>692</v>
      </c>
    </row>
    <row r="424" spans="1:47" s="2" customFormat="1" ht="19.5">
      <c r="A424" s="36"/>
      <c r="B424" s="37"/>
      <c r="C424" s="38"/>
      <c r="D424" s="204" t="s">
        <v>229</v>
      </c>
      <c r="E424" s="38"/>
      <c r="F424" s="205" t="s">
        <v>693</v>
      </c>
      <c r="G424" s="38"/>
      <c r="H424" s="38"/>
      <c r="I424" s="111"/>
      <c r="J424" s="38"/>
      <c r="K424" s="38"/>
      <c r="L424" s="41"/>
      <c r="M424" s="206"/>
      <c r="N424" s="207"/>
      <c r="O424" s="66"/>
      <c r="P424" s="66"/>
      <c r="Q424" s="66"/>
      <c r="R424" s="66"/>
      <c r="S424" s="66"/>
      <c r="T424" s="67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T424" s="19" t="s">
        <v>229</v>
      </c>
      <c r="AU424" s="19" t="s">
        <v>84</v>
      </c>
    </row>
    <row r="425" spans="1:65" s="2" customFormat="1" ht="21.75" customHeight="1">
      <c r="A425" s="36"/>
      <c r="B425" s="37"/>
      <c r="C425" s="191" t="s">
        <v>694</v>
      </c>
      <c r="D425" s="191" t="s">
        <v>223</v>
      </c>
      <c r="E425" s="192" t="s">
        <v>695</v>
      </c>
      <c r="F425" s="193" t="s">
        <v>696</v>
      </c>
      <c r="G425" s="194" t="s">
        <v>691</v>
      </c>
      <c r="H425" s="195">
        <v>1</v>
      </c>
      <c r="I425" s="196"/>
      <c r="J425" s="197">
        <f>ROUND(I425*H425,2)</f>
        <v>0</v>
      </c>
      <c r="K425" s="193" t="s">
        <v>21</v>
      </c>
      <c r="L425" s="41"/>
      <c r="M425" s="198" t="s">
        <v>21</v>
      </c>
      <c r="N425" s="199" t="s">
        <v>45</v>
      </c>
      <c r="O425" s="66"/>
      <c r="P425" s="200">
        <f>O425*H425</f>
        <v>0</v>
      </c>
      <c r="Q425" s="200">
        <v>0.0011</v>
      </c>
      <c r="R425" s="200">
        <f>Q425*H425</f>
        <v>0.0011</v>
      </c>
      <c r="S425" s="200">
        <v>0</v>
      </c>
      <c r="T425" s="201">
        <f>S425*H425</f>
        <v>0</v>
      </c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R425" s="202" t="s">
        <v>311</v>
      </c>
      <c r="AT425" s="202" t="s">
        <v>223</v>
      </c>
      <c r="AU425" s="202" t="s">
        <v>84</v>
      </c>
      <c r="AY425" s="19" t="s">
        <v>221</v>
      </c>
      <c r="BE425" s="203">
        <f>IF(N425="základní",J425,0)</f>
        <v>0</v>
      </c>
      <c r="BF425" s="203">
        <f>IF(N425="snížená",J425,0)</f>
        <v>0</v>
      </c>
      <c r="BG425" s="203">
        <f>IF(N425="zákl. přenesená",J425,0)</f>
        <v>0</v>
      </c>
      <c r="BH425" s="203">
        <f>IF(N425="sníž. přenesená",J425,0)</f>
        <v>0</v>
      </c>
      <c r="BI425" s="203">
        <f>IF(N425="nulová",J425,0)</f>
        <v>0</v>
      </c>
      <c r="BJ425" s="19" t="s">
        <v>82</v>
      </c>
      <c r="BK425" s="203">
        <f>ROUND(I425*H425,2)</f>
        <v>0</v>
      </c>
      <c r="BL425" s="19" t="s">
        <v>311</v>
      </c>
      <c r="BM425" s="202" t="s">
        <v>697</v>
      </c>
    </row>
    <row r="426" spans="1:47" s="2" customFormat="1" ht="19.5">
      <c r="A426" s="36"/>
      <c r="B426" s="37"/>
      <c r="C426" s="38"/>
      <c r="D426" s="204" t="s">
        <v>229</v>
      </c>
      <c r="E426" s="38"/>
      <c r="F426" s="205" t="s">
        <v>698</v>
      </c>
      <c r="G426" s="38"/>
      <c r="H426" s="38"/>
      <c r="I426" s="111"/>
      <c r="J426" s="38"/>
      <c r="K426" s="38"/>
      <c r="L426" s="41"/>
      <c r="M426" s="206"/>
      <c r="N426" s="207"/>
      <c r="O426" s="66"/>
      <c r="P426" s="66"/>
      <c r="Q426" s="66"/>
      <c r="R426" s="66"/>
      <c r="S426" s="66"/>
      <c r="T426" s="67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T426" s="19" t="s">
        <v>229</v>
      </c>
      <c r="AU426" s="19" t="s">
        <v>84</v>
      </c>
    </row>
    <row r="427" spans="1:65" s="2" customFormat="1" ht="21.75" customHeight="1">
      <c r="A427" s="36"/>
      <c r="B427" s="37"/>
      <c r="C427" s="191" t="s">
        <v>699</v>
      </c>
      <c r="D427" s="191" t="s">
        <v>223</v>
      </c>
      <c r="E427" s="192" t="s">
        <v>700</v>
      </c>
      <c r="F427" s="193" t="s">
        <v>701</v>
      </c>
      <c r="G427" s="194" t="s">
        <v>132</v>
      </c>
      <c r="H427" s="195">
        <v>0.002</v>
      </c>
      <c r="I427" s="196"/>
      <c r="J427" s="197">
        <f>ROUND(I427*H427,2)</f>
        <v>0</v>
      </c>
      <c r="K427" s="193" t="s">
        <v>226</v>
      </c>
      <c r="L427" s="41"/>
      <c r="M427" s="198" t="s">
        <v>21</v>
      </c>
      <c r="N427" s="199" t="s">
        <v>45</v>
      </c>
      <c r="O427" s="66"/>
      <c r="P427" s="200">
        <f>O427*H427</f>
        <v>0</v>
      </c>
      <c r="Q427" s="200">
        <v>0</v>
      </c>
      <c r="R427" s="200">
        <f>Q427*H427</f>
        <v>0</v>
      </c>
      <c r="S427" s="200">
        <v>0</v>
      </c>
      <c r="T427" s="201">
        <f>S427*H427</f>
        <v>0</v>
      </c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R427" s="202" t="s">
        <v>311</v>
      </c>
      <c r="AT427" s="202" t="s">
        <v>223</v>
      </c>
      <c r="AU427" s="202" t="s">
        <v>84</v>
      </c>
      <c r="AY427" s="19" t="s">
        <v>221</v>
      </c>
      <c r="BE427" s="203">
        <f>IF(N427="základní",J427,0)</f>
        <v>0</v>
      </c>
      <c r="BF427" s="203">
        <f>IF(N427="snížená",J427,0)</f>
        <v>0</v>
      </c>
      <c r="BG427" s="203">
        <f>IF(N427="zákl. přenesená",J427,0)</f>
        <v>0</v>
      </c>
      <c r="BH427" s="203">
        <f>IF(N427="sníž. přenesená",J427,0)</f>
        <v>0</v>
      </c>
      <c r="BI427" s="203">
        <f>IF(N427="nulová",J427,0)</f>
        <v>0</v>
      </c>
      <c r="BJ427" s="19" t="s">
        <v>82</v>
      </c>
      <c r="BK427" s="203">
        <f>ROUND(I427*H427,2)</f>
        <v>0</v>
      </c>
      <c r="BL427" s="19" t="s">
        <v>311</v>
      </c>
      <c r="BM427" s="202" t="s">
        <v>702</v>
      </c>
    </row>
    <row r="428" spans="1:47" s="2" customFormat="1" ht="29.25">
      <c r="A428" s="36"/>
      <c r="B428" s="37"/>
      <c r="C428" s="38"/>
      <c r="D428" s="204" t="s">
        <v>229</v>
      </c>
      <c r="E428" s="38"/>
      <c r="F428" s="205" t="s">
        <v>703</v>
      </c>
      <c r="G428" s="38"/>
      <c r="H428" s="38"/>
      <c r="I428" s="111"/>
      <c r="J428" s="38"/>
      <c r="K428" s="38"/>
      <c r="L428" s="41"/>
      <c r="M428" s="206"/>
      <c r="N428" s="207"/>
      <c r="O428" s="66"/>
      <c r="P428" s="66"/>
      <c r="Q428" s="66"/>
      <c r="R428" s="66"/>
      <c r="S428" s="66"/>
      <c r="T428" s="67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T428" s="19" t="s">
        <v>229</v>
      </c>
      <c r="AU428" s="19" t="s">
        <v>84</v>
      </c>
    </row>
    <row r="429" spans="2:63" s="12" customFormat="1" ht="22.9" customHeight="1">
      <c r="B429" s="175"/>
      <c r="C429" s="176"/>
      <c r="D429" s="177" t="s">
        <v>73</v>
      </c>
      <c r="E429" s="189" t="s">
        <v>704</v>
      </c>
      <c r="F429" s="189" t="s">
        <v>705</v>
      </c>
      <c r="G429" s="176"/>
      <c r="H429" s="176"/>
      <c r="I429" s="179"/>
      <c r="J429" s="190">
        <f>BK429</f>
        <v>0</v>
      </c>
      <c r="K429" s="176"/>
      <c r="L429" s="181"/>
      <c r="M429" s="182"/>
      <c r="N429" s="183"/>
      <c r="O429" s="183"/>
      <c r="P429" s="184">
        <f>SUM(P430:P546)</f>
        <v>0</v>
      </c>
      <c r="Q429" s="183"/>
      <c r="R429" s="184">
        <f>SUM(R430:R546)</f>
        <v>5.094709401499999</v>
      </c>
      <c r="S429" s="183"/>
      <c r="T429" s="185">
        <f>SUM(T430:T546)</f>
        <v>3.6130741499999997</v>
      </c>
      <c r="AR429" s="186" t="s">
        <v>84</v>
      </c>
      <c r="AT429" s="187" t="s">
        <v>73</v>
      </c>
      <c r="AU429" s="187" t="s">
        <v>82</v>
      </c>
      <c r="AY429" s="186" t="s">
        <v>221</v>
      </c>
      <c r="BK429" s="188">
        <f>SUM(BK430:BK546)</f>
        <v>0</v>
      </c>
    </row>
    <row r="430" spans="1:65" s="2" customFormat="1" ht="21.75" customHeight="1">
      <c r="A430" s="36"/>
      <c r="B430" s="37"/>
      <c r="C430" s="191" t="s">
        <v>706</v>
      </c>
      <c r="D430" s="191" t="s">
        <v>223</v>
      </c>
      <c r="E430" s="192" t="s">
        <v>707</v>
      </c>
      <c r="F430" s="193" t="s">
        <v>708</v>
      </c>
      <c r="G430" s="194" t="s">
        <v>108</v>
      </c>
      <c r="H430" s="195">
        <v>19.425</v>
      </c>
      <c r="I430" s="196"/>
      <c r="J430" s="197">
        <f>ROUND(I430*H430,2)</f>
        <v>0</v>
      </c>
      <c r="K430" s="193" t="s">
        <v>226</v>
      </c>
      <c r="L430" s="41"/>
      <c r="M430" s="198" t="s">
        <v>21</v>
      </c>
      <c r="N430" s="199" t="s">
        <v>45</v>
      </c>
      <c r="O430" s="66"/>
      <c r="P430" s="200">
        <f>O430*H430</f>
        <v>0</v>
      </c>
      <c r="Q430" s="200">
        <v>0.02245</v>
      </c>
      <c r="R430" s="200">
        <f>Q430*H430</f>
        <v>0.43609125000000004</v>
      </c>
      <c r="S430" s="200">
        <v>0</v>
      </c>
      <c r="T430" s="201">
        <f>S430*H430</f>
        <v>0</v>
      </c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R430" s="202" t="s">
        <v>311</v>
      </c>
      <c r="AT430" s="202" t="s">
        <v>223</v>
      </c>
      <c r="AU430" s="202" t="s">
        <v>84</v>
      </c>
      <c r="AY430" s="19" t="s">
        <v>221</v>
      </c>
      <c r="BE430" s="203">
        <f>IF(N430="základní",J430,0)</f>
        <v>0</v>
      </c>
      <c r="BF430" s="203">
        <f>IF(N430="snížená",J430,0)</f>
        <v>0</v>
      </c>
      <c r="BG430" s="203">
        <f>IF(N430="zákl. přenesená",J430,0)</f>
        <v>0</v>
      </c>
      <c r="BH430" s="203">
        <f>IF(N430="sníž. přenesená",J430,0)</f>
        <v>0</v>
      </c>
      <c r="BI430" s="203">
        <f>IF(N430="nulová",J430,0)</f>
        <v>0</v>
      </c>
      <c r="BJ430" s="19" t="s">
        <v>82</v>
      </c>
      <c r="BK430" s="203">
        <f>ROUND(I430*H430,2)</f>
        <v>0</v>
      </c>
      <c r="BL430" s="19" t="s">
        <v>311</v>
      </c>
      <c r="BM430" s="202" t="s">
        <v>709</v>
      </c>
    </row>
    <row r="431" spans="1:47" s="2" customFormat="1" ht="39">
      <c r="A431" s="36"/>
      <c r="B431" s="37"/>
      <c r="C431" s="38"/>
      <c r="D431" s="204" t="s">
        <v>229</v>
      </c>
      <c r="E431" s="38"/>
      <c r="F431" s="205" t="s">
        <v>710</v>
      </c>
      <c r="G431" s="38"/>
      <c r="H431" s="38"/>
      <c r="I431" s="111"/>
      <c r="J431" s="38"/>
      <c r="K431" s="38"/>
      <c r="L431" s="41"/>
      <c r="M431" s="206"/>
      <c r="N431" s="207"/>
      <c r="O431" s="66"/>
      <c r="P431" s="66"/>
      <c r="Q431" s="66"/>
      <c r="R431" s="66"/>
      <c r="S431" s="66"/>
      <c r="T431" s="67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T431" s="19" t="s">
        <v>229</v>
      </c>
      <c r="AU431" s="19" t="s">
        <v>84</v>
      </c>
    </row>
    <row r="432" spans="2:51" s="13" customFormat="1" ht="22.5">
      <c r="B432" s="208"/>
      <c r="C432" s="209"/>
      <c r="D432" s="204" t="s">
        <v>231</v>
      </c>
      <c r="E432" s="210" t="s">
        <v>21</v>
      </c>
      <c r="F432" s="211" t="s">
        <v>711</v>
      </c>
      <c r="G432" s="209"/>
      <c r="H432" s="212">
        <v>19.425</v>
      </c>
      <c r="I432" s="213"/>
      <c r="J432" s="209"/>
      <c r="K432" s="209"/>
      <c r="L432" s="214"/>
      <c r="M432" s="215"/>
      <c r="N432" s="216"/>
      <c r="O432" s="216"/>
      <c r="P432" s="216"/>
      <c r="Q432" s="216"/>
      <c r="R432" s="216"/>
      <c r="S432" s="216"/>
      <c r="T432" s="217"/>
      <c r="AT432" s="218" t="s">
        <v>231</v>
      </c>
      <c r="AU432" s="218" t="s">
        <v>84</v>
      </c>
      <c r="AV432" s="13" t="s">
        <v>84</v>
      </c>
      <c r="AW432" s="13" t="s">
        <v>33</v>
      </c>
      <c r="AX432" s="13" t="s">
        <v>82</v>
      </c>
      <c r="AY432" s="218" t="s">
        <v>221</v>
      </c>
    </row>
    <row r="433" spans="1:65" s="2" customFormat="1" ht="21.75" customHeight="1">
      <c r="A433" s="36"/>
      <c r="B433" s="37"/>
      <c r="C433" s="191" t="s">
        <v>712</v>
      </c>
      <c r="D433" s="191" t="s">
        <v>223</v>
      </c>
      <c r="E433" s="192" t="s">
        <v>713</v>
      </c>
      <c r="F433" s="193" t="s">
        <v>714</v>
      </c>
      <c r="G433" s="194" t="s">
        <v>108</v>
      </c>
      <c r="H433" s="195">
        <v>57.31</v>
      </c>
      <c r="I433" s="196"/>
      <c r="J433" s="197">
        <f>ROUND(I433*H433,2)</f>
        <v>0</v>
      </c>
      <c r="K433" s="193" t="s">
        <v>226</v>
      </c>
      <c r="L433" s="41"/>
      <c r="M433" s="198" t="s">
        <v>21</v>
      </c>
      <c r="N433" s="199" t="s">
        <v>45</v>
      </c>
      <c r="O433" s="66"/>
      <c r="P433" s="200">
        <f>O433*H433</f>
        <v>0</v>
      </c>
      <c r="Q433" s="200">
        <v>0.04323</v>
      </c>
      <c r="R433" s="200">
        <f>Q433*H433</f>
        <v>2.4775112999999997</v>
      </c>
      <c r="S433" s="200">
        <v>0</v>
      </c>
      <c r="T433" s="201">
        <f>S433*H433</f>
        <v>0</v>
      </c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R433" s="202" t="s">
        <v>311</v>
      </c>
      <c r="AT433" s="202" t="s">
        <v>223</v>
      </c>
      <c r="AU433" s="202" t="s">
        <v>84</v>
      </c>
      <c r="AY433" s="19" t="s">
        <v>221</v>
      </c>
      <c r="BE433" s="203">
        <f>IF(N433="základní",J433,0)</f>
        <v>0</v>
      </c>
      <c r="BF433" s="203">
        <f>IF(N433="snížená",J433,0)</f>
        <v>0</v>
      </c>
      <c r="BG433" s="203">
        <f>IF(N433="zákl. přenesená",J433,0)</f>
        <v>0</v>
      </c>
      <c r="BH433" s="203">
        <f>IF(N433="sníž. přenesená",J433,0)</f>
        <v>0</v>
      </c>
      <c r="BI433" s="203">
        <f>IF(N433="nulová",J433,0)</f>
        <v>0</v>
      </c>
      <c r="BJ433" s="19" t="s">
        <v>82</v>
      </c>
      <c r="BK433" s="203">
        <f>ROUND(I433*H433,2)</f>
        <v>0</v>
      </c>
      <c r="BL433" s="19" t="s">
        <v>311</v>
      </c>
      <c r="BM433" s="202" t="s">
        <v>715</v>
      </c>
    </row>
    <row r="434" spans="1:47" s="2" customFormat="1" ht="39">
      <c r="A434" s="36"/>
      <c r="B434" s="37"/>
      <c r="C434" s="38"/>
      <c r="D434" s="204" t="s">
        <v>229</v>
      </c>
      <c r="E434" s="38"/>
      <c r="F434" s="205" t="s">
        <v>716</v>
      </c>
      <c r="G434" s="38"/>
      <c r="H434" s="38"/>
      <c r="I434" s="111"/>
      <c r="J434" s="38"/>
      <c r="K434" s="38"/>
      <c r="L434" s="41"/>
      <c r="M434" s="206"/>
      <c r="N434" s="207"/>
      <c r="O434" s="66"/>
      <c r="P434" s="66"/>
      <c r="Q434" s="66"/>
      <c r="R434" s="66"/>
      <c r="S434" s="66"/>
      <c r="T434" s="67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T434" s="19" t="s">
        <v>229</v>
      </c>
      <c r="AU434" s="19" t="s">
        <v>84</v>
      </c>
    </row>
    <row r="435" spans="2:51" s="15" customFormat="1" ht="11.25">
      <c r="B435" s="240"/>
      <c r="C435" s="241"/>
      <c r="D435" s="204" t="s">
        <v>231</v>
      </c>
      <c r="E435" s="242" t="s">
        <v>21</v>
      </c>
      <c r="F435" s="243" t="s">
        <v>337</v>
      </c>
      <c r="G435" s="241"/>
      <c r="H435" s="242" t="s">
        <v>21</v>
      </c>
      <c r="I435" s="244"/>
      <c r="J435" s="241"/>
      <c r="K435" s="241"/>
      <c r="L435" s="245"/>
      <c r="M435" s="246"/>
      <c r="N435" s="247"/>
      <c r="O435" s="247"/>
      <c r="P435" s="247"/>
      <c r="Q435" s="247"/>
      <c r="R435" s="247"/>
      <c r="S435" s="247"/>
      <c r="T435" s="248"/>
      <c r="AT435" s="249" t="s">
        <v>231</v>
      </c>
      <c r="AU435" s="249" t="s">
        <v>84</v>
      </c>
      <c r="AV435" s="15" t="s">
        <v>82</v>
      </c>
      <c r="AW435" s="15" t="s">
        <v>33</v>
      </c>
      <c r="AX435" s="15" t="s">
        <v>74</v>
      </c>
      <c r="AY435" s="249" t="s">
        <v>221</v>
      </c>
    </row>
    <row r="436" spans="2:51" s="13" customFormat="1" ht="11.25">
      <c r="B436" s="208"/>
      <c r="C436" s="209"/>
      <c r="D436" s="204" t="s">
        <v>231</v>
      </c>
      <c r="E436" s="210" t="s">
        <v>21</v>
      </c>
      <c r="F436" s="211" t="s">
        <v>717</v>
      </c>
      <c r="G436" s="209"/>
      <c r="H436" s="212">
        <v>16.24</v>
      </c>
      <c r="I436" s="213"/>
      <c r="J436" s="209"/>
      <c r="K436" s="209"/>
      <c r="L436" s="214"/>
      <c r="M436" s="215"/>
      <c r="N436" s="216"/>
      <c r="O436" s="216"/>
      <c r="P436" s="216"/>
      <c r="Q436" s="216"/>
      <c r="R436" s="216"/>
      <c r="S436" s="216"/>
      <c r="T436" s="217"/>
      <c r="AT436" s="218" t="s">
        <v>231</v>
      </c>
      <c r="AU436" s="218" t="s">
        <v>84</v>
      </c>
      <c r="AV436" s="13" t="s">
        <v>84</v>
      </c>
      <c r="AW436" s="13" t="s">
        <v>33</v>
      </c>
      <c r="AX436" s="13" t="s">
        <v>74</v>
      </c>
      <c r="AY436" s="218" t="s">
        <v>221</v>
      </c>
    </row>
    <row r="437" spans="2:51" s="13" customFormat="1" ht="11.25">
      <c r="B437" s="208"/>
      <c r="C437" s="209"/>
      <c r="D437" s="204" t="s">
        <v>231</v>
      </c>
      <c r="E437" s="210" t="s">
        <v>21</v>
      </c>
      <c r="F437" s="211" t="s">
        <v>718</v>
      </c>
      <c r="G437" s="209"/>
      <c r="H437" s="212">
        <v>41.07</v>
      </c>
      <c r="I437" s="213"/>
      <c r="J437" s="209"/>
      <c r="K437" s="209"/>
      <c r="L437" s="214"/>
      <c r="M437" s="215"/>
      <c r="N437" s="216"/>
      <c r="O437" s="216"/>
      <c r="P437" s="216"/>
      <c r="Q437" s="216"/>
      <c r="R437" s="216"/>
      <c r="S437" s="216"/>
      <c r="T437" s="217"/>
      <c r="AT437" s="218" t="s">
        <v>231</v>
      </c>
      <c r="AU437" s="218" t="s">
        <v>84</v>
      </c>
      <c r="AV437" s="13" t="s">
        <v>84</v>
      </c>
      <c r="AW437" s="13" t="s">
        <v>33</v>
      </c>
      <c r="AX437" s="13" t="s">
        <v>74</v>
      </c>
      <c r="AY437" s="218" t="s">
        <v>221</v>
      </c>
    </row>
    <row r="438" spans="2:51" s="16" customFormat="1" ht="11.25">
      <c r="B438" s="250"/>
      <c r="C438" s="251"/>
      <c r="D438" s="204" t="s">
        <v>231</v>
      </c>
      <c r="E438" s="252" t="s">
        <v>152</v>
      </c>
      <c r="F438" s="253" t="s">
        <v>340</v>
      </c>
      <c r="G438" s="251"/>
      <c r="H438" s="254">
        <v>57.31</v>
      </c>
      <c r="I438" s="255"/>
      <c r="J438" s="251"/>
      <c r="K438" s="251"/>
      <c r="L438" s="256"/>
      <c r="M438" s="257"/>
      <c r="N438" s="258"/>
      <c r="O438" s="258"/>
      <c r="P438" s="258"/>
      <c r="Q438" s="258"/>
      <c r="R438" s="258"/>
      <c r="S438" s="258"/>
      <c r="T438" s="259"/>
      <c r="AT438" s="260" t="s">
        <v>231</v>
      </c>
      <c r="AU438" s="260" t="s">
        <v>84</v>
      </c>
      <c r="AV438" s="16" t="s">
        <v>168</v>
      </c>
      <c r="AW438" s="16" t="s">
        <v>33</v>
      </c>
      <c r="AX438" s="16" t="s">
        <v>74</v>
      </c>
      <c r="AY438" s="260" t="s">
        <v>221</v>
      </c>
    </row>
    <row r="439" spans="2:51" s="14" customFormat="1" ht="11.25">
      <c r="B439" s="219"/>
      <c r="C439" s="220"/>
      <c r="D439" s="204" t="s">
        <v>231</v>
      </c>
      <c r="E439" s="221" t="s">
        <v>21</v>
      </c>
      <c r="F439" s="222" t="s">
        <v>239</v>
      </c>
      <c r="G439" s="220"/>
      <c r="H439" s="223">
        <v>57.31</v>
      </c>
      <c r="I439" s="224"/>
      <c r="J439" s="220"/>
      <c r="K439" s="220"/>
      <c r="L439" s="225"/>
      <c r="M439" s="226"/>
      <c r="N439" s="227"/>
      <c r="O439" s="227"/>
      <c r="P439" s="227"/>
      <c r="Q439" s="227"/>
      <c r="R439" s="227"/>
      <c r="S439" s="227"/>
      <c r="T439" s="228"/>
      <c r="AT439" s="229" t="s">
        <v>231</v>
      </c>
      <c r="AU439" s="229" t="s">
        <v>84</v>
      </c>
      <c r="AV439" s="14" t="s">
        <v>227</v>
      </c>
      <c r="AW439" s="14" t="s">
        <v>33</v>
      </c>
      <c r="AX439" s="14" t="s">
        <v>82</v>
      </c>
      <c r="AY439" s="229" t="s">
        <v>221</v>
      </c>
    </row>
    <row r="440" spans="1:65" s="2" customFormat="1" ht="16.5" customHeight="1">
      <c r="A440" s="36"/>
      <c r="B440" s="37"/>
      <c r="C440" s="191" t="s">
        <v>719</v>
      </c>
      <c r="D440" s="191" t="s">
        <v>223</v>
      </c>
      <c r="E440" s="192" t="s">
        <v>720</v>
      </c>
      <c r="F440" s="193" t="s">
        <v>721</v>
      </c>
      <c r="G440" s="194" t="s">
        <v>129</v>
      </c>
      <c r="H440" s="195">
        <v>19.72</v>
      </c>
      <c r="I440" s="196"/>
      <c r="J440" s="197">
        <f>ROUND(I440*H440,2)</f>
        <v>0</v>
      </c>
      <c r="K440" s="193" t="s">
        <v>226</v>
      </c>
      <c r="L440" s="41"/>
      <c r="M440" s="198" t="s">
        <v>21</v>
      </c>
      <c r="N440" s="199" t="s">
        <v>45</v>
      </c>
      <c r="O440" s="66"/>
      <c r="P440" s="200">
        <f>O440*H440</f>
        <v>0</v>
      </c>
      <c r="Q440" s="200">
        <v>0.000924</v>
      </c>
      <c r="R440" s="200">
        <f>Q440*H440</f>
        <v>0.01822128</v>
      </c>
      <c r="S440" s="200">
        <v>0</v>
      </c>
      <c r="T440" s="201">
        <f>S440*H440</f>
        <v>0</v>
      </c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R440" s="202" t="s">
        <v>311</v>
      </c>
      <c r="AT440" s="202" t="s">
        <v>223</v>
      </c>
      <c r="AU440" s="202" t="s">
        <v>84</v>
      </c>
      <c r="AY440" s="19" t="s">
        <v>221</v>
      </c>
      <c r="BE440" s="203">
        <f>IF(N440="základní",J440,0)</f>
        <v>0</v>
      </c>
      <c r="BF440" s="203">
        <f>IF(N440="snížená",J440,0)</f>
        <v>0</v>
      </c>
      <c r="BG440" s="203">
        <f>IF(N440="zákl. přenesená",J440,0)</f>
        <v>0</v>
      </c>
      <c r="BH440" s="203">
        <f>IF(N440="sníž. přenesená",J440,0)</f>
        <v>0</v>
      </c>
      <c r="BI440" s="203">
        <f>IF(N440="nulová",J440,0)</f>
        <v>0</v>
      </c>
      <c r="BJ440" s="19" t="s">
        <v>82</v>
      </c>
      <c r="BK440" s="203">
        <f>ROUND(I440*H440,2)</f>
        <v>0</v>
      </c>
      <c r="BL440" s="19" t="s">
        <v>311</v>
      </c>
      <c r="BM440" s="202" t="s">
        <v>722</v>
      </c>
    </row>
    <row r="441" spans="1:47" s="2" customFormat="1" ht="29.25">
      <c r="A441" s="36"/>
      <c r="B441" s="37"/>
      <c r="C441" s="38"/>
      <c r="D441" s="204" t="s">
        <v>229</v>
      </c>
      <c r="E441" s="38"/>
      <c r="F441" s="205" t="s">
        <v>723</v>
      </c>
      <c r="G441" s="38"/>
      <c r="H441" s="38"/>
      <c r="I441" s="111"/>
      <c r="J441" s="38"/>
      <c r="K441" s="38"/>
      <c r="L441" s="41"/>
      <c r="M441" s="206"/>
      <c r="N441" s="207"/>
      <c r="O441" s="66"/>
      <c r="P441" s="66"/>
      <c r="Q441" s="66"/>
      <c r="R441" s="66"/>
      <c r="S441" s="66"/>
      <c r="T441" s="67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T441" s="19" t="s">
        <v>229</v>
      </c>
      <c r="AU441" s="19" t="s">
        <v>84</v>
      </c>
    </row>
    <row r="442" spans="2:51" s="15" customFormat="1" ht="11.25">
      <c r="B442" s="240"/>
      <c r="C442" s="241"/>
      <c r="D442" s="204" t="s">
        <v>231</v>
      </c>
      <c r="E442" s="242" t="s">
        <v>21</v>
      </c>
      <c r="F442" s="243" t="s">
        <v>337</v>
      </c>
      <c r="G442" s="241"/>
      <c r="H442" s="242" t="s">
        <v>21</v>
      </c>
      <c r="I442" s="244"/>
      <c r="J442" s="241"/>
      <c r="K442" s="241"/>
      <c r="L442" s="245"/>
      <c r="M442" s="246"/>
      <c r="N442" s="247"/>
      <c r="O442" s="247"/>
      <c r="P442" s="247"/>
      <c r="Q442" s="247"/>
      <c r="R442" s="247"/>
      <c r="S442" s="247"/>
      <c r="T442" s="248"/>
      <c r="AT442" s="249" t="s">
        <v>231</v>
      </c>
      <c r="AU442" s="249" t="s">
        <v>84</v>
      </c>
      <c r="AV442" s="15" t="s">
        <v>82</v>
      </c>
      <c r="AW442" s="15" t="s">
        <v>33</v>
      </c>
      <c r="AX442" s="15" t="s">
        <v>74</v>
      </c>
      <c r="AY442" s="249" t="s">
        <v>221</v>
      </c>
    </row>
    <row r="443" spans="2:51" s="13" customFormat="1" ht="11.25">
      <c r="B443" s="208"/>
      <c r="C443" s="209"/>
      <c r="D443" s="204" t="s">
        <v>231</v>
      </c>
      <c r="E443" s="210" t="s">
        <v>21</v>
      </c>
      <c r="F443" s="211" t="s">
        <v>717</v>
      </c>
      <c r="G443" s="209"/>
      <c r="H443" s="212">
        <v>16.24</v>
      </c>
      <c r="I443" s="213"/>
      <c r="J443" s="209"/>
      <c r="K443" s="209"/>
      <c r="L443" s="214"/>
      <c r="M443" s="215"/>
      <c r="N443" s="216"/>
      <c r="O443" s="216"/>
      <c r="P443" s="216"/>
      <c r="Q443" s="216"/>
      <c r="R443" s="216"/>
      <c r="S443" s="216"/>
      <c r="T443" s="217"/>
      <c r="AT443" s="218" t="s">
        <v>231</v>
      </c>
      <c r="AU443" s="218" t="s">
        <v>84</v>
      </c>
      <c r="AV443" s="13" t="s">
        <v>84</v>
      </c>
      <c r="AW443" s="13" t="s">
        <v>33</v>
      </c>
      <c r="AX443" s="13" t="s">
        <v>74</v>
      </c>
      <c r="AY443" s="218" t="s">
        <v>221</v>
      </c>
    </row>
    <row r="444" spans="2:51" s="13" customFormat="1" ht="11.25">
      <c r="B444" s="208"/>
      <c r="C444" s="209"/>
      <c r="D444" s="204" t="s">
        <v>231</v>
      </c>
      <c r="E444" s="210" t="s">
        <v>21</v>
      </c>
      <c r="F444" s="211" t="s">
        <v>724</v>
      </c>
      <c r="G444" s="209"/>
      <c r="H444" s="212">
        <v>3.48</v>
      </c>
      <c r="I444" s="213"/>
      <c r="J444" s="209"/>
      <c r="K444" s="209"/>
      <c r="L444" s="214"/>
      <c r="M444" s="215"/>
      <c r="N444" s="216"/>
      <c r="O444" s="216"/>
      <c r="P444" s="216"/>
      <c r="Q444" s="216"/>
      <c r="R444" s="216"/>
      <c r="S444" s="216"/>
      <c r="T444" s="217"/>
      <c r="AT444" s="218" t="s">
        <v>231</v>
      </c>
      <c r="AU444" s="218" t="s">
        <v>84</v>
      </c>
      <c r="AV444" s="13" t="s">
        <v>84</v>
      </c>
      <c r="AW444" s="13" t="s">
        <v>33</v>
      </c>
      <c r="AX444" s="13" t="s">
        <v>74</v>
      </c>
      <c r="AY444" s="218" t="s">
        <v>221</v>
      </c>
    </row>
    <row r="445" spans="2:51" s="16" customFormat="1" ht="11.25">
      <c r="B445" s="250"/>
      <c r="C445" s="251"/>
      <c r="D445" s="204" t="s">
        <v>231</v>
      </c>
      <c r="E445" s="252" t="s">
        <v>21</v>
      </c>
      <c r="F445" s="253" t="s">
        <v>340</v>
      </c>
      <c r="G445" s="251"/>
      <c r="H445" s="254">
        <v>19.72</v>
      </c>
      <c r="I445" s="255"/>
      <c r="J445" s="251"/>
      <c r="K445" s="251"/>
      <c r="L445" s="256"/>
      <c r="M445" s="257"/>
      <c r="N445" s="258"/>
      <c r="O445" s="258"/>
      <c r="P445" s="258"/>
      <c r="Q445" s="258"/>
      <c r="R445" s="258"/>
      <c r="S445" s="258"/>
      <c r="T445" s="259"/>
      <c r="AT445" s="260" t="s">
        <v>231</v>
      </c>
      <c r="AU445" s="260" t="s">
        <v>84</v>
      </c>
      <c r="AV445" s="16" t="s">
        <v>168</v>
      </c>
      <c r="AW445" s="16" t="s">
        <v>33</v>
      </c>
      <c r="AX445" s="16" t="s">
        <v>74</v>
      </c>
      <c r="AY445" s="260" t="s">
        <v>221</v>
      </c>
    </row>
    <row r="446" spans="2:51" s="14" customFormat="1" ht="11.25">
      <c r="B446" s="219"/>
      <c r="C446" s="220"/>
      <c r="D446" s="204" t="s">
        <v>231</v>
      </c>
      <c r="E446" s="221" t="s">
        <v>21</v>
      </c>
      <c r="F446" s="222" t="s">
        <v>239</v>
      </c>
      <c r="G446" s="220"/>
      <c r="H446" s="223">
        <v>19.72</v>
      </c>
      <c r="I446" s="224"/>
      <c r="J446" s="220"/>
      <c r="K446" s="220"/>
      <c r="L446" s="225"/>
      <c r="M446" s="226"/>
      <c r="N446" s="227"/>
      <c r="O446" s="227"/>
      <c r="P446" s="227"/>
      <c r="Q446" s="227"/>
      <c r="R446" s="227"/>
      <c r="S446" s="227"/>
      <c r="T446" s="228"/>
      <c r="AT446" s="229" t="s">
        <v>231</v>
      </c>
      <c r="AU446" s="229" t="s">
        <v>84</v>
      </c>
      <c r="AV446" s="14" t="s">
        <v>227</v>
      </c>
      <c r="AW446" s="14" t="s">
        <v>33</v>
      </c>
      <c r="AX446" s="14" t="s">
        <v>82</v>
      </c>
      <c r="AY446" s="229" t="s">
        <v>221</v>
      </c>
    </row>
    <row r="447" spans="1:65" s="2" customFormat="1" ht="16.5" customHeight="1">
      <c r="A447" s="36"/>
      <c r="B447" s="37"/>
      <c r="C447" s="191" t="s">
        <v>725</v>
      </c>
      <c r="D447" s="191" t="s">
        <v>223</v>
      </c>
      <c r="E447" s="192" t="s">
        <v>726</v>
      </c>
      <c r="F447" s="193" t="s">
        <v>727</v>
      </c>
      <c r="G447" s="194" t="s">
        <v>108</v>
      </c>
      <c r="H447" s="195">
        <v>57.31</v>
      </c>
      <c r="I447" s="196"/>
      <c r="J447" s="197">
        <f>ROUND(I447*H447,2)</f>
        <v>0</v>
      </c>
      <c r="K447" s="193" t="s">
        <v>226</v>
      </c>
      <c r="L447" s="41"/>
      <c r="M447" s="198" t="s">
        <v>21</v>
      </c>
      <c r="N447" s="199" t="s">
        <v>45</v>
      </c>
      <c r="O447" s="66"/>
      <c r="P447" s="200">
        <f>O447*H447</f>
        <v>0</v>
      </c>
      <c r="Q447" s="200">
        <v>0.0002</v>
      </c>
      <c r="R447" s="200">
        <f>Q447*H447</f>
        <v>0.011462000000000002</v>
      </c>
      <c r="S447" s="200">
        <v>0</v>
      </c>
      <c r="T447" s="201">
        <f>S447*H447</f>
        <v>0</v>
      </c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R447" s="202" t="s">
        <v>311</v>
      </c>
      <c r="AT447" s="202" t="s">
        <v>223</v>
      </c>
      <c r="AU447" s="202" t="s">
        <v>84</v>
      </c>
      <c r="AY447" s="19" t="s">
        <v>221</v>
      </c>
      <c r="BE447" s="203">
        <f>IF(N447="základní",J447,0)</f>
        <v>0</v>
      </c>
      <c r="BF447" s="203">
        <f>IF(N447="snížená",J447,0)</f>
        <v>0</v>
      </c>
      <c r="BG447" s="203">
        <f>IF(N447="zákl. přenesená",J447,0)</f>
        <v>0</v>
      </c>
      <c r="BH447" s="203">
        <f>IF(N447="sníž. přenesená",J447,0)</f>
        <v>0</v>
      </c>
      <c r="BI447" s="203">
        <f>IF(N447="nulová",J447,0)</f>
        <v>0</v>
      </c>
      <c r="BJ447" s="19" t="s">
        <v>82</v>
      </c>
      <c r="BK447" s="203">
        <f>ROUND(I447*H447,2)</f>
        <v>0</v>
      </c>
      <c r="BL447" s="19" t="s">
        <v>311</v>
      </c>
      <c r="BM447" s="202" t="s">
        <v>728</v>
      </c>
    </row>
    <row r="448" spans="1:47" s="2" customFormat="1" ht="29.25">
      <c r="A448" s="36"/>
      <c r="B448" s="37"/>
      <c r="C448" s="38"/>
      <c r="D448" s="204" t="s">
        <v>229</v>
      </c>
      <c r="E448" s="38"/>
      <c r="F448" s="205" t="s">
        <v>729</v>
      </c>
      <c r="G448" s="38"/>
      <c r="H448" s="38"/>
      <c r="I448" s="111"/>
      <c r="J448" s="38"/>
      <c r="K448" s="38"/>
      <c r="L448" s="41"/>
      <c r="M448" s="206"/>
      <c r="N448" s="207"/>
      <c r="O448" s="66"/>
      <c r="P448" s="66"/>
      <c r="Q448" s="66"/>
      <c r="R448" s="66"/>
      <c r="S448" s="66"/>
      <c r="T448" s="67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T448" s="19" t="s">
        <v>229</v>
      </c>
      <c r="AU448" s="19" t="s">
        <v>84</v>
      </c>
    </row>
    <row r="449" spans="2:51" s="13" customFormat="1" ht="11.25">
      <c r="B449" s="208"/>
      <c r="C449" s="209"/>
      <c r="D449" s="204" t="s">
        <v>231</v>
      </c>
      <c r="E449" s="210" t="s">
        <v>21</v>
      </c>
      <c r="F449" s="211" t="s">
        <v>152</v>
      </c>
      <c r="G449" s="209"/>
      <c r="H449" s="212">
        <v>57.31</v>
      </c>
      <c r="I449" s="213"/>
      <c r="J449" s="209"/>
      <c r="K449" s="209"/>
      <c r="L449" s="214"/>
      <c r="M449" s="215"/>
      <c r="N449" s="216"/>
      <c r="O449" s="216"/>
      <c r="P449" s="216"/>
      <c r="Q449" s="216"/>
      <c r="R449" s="216"/>
      <c r="S449" s="216"/>
      <c r="T449" s="217"/>
      <c r="AT449" s="218" t="s">
        <v>231</v>
      </c>
      <c r="AU449" s="218" t="s">
        <v>84</v>
      </c>
      <c r="AV449" s="13" t="s">
        <v>84</v>
      </c>
      <c r="AW449" s="13" t="s">
        <v>33</v>
      </c>
      <c r="AX449" s="13" t="s">
        <v>74</v>
      </c>
      <c r="AY449" s="218" t="s">
        <v>221</v>
      </c>
    </row>
    <row r="450" spans="2:51" s="14" customFormat="1" ht="11.25">
      <c r="B450" s="219"/>
      <c r="C450" s="220"/>
      <c r="D450" s="204" t="s">
        <v>231</v>
      </c>
      <c r="E450" s="221" t="s">
        <v>21</v>
      </c>
      <c r="F450" s="222" t="s">
        <v>239</v>
      </c>
      <c r="G450" s="220"/>
      <c r="H450" s="223">
        <v>57.31</v>
      </c>
      <c r="I450" s="224"/>
      <c r="J450" s="220"/>
      <c r="K450" s="220"/>
      <c r="L450" s="225"/>
      <c r="M450" s="226"/>
      <c r="N450" s="227"/>
      <c r="O450" s="227"/>
      <c r="P450" s="227"/>
      <c r="Q450" s="227"/>
      <c r="R450" s="227"/>
      <c r="S450" s="227"/>
      <c r="T450" s="228"/>
      <c r="AT450" s="229" t="s">
        <v>231</v>
      </c>
      <c r="AU450" s="229" t="s">
        <v>84</v>
      </c>
      <c r="AV450" s="14" t="s">
        <v>227</v>
      </c>
      <c r="AW450" s="14" t="s">
        <v>33</v>
      </c>
      <c r="AX450" s="14" t="s">
        <v>82</v>
      </c>
      <c r="AY450" s="229" t="s">
        <v>221</v>
      </c>
    </row>
    <row r="451" spans="1:65" s="2" customFormat="1" ht="16.5" customHeight="1">
      <c r="A451" s="36"/>
      <c r="B451" s="37"/>
      <c r="C451" s="191" t="s">
        <v>730</v>
      </c>
      <c r="D451" s="191" t="s">
        <v>223</v>
      </c>
      <c r="E451" s="192" t="s">
        <v>731</v>
      </c>
      <c r="F451" s="193" t="s">
        <v>732</v>
      </c>
      <c r="G451" s="194" t="s">
        <v>108</v>
      </c>
      <c r="H451" s="195">
        <v>69.373</v>
      </c>
      <c r="I451" s="196"/>
      <c r="J451" s="197">
        <f>ROUND(I451*H451,2)</f>
        <v>0</v>
      </c>
      <c r="K451" s="193" t="s">
        <v>226</v>
      </c>
      <c r="L451" s="41"/>
      <c r="M451" s="198" t="s">
        <v>21</v>
      </c>
      <c r="N451" s="199" t="s">
        <v>45</v>
      </c>
      <c r="O451" s="66"/>
      <c r="P451" s="200">
        <f>O451*H451</f>
        <v>0</v>
      </c>
      <c r="Q451" s="200">
        <v>0</v>
      </c>
      <c r="R451" s="200">
        <f>Q451*H451</f>
        <v>0</v>
      </c>
      <c r="S451" s="200">
        <v>0</v>
      </c>
      <c r="T451" s="201">
        <f>S451*H451</f>
        <v>0</v>
      </c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R451" s="202" t="s">
        <v>311</v>
      </c>
      <c r="AT451" s="202" t="s">
        <v>223</v>
      </c>
      <c r="AU451" s="202" t="s">
        <v>84</v>
      </c>
      <c r="AY451" s="19" t="s">
        <v>221</v>
      </c>
      <c r="BE451" s="203">
        <f>IF(N451="základní",J451,0)</f>
        <v>0</v>
      </c>
      <c r="BF451" s="203">
        <f>IF(N451="snížená",J451,0)</f>
        <v>0</v>
      </c>
      <c r="BG451" s="203">
        <f>IF(N451="zákl. přenesená",J451,0)</f>
        <v>0</v>
      </c>
      <c r="BH451" s="203">
        <f>IF(N451="sníž. přenesená",J451,0)</f>
        <v>0</v>
      </c>
      <c r="BI451" s="203">
        <f>IF(N451="nulová",J451,0)</f>
        <v>0</v>
      </c>
      <c r="BJ451" s="19" t="s">
        <v>82</v>
      </c>
      <c r="BK451" s="203">
        <f>ROUND(I451*H451,2)</f>
        <v>0</v>
      </c>
      <c r="BL451" s="19" t="s">
        <v>311</v>
      </c>
      <c r="BM451" s="202" t="s">
        <v>733</v>
      </c>
    </row>
    <row r="452" spans="1:47" s="2" customFormat="1" ht="29.25">
      <c r="A452" s="36"/>
      <c r="B452" s="37"/>
      <c r="C452" s="38"/>
      <c r="D452" s="204" t="s">
        <v>229</v>
      </c>
      <c r="E452" s="38"/>
      <c r="F452" s="205" t="s">
        <v>734</v>
      </c>
      <c r="G452" s="38"/>
      <c r="H452" s="38"/>
      <c r="I452" s="111"/>
      <c r="J452" s="38"/>
      <c r="K452" s="38"/>
      <c r="L452" s="41"/>
      <c r="M452" s="206"/>
      <c r="N452" s="207"/>
      <c r="O452" s="66"/>
      <c r="P452" s="66"/>
      <c r="Q452" s="66"/>
      <c r="R452" s="66"/>
      <c r="S452" s="66"/>
      <c r="T452" s="67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T452" s="19" t="s">
        <v>229</v>
      </c>
      <c r="AU452" s="19" t="s">
        <v>84</v>
      </c>
    </row>
    <row r="453" spans="1:65" s="2" customFormat="1" ht="21.75" customHeight="1">
      <c r="A453" s="36"/>
      <c r="B453" s="37"/>
      <c r="C453" s="230" t="s">
        <v>735</v>
      </c>
      <c r="D453" s="230" t="s">
        <v>253</v>
      </c>
      <c r="E453" s="231" t="s">
        <v>736</v>
      </c>
      <c r="F453" s="232" t="s">
        <v>737</v>
      </c>
      <c r="G453" s="233" t="s">
        <v>108</v>
      </c>
      <c r="H453" s="234">
        <v>59.602</v>
      </c>
      <c r="I453" s="235"/>
      <c r="J453" s="236">
        <f>ROUND(I453*H453,2)</f>
        <v>0</v>
      </c>
      <c r="K453" s="232" t="s">
        <v>226</v>
      </c>
      <c r="L453" s="237"/>
      <c r="M453" s="238" t="s">
        <v>21</v>
      </c>
      <c r="N453" s="239" t="s">
        <v>45</v>
      </c>
      <c r="O453" s="66"/>
      <c r="P453" s="200">
        <f>O453*H453</f>
        <v>0</v>
      </c>
      <c r="Q453" s="200">
        <v>0.0045</v>
      </c>
      <c r="R453" s="200">
        <f>Q453*H453</f>
        <v>0.268209</v>
      </c>
      <c r="S453" s="200">
        <v>0</v>
      </c>
      <c r="T453" s="201">
        <f>S453*H453</f>
        <v>0</v>
      </c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R453" s="202" t="s">
        <v>413</v>
      </c>
      <c r="AT453" s="202" t="s">
        <v>253</v>
      </c>
      <c r="AU453" s="202" t="s">
        <v>84</v>
      </c>
      <c r="AY453" s="19" t="s">
        <v>221</v>
      </c>
      <c r="BE453" s="203">
        <f>IF(N453="základní",J453,0)</f>
        <v>0</v>
      </c>
      <c r="BF453" s="203">
        <f>IF(N453="snížená",J453,0)</f>
        <v>0</v>
      </c>
      <c r="BG453" s="203">
        <f>IF(N453="zákl. přenesená",J453,0)</f>
        <v>0</v>
      </c>
      <c r="BH453" s="203">
        <f>IF(N453="sníž. přenesená",J453,0)</f>
        <v>0</v>
      </c>
      <c r="BI453" s="203">
        <f>IF(N453="nulová",J453,0)</f>
        <v>0</v>
      </c>
      <c r="BJ453" s="19" t="s">
        <v>82</v>
      </c>
      <c r="BK453" s="203">
        <f>ROUND(I453*H453,2)</f>
        <v>0</v>
      </c>
      <c r="BL453" s="19" t="s">
        <v>311</v>
      </c>
      <c r="BM453" s="202" t="s">
        <v>738</v>
      </c>
    </row>
    <row r="454" spans="1:47" s="2" customFormat="1" ht="11.25">
      <c r="A454" s="36"/>
      <c r="B454" s="37"/>
      <c r="C454" s="38"/>
      <c r="D454" s="204" t="s">
        <v>229</v>
      </c>
      <c r="E454" s="38"/>
      <c r="F454" s="205" t="s">
        <v>737</v>
      </c>
      <c r="G454" s="38"/>
      <c r="H454" s="38"/>
      <c r="I454" s="111"/>
      <c r="J454" s="38"/>
      <c r="K454" s="38"/>
      <c r="L454" s="41"/>
      <c r="M454" s="206"/>
      <c r="N454" s="207"/>
      <c r="O454" s="66"/>
      <c r="P454" s="66"/>
      <c r="Q454" s="66"/>
      <c r="R454" s="66"/>
      <c r="S454" s="66"/>
      <c r="T454" s="67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T454" s="19" t="s">
        <v>229</v>
      </c>
      <c r="AU454" s="19" t="s">
        <v>84</v>
      </c>
    </row>
    <row r="455" spans="2:51" s="13" customFormat="1" ht="11.25">
      <c r="B455" s="208"/>
      <c r="C455" s="209"/>
      <c r="D455" s="204" t="s">
        <v>231</v>
      </c>
      <c r="E455" s="210" t="s">
        <v>21</v>
      </c>
      <c r="F455" s="211" t="s">
        <v>152</v>
      </c>
      <c r="G455" s="209"/>
      <c r="H455" s="212">
        <v>57.31</v>
      </c>
      <c r="I455" s="213"/>
      <c r="J455" s="209"/>
      <c r="K455" s="209"/>
      <c r="L455" s="214"/>
      <c r="M455" s="215"/>
      <c r="N455" s="216"/>
      <c r="O455" s="216"/>
      <c r="P455" s="216"/>
      <c r="Q455" s="216"/>
      <c r="R455" s="216"/>
      <c r="S455" s="216"/>
      <c r="T455" s="217"/>
      <c r="AT455" s="218" t="s">
        <v>231</v>
      </c>
      <c r="AU455" s="218" t="s">
        <v>84</v>
      </c>
      <c r="AV455" s="13" t="s">
        <v>84</v>
      </c>
      <c r="AW455" s="13" t="s">
        <v>33</v>
      </c>
      <c r="AX455" s="13" t="s">
        <v>82</v>
      </c>
      <c r="AY455" s="218" t="s">
        <v>221</v>
      </c>
    </row>
    <row r="456" spans="2:51" s="13" customFormat="1" ht="11.25">
      <c r="B456" s="208"/>
      <c r="C456" s="209"/>
      <c r="D456" s="204" t="s">
        <v>231</v>
      </c>
      <c r="E456" s="209"/>
      <c r="F456" s="211" t="s">
        <v>739</v>
      </c>
      <c r="G456" s="209"/>
      <c r="H456" s="212">
        <v>59.602</v>
      </c>
      <c r="I456" s="213"/>
      <c r="J456" s="209"/>
      <c r="K456" s="209"/>
      <c r="L456" s="214"/>
      <c r="M456" s="215"/>
      <c r="N456" s="216"/>
      <c r="O456" s="216"/>
      <c r="P456" s="216"/>
      <c r="Q456" s="216"/>
      <c r="R456" s="216"/>
      <c r="S456" s="216"/>
      <c r="T456" s="217"/>
      <c r="AT456" s="218" t="s">
        <v>231</v>
      </c>
      <c r="AU456" s="218" t="s">
        <v>84</v>
      </c>
      <c r="AV456" s="13" t="s">
        <v>84</v>
      </c>
      <c r="AW456" s="13" t="s">
        <v>4</v>
      </c>
      <c r="AX456" s="13" t="s">
        <v>82</v>
      </c>
      <c r="AY456" s="218" t="s">
        <v>221</v>
      </c>
    </row>
    <row r="457" spans="1:65" s="2" customFormat="1" ht="21.75" customHeight="1">
      <c r="A457" s="36"/>
      <c r="B457" s="37"/>
      <c r="C457" s="230" t="s">
        <v>740</v>
      </c>
      <c r="D457" s="230" t="s">
        <v>253</v>
      </c>
      <c r="E457" s="231" t="s">
        <v>741</v>
      </c>
      <c r="F457" s="232" t="s">
        <v>742</v>
      </c>
      <c r="G457" s="233" t="s">
        <v>108</v>
      </c>
      <c r="H457" s="234">
        <v>12.546</v>
      </c>
      <c r="I457" s="235"/>
      <c r="J457" s="236">
        <f>ROUND(I457*H457,2)</f>
        <v>0</v>
      </c>
      <c r="K457" s="232" t="s">
        <v>226</v>
      </c>
      <c r="L457" s="237"/>
      <c r="M457" s="238" t="s">
        <v>21</v>
      </c>
      <c r="N457" s="239" t="s">
        <v>45</v>
      </c>
      <c r="O457" s="66"/>
      <c r="P457" s="200">
        <f>O457*H457</f>
        <v>0</v>
      </c>
      <c r="Q457" s="200">
        <v>0.003</v>
      </c>
      <c r="R457" s="200">
        <f>Q457*H457</f>
        <v>0.037638</v>
      </c>
      <c r="S457" s="200">
        <v>0</v>
      </c>
      <c r="T457" s="201">
        <f>S457*H457</f>
        <v>0</v>
      </c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R457" s="202" t="s">
        <v>413</v>
      </c>
      <c r="AT457" s="202" t="s">
        <v>253</v>
      </c>
      <c r="AU457" s="202" t="s">
        <v>84</v>
      </c>
      <c r="AY457" s="19" t="s">
        <v>221</v>
      </c>
      <c r="BE457" s="203">
        <f>IF(N457="základní",J457,0)</f>
        <v>0</v>
      </c>
      <c r="BF457" s="203">
        <f>IF(N457="snížená",J457,0)</f>
        <v>0</v>
      </c>
      <c r="BG457" s="203">
        <f>IF(N457="zákl. přenesená",J457,0)</f>
        <v>0</v>
      </c>
      <c r="BH457" s="203">
        <f>IF(N457="sníž. přenesená",J457,0)</f>
        <v>0</v>
      </c>
      <c r="BI457" s="203">
        <f>IF(N457="nulová",J457,0)</f>
        <v>0</v>
      </c>
      <c r="BJ457" s="19" t="s">
        <v>82</v>
      </c>
      <c r="BK457" s="203">
        <f>ROUND(I457*H457,2)</f>
        <v>0</v>
      </c>
      <c r="BL457" s="19" t="s">
        <v>311</v>
      </c>
      <c r="BM457" s="202" t="s">
        <v>743</v>
      </c>
    </row>
    <row r="458" spans="1:47" s="2" customFormat="1" ht="11.25">
      <c r="A458" s="36"/>
      <c r="B458" s="37"/>
      <c r="C458" s="38"/>
      <c r="D458" s="204" t="s">
        <v>229</v>
      </c>
      <c r="E458" s="38"/>
      <c r="F458" s="205" t="s">
        <v>742</v>
      </c>
      <c r="G458" s="38"/>
      <c r="H458" s="38"/>
      <c r="I458" s="111"/>
      <c r="J458" s="38"/>
      <c r="K458" s="38"/>
      <c r="L458" s="41"/>
      <c r="M458" s="206"/>
      <c r="N458" s="207"/>
      <c r="O458" s="66"/>
      <c r="P458" s="66"/>
      <c r="Q458" s="66"/>
      <c r="R458" s="66"/>
      <c r="S458" s="66"/>
      <c r="T458" s="67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T458" s="19" t="s">
        <v>229</v>
      </c>
      <c r="AU458" s="19" t="s">
        <v>84</v>
      </c>
    </row>
    <row r="459" spans="2:51" s="13" customFormat="1" ht="11.25">
      <c r="B459" s="208"/>
      <c r="C459" s="209"/>
      <c r="D459" s="204" t="s">
        <v>231</v>
      </c>
      <c r="E459" s="210" t="s">
        <v>21</v>
      </c>
      <c r="F459" s="211" t="s">
        <v>154</v>
      </c>
      <c r="G459" s="209"/>
      <c r="H459" s="212">
        <v>12.063</v>
      </c>
      <c r="I459" s="213"/>
      <c r="J459" s="209"/>
      <c r="K459" s="209"/>
      <c r="L459" s="214"/>
      <c r="M459" s="215"/>
      <c r="N459" s="216"/>
      <c r="O459" s="216"/>
      <c r="P459" s="216"/>
      <c r="Q459" s="216"/>
      <c r="R459" s="216"/>
      <c r="S459" s="216"/>
      <c r="T459" s="217"/>
      <c r="AT459" s="218" t="s">
        <v>231</v>
      </c>
      <c r="AU459" s="218" t="s">
        <v>84</v>
      </c>
      <c r="AV459" s="13" t="s">
        <v>84</v>
      </c>
      <c r="AW459" s="13" t="s">
        <v>33</v>
      </c>
      <c r="AX459" s="13" t="s">
        <v>82</v>
      </c>
      <c r="AY459" s="218" t="s">
        <v>221</v>
      </c>
    </row>
    <row r="460" spans="2:51" s="13" customFormat="1" ht="11.25">
      <c r="B460" s="208"/>
      <c r="C460" s="209"/>
      <c r="D460" s="204" t="s">
        <v>231</v>
      </c>
      <c r="E460" s="209"/>
      <c r="F460" s="211" t="s">
        <v>744</v>
      </c>
      <c r="G460" s="209"/>
      <c r="H460" s="212">
        <v>12.546</v>
      </c>
      <c r="I460" s="213"/>
      <c r="J460" s="209"/>
      <c r="K460" s="209"/>
      <c r="L460" s="214"/>
      <c r="M460" s="215"/>
      <c r="N460" s="216"/>
      <c r="O460" s="216"/>
      <c r="P460" s="216"/>
      <c r="Q460" s="216"/>
      <c r="R460" s="216"/>
      <c r="S460" s="216"/>
      <c r="T460" s="217"/>
      <c r="AT460" s="218" t="s">
        <v>231</v>
      </c>
      <c r="AU460" s="218" t="s">
        <v>84</v>
      </c>
      <c r="AV460" s="13" t="s">
        <v>84</v>
      </c>
      <c r="AW460" s="13" t="s">
        <v>4</v>
      </c>
      <c r="AX460" s="13" t="s">
        <v>82</v>
      </c>
      <c r="AY460" s="218" t="s">
        <v>221</v>
      </c>
    </row>
    <row r="461" spans="1:65" s="2" customFormat="1" ht="21.75" customHeight="1">
      <c r="A461" s="36"/>
      <c r="B461" s="37"/>
      <c r="C461" s="191" t="s">
        <v>745</v>
      </c>
      <c r="D461" s="191" t="s">
        <v>223</v>
      </c>
      <c r="E461" s="192" t="s">
        <v>746</v>
      </c>
      <c r="F461" s="193" t="s">
        <v>747</v>
      </c>
      <c r="G461" s="194" t="s">
        <v>108</v>
      </c>
      <c r="H461" s="195">
        <v>41.07</v>
      </c>
      <c r="I461" s="196"/>
      <c r="J461" s="197">
        <f>ROUND(I461*H461,2)</f>
        <v>0</v>
      </c>
      <c r="K461" s="193" t="s">
        <v>226</v>
      </c>
      <c r="L461" s="41"/>
      <c r="M461" s="198" t="s">
        <v>21</v>
      </c>
      <c r="N461" s="199" t="s">
        <v>45</v>
      </c>
      <c r="O461" s="66"/>
      <c r="P461" s="200">
        <f>O461*H461</f>
        <v>0</v>
      </c>
      <c r="Q461" s="200">
        <v>0.001612</v>
      </c>
      <c r="R461" s="200">
        <f>Q461*H461</f>
        <v>0.06620484</v>
      </c>
      <c r="S461" s="200">
        <v>0</v>
      </c>
      <c r="T461" s="201">
        <f>S461*H461</f>
        <v>0</v>
      </c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R461" s="202" t="s">
        <v>311</v>
      </c>
      <c r="AT461" s="202" t="s">
        <v>223</v>
      </c>
      <c r="AU461" s="202" t="s">
        <v>84</v>
      </c>
      <c r="AY461" s="19" t="s">
        <v>221</v>
      </c>
      <c r="BE461" s="203">
        <f>IF(N461="základní",J461,0)</f>
        <v>0</v>
      </c>
      <c r="BF461" s="203">
        <f>IF(N461="snížená",J461,0)</f>
        <v>0</v>
      </c>
      <c r="BG461" s="203">
        <f>IF(N461="zákl. přenesená",J461,0)</f>
        <v>0</v>
      </c>
      <c r="BH461" s="203">
        <f>IF(N461="sníž. přenesená",J461,0)</f>
        <v>0</v>
      </c>
      <c r="BI461" s="203">
        <f>IF(N461="nulová",J461,0)</f>
        <v>0</v>
      </c>
      <c r="BJ461" s="19" t="s">
        <v>82</v>
      </c>
      <c r="BK461" s="203">
        <f>ROUND(I461*H461,2)</f>
        <v>0</v>
      </c>
      <c r="BL461" s="19" t="s">
        <v>311</v>
      </c>
      <c r="BM461" s="202" t="s">
        <v>748</v>
      </c>
    </row>
    <row r="462" spans="1:47" s="2" customFormat="1" ht="29.25">
      <c r="A462" s="36"/>
      <c r="B462" s="37"/>
      <c r="C462" s="38"/>
      <c r="D462" s="204" t="s">
        <v>229</v>
      </c>
      <c r="E462" s="38"/>
      <c r="F462" s="205" t="s">
        <v>749</v>
      </c>
      <c r="G462" s="38"/>
      <c r="H462" s="38"/>
      <c r="I462" s="111"/>
      <c r="J462" s="38"/>
      <c r="K462" s="38"/>
      <c r="L462" s="41"/>
      <c r="M462" s="206"/>
      <c r="N462" s="207"/>
      <c r="O462" s="66"/>
      <c r="P462" s="66"/>
      <c r="Q462" s="66"/>
      <c r="R462" s="66"/>
      <c r="S462" s="66"/>
      <c r="T462" s="67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T462" s="19" t="s">
        <v>229</v>
      </c>
      <c r="AU462" s="19" t="s">
        <v>84</v>
      </c>
    </row>
    <row r="463" spans="2:51" s="15" customFormat="1" ht="11.25">
      <c r="B463" s="240"/>
      <c r="C463" s="241"/>
      <c r="D463" s="204" t="s">
        <v>231</v>
      </c>
      <c r="E463" s="242" t="s">
        <v>21</v>
      </c>
      <c r="F463" s="243" t="s">
        <v>337</v>
      </c>
      <c r="G463" s="241"/>
      <c r="H463" s="242" t="s">
        <v>21</v>
      </c>
      <c r="I463" s="244"/>
      <c r="J463" s="241"/>
      <c r="K463" s="241"/>
      <c r="L463" s="245"/>
      <c r="M463" s="246"/>
      <c r="N463" s="247"/>
      <c r="O463" s="247"/>
      <c r="P463" s="247"/>
      <c r="Q463" s="247"/>
      <c r="R463" s="247"/>
      <c r="S463" s="247"/>
      <c r="T463" s="248"/>
      <c r="AT463" s="249" t="s">
        <v>231</v>
      </c>
      <c r="AU463" s="249" t="s">
        <v>84</v>
      </c>
      <c r="AV463" s="15" t="s">
        <v>82</v>
      </c>
      <c r="AW463" s="15" t="s">
        <v>33</v>
      </c>
      <c r="AX463" s="15" t="s">
        <v>74</v>
      </c>
      <c r="AY463" s="249" t="s">
        <v>221</v>
      </c>
    </row>
    <row r="464" spans="2:51" s="13" customFormat="1" ht="11.25">
      <c r="B464" s="208"/>
      <c r="C464" s="209"/>
      <c r="D464" s="204" t="s">
        <v>231</v>
      </c>
      <c r="E464" s="210" t="s">
        <v>21</v>
      </c>
      <c r="F464" s="211" t="s">
        <v>718</v>
      </c>
      <c r="G464" s="209"/>
      <c r="H464" s="212">
        <v>41.07</v>
      </c>
      <c r="I464" s="213"/>
      <c r="J464" s="209"/>
      <c r="K464" s="209"/>
      <c r="L464" s="214"/>
      <c r="M464" s="215"/>
      <c r="N464" s="216"/>
      <c r="O464" s="216"/>
      <c r="P464" s="216"/>
      <c r="Q464" s="216"/>
      <c r="R464" s="216"/>
      <c r="S464" s="216"/>
      <c r="T464" s="217"/>
      <c r="AT464" s="218" t="s">
        <v>231</v>
      </c>
      <c r="AU464" s="218" t="s">
        <v>84</v>
      </c>
      <c r="AV464" s="13" t="s">
        <v>84</v>
      </c>
      <c r="AW464" s="13" t="s">
        <v>33</v>
      </c>
      <c r="AX464" s="13" t="s">
        <v>74</v>
      </c>
      <c r="AY464" s="218" t="s">
        <v>221</v>
      </c>
    </row>
    <row r="465" spans="2:51" s="16" customFormat="1" ht="11.25">
      <c r="B465" s="250"/>
      <c r="C465" s="251"/>
      <c r="D465" s="204" t="s">
        <v>231</v>
      </c>
      <c r="E465" s="252" t="s">
        <v>21</v>
      </c>
      <c r="F465" s="253" t="s">
        <v>340</v>
      </c>
      <c r="G465" s="251"/>
      <c r="H465" s="254">
        <v>41.07</v>
      </c>
      <c r="I465" s="255"/>
      <c r="J465" s="251"/>
      <c r="K465" s="251"/>
      <c r="L465" s="256"/>
      <c r="M465" s="257"/>
      <c r="N465" s="258"/>
      <c r="O465" s="258"/>
      <c r="P465" s="258"/>
      <c r="Q465" s="258"/>
      <c r="R465" s="258"/>
      <c r="S465" s="258"/>
      <c r="T465" s="259"/>
      <c r="AT465" s="260" t="s">
        <v>231</v>
      </c>
      <c r="AU465" s="260" t="s">
        <v>84</v>
      </c>
      <c r="AV465" s="16" t="s">
        <v>168</v>
      </c>
      <c r="AW465" s="16" t="s">
        <v>33</v>
      </c>
      <c r="AX465" s="16" t="s">
        <v>74</v>
      </c>
      <c r="AY465" s="260" t="s">
        <v>221</v>
      </c>
    </row>
    <row r="466" spans="2:51" s="14" customFormat="1" ht="11.25">
      <c r="B466" s="219"/>
      <c r="C466" s="220"/>
      <c r="D466" s="204" t="s">
        <v>231</v>
      </c>
      <c r="E466" s="221" t="s">
        <v>21</v>
      </c>
      <c r="F466" s="222" t="s">
        <v>239</v>
      </c>
      <c r="G466" s="220"/>
      <c r="H466" s="223">
        <v>41.07</v>
      </c>
      <c r="I466" s="224"/>
      <c r="J466" s="220"/>
      <c r="K466" s="220"/>
      <c r="L466" s="225"/>
      <c r="M466" s="226"/>
      <c r="N466" s="227"/>
      <c r="O466" s="227"/>
      <c r="P466" s="227"/>
      <c r="Q466" s="227"/>
      <c r="R466" s="227"/>
      <c r="S466" s="227"/>
      <c r="T466" s="228"/>
      <c r="AT466" s="229" t="s">
        <v>231</v>
      </c>
      <c r="AU466" s="229" t="s">
        <v>84</v>
      </c>
      <c r="AV466" s="14" t="s">
        <v>227</v>
      </c>
      <c r="AW466" s="14" t="s">
        <v>33</v>
      </c>
      <c r="AX466" s="14" t="s">
        <v>82</v>
      </c>
      <c r="AY466" s="229" t="s">
        <v>221</v>
      </c>
    </row>
    <row r="467" spans="1:65" s="2" customFormat="1" ht="21.75" customHeight="1">
      <c r="A467" s="36"/>
      <c r="B467" s="37"/>
      <c r="C467" s="191" t="s">
        <v>750</v>
      </c>
      <c r="D467" s="191" t="s">
        <v>223</v>
      </c>
      <c r="E467" s="192" t="s">
        <v>751</v>
      </c>
      <c r="F467" s="193" t="s">
        <v>752</v>
      </c>
      <c r="G467" s="194" t="s">
        <v>108</v>
      </c>
      <c r="H467" s="195">
        <v>19.425</v>
      </c>
      <c r="I467" s="196"/>
      <c r="J467" s="197">
        <f>ROUND(I467*H467,2)</f>
        <v>0</v>
      </c>
      <c r="K467" s="193" t="s">
        <v>226</v>
      </c>
      <c r="L467" s="41"/>
      <c r="M467" s="198" t="s">
        <v>21</v>
      </c>
      <c r="N467" s="199" t="s">
        <v>45</v>
      </c>
      <c r="O467" s="66"/>
      <c r="P467" s="200">
        <f>O467*H467</f>
        <v>0</v>
      </c>
      <c r="Q467" s="200">
        <v>0</v>
      </c>
      <c r="R467" s="200">
        <f>Q467*H467</f>
        <v>0</v>
      </c>
      <c r="S467" s="200">
        <v>0.03175</v>
      </c>
      <c r="T467" s="201">
        <f>S467*H467</f>
        <v>0.61674375</v>
      </c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R467" s="202" t="s">
        <v>311</v>
      </c>
      <c r="AT467" s="202" t="s">
        <v>223</v>
      </c>
      <c r="AU467" s="202" t="s">
        <v>84</v>
      </c>
      <c r="AY467" s="19" t="s">
        <v>221</v>
      </c>
      <c r="BE467" s="203">
        <f>IF(N467="základní",J467,0)</f>
        <v>0</v>
      </c>
      <c r="BF467" s="203">
        <f>IF(N467="snížená",J467,0)</f>
        <v>0</v>
      </c>
      <c r="BG467" s="203">
        <f>IF(N467="zákl. přenesená",J467,0)</f>
        <v>0</v>
      </c>
      <c r="BH467" s="203">
        <f>IF(N467="sníž. přenesená",J467,0)</f>
        <v>0</v>
      </c>
      <c r="BI467" s="203">
        <f>IF(N467="nulová",J467,0)</f>
        <v>0</v>
      </c>
      <c r="BJ467" s="19" t="s">
        <v>82</v>
      </c>
      <c r="BK467" s="203">
        <f>ROUND(I467*H467,2)</f>
        <v>0</v>
      </c>
      <c r="BL467" s="19" t="s">
        <v>311</v>
      </c>
      <c r="BM467" s="202" t="s">
        <v>753</v>
      </c>
    </row>
    <row r="468" spans="1:47" s="2" customFormat="1" ht="19.5">
      <c r="A468" s="36"/>
      <c r="B468" s="37"/>
      <c r="C468" s="38"/>
      <c r="D468" s="204" t="s">
        <v>229</v>
      </c>
      <c r="E468" s="38"/>
      <c r="F468" s="205" t="s">
        <v>754</v>
      </c>
      <c r="G468" s="38"/>
      <c r="H468" s="38"/>
      <c r="I468" s="111"/>
      <c r="J468" s="38"/>
      <c r="K468" s="38"/>
      <c r="L468" s="41"/>
      <c r="M468" s="206"/>
      <c r="N468" s="207"/>
      <c r="O468" s="66"/>
      <c r="P468" s="66"/>
      <c r="Q468" s="66"/>
      <c r="R468" s="66"/>
      <c r="S468" s="66"/>
      <c r="T468" s="67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T468" s="19" t="s">
        <v>229</v>
      </c>
      <c r="AU468" s="19" t="s">
        <v>84</v>
      </c>
    </row>
    <row r="469" spans="2:51" s="13" customFormat="1" ht="22.5">
      <c r="B469" s="208"/>
      <c r="C469" s="209"/>
      <c r="D469" s="204" t="s">
        <v>231</v>
      </c>
      <c r="E469" s="210" t="s">
        <v>156</v>
      </c>
      <c r="F469" s="211" t="s">
        <v>711</v>
      </c>
      <c r="G469" s="209"/>
      <c r="H469" s="212">
        <v>19.425</v>
      </c>
      <c r="I469" s="213"/>
      <c r="J469" s="209"/>
      <c r="K469" s="209"/>
      <c r="L469" s="214"/>
      <c r="M469" s="215"/>
      <c r="N469" s="216"/>
      <c r="O469" s="216"/>
      <c r="P469" s="216"/>
      <c r="Q469" s="216"/>
      <c r="R469" s="216"/>
      <c r="S469" s="216"/>
      <c r="T469" s="217"/>
      <c r="AT469" s="218" t="s">
        <v>231</v>
      </c>
      <c r="AU469" s="218" t="s">
        <v>84</v>
      </c>
      <c r="AV469" s="13" t="s">
        <v>84</v>
      </c>
      <c r="AW469" s="13" t="s">
        <v>33</v>
      </c>
      <c r="AX469" s="13" t="s">
        <v>82</v>
      </c>
      <c r="AY469" s="218" t="s">
        <v>221</v>
      </c>
    </row>
    <row r="470" spans="1:65" s="2" customFormat="1" ht="21.75" customHeight="1">
      <c r="A470" s="36"/>
      <c r="B470" s="37"/>
      <c r="C470" s="191" t="s">
        <v>755</v>
      </c>
      <c r="D470" s="191" t="s">
        <v>223</v>
      </c>
      <c r="E470" s="192" t="s">
        <v>756</v>
      </c>
      <c r="F470" s="193" t="s">
        <v>757</v>
      </c>
      <c r="G470" s="194" t="s">
        <v>108</v>
      </c>
      <c r="H470" s="195">
        <v>12.063</v>
      </c>
      <c r="I470" s="196"/>
      <c r="J470" s="197">
        <f>ROUND(I470*H470,2)</f>
        <v>0</v>
      </c>
      <c r="K470" s="193" t="s">
        <v>226</v>
      </c>
      <c r="L470" s="41"/>
      <c r="M470" s="198" t="s">
        <v>21</v>
      </c>
      <c r="N470" s="199" t="s">
        <v>45</v>
      </c>
      <c r="O470" s="66"/>
      <c r="P470" s="200">
        <f>O470*H470</f>
        <v>0</v>
      </c>
      <c r="Q470" s="200">
        <v>0.01288</v>
      </c>
      <c r="R470" s="200">
        <f>Q470*H470</f>
        <v>0.15537144000000003</v>
      </c>
      <c r="S470" s="200">
        <v>0</v>
      </c>
      <c r="T470" s="201">
        <f>S470*H470</f>
        <v>0</v>
      </c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R470" s="202" t="s">
        <v>311</v>
      </c>
      <c r="AT470" s="202" t="s">
        <v>223</v>
      </c>
      <c r="AU470" s="202" t="s">
        <v>84</v>
      </c>
      <c r="AY470" s="19" t="s">
        <v>221</v>
      </c>
      <c r="BE470" s="203">
        <f>IF(N470="základní",J470,0)</f>
        <v>0</v>
      </c>
      <c r="BF470" s="203">
        <f>IF(N470="snížená",J470,0)</f>
        <v>0</v>
      </c>
      <c r="BG470" s="203">
        <f>IF(N470="zákl. přenesená",J470,0)</f>
        <v>0</v>
      </c>
      <c r="BH470" s="203">
        <f>IF(N470="sníž. přenesená",J470,0)</f>
        <v>0</v>
      </c>
      <c r="BI470" s="203">
        <f>IF(N470="nulová",J470,0)</f>
        <v>0</v>
      </c>
      <c r="BJ470" s="19" t="s">
        <v>82</v>
      </c>
      <c r="BK470" s="203">
        <f>ROUND(I470*H470,2)</f>
        <v>0</v>
      </c>
      <c r="BL470" s="19" t="s">
        <v>311</v>
      </c>
      <c r="BM470" s="202" t="s">
        <v>758</v>
      </c>
    </row>
    <row r="471" spans="1:47" s="2" customFormat="1" ht="39">
      <c r="A471" s="36"/>
      <c r="B471" s="37"/>
      <c r="C471" s="38"/>
      <c r="D471" s="204" t="s">
        <v>229</v>
      </c>
      <c r="E471" s="38"/>
      <c r="F471" s="205" t="s">
        <v>759</v>
      </c>
      <c r="G471" s="38"/>
      <c r="H471" s="38"/>
      <c r="I471" s="111"/>
      <c r="J471" s="38"/>
      <c r="K471" s="38"/>
      <c r="L471" s="41"/>
      <c r="M471" s="206"/>
      <c r="N471" s="207"/>
      <c r="O471" s="66"/>
      <c r="P471" s="66"/>
      <c r="Q471" s="66"/>
      <c r="R471" s="66"/>
      <c r="S471" s="66"/>
      <c r="T471" s="67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T471" s="19" t="s">
        <v>229</v>
      </c>
      <c r="AU471" s="19" t="s">
        <v>84</v>
      </c>
    </row>
    <row r="472" spans="2:51" s="15" customFormat="1" ht="11.25">
      <c r="B472" s="240"/>
      <c r="C472" s="241"/>
      <c r="D472" s="204" t="s">
        <v>231</v>
      </c>
      <c r="E472" s="242" t="s">
        <v>21</v>
      </c>
      <c r="F472" s="243" t="s">
        <v>337</v>
      </c>
      <c r="G472" s="241"/>
      <c r="H472" s="242" t="s">
        <v>21</v>
      </c>
      <c r="I472" s="244"/>
      <c r="J472" s="241"/>
      <c r="K472" s="241"/>
      <c r="L472" s="245"/>
      <c r="M472" s="246"/>
      <c r="N472" s="247"/>
      <c r="O472" s="247"/>
      <c r="P472" s="247"/>
      <c r="Q472" s="247"/>
      <c r="R472" s="247"/>
      <c r="S472" s="247"/>
      <c r="T472" s="248"/>
      <c r="AT472" s="249" t="s">
        <v>231</v>
      </c>
      <c r="AU472" s="249" t="s">
        <v>84</v>
      </c>
      <c r="AV472" s="15" t="s">
        <v>82</v>
      </c>
      <c r="AW472" s="15" t="s">
        <v>33</v>
      </c>
      <c r="AX472" s="15" t="s">
        <v>74</v>
      </c>
      <c r="AY472" s="249" t="s">
        <v>221</v>
      </c>
    </row>
    <row r="473" spans="2:51" s="13" customFormat="1" ht="11.25">
      <c r="B473" s="208"/>
      <c r="C473" s="209"/>
      <c r="D473" s="204" t="s">
        <v>231</v>
      </c>
      <c r="E473" s="210" t="s">
        <v>21</v>
      </c>
      <c r="F473" s="211" t="s">
        <v>724</v>
      </c>
      <c r="G473" s="209"/>
      <c r="H473" s="212">
        <v>3.48</v>
      </c>
      <c r="I473" s="213"/>
      <c r="J473" s="209"/>
      <c r="K473" s="209"/>
      <c r="L473" s="214"/>
      <c r="M473" s="215"/>
      <c r="N473" s="216"/>
      <c r="O473" s="216"/>
      <c r="P473" s="216"/>
      <c r="Q473" s="216"/>
      <c r="R473" s="216"/>
      <c r="S473" s="216"/>
      <c r="T473" s="217"/>
      <c r="AT473" s="218" t="s">
        <v>231</v>
      </c>
      <c r="AU473" s="218" t="s">
        <v>84</v>
      </c>
      <c r="AV473" s="13" t="s">
        <v>84</v>
      </c>
      <c r="AW473" s="13" t="s">
        <v>33</v>
      </c>
      <c r="AX473" s="13" t="s">
        <v>74</v>
      </c>
      <c r="AY473" s="218" t="s">
        <v>221</v>
      </c>
    </row>
    <row r="474" spans="2:51" s="13" customFormat="1" ht="11.25">
      <c r="B474" s="208"/>
      <c r="C474" s="209"/>
      <c r="D474" s="204" t="s">
        <v>231</v>
      </c>
      <c r="E474" s="210" t="s">
        <v>21</v>
      </c>
      <c r="F474" s="211" t="s">
        <v>760</v>
      </c>
      <c r="G474" s="209"/>
      <c r="H474" s="212">
        <v>2.22</v>
      </c>
      <c r="I474" s="213"/>
      <c r="J474" s="209"/>
      <c r="K474" s="209"/>
      <c r="L474" s="214"/>
      <c r="M474" s="215"/>
      <c r="N474" s="216"/>
      <c r="O474" s="216"/>
      <c r="P474" s="216"/>
      <c r="Q474" s="216"/>
      <c r="R474" s="216"/>
      <c r="S474" s="216"/>
      <c r="T474" s="217"/>
      <c r="AT474" s="218" t="s">
        <v>231</v>
      </c>
      <c r="AU474" s="218" t="s">
        <v>84</v>
      </c>
      <c r="AV474" s="13" t="s">
        <v>84</v>
      </c>
      <c r="AW474" s="13" t="s">
        <v>33</v>
      </c>
      <c r="AX474" s="13" t="s">
        <v>74</v>
      </c>
      <c r="AY474" s="218" t="s">
        <v>221</v>
      </c>
    </row>
    <row r="475" spans="2:51" s="13" customFormat="1" ht="11.25">
      <c r="B475" s="208"/>
      <c r="C475" s="209"/>
      <c r="D475" s="204" t="s">
        <v>231</v>
      </c>
      <c r="E475" s="210" t="s">
        <v>21</v>
      </c>
      <c r="F475" s="211" t="s">
        <v>761</v>
      </c>
      <c r="G475" s="209"/>
      <c r="H475" s="212">
        <v>6.363</v>
      </c>
      <c r="I475" s="213"/>
      <c r="J475" s="209"/>
      <c r="K475" s="209"/>
      <c r="L475" s="214"/>
      <c r="M475" s="215"/>
      <c r="N475" s="216"/>
      <c r="O475" s="216"/>
      <c r="P475" s="216"/>
      <c r="Q475" s="216"/>
      <c r="R475" s="216"/>
      <c r="S475" s="216"/>
      <c r="T475" s="217"/>
      <c r="AT475" s="218" t="s">
        <v>231</v>
      </c>
      <c r="AU475" s="218" t="s">
        <v>84</v>
      </c>
      <c r="AV475" s="13" t="s">
        <v>84</v>
      </c>
      <c r="AW475" s="13" t="s">
        <v>33</v>
      </c>
      <c r="AX475" s="13" t="s">
        <v>74</v>
      </c>
      <c r="AY475" s="218" t="s">
        <v>221</v>
      </c>
    </row>
    <row r="476" spans="2:51" s="16" customFormat="1" ht="11.25">
      <c r="B476" s="250"/>
      <c r="C476" s="251"/>
      <c r="D476" s="204" t="s">
        <v>231</v>
      </c>
      <c r="E476" s="252" t="s">
        <v>154</v>
      </c>
      <c r="F476" s="253" t="s">
        <v>340</v>
      </c>
      <c r="G476" s="251"/>
      <c r="H476" s="254">
        <v>12.063</v>
      </c>
      <c r="I476" s="255"/>
      <c r="J476" s="251"/>
      <c r="K476" s="251"/>
      <c r="L476" s="256"/>
      <c r="M476" s="257"/>
      <c r="N476" s="258"/>
      <c r="O476" s="258"/>
      <c r="P476" s="258"/>
      <c r="Q476" s="258"/>
      <c r="R476" s="258"/>
      <c r="S476" s="258"/>
      <c r="T476" s="259"/>
      <c r="AT476" s="260" t="s">
        <v>231</v>
      </c>
      <c r="AU476" s="260" t="s">
        <v>84</v>
      </c>
      <c r="AV476" s="16" t="s">
        <v>168</v>
      </c>
      <c r="AW476" s="16" t="s">
        <v>33</v>
      </c>
      <c r="AX476" s="16" t="s">
        <v>74</v>
      </c>
      <c r="AY476" s="260" t="s">
        <v>221</v>
      </c>
    </row>
    <row r="477" spans="2:51" s="14" customFormat="1" ht="11.25">
      <c r="B477" s="219"/>
      <c r="C477" s="220"/>
      <c r="D477" s="204" t="s">
        <v>231</v>
      </c>
      <c r="E477" s="221" t="s">
        <v>21</v>
      </c>
      <c r="F477" s="222" t="s">
        <v>239</v>
      </c>
      <c r="G477" s="220"/>
      <c r="H477" s="223">
        <v>12.063</v>
      </c>
      <c r="I477" s="224"/>
      <c r="J477" s="220"/>
      <c r="K477" s="220"/>
      <c r="L477" s="225"/>
      <c r="M477" s="226"/>
      <c r="N477" s="227"/>
      <c r="O477" s="227"/>
      <c r="P477" s="227"/>
      <c r="Q477" s="227"/>
      <c r="R477" s="227"/>
      <c r="S477" s="227"/>
      <c r="T477" s="228"/>
      <c r="AT477" s="229" t="s">
        <v>231</v>
      </c>
      <c r="AU477" s="229" t="s">
        <v>84</v>
      </c>
      <c r="AV477" s="14" t="s">
        <v>227</v>
      </c>
      <c r="AW477" s="14" t="s">
        <v>33</v>
      </c>
      <c r="AX477" s="14" t="s">
        <v>82</v>
      </c>
      <c r="AY477" s="229" t="s">
        <v>221</v>
      </c>
    </row>
    <row r="478" spans="1:65" s="2" customFormat="1" ht="21.75" customHeight="1">
      <c r="A478" s="36"/>
      <c r="B478" s="37"/>
      <c r="C478" s="191" t="s">
        <v>762</v>
      </c>
      <c r="D478" s="191" t="s">
        <v>223</v>
      </c>
      <c r="E478" s="192" t="s">
        <v>763</v>
      </c>
      <c r="F478" s="193" t="s">
        <v>764</v>
      </c>
      <c r="G478" s="194" t="s">
        <v>108</v>
      </c>
      <c r="H478" s="195">
        <v>12.063</v>
      </c>
      <c r="I478" s="196"/>
      <c r="J478" s="197">
        <f>ROUND(I478*H478,2)</f>
        <v>0</v>
      </c>
      <c r="K478" s="193" t="s">
        <v>226</v>
      </c>
      <c r="L478" s="41"/>
      <c r="M478" s="198" t="s">
        <v>21</v>
      </c>
      <c r="N478" s="199" t="s">
        <v>45</v>
      </c>
      <c r="O478" s="66"/>
      <c r="P478" s="200">
        <f>O478*H478</f>
        <v>0</v>
      </c>
      <c r="Q478" s="200">
        <v>0.0004205</v>
      </c>
      <c r="R478" s="200">
        <f>Q478*H478</f>
        <v>0.0050724915</v>
      </c>
      <c r="S478" s="200">
        <v>0</v>
      </c>
      <c r="T478" s="201">
        <f>S478*H478</f>
        <v>0</v>
      </c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R478" s="202" t="s">
        <v>311</v>
      </c>
      <c r="AT478" s="202" t="s">
        <v>223</v>
      </c>
      <c r="AU478" s="202" t="s">
        <v>84</v>
      </c>
      <c r="AY478" s="19" t="s">
        <v>221</v>
      </c>
      <c r="BE478" s="203">
        <f>IF(N478="základní",J478,0)</f>
        <v>0</v>
      </c>
      <c r="BF478" s="203">
        <f>IF(N478="snížená",J478,0)</f>
        <v>0</v>
      </c>
      <c r="BG478" s="203">
        <f>IF(N478="zákl. přenesená",J478,0)</f>
        <v>0</v>
      </c>
      <c r="BH478" s="203">
        <f>IF(N478="sníž. přenesená",J478,0)</f>
        <v>0</v>
      </c>
      <c r="BI478" s="203">
        <f>IF(N478="nulová",J478,0)</f>
        <v>0</v>
      </c>
      <c r="BJ478" s="19" t="s">
        <v>82</v>
      </c>
      <c r="BK478" s="203">
        <f>ROUND(I478*H478,2)</f>
        <v>0</v>
      </c>
      <c r="BL478" s="19" t="s">
        <v>311</v>
      </c>
      <c r="BM478" s="202" t="s">
        <v>765</v>
      </c>
    </row>
    <row r="479" spans="1:47" s="2" customFormat="1" ht="19.5">
      <c r="A479" s="36"/>
      <c r="B479" s="37"/>
      <c r="C479" s="38"/>
      <c r="D479" s="204" t="s">
        <v>229</v>
      </c>
      <c r="E479" s="38"/>
      <c r="F479" s="205" t="s">
        <v>766</v>
      </c>
      <c r="G479" s="38"/>
      <c r="H479" s="38"/>
      <c r="I479" s="111"/>
      <c r="J479" s="38"/>
      <c r="K479" s="38"/>
      <c r="L479" s="41"/>
      <c r="M479" s="206"/>
      <c r="N479" s="207"/>
      <c r="O479" s="66"/>
      <c r="P479" s="66"/>
      <c r="Q479" s="66"/>
      <c r="R479" s="66"/>
      <c r="S479" s="66"/>
      <c r="T479" s="67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T479" s="19" t="s">
        <v>229</v>
      </c>
      <c r="AU479" s="19" t="s">
        <v>84</v>
      </c>
    </row>
    <row r="480" spans="2:51" s="13" customFormat="1" ht="11.25">
      <c r="B480" s="208"/>
      <c r="C480" s="209"/>
      <c r="D480" s="204" t="s">
        <v>231</v>
      </c>
      <c r="E480" s="210" t="s">
        <v>21</v>
      </c>
      <c r="F480" s="211" t="s">
        <v>154</v>
      </c>
      <c r="G480" s="209"/>
      <c r="H480" s="212">
        <v>12.063</v>
      </c>
      <c r="I480" s="213"/>
      <c r="J480" s="209"/>
      <c r="K480" s="209"/>
      <c r="L480" s="214"/>
      <c r="M480" s="215"/>
      <c r="N480" s="216"/>
      <c r="O480" s="216"/>
      <c r="P480" s="216"/>
      <c r="Q480" s="216"/>
      <c r="R480" s="216"/>
      <c r="S480" s="216"/>
      <c r="T480" s="217"/>
      <c r="AT480" s="218" t="s">
        <v>231</v>
      </c>
      <c r="AU480" s="218" t="s">
        <v>84</v>
      </c>
      <c r="AV480" s="13" t="s">
        <v>84</v>
      </c>
      <c r="AW480" s="13" t="s">
        <v>33</v>
      </c>
      <c r="AX480" s="13" t="s">
        <v>82</v>
      </c>
      <c r="AY480" s="218" t="s">
        <v>221</v>
      </c>
    </row>
    <row r="481" spans="1:65" s="2" customFormat="1" ht="16.5" customHeight="1">
      <c r="A481" s="36"/>
      <c r="B481" s="37"/>
      <c r="C481" s="230" t="s">
        <v>767</v>
      </c>
      <c r="D481" s="230" t="s">
        <v>253</v>
      </c>
      <c r="E481" s="231" t="s">
        <v>768</v>
      </c>
      <c r="F481" s="232" t="s">
        <v>769</v>
      </c>
      <c r="G481" s="233" t="s">
        <v>108</v>
      </c>
      <c r="H481" s="234">
        <v>18.095</v>
      </c>
      <c r="I481" s="235"/>
      <c r="J481" s="236">
        <f>ROUND(I481*H481,2)</f>
        <v>0</v>
      </c>
      <c r="K481" s="232" t="s">
        <v>226</v>
      </c>
      <c r="L481" s="237"/>
      <c r="M481" s="238" t="s">
        <v>21</v>
      </c>
      <c r="N481" s="239" t="s">
        <v>45</v>
      </c>
      <c r="O481" s="66"/>
      <c r="P481" s="200">
        <f>O481*H481</f>
        <v>0</v>
      </c>
      <c r="Q481" s="200">
        <v>0.0093</v>
      </c>
      <c r="R481" s="200">
        <f>Q481*H481</f>
        <v>0.16828349999999997</v>
      </c>
      <c r="S481" s="200">
        <v>0</v>
      </c>
      <c r="T481" s="201">
        <f>S481*H481</f>
        <v>0</v>
      </c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R481" s="202" t="s">
        <v>413</v>
      </c>
      <c r="AT481" s="202" t="s">
        <v>253</v>
      </c>
      <c r="AU481" s="202" t="s">
        <v>84</v>
      </c>
      <c r="AY481" s="19" t="s">
        <v>221</v>
      </c>
      <c r="BE481" s="203">
        <f>IF(N481="základní",J481,0)</f>
        <v>0</v>
      </c>
      <c r="BF481" s="203">
        <f>IF(N481="snížená",J481,0)</f>
        <v>0</v>
      </c>
      <c r="BG481" s="203">
        <f>IF(N481="zákl. přenesená",J481,0)</f>
        <v>0</v>
      </c>
      <c r="BH481" s="203">
        <f>IF(N481="sníž. přenesená",J481,0)</f>
        <v>0</v>
      </c>
      <c r="BI481" s="203">
        <f>IF(N481="nulová",J481,0)</f>
        <v>0</v>
      </c>
      <c r="BJ481" s="19" t="s">
        <v>82</v>
      </c>
      <c r="BK481" s="203">
        <f>ROUND(I481*H481,2)</f>
        <v>0</v>
      </c>
      <c r="BL481" s="19" t="s">
        <v>311</v>
      </c>
      <c r="BM481" s="202" t="s">
        <v>770</v>
      </c>
    </row>
    <row r="482" spans="1:47" s="2" customFormat="1" ht="11.25">
      <c r="A482" s="36"/>
      <c r="B482" s="37"/>
      <c r="C482" s="38"/>
      <c r="D482" s="204" t="s">
        <v>229</v>
      </c>
      <c r="E482" s="38"/>
      <c r="F482" s="205" t="s">
        <v>769</v>
      </c>
      <c r="G482" s="38"/>
      <c r="H482" s="38"/>
      <c r="I482" s="111"/>
      <c r="J482" s="38"/>
      <c r="K482" s="38"/>
      <c r="L482" s="41"/>
      <c r="M482" s="206"/>
      <c r="N482" s="207"/>
      <c r="O482" s="66"/>
      <c r="P482" s="66"/>
      <c r="Q482" s="66"/>
      <c r="R482" s="66"/>
      <c r="S482" s="66"/>
      <c r="T482" s="67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T482" s="19" t="s">
        <v>229</v>
      </c>
      <c r="AU482" s="19" t="s">
        <v>84</v>
      </c>
    </row>
    <row r="483" spans="2:51" s="13" customFormat="1" ht="11.25">
      <c r="B483" s="208"/>
      <c r="C483" s="209"/>
      <c r="D483" s="204" t="s">
        <v>231</v>
      </c>
      <c r="E483" s="209"/>
      <c r="F483" s="211" t="s">
        <v>771</v>
      </c>
      <c r="G483" s="209"/>
      <c r="H483" s="212">
        <v>18.095</v>
      </c>
      <c r="I483" s="213"/>
      <c r="J483" s="209"/>
      <c r="K483" s="209"/>
      <c r="L483" s="214"/>
      <c r="M483" s="215"/>
      <c r="N483" s="216"/>
      <c r="O483" s="216"/>
      <c r="P483" s="216"/>
      <c r="Q483" s="216"/>
      <c r="R483" s="216"/>
      <c r="S483" s="216"/>
      <c r="T483" s="217"/>
      <c r="AT483" s="218" t="s">
        <v>231</v>
      </c>
      <c r="AU483" s="218" t="s">
        <v>84</v>
      </c>
      <c r="AV483" s="13" t="s">
        <v>84</v>
      </c>
      <c r="AW483" s="13" t="s">
        <v>4</v>
      </c>
      <c r="AX483" s="13" t="s">
        <v>82</v>
      </c>
      <c r="AY483" s="218" t="s">
        <v>221</v>
      </c>
    </row>
    <row r="484" spans="1:65" s="2" customFormat="1" ht="16.5" customHeight="1">
      <c r="A484" s="36"/>
      <c r="B484" s="37"/>
      <c r="C484" s="191" t="s">
        <v>772</v>
      </c>
      <c r="D484" s="191" t="s">
        <v>223</v>
      </c>
      <c r="E484" s="192" t="s">
        <v>773</v>
      </c>
      <c r="F484" s="193" t="s">
        <v>774</v>
      </c>
      <c r="G484" s="194" t="s">
        <v>108</v>
      </c>
      <c r="H484" s="195">
        <v>12.063</v>
      </c>
      <c r="I484" s="196"/>
      <c r="J484" s="197">
        <f>ROUND(I484*H484,2)</f>
        <v>0</v>
      </c>
      <c r="K484" s="193" t="s">
        <v>226</v>
      </c>
      <c r="L484" s="41"/>
      <c r="M484" s="198" t="s">
        <v>21</v>
      </c>
      <c r="N484" s="199" t="s">
        <v>45</v>
      </c>
      <c r="O484" s="66"/>
      <c r="P484" s="200">
        <f>O484*H484</f>
        <v>0</v>
      </c>
      <c r="Q484" s="200">
        <v>0.0001</v>
      </c>
      <c r="R484" s="200">
        <f>Q484*H484</f>
        <v>0.0012063000000000002</v>
      </c>
      <c r="S484" s="200">
        <v>0</v>
      </c>
      <c r="T484" s="201">
        <f>S484*H484</f>
        <v>0</v>
      </c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R484" s="202" t="s">
        <v>311</v>
      </c>
      <c r="AT484" s="202" t="s">
        <v>223</v>
      </c>
      <c r="AU484" s="202" t="s">
        <v>84</v>
      </c>
      <c r="AY484" s="19" t="s">
        <v>221</v>
      </c>
      <c r="BE484" s="203">
        <f>IF(N484="základní",J484,0)</f>
        <v>0</v>
      </c>
      <c r="BF484" s="203">
        <f>IF(N484="snížená",J484,0)</f>
        <v>0</v>
      </c>
      <c r="BG484" s="203">
        <f>IF(N484="zákl. přenesená",J484,0)</f>
        <v>0</v>
      </c>
      <c r="BH484" s="203">
        <f>IF(N484="sníž. přenesená",J484,0)</f>
        <v>0</v>
      </c>
      <c r="BI484" s="203">
        <f>IF(N484="nulová",J484,0)</f>
        <v>0</v>
      </c>
      <c r="BJ484" s="19" t="s">
        <v>82</v>
      </c>
      <c r="BK484" s="203">
        <f>ROUND(I484*H484,2)</f>
        <v>0</v>
      </c>
      <c r="BL484" s="19" t="s">
        <v>311</v>
      </c>
      <c r="BM484" s="202" t="s">
        <v>775</v>
      </c>
    </row>
    <row r="485" spans="1:47" s="2" customFormat="1" ht="29.25">
      <c r="A485" s="36"/>
      <c r="B485" s="37"/>
      <c r="C485" s="38"/>
      <c r="D485" s="204" t="s">
        <v>229</v>
      </c>
      <c r="E485" s="38"/>
      <c r="F485" s="205" t="s">
        <v>776</v>
      </c>
      <c r="G485" s="38"/>
      <c r="H485" s="38"/>
      <c r="I485" s="111"/>
      <c r="J485" s="38"/>
      <c r="K485" s="38"/>
      <c r="L485" s="41"/>
      <c r="M485" s="206"/>
      <c r="N485" s="207"/>
      <c r="O485" s="66"/>
      <c r="P485" s="66"/>
      <c r="Q485" s="66"/>
      <c r="R485" s="66"/>
      <c r="S485" s="66"/>
      <c r="T485" s="67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T485" s="19" t="s">
        <v>229</v>
      </c>
      <c r="AU485" s="19" t="s">
        <v>84</v>
      </c>
    </row>
    <row r="486" spans="2:51" s="13" customFormat="1" ht="11.25">
      <c r="B486" s="208"/>
      <c r="C486" s="209"/>
      <c r="D486" s="204" t="s">
        <v>231</v>
      </c>
      <c r="E486" s="210" t="s">
        <v>21</v>
      </c>
      <c r="F486" s="211" t="s">
        <v>154</v>
      </c>
      <c r="G486" s="209"/>
      <c r="H486" s="212">
        <v>12.063</v>
      </c>
      <c r="I486" s="213"/>
      <c r="J486" s="209"/>
      <c r="K486" s="209"/>
      <c r="L486" s="214"/>
      <c r="M486" s="215"/>
      <c r="N486" s="216"/>
      <c r="O486" s="216"/>
      <c r="P486" s="216"/>
      <c r="Q486" s="216"/>
      <c r="R486" s="216"/>
      <c r="S486" s="216"/>
      <c r="T486" s="217"/>
      <c r="AT486" s="218" t="s">
        <v>231</v>
      </c>
      <c r="AU486" s="218" t="s">
        <v>84</v>
      </c>
      <c r="AV486" s="13" t="s">
        <v>84</v>
      </c>
      <c r="AW486" s="13" t="s">
        <v>33</v>
      </c>
      <c r="AX486" s="13" t="s">
        <v>82</v>
      </c>
      <c r="AY486" s="218" t="s">
        <v>221</v>
      </c>
    </row>
    <row r="487" spans="1:65" s="2" customFormat="1" ht="21.75" customHeight="1">
      <c r="A487" s="36"/>
      <c r="B487" s="37"/>
      <c r="C487" s="191" t="s">
        <v>777</v>
      </c>
      <c r="D487" s="191" t="s">
        <v>223</v>
      </c>
      <c r="E487" s="192" t="s">
        <v>778</v>
      </c>
      <c r="F487" s="193" t="s">
        <v>779</v>
      </c>
      <c r="G487" s="194" t="s">
        <v>108</v>
      </c>
      <c r="H487" s="195">
        <v>12.063</v>
      </c>
      <c r="I487" s="196"/>
      <c r="J487" s="197">
        <f>ROUND(I487*H487,2)</f>
        <v>0</v>
      </c>
      <c r="K487" s="193" t="s">
        <v>226</v>
      </c>
      <c r="L487" s="41"/>
      <c r="M487" s="198" t="s">
        <v>21</v>
      </c>
      <c r="N487" s="199" t="s">
        <v>45</v>
      </c>
      <c r="O487" s="66"/>
      <c r="P487" s="200">
        <f>O487*H487</f>
        <v>0</v>
      </c>
      <c r="Q487" s="200">
        <v>0</v>
      </c>
      <c r="R487" s="200">
        <f>Q487*H487</f>
        <v>0</v>
      </c>
      <c r="S487" s="200">
        <v>0</v>
      </c>
      <c r="T487" s="201">
        <f>S487*H487</f>
        <v>0</v>
      </c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R487" s="202" t="s">
        <v>311</v>
      </c>
      <c r="AT487" s="202" t="s">
        <v>223</v>
      </c>
      <c r="AU487" s="202" t="s">
        <v>84</v>
      </c>
      <c r="AY487" s="19" t="s">
        <v>221</v>
      </c>
      <c r="BE487" s="203">
        <f>IF(N487="základní",J487,0)</f>
        <v>0</v>
      </c>
      <c r="BF487" s="203">
        <f>IF(N487="snížená",J487,0)</f>
        <v>0</v>
      </c>
      <c r="BG487" s="203">
        <f>IF(N487="zákl. přenesená",J487,0)</f>
        <v>0</v>
      </c>
      <c r="BH487" s="203">
        <f>IF(N487="sníž. přenesená",J487,0)</f>
        <v>0</v>
      </c>
      <c r="BI487" s="203">
        <f>IF(N487="nulová",J487,0)</f>
        <v>0</v>
      </c>
      <c r="BJ487" s="19" t="s">
        <v>82</v>
      </c>
      <c r="BK487" s="203">
        <f>ROUND(I487*H487,2)</f>
        <v>0</v>
      </c>
      <c r="BL487" s="19" t="s">
        <v>311</v>
      </c>
      <c r="BM487" s="202" t="s">
        <v>780</v>
      </c>
    </row>
    <row r="488" spans="1:47" s="2" customFormat="1" ht="19.5">
      <c r="A488" s="36"/>
      <c r="B488" s="37"/>
      <c r="C488" s="38"/>
      <c r="D488" s="204" t="s">
        <v>229</v>
      </c>
      <c r="E488" s="38"/>
      <c r="F488" s="205" t="s">
        <v>781</v>
      </c>
      <c r="G488" s="38"/>
      <c r="H488" s="38"/>
      <c r="I488" s="111"/>
      <c r="J488" s="38"/>
      <c r="K488" s="38"/>
      <c r="L488" s="41"/>
      <c r="M488" s="206"/>
      <c r="N488" s="207"/>
      <c r="O488" s="66"/>
      <c r="P488" s="66"/>
      <c r="Q488" s="66"/>
      <c r="R488" s="66"/>
      <c r="S488" s="66"/>
      <c r="T488" s="67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T488" s="19" t="s">
        <v>229</v>
      </c>
      <c r="AU488" s="19" t="s">
        <v>84</v>
      </c>
    </row>
    <row r="489" spans="2:51" s="13" customFormat="1" ht="11.25">
      <c r="B489" s="208"/>
      <c r="C489" s="209"/>
      <c r="D489" s="204" t="s">
        <v>231</v>
      </c>
      <c r="E489" s="210" t="s">
        <v>21</v>
      </c>
      <c r="F489" s="211" t="s">
        <v>154</v>
      </c>
      <c r="G489" s="209"/>
      <c r="H489" s="212">
        <v>12.063</v>
      </c>
      <c r="I489" s="213"/>
      <c r="J489" s="209"/>
      <c r="K489" s="209"/>
      <c r="L489" s="214"/>
      <c r="M489" s="215"/>
      <c r="N489" s="216"/>
      <c r="O489" s="216"/>
      <c r="P489" s="216"/>
      <c r="Q489" s="216"/>
      <c r="R489" s="216"/>
      <c r="S489" s="216"/>
      <c r="T489" s="217"/>
      <c r="AT489" s="218" t="s">
        <v>231</v>
      </c>
      <c r="AU489" s="218" t="s">
        <v>84</v>
      </c>
      <c r="AV489" s="13" t="s">
        <v>84</v>
      </c>
      <c r="AW489" s="13" t="s">
        <v>33</v>
      </c>
      <c r="AX489" s="13" t="s">
        <v>82</v>
      </c>
      <c r="AY489" s="218" t="s">
        <v>221</v>
      </c>
    </row>
    <row r="490" spans="1:65" s="2" customFormat="1" ht="21.75" customHeight="1">
      <c r="A490" s="36"/>
      <c r="B490" s="37"/>
      <c r="C490" s="191" t="s">
        <v>782</v>
      </c>
      <c r="D490" s="191" t="s">
        <v>223</v>
      </c>
      <c r="E490" s="192" t="s">
        <v>783</v>
      </c>
      <c r="F490" s="193" t="s">
        <v>784</v>
      </c>
      <c r="G490" s="194" t="s">
        <v>108</v>
      </c>
      <c r="H490" s="195">
        <v>25.2</v>
      </c>
      <c r="I490" s="196"/>
      <c r="J490" s="197">
        <f>ROUND(I490*H490,2)</f>
        <v>0</v>
      </c>
      <c r="K490" s="193" t="s">
        <v>226</v>
      </c>
      <c r="L490" s="41"/>
      <c r="M490" s="198" t="s">
        <v>21</v>
      </c>
      <c r="N490" s="199" t="s">
        <v>45</v>
      </c>
      <c r="O490" s="66"/>
      <c r="P490" s="200">
        <f>O490*H490</f>
        <v>0</v>
      </c>
      <c r="Q490" s="200">
        <v>0.01259</v>
      </c>
      <c r="R490" s="200">
        <f>Q490*H490</f>
        <v>0.317268</v>
      </c>
      <c r="S490" s="200">
        <v>0</v>
      </c>
      <c r="T490" s="201">
        <f>S490*H490</f>
        <v>0</v>
      </c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R490" s="202" t="s">
        <v>311</v>
      </c>
      <c r="AT490" s="202" t="s">
        <v>223</v>
      </c>
      <c r="AU490" s="202" t="s">
        <v>84</v>
      </c>
      <c r="AY490" s="19" t="s">
        <v>221</v>
      </c>
      <c r="BE490" s="203">
        <f>IF(N490="základní",J490,0)</f>
        <v>0</v>
      </c>
      <c r="BF490" s="203">
        <f>IF(N490="snížená",J490,0)</f>
        <v>0</v>
      </c>
      <c r="BG490" s="203">
        <f>IF(N490="zákl. přenesená",J490,0)</f>
        <v>0</v>
      </c>
      <c r="BH490" s="203">
        <f>IF(N490="sníž. přenesená",J490,0)</f>
        <v>0</v>
      </c>
      <c r="BI490" s="203">
        <f>IF(N490="nulová",J490,0)</f>
        <v>0</v>
      </c>
      <c r="BJ490" s="19" t="s">
        <v>82</v>
      </c>
      <c r="BK490" s="203">
        <f>ROUND(I490*H490,2)</f>
        <v>0</v>
      </c>
      <c r="BL490" s="19" t="s">
        <v>311</v>
      </c>
      <c r="BM490" s="202" t="s">
        <v>785</v>
      </c>
    </row>
    <row r="491" spans="1:47" s="2" customFormat="1" ht="29.25">
      <c r="A491" s="36"/>
      <c r="B491" s="37"/>
      <c r="C491" s="38"/>
      <c r="D491" s="204" t="s">
        <v>229</v>
      </c>
      <c r="E491" s="38"/>
      <c r="F491" s="205" t="s">
        <v>786</v>
      </c>
      <c r="G491" s="38"/>
      <c r="H491" s="38"/>
      <c r="I491" s="111"/>
      <c r="J491" s="38"/>
      <c r="K491" s="38"/>
      <c r="L491" s="41"/>
      <c r="M491" s="206"/>
      <c r="N491" s="207"/>
      <c r="O491" s="66"/>
      <c r="P491" s="66"/>
      <c r="Q491" s="66"/>
      <c r="R491" s="66"/>
      <c r="S491" s="66"/>
      <c r="T491" s="67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T491" s="19" t="s">
        <v>229</v>
      </c>
      <c r="AU491" s="19" t="s">
        <v>84</v>
      </c>
    </row>
    <row r="492" spans="2:51" s="13" customFormat="1" ht="11.25">
      <c r="B492" s="208"/>
      <c r="C492" s="209"/>
      <c r="D492" s="204" t="s">
        <v>231</v>
      </c>
      <c r="E492" s="210" t="s">
        <v>21</v>
      </c>
      <c r="F492" s="211" t="s">
        <v>787</v>
      </c>
      <c r="G492" s="209"/>
      <c r="H492" s="212">
        <v>25.2</v>
      </c>
      <c r="I492" s="213"/>
      <c r="J492" s="209"/>
      <c r="K492" s="209"/>
      <c r="L492" s="214"/>
      <c r="M492" s="215"/>
      <c r="N492" s="216"/>
      <c r="O492" s="216"/>
      <c r="P492" s="216"/>
      <c r="Q492" s="216"/>
      <c r="R492" s="216"/>
      <c r="S492" s="216"/>
      <c r="T492" s="217"/>
      <c r="AT492" s="218" t="s">
        <v>231</v>
      </c>
      <c r="AU492" s="218" t="s">
        <v>84</v>
      </c>
      <c r="AV492" s="13" t="s">
        <v>84</v>
      </c>
      <c r="AW492" s="13" t="s">
        <v>33</v>
      </c>
      <c r="AX492" s="13" t="s">
        <v>74</v>
      </c>
      <c r="AY492" s="218" t="s">
        <v>221</v>
      </c>
    </row>
    <row r="493" spans="2:51" s="14" customFormat="1" ht="11.25">
      <c r="B493" s="219"/>
      <c r="C493" s="220"/>
      <c r="D493" s="204" t="s">
        <v>231</v>
      </c>
      <c r="E493" s="221" t="s">
        <v>181</v>
      </c>
      <c r="F493" s="222" t="s">
        <v>239</v>
      </c>
      <c r="G493" s="220"/>
      <c r="H493" s="223">
        <v>25.2</v>
      </c>
      <c r="I493" s="224"/>
      <c r="J493" s="220"/>
      <c r="K493" s="220"/>
      <c r="L493" s="225"/>
      <c r="M493" s="226"/>
      <c r="N493" s="227"/>
      <c r="O493" s="227"/>
      <c r="P493" s="227"/>
      <c r="Q493" s="227"/>
      <c r="R493" s="227"/>
      <c r="S493" s="227"/>
      <c r="T493" s="228"/>
      <c r="AT493" s="229" t="s">
        <v>231</v>
      </c>
      <c r="AU493" s="229" t="s">
        <v>84</v>
      </c>
      <c r="AV493" s="14" t="s">
        <v>227</v>
      </c>
      <c r="AW493" s="14" t="s">
        <v>33</v>
      </c>
      <c r="AX493" s="14" t="s">
        <v>82</v>
      </c>
      <c r="AY493" s="229" t="s">
        <v>221</v>
      </c>
    </row>
    <row r="494" spans="1:65" s="2" customFormat="1" ht="16.5" customHeight="1">
      <c r="A494" s="36"/>
      <c r="B494" s="37"/>
      <c r="C494" s="191" t="s">
        <v>788</v>
      </c>
      <c r="D494" s="191" t="s">
        <v>223</v>
      </c>
      <c r="E494" s="192" t="s">
        <v>789</v>
      </c>
      <c r="F494" s="193" t="s">
        <v>790</v>
      </c>
      <c r="G494" s="194" t="s">
        <v>108</v>
      </c>
      <c r="H494" s="195">
        <v>25.2</v>
      </c>
      <c r="I494" s="196"/>
      <c r="J494" s="197">
        <f>ROUND(I494*H494,2)</f>
        <v>0</v>
      </c>
      <c r="K494" s="193" t="s">
        <v>226</v>
      </c>
      <c r="L494" s="41"/>
      <c r="M494" s="198" t="s">
        <v>21</v>
      </c>
      <c r="N494" s="199" t="s">
        <v>45</v>
      </c>
      <c r="O494" s="66"/>
      <c r="P494" s="200">
        <f>O494*H494</f>
        <v>0</v>
      </c>
      <c r="Q494" s="200">
        <v>0.0001</v>
      </c>
      <c r="R494" s="200">
        <f>Q494*H494</f>
        <v>0.00252</v>
      </c>
      <c r="S494" s="200">
        <v>0</v>
      </c>
      <c r="T494" s="201">
        <f>S494*H494</f>
        <v>0</v>
      </c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R494" s="202" t="s">
        <v>311</v>
      </c>
      <c r="AT494" s="202" t="s">
        <v>223</v>
      </c>
      <c r="AU494" s="202" t="s">
        <v>84</v>
      </c>
      <c r="AY494" s="19" t="s">
        <v>221</v>
      </c>
      <c r="BE494" s="203">
        <f>IF(N494="základní",J494,0)</f>
        <v>0</v>
      </c>
      <c r="BF494" s="203">
        <f>IF(N494="snížená",J494,0)</f>
        <v>0</v>
      </c>
      <c r="BG494" s="203">
        <f>IF(N494="zákl. přenesená",J494,0)</f>
        <v>0</v>
      </c>
      <c r="BH494" s="203">
        <f>IF(N494="sníž. přenesená",J494,0)</f>
        <v>0</v>
      </c>
      <c r="BI494" s="203">
        <f>IF(N494="nulová",J494,0)</f>
        <v>0</v>
      </c>
      <c r="BJ494" s="19" t="s">
        <v>82</v>
      </c>
      <c r="BK494" s="203">
        <f>ROUND(I494*H494,2)</f>
        <v>0</v>
      </c>
      <c r="BL494" s="19" t="s">
        <v>311</v>
      </c>
      <c r="BM494" s="202" t="s">
        <v>791</v>
      </c>
    </row>
    <row r="495" spans="1:47" s="2" customFormat="1" ht="19.5">
      <c r="A495" s="36"/>
      <c r="B495" s="37"/>
      <c r="C495" s="38"/>
      <c r="D495" s="204" t="s">
        <v>229</v>
      </c>
      <c r="E495" s="38"/>
      <c r="F495" s="205" t="s">
        <v>792</v>
      </c>
      <c r="G495" s="38"/>
      <c r="H495" s="38"/>
      <c r="I495" s="111"/>
      <c r="J495" s="38"/>
      <c r="K495" s="38"/>
      <c r="L495" s="41"/>
      <c r="M495" s="206"/>
      <c r="N495" s="207"/>
      <c r="O495" s="66"/>
      <c r="P495" s="66"/>
      <c r="Q495" s="66"/>
      <c r="R495" s="66"/>
      <c r="S495" s="66"/>
      <c r="T495" s="67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T495" s="19" t="s">
        <v>229</v>
      </c>
      <c r="AU495" s="19" t="s">
        <v>84</v>
      </c>
    </row>
    <row r="496" spans="2:51" s="13" customFormat="1" ht="11.25">
      <c r="B496" s="208"/>
      <c r="C496" s="209"/>
      <c r="D496" s="204" t="s">
        <v>231</v>
      </c>
      <c r="E496" s="210" t="s">
        <v>21</v>
      </c>
      <c r="F496" s="211" t="s">
        <v>793</v>
      </c>
      <c r="G496" s="209"/>
      <c r="H496" s="212">
        <v>25.2</v>
      </c>
      <c r="I496" s="213"/>
      <c r="J496" s="209"/>
      <c r="K496" s="209"/>
      <c r="L496" s="214"/>
      <c r="M496" s="215"/>
      <c r="N496" s="216"/>
      <c r="O496" s="216"/>
      <c r="P496" s="216"/>
      <c r="Q496" s="216"/>
      <c r="R496" s="216"/>
      <c r="S496" s="216"/>
      <c r="T496" s="217"/>
      <c r="AT496" s="218" t="s">
        <v>231</v>
      </c>
      <c r="AU496" s="218" t="s">
        <v>84</v>
      </c>
      <c r="AV496" s="13" t="s">
        <v>84</v>
      </c>
      <c r="AW496" s="13" t="s">
        <v>33</v>
      </c>
      <c r="AX496" s="13" t="s">
        <v>82</v>
      </c>
      <c r="AY496" s="218" t="s">
        <v>221</v>
      </c>
    </row>
    <row r="497" spans="1:65" s="2" customFormat="1" ht="21.75" customHeight="1">
      <c r="A497" s="36"/>
      <c r="B497" s="37"/>
      <c r="C497" s="191" t="s">
        <v>794</v>
      </c>
      <c r="D497" s="191" t="s">
        <v>223</v>
      </c>
      <c r="E497" s="192" t="s">
        <v>795</v>
      </c>
      <c r="F497" s="193" t="s">
        <v>796</v>
      </c>
      <c r="G497" s="194" t="s">
        <v>108</v>
      </c>
      <c r="H497" s="195">
        <v>105.84</v>
      </c>
      <c r="I497" s="196"/>
      <c r="J497" s="197">
        <f>ROUND(I497*H497,2)</f>
        <v>0</v>
      </c>
      <c r="K497" s="193" t="s">
        <v>226</v>
      </c>
      <c r="L497" s="41"/>
      <c r="M497" s="198" t="s">
        <v>21</v>
      </c>
      <c r="N497" s="199" t="s">
        <v>45</v>
      </c>
      <c r="O497" s="66"/>
      <c r="P497" s="200">
        <f>O497*H497</f>
        <v>0</v>
      </c>
      <c r="Q497" s="200">
        <v>0</v>
      </c>
      <c r="R497" s="200">
        <f>Q497*H497</f>
        <v>0</v>
      </c>
      <c r="S497" s="200">
        <v>0.02831</v>
      </c>
      <c r="T497" s="201">
        <f>S497*H497</f>
        <v>2.9963303999999997</v>
      </c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R497" s="202" t="s">
        <v>311</v>
      </c>
      <c r="AT497" s="202" t="s">
        <v>223</v>
      </c>
      <c r="AU497" s="202" t="s">
        <v>84</v>
      </c>
      <c r="AY497" s="19" t="s">
        <v>221</v>
      </c>
      <c r="BE497" s="203">
        <f>IF(N497="základní",J497,0)</f>
        <v>0</v>
      </c>
      <c r="BF497" s="203">
        <f>IF(N497="snížená",J497,0)</f>
        <v>0</v>
      </c>
      <c r="BG497" s="203">
        <f>IF(N497="zákl. přenesená",J497,0)</f>
        <v>0</v>
      </c>
      <c r="BH497" s="203">
        <f>IF(N497="sníž. přenesená",J497,0)</f>
        <v>0</v>
      </c>
      <c r="BI497" s="203">
        <f>IF(N497="nulová",J497,0)</f>
        <v>0</v>
      </c>
      <c r="BJ497" s="19" t="s">
        <v>82</v>
      </c>
      <c r="BK497" s="203">
        <f>ROUND(I497*H497,2)</f>
        <v>0</v>
      </c>
      <c r="BL497" s="19" t="s">
        <v>311</v>
      </c>
      <c r="BM497" s="202" t="s">
        <v>797</v>
      </c>
    </row>
    <row r="498" spans="1:47" s="2" customFormat="1" ht="29.25">
      <c r="A498" s="36"/>
      <c r="B498" s="37"/>
      <c r="C498" s="38"/>
      <c r="D498" s="204" t="s">
        <v>229</v>
      </c>
      <c r="E498" s="38"/>
      <c r="F498" s="205" t="s">
        <v>798</v>
      </c>
      <c r="G498" s="38"/>
      <c r="H498" s="38"/>
      <c r="I498" s="111"/>
      <c r="J498" s="38"/>
      <c r="K498" s="38"/>
      <c r="L498" s="41"/>
      <c r="M498" s="206"/>
      <c r="N498" s="207"/>
      <c r="O498" s="66"/>
      <c r="P498" s="66"/>
      <c r="Q498" s="66"/>
      <c r="R498" s="66"/>
      <c r="S498" s="66"/>
      <c r="T498" s="67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T498" s="19" t="s">
        <v>229</v>
      </c>
      <c r="AU498" s="19" t="s">
        <v>84</v>
      </c>
    </row>
    <row r="499" spans="2:51" s="13" customFormat="1" ht="11.25">
      <c r="B499" s="208"/>
      <c r="C499" s="209"/>
      <c r="D499" s="204" t="s">
        <v>231</v>
      </c>
      <c r="E499" s="210" t="s">
        <v>21</v>
      </c>
      <c r="F499" s="211" t="s">
        <v>799</v>
      </c>
      <c r="G499" s="209"/>
      <c r="H499" s="212">
        <v>25.2</v>
      </c>
      <c r="I499" s="213"/>
      <c r="J499" s="209"/>
      <c r="K499" s="209"/>
      <c r="L499" s="214"/>
      <c r="M499" s="215"/>
      <c r="N499" s="216"/>
      <c r="O499" s="216"/>
      <c r="P499" s="216"/>
      <c r="Q499" s="216"/>
      <c r="R499" s="216"/>
      <c r="S499" s="216"/>
      <c r="T499" s="217"/>
      <c r="AT499" s="218" t="s">
        <v>231</v>
      </c>
      <c r="AU499" s="218" t="s">
        <v>84</v>
      </c>
      <c r="AV499" s="13" t="s">
        <v>84</v>
      </c>
      <c r="AW499" s="13" t="s">
        <v>33</v>
      </c>
      <c r="AX499" s="13" t="s">
        <v>74</v>
      </c>
      <c r="AY499" s="218" t="s">
        <v>221</v>
      </c>
    </row>
    <row r="500" spans="2:51" s="15" customFormat="1" ht="11.25">
      <c r="B500" s="240"/>
      <c r="C500" s="241"/>
      <c r="D500" s="204" t="s">
        <v>231</v>
      </c>
      <c r="E500" s="242" t="s">
        <v>21</v>
      </c>
      <c r="F500" s="243" t="s">
        <v>800</v>
      </c>
      <c r="G500" s="241"/>
      <c r="H500" s="242" t="s">
        <v>21</v>
      </c>
      <c r="I500" s="244"/>
      <c r="J500" s="241"/>
      <c r="K500" s="241"/>
      <c r="L500" s="245"/>
      <c r="M500" s="246"/>
      <c r="N500" s="247"/>
      <c r="O500" s="247"/>
      <c r="P500" s="247"/>
      <c r="Q500" s="247"/>
      <c r="R500" s="247"/>
      <c r="S500" s="247"/>
      <c r="T500" s="248"/>
      <c r="AT500" s="249" t="s">
        <v>231</v>
      </c>
      <c r="AU500" s="249" t="s">
        <v>84</v>
      </c>
      <c r="AV500" s="15" t="s">
        <v>82</v>
      </c>
      <c r="AW500" s="15" t="s">
        <v>33</v>
      </c>
      <c r="AX500" s="15" t="s">
        <v>74</v>
      </c>
      <c r="AY500" s="249" t="s">
        <v>221</v>
      </c>
    </row>
    <row r="501" spans="2:51" s="13" customFormat="1" ht="11.25">
      <c r="B501" s="208"/>
      <c r="C501" s="209"/>
      <c r="D501" s="204" t="s">
        <v>231</v>
      </c>
      <c r="E501" s="210" t="s">
        <v>21</v>
      </c>
      <c r="F501" s="211" t="s">
        <v>801</v>
      </c>
      <c r="G501" s="209"/>
      <c r="H501" s="212">
        <v>12.02</v>
      </c>
      <c r="I501" s="213"/>
      <c r="J501" s="209"/>
      <c r="K501" s="209"/>
      <c r="L501" s="214"/>
      <c r="M501" s="215"/>
      <c r="N501" s="216"/>
      <c r="O501" s="216"/>
      <c r="P501" s="216"/>
      <c r="Q501" s="216"/>
      <c r="R501" s="216"/>
      <c r="S501" s="216"/>
      <c r="T501" s="217"/>
      <c r="AT501" s="218" t="s">
        <v>231</v>
      </c>
      <c r="AU501" s="218" t="s">
        <v>84</v>
      </c>
      <c r="AV501" s="13" t="s">
        <v>84</v>
      </c>
      <c r="AW501" s="13" t="s">
        <v>33</v>
      </c>
      <c r="AX501" s="13" t="s">
        <v>74</v>
      </c>
      <c r="AY501" s="218" t="s">
        <v>221</v>
      </c>
    </row>
    <row r="502" spans="2:51" s="13" customFormat="1" ht="11.25">
      <c r="B502" s="208"/>
      <c r="C502" s="209"/>
      <c r="D502" s="204" t="s">
        <v>231</v>
      </c>
      <c r="E502" s="210" t="s">
        <v>21</v>
      </c>
      <c r="F502" s="211" t="s">
        <v>802</v>
      </c>
      <c r="G502" s="209"/>
      <c r="H502" s="212">
        <v>31.62</v>
      </c>
      <c r="I502" s="213"/>
      <c r="J502" s="209"/>
      <c r="K502" s="209"/>
      <c r="L502" s="214"/>
      <c r="M502" s="215"/>
      <c r="N502" s="216"/>
      <c r="O502" s="216"/>
      <c r="P502" s="216"/>
      <c r="Q502" s="216"/>
      <c r="R502" s="216"/>
      <c r="S502" s="216"/>
      <c r="T502" s="217"/>
      <c r="AT502" s="218" t="s">
        <v>231</v>
      </c>
      <c r="AU502" s="218" t="s">
        <v>84</v>
      </c>
      <c r="AV502" s="13" t="s">
        <v>84</v>
      </c>
      <c r="AW502" s="13" t="s">
        <v>33</v>
      </c>
      <c r="AX502" s="13" t="s">
        <v>74</v>
      </c>
      <c r="AY502" s="218" t="s">
        <v>221</v>
      </c>
    </row>
    <row r="503" spans="2:51" s="13" customFormat="1" ht="11.25">
      <c r="B503" s="208"/>
      <c r="C503" s="209"/>
      <c r="D503" s="204" t="s">
        <v>231</v>
      </c>
      <c r="E503" s="210" t="s">
        <v>21</v>
      </c>
      <c r="F503" s="211" t="s">
        <v>803</v>
      </c>
      <c r="G503" s="209"/>
      <c r="H503" s="212">
        <v>10</v>
      </c>
      <c r="I503" s="213"/>
      <c r="J503" s="209"/>
      <c r="K503" s="209"/>
      <c r="L503" s="214"/>
      <c r="M503" s="215"/>
      <c r="N503" s="216"/>
      <c r="O503" s="216"/>
      <c r="P503" s="216"/>
      <c r="Q503" s="216"/>
      <c r="R503" s="216"/>
      <c r="S503" s="216"/>
      <c r="T503" s="217"/>
      <c r="AT503" s="218" t="s">
        <v>231</v>
      </c>
      <c r="AU503" s="218" t="s">
        <v>84</v>
      </c>
      <c r="AV503" s="13" t="s">
        <v>84</v>
      </c>
      <c r="AW503" s="13" t="s">
        <v>33</v>
      </c>
      <c r="AX503" s="13" t="s">
        <v>74</v>
      </c>
      <c r="AY503" s="218" t="s">
        <v>221</v>
      </c>
    </row>
    <row r="504" spans="2:51" s="13" customFormat="1" ht="11.25">
      <c r="B504" s="208"/>
      <c r="C504" s="209"/>
      <c r="D504" s="204" t="s">
        <v>231</v>
      </c>
      <c r="E504" s="210" t="s">
        <v>21</v>
      </c>
      <c r="F504" s="211" t="s">
        <v>448</v>
      </c>
      <c r="G504" s="209"/>
      <c r="H504" s="212">
        <v>27</v>
      </c>
      <c r="I504" s="213"/>
      <c r="J504" s="209"/>
      <c r="K504" s="209"/>
      <c r="L504" s="214"/>
      <c r="M504" s="215"/>
      <c r="N504" s="216"/>
      <c r="O504" s="216"/>
      <c r="P504" s="216"/>
      <c r="Q504" s="216"/>
      <c r="R504" s="216"/>
      <c r="S504" s="216"/>
      <c r="T504" s="217"/>
      <c r="AT504" s="218" t="s">
        <v>231</v>
      </c>
      <c r="AU504" s="218" t="s">
        <v>84</v>
      </c>
      <c r="AV504" s="13" t="s">
        <v>84</v>
      </c>
      <c r="AW504" s="13" t="s">
        <v>33</v>
      </c>
      <c r="AX504" s="13" t="s">
        <v>74</v>
      </c>
      <c r="AY504" s="218" t="s">
        <v>221</v>
      </c>
    </row>
    <row r="505" spans="2:51" s="16" customFormat="1" ht="11.25">
      <c r="B505" s="250"/>
      <c r="C505" s="251"/>
      <c r="D505" s="204" t="s">
        <v>231</v>
      </c>
      <c r="E505" s="252" t="s">
        <v>139</v>
      </c>
      <c r="F505" s="253" t="s">
        <v>340</v>
      </c>
      <c r="G505" s="251"/>
      <c r="H505" s="254">
        <v>105.84</v>
      </c>
      <c r="I505" s="255"/>
      <c r="J505" s="251"/>
      <c r="K505" s="251"/>
      <c r="L505" s="256"/>
      <c r="M505" s="257"/>
      <c r="N505" s="258"/>
      <c r="O505" s="258"/>
      <c r="P505" s="258"/>
      <c r="Q505" s="258"/>
      <c r="R505" s="258"/>
      <c r="S505" s="258"/>
      <c r="T505" s="259"/>
      <c r="AT505" s="260" t="s">
        <v>231</v>
      </c>
      <c r="AU505" s="260" t="s">
        <v>84</v>
      </c>
      <c r="AV505" s="16" t="s">
        <v>168</v>
      </c>
      <c r="AW505" s="16" t="s">
        <v>33</v>
      </c>
      <c r="AX505" s="16" t="s">
        <v>74</v>
      </c>
      <c r="AY505" s="260" t="s">
        <v>221</v>
      </c>
    </row>
    <row r="506" spans="2:51" s="14" customFormat="1" ht="11.25">
      <c r="B506" s="219"/>
      <c r="C506" s="220"/>
      <c r="D506" s="204" t="s">
        <v>231</v>
      </c>
      <c r="E506" s="221" t="s">
        <v>21</v>
      </c>
      <c r="F506" s="222" t="s">
        <v>239</v>
      </c>
      <c r="G506" s="220"/>
      <c r="H506" s="223">
        <v>105.84</v>
      </c>
      <c r="I506" s="224"/>
      <c r="J506" s="220"/>
      <c r="K506" s="220"/>
      <c r="L506" s="225"/>
      <c r="M506" s="226"/>
      <c r="N506" s="227"/>
      <c r="O506" s="227"/>
      <c r="P506" s="227"/>
      <c r="Q506" s="227"/>
      <c r="R506" s="227"/>
      <c r="S506" s="227"/>
      <c r="T506" s="228"/>
      <c r="AT506" s="229" t="s">
        <v>231</v>
      </c>
      <c r="AU506" s="229" t="s">
        <v>84</v>
      </c>
      <c r="AV506" s="14" t="s">
        <v>227</v>
      </c>
      <c r="AW506" s="14" t="s">
        <v>33</v>
      </c>
      <c r="AX506" s="14" t="s">
        <v>82</v>
      </c>
      <c r="AY506" s="229" t="s">
        <v>221</v>
      </c>
    </row>
    <row r="507" spans="1:65" s="2" customFormat="1" ht="16.5" customHeight="1">
      <c r="A507" s="36"/>
      <c r="B507" s="37"/>
      <c r="C507" s="191" t="s">
        <v>804</v>
      </c>
      <c r="D507" s="191" t="s">
        <v>223</v>
      </c>
      <c r="E507" s="192" t="s">
        <v>805</v>
      </c>
      <c r="F507" s="193" t="s">
        <v>806</v>
      </c>
      <c r="G507" s="194" t="s">
        <v>129</v>
      </c>
      <c r="H507" s="195">
        <v>6.5</v>
      </c>
      <c r="I507" s="196"/>
      <c r="J507" s="197">
        <f>ROUND(I507*H507,2)</f>
        <v>0</v>
      </c>
      <c r="K507" s="193" t="s">
        <v>226</v>
      </c>
      <c r="L507" s="41"/>
      <c r="M507" s="198" t="s">
        <v>21</v>
      </c>
      <c r="N507" s="199" t="s">
        <v>45</v>
      </c>
      <c r="O507" s="66"/>
      <c r="P507" s="200">
        <f>O507*H507</f>
        <v>0</v>
      </c>
      <c r="Q507" s="200">
        <v>0.01306</v>
      </c>
      <c r="R507" s="200">
        <f>Q507*H507</f>
        <v>0.08489000000000001</v>
      </c>
      <c r="S507" s="200">
        <v>0</v>
      </c>
      <c r="T507" s="201">
        <f>S507*H507</f>
        <v>0</v>
      </c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R507" s="202" t="s">
        <v>311</v>
      </c>
      <c r="AT507" s="202" t="s">
        <v>223</v>
      </c>
      <c r="AU507" s="202" t="s">
        <v>84</v>
      </c>
      <c r="AY507" s="19" t="s">
        <v>221</v>
      </c>
      <c r="BE507" s="203">
        <f>IF(N507="základní",J507,0)</f>
        <v>0</v>
      </c>
      <c r="BF507" s="203">
        <f>IF(N507="snížená",J507,0)</f>
        <v>0</v>
      </c>
      <c r="BG507" s="203">
        <f>IF(N507="zákl. přenesená",J507,0)</f>
        <v>0</v>
      </c>
      <c r="BH507" s="203">
        <f>IF(N507="sníž. přenesená",J507,0)</f>
        <v>0</v>
      </c>
      <c r="BI507" s="203">
        <f>IF(N507="nulová",J507,0)</f>
        <v>0</v>
      </c>
      <c r="BJ507" s="19" t="s">
        <v>82</v>
      </c>
      <c r="BK507" s="203">
        <f>ROUND(I507*H507,2)</f>
        <v>0</v>
      </c>
      <c r="BL507" s="19" t="s">
        <v>311</v>
      </c>
      <c r="BM507" s="202" t="s">
        <v>807</v>
      </c>
    </row>
    <row r="508" spans="1:47" s="2" customFormat="1" ht="29.25">
      <c r="A508" s="36"/>
      <c r="B508" s="37"/>
      <c r="C508" s="38"/>
      <c r="D508" s="204" t="s">
        <v>229</v>
      </c>
      <c r="E508" s="38"/>
      <c r="F508" s="205" t="s">
        <v>808</v>
      </c>
      <c r="G508" s="38"/>
      <c r="H508" s="38"/>
      <c r="I508" s="111"/>
      <c r="J508" s="38"/>
      <c r="K508" s="38"/>
      <c r="L508" s="41"/>
      <c r="M508" s="206"/>
      <c r="N508" s="207"/>
      <c r="O508" s="66"/>
      <c r="P508" s="66"/>
      <c r="Q508" s="66"/>
      <c r="R508" s="66"/>
      <c r="S508" s="66"/>
      <c r="T508" s="67"/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T508" s="19" t="s">
        <v>229</v>
      </c>
      <c r="AU508" s="19" t="s">
        <v>84</v>
      </c>
    </row>
    <row r="509" spans="2:51" s="13" customFormat="1" ht="11.25">
      <c r="B509" s="208"/>
      <c r="C509" s="209"/>
      <c r="D509" s="204" t="s">
        <v>231</v>
      </c>
      <c r="E509" s="210" t="s">
        <v>21</v>
      </c>
      <c r="F509" s="211" t="s">
        <v>809</v>
      </c>
      <c r="G509" s="209"/>
      <c r="H509" s="212">
        <v>6.5</v>
      </c>
      <c r="I509" s="213"/>
      <c r="J509" s="209"/>
      <c r="K509" s="209"/>
      <c r="L509" s="214"/>
      <c r="M509" s="215"/>
      <c r="N509" s="216"/>
      <c r="O509" s="216"/>
      <c r="P509" s="216"/>
      <c r="Q509" s="216"/>
      <c r="R509" s="216"/>
      <c r="S509" s="216"/>
      <c r="T509" s="217"/>
      <c r="AT509" s="218" t="s">
        <v>231</v>
      </c>
      <c r="AU509" s="218" t="s">
        <v>84</v>
      </c>
      <c r="AV509" s="13" t="s">
        <v>84</v>
      </c>
      <c r="AW509" s="13" t="s">
        <v>33</v>
      </c>
      <c r="AX509" s="13" t="s">
        <v>82</v>
      </c>
      <c r="AY509" s="218" t="s">
        <v>221</v>
      </c>
    </row>
    <row r="510" spans="1:65" s="2" customFormat="1" ht="16.5" customHeight="1">
      <c r="A510" s="36"/>
      <c r="B510" s="37"/>
      <c r="C510" s="191" t="s">
        <v>810</v>
      </c>
      <c r="D510" s="191" t="s">
        <v>223</v>
      </c>
      <c r="E510" s="192" t="s">
        <v>811</v>
      </c>
      <c r="F510" s="193" t="s">
        <v>812</v>
      </c>
      <c r="G510" s="194" t="s">
        <v>159</v>
      </c>
      <c r="H510" s="195">
        <v>1</v>
      </c>
      <c r="I510" s="196"/>
      <c r="J510" s="197">
        <f>ROUND(I510*H510,2)</f>
        <v>0</v>
      </c>
      <c r="K510" s="193" t="s">
        <v>226</v>
      </c>
      <c r="L510" s="41"/>
      <c r="M510" s="198" t="s">
        <v>21</v>
      </c>
      <c r="N510" s="199" t="s">
        <v>45</v>
      </c>
      <c r="O510" s="66"/>
      <c r="P510" s="200">
        <f>O510*H510</f>
        <v>0</v>
      </c>
      <c r="Q510" s="200">
        <v>0.00022</v>
      </c>
      <c r="R510" s="200">
        <f>Q510*H510</f>
        <v>0.00022</v>
      </c>
      <c r="S510" s="200">
        <v>0</v>
      </c>
      <c r="T510" s="201">
        <f>S510*H510</f>
        <v>0</v>
      </c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R510" s="202" t="s">
        <v>311</v>
      </c>
      <c r="AT510" s="202" t="s">
        <v>223</v>
      </c>
      <c r="AU510" s="202" t="s">
        <v>84</v>
      </c>
      <c r="AY510" s="19" t="s">
        <v>221</v>
      </c>
      <c r="BE510" s="203">
        <f>IF(N510="základní",J510,0)</f>
        <v>0</v>
      </c>
      <c r="BF510" s="203">
        <f>IF(N510="snížená",J510,0)</f>
        <v>0</v>
      </c>
      <c r="BG510" s="203">
        <f>IF(N510="zákl. přenesená",J510,0)</f>
        <v>0</v>
      </c>
      <c r="BH510" s="203">
        <f>IF(N510="sníž. přenesená",J510,0)</f>
        <v>0</v>
      </c>
      <c r="BI510" s="203">
        <f>IF(N510="nulová",J510,0)</f>
        <v>0</v>
      </c>
      <c r="BJ510" s="19" t="s">
        <v>82</v>
      </c>
      <c r="BK510" s="203">
        <f>ROUND(I510*H510,2)</f>
        <v>0</v>
      </c>
      <c r="BL510" s="19" t="s">
        <v>311</v>
      </c>
      <c r="BM510" s="202" t="s">
        <v>813</v>
      </c>
    </row>
    <row r="511" spans="1:47" s="2" customFormat="1" ht="19.5">
      <c r="A511" s="36"/>
      <c r="B511" s="37"/>
      <c r="C511" s="38"/>
      <c r="D511" s="204" t="s">
        <v>229</v>
      </c>
      <c r="E511" s="38"/>
      <c r="F511" s="205" t="s">
        <v>814</v>
      </c>
      <c r="G511" s="38"/>
      <c r="H511" s="38"/>
      <c r="I511" s="111"/>
      <c r="J511" s="38"/>
      <c r="K511" s="38"/>
      <c r="L511" s="41"/>
      <c r="M511" s="206"/>
      <c r="N511" s="207"/>
      <c r="O511" s="66"/>
      <c r="P511" s="66"/>
      <c r="Q511" s="66"/>
      <c r="R511" s="66"/>
      <c r="S511" s="66"/>
      <c r="T511" s="67"/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T511" s="19" t="s">
        <v>229</v>
      </c>
      <c r="AU511" s="19" t="s">
        <v>84</v>
      </c>
    </row>
    <row r="512" spans="2:51" s="13" customFormat="1" ht="22.5">
      <c r="B512" s="208"/>
      <c r="C512" s="209"/>
      <c r="D512" s="204" t="s">
        <v>231</v>
      </c>
      <c r="E512" s="210" t="s">
        <v>21</v>
      </c>
      <c r="F512" s="211" t="s">
        <v>815</v>
      </c>
      <c r="G512" s="209"/>
      <c r="H512" s="212">
        <v>1</v>
      </c>
      <c r="I512" s="213"/>
      <c r="J512" s="209"/>
      <c r="K512" s="209"/>
      <c r="L512" s="214"/>
      <c r="M512" s="215"/>
      <c r="N512" s="216"/>
      <c r="O512" s="216"/>
      <c r="P512" s="216"/>
      <c r="Q512" s="216"/>
      <c r="R512" s="216"/>
      <c r="S512" s="216"/>
      <c r="T512" s="217"/>
      <c r="AT512" s="218" t="s">
        <v>231</v>
      </c>
      <c r="AU512" s="218" t="s">
        <v>84</v>
      </c>
      <c r="AV512" s="13" t="s">
        <v>84</v>
      </c>
      <c r="AW512" s="13" t="s">
        <v>33</v>
      </c>
      <c r="AX512" s="13" t="s">
        <v>82</v>
      </c>
      <c r="AY512" s="218" t="s">
        <v>221</v>
      </c>
    </row>
    <row r="513" spans="1:65" s="2" customFormat="1" ht="16.5" customHeight="1">
      <c r="A513" s="36"/>
      <c r="B513" s="37"/>
      <c r="C513" s="230" t="s">
        <v>816</v>
      </c>
      <c r="D513" s="230" t="s">
        <v>253</v>
      </c>
      <c r="E513" s="231" t="s">
        <v>817</v>
      </c>
      <c r="F513" s="232" t="s">
        <v>818</v>
      </c>
      <c r="G513" s="233" t="s">
        <v>159</v>
      </c>
      <c r="H513" s="234">
        <v>1</v>
      </c>
      <c r="I513" s="235"/>
      <c r="J513" s="236">
        <f>ROUND(I513*H513,2)</f>
        <v>0</v>
      </c>
      <c r="K513" s="232" t="s">
        <v>226</v>
      </c>
      <c r="L513" s="237"/>
      <c r="M513" s="238" t="s">
        <v>21</v>
      </c>
      <c r="N513" s="239" t="s">
        <v>45</v>
      </c>
      <c r="O513" s="66"/>
      <c r="P513" s="200">
        <f>O513*H513</f>
        <v>0</v>
      </c>
      <c r="Q513" s="200">
        <v>0.02471</v>
      </c>
      <c r="R513" s="200">
        <f>Q513*H513</f>
        <v>0.02471</v>
      </c>
      <c r="S513" s="200">
        <v>0</v>
      </c>
      <c r="T513" s="201">
        <f>S513*H513</f>
        <v>0</v>
      </c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R513" s="202" t="s">
        <v>413</v>
      </c>
      <c r="AT513" s="202" t="s">
        <v>253</v>
      </c>
      <c r="AU513" s="202" t="s">
        <v>84</v>
      </c>
      <c r="AY513" s="19" t="s">
        <v>221</v>
      </c>
      <c r="BE513" s="203">
        <f>IF(N513="základní",J513,0)</f>
        <v>0</v>
      </c>
      <c r="BF513" s="203">
        <f>IF(N513="snížená",J513,0)</f>
        <v>0</v>
      </c>
      <c r="BG513" s="203">
        <f>IF(N513="zákl. přenesená",J513,0)</f>
        <v>0</v>
      </c>
      <c r="BH513" s="203">
        <f>IF(N513="sníž. přenesená",J513,0)</f>
        <v>0</v>
      </c>
      <c r="BI513" s="203">
        <f>IF(N513="nulová",J513,0)</f>
        <v>0</v>
      </c>
      <c r="BJ513" s="19" t="s">
        <v>82</v>
      </c>
      <c r="BK513" s="203">
        <f>ROUND(I513*H513,2)</f>
        <v>0</v>
      </c>
      <c r="BL513" s="19" t="s">
        <v>311</v>
      </c>
      <c r="BM513" s="202" t="s">
        <v>819</v>
      </c>
    </row>
    <row r="514" spans="1:47" s="2" customFormat="1" ht="11.25">
      <c r="A514" s="36"/>
      <c r="B514" s="37"/>
      <c r="C514" s="38"/>
      <c r="D514" s="204" t="s">
        <v>229</v>
      </c>
      <c r="E514" s="38"/>
      <c r="F514" s="205" t="s">
        <v>818</v>
      </c>
      <c r="G514" s="38"/>
      <c r="H514" s="38"/>
      <c r="I514" s="111"/>
      <c r="J514" s="38"/>
      <c r="K514" s="38"/>
      <c r="L514" s="41"/>
      <c r="M514" s="206"/>
      <c r="N514" s="207"/>
      <c r="O514" s="66"/>
      <c r="P514" s="66"/>
      <c r="Q514" s="66"/>
      <c r="R514" s="66"/>
      <c r="S514" s="66"/>
      <c r="T514" s="67"/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T514" s="19" t="s">
        <v>229</v>
      </c>
      <c r="AU514" s="19" t="s">
        <v>84</v>
      </c>
    </row>
    <row r="515" spans="2:51" s="13" customFormat="1" ht="22.5">
      <c r="B515" s="208"/>
      <c r="C515" s="209"/>
      <c r="D515" s="204" t="s">
        <v>231</v>
      </c>
      <c r="E515" s="210" t="s">
        <v>21</v>
      </c>
      <c r="F515" s="211" t="s">
        <v>815</v>
      </c>
      <c r="G515" s="209"/>
      <c r="H515" s="212">
        <v>1</v>
      </c>
      <c r="I515" s="213"/>
      <c r="J515" s="209"/>
      <c r="K515" s="209"/>
      <c r="L515" s="214"/>
      <c r="M515" s="215"/>
      <c r="N515" s="216"/>
      <c r="O515" s="216"/>
      <c r="P515" s="216"/>
      <c r="Q515" s="216"/>
      <c r="R515" s="216"/>
      <c r="S515" s="216"/>
      <c r="T515" s="217"/>
      <c r="AT515" s="218" t="s">
        <v>231</v>
      </c>
      <c r="AU515" s="218" t="s">
        <v>84</v>
      </c>
      <c r="AV515" s="13" t="s">
        <v>84</v>
      </c>
      <c r="AW515" s="13" t="s">
        <v>33</v>
      </c>
      <c r="AX515" s="13" t="s">
        <v>82</v>
      </c>
      <c r="AY515" s="218" t="s">
        <v>221</v>
      </c>
    </row>
    <row r="516" spans="1:65" s="2" customFormat="1" ht="21.75" customHeight="1">
      <c r="A516" s="36"/>
      <c r="B516" s="37"/>
      <c r="C516" s="191" t="s">
        <v>820</v>
      </c>
      <c r="D516" s="191" t="s">
        <v>223</v>
      </c>
      <c r="E516" s="192" t="s">
        <v>821</v>
      </c>
      <c r="F516" s="193" t="s">
        <v>822</v>
      </c>
      <c r="G516" s="194" t="s">
        <v>108</v>
      </c>
      <c r="H516" s="195">
        <v>51.08</v>
      </c>
      <c r="I516" s="196"/>
      <c r="J516" s="197">
        <f>ROUND(I516*H516,2)</f>
        <v>0</v>
      </c>
      <c r="K516" s="193" t="s">
        <v>537</v>
      </c>
      <c r="L516" s="41"/>
      <c r="M516" s="198" t="s">
        <v>21</v>
      </c>
      <c r="N516" s="199" t="s">
        <v>45</v>
      </c>
      <c r="O516" s="66"/>
      <c r="P516" s="200">
        <f>O516*H516</f>
        <v>0</v>
      </c>
      <c r="Q516" s="200">
        <v>0.0035</v>
      </c>
      <c r="R516" s="200">
        <f>Q516*H516</f>
        <v>0.17878</v>
      </c>
      <c r="S516" s="200">
        <v>0</v>
      </c>
      <c r="T516" s="201">
        <f>S516*H516</f>
        <v>0</v>
      </c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R516" s="202" t="s">
        <v>311</v>
      </c>
      <c r="AT516" s="202" t="s">
        <v>223</v>
      </c>
      <c r="AU516" s="202" t="s">
        <v>84</v>
      </c>
      <c r="AY516" s="19" t="s">
        <v>221</v>
      </c>
      <c r="BE516" s="203">
        <f>IF(N516="základní",J516,0)</f>
        <v>0</v>
      </c>
      <c r="BF516" s="203">
        <f>IF(N516="snížená",J516,0)</f>
        <v>0</v>
      </c>
      <c r="BG516" s="203">
        <f>IF(N516="zákl. přenesená",J516,0)</f>
        <v>0</v>
      </c>
      <c r="BH516" s="203">
        <f>IF(N516="sníž. přenesená",J516,0)</f>
        <v>0</v>
      </c>
      <c r="BI516" s="203">
        <f>IF(N516="nulová",J516,0)</f>
        <v>0</v>
      </c>
      <c r="BJ516" s="19" t="s">
        <v>82</v>
      </c>
      <c r="BK516" s="203">
        <f>ROUND(I516*H516,2)</f>
        <v>0</v>
      </c>
      <c r="BL516" s="19" t="s">
        <v>311</v>
      </c>
      <c r="BM516" s="202" t="s">
        <v>823</v>
      </c>
    </row>
    <row r="517" spans="1:47" s="2" customFormat="1" ht="19.5">
      <c r="A517" s="36"/>
      <c r="B517" s="37"/>
      <c r="C517" s="38"/>
      <c r="D517" s="204" t="s">
        <v>229</v>
      </c>
      <c r="E517" s="38"/>
      <c r="F517" s="205" t="s">
        <v>822</v>
      </c>
      <c r="G517" s="38"/>
      <c r="H517" s="38"/>
      <c r="I517" s="111"/>
      <c r="J517" s="38"/>
      <c r="K517" s="38"/>
      <c r="L517" s="41"/>
      <c r="M517" s="206"/>
      <c r="N517" s="207"/>
      <c r="O517" s="66"/>
      <c r="P517" s="66"/>
      <c r="Q517" s="66"/>
      <c r="R517" s="66"/>
      <c r="S517" s="66"/>
      <c r="T517" s="67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T517" s="19" t="s">
        <v>229</v>
      </c>
      <c r="AU517" s="19" t="s">
        <v>84</v>
      </c>
    </row>
    <row r="518" spans="1:47" s="2" customFormat="1" ht="19.5">
      <c r="A518" s="36"/>
      <c r="B518" s="37"/>
      <c r="C518" s="38"/>
      <c r="D518" s="204" t="s">
        <v>406</v>
      </c>
      <c r="E518" s="38"/>
      <c r="F518" s="261" t="s">
        <v>824</v>
      </c>
      <c r="G518" s="38"/>
      <c r="H518" s="38"/>
      <c r="I518" s="111"/>
      <c r="J518" s="38"/>
      <c r="K518" s="38"/>
      <c r="L518" s="41"/>
      <c r="M518" s="206"/>
      <c r="N518" s="207"/>
      <c r="O518" s="66"/>
      <c r="P518" s="66"/>
      <c r="Q518" s="66"/>
      <c r="R518" s="66"/>
      <c r="S518" s="66"/>
      <c r="T518" s="67"/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T518" s="19" t="s">
        <v>406</v>
      </c>
      <c r="AU518" s="19" t="s">
        <v>84</v>
      </c>
    </row>
    <row r="519" spans="2:51" s="15" customFormat="1" ht="11.25">
      <c r="B519" s="240"/>
      <c r="C519" s="241"/>
      <c r="D519" s="204" t="s">
        <v>231</v>
      </c>
      <c r="E519" s="242" t="s">
        <v>21</v>
      </c>
      <c r="F519" s="243" t="s">
        <v>337</v>
      </c>
      <c r="G519" s="241"/>
      <c r="H519" s="242" t="s">
        <v>21</v>
      </c>
      <c r="I519" s="244"/>
      <c r="J519" s="241"/>
      <c r="K519" s="241"/>
      <c r="L519" s="245"/>
      <c r="M519" s="246"/>
      <c r="N519" s="247"/>
      <c r="O519" s="247"/>
      <c r="P519" s="247"/>
      <c r="Q519" s="247"/>
      <c r="R519" s="247"/>
      <c r="S519" s="247"/>
      <c r="T519" s="248"/>
      <c r="AT519" s="249" t="s">
        <v>231</v>
      </c>
      <c r="AU519" s="249" t="s">
        <v>84</v>
      </c>
      <c r="AV519" s="15" t="s">
        <v>82</v>
      </c>
      <c r="AW519" s="15" t="s">
        <v>33</v>
      </c>
      <c r="AX519" s="15" t="s">
        <v>74</v>
      </c>
      <c r="AY519" s="249" t="s">
        <v>221</v>
      </c>
    </row>
    <row r="520" spans="2:51" s="13" customFormat="1" ht="11.25">
      <c r="B520" s="208"/>
      <c r="C520" s="209"/>
      <c r="D520" s="204" t="s">
        <v>231</v>
      </c>
      <c r="E520" s="210" t="s">
        <v>21</v>
      </c>
      <c r="F520" s="211" t="s">
        <v>825</v>
      </c>
      <c r="G520" s="209"/>
      <c r="H520" s="212">
        <v>9.95</v>
      </c>
      <c r="I520" s="213"/>
      <c r="J520" s="209"/>
      <c r="K520" s="209"/>
      <c r="L520" s="214"/>
      <c r="M520" s="215"/>
      <c r="N520" s="216"/>
      <c r="O520" s="216"/>
      <c r="P520" s="216"/>
      <c r="Q520" s="216"/>
      <c r="R520" s="216"/>
      <c r="S520" s="216"/>
      <c r="T520" s="217"/>
      <c r="AT520" s="218" t="s">
        <v>231</v>
      </c>
      <c r="AU520" s="218" t="s">
        <v>84</v>
      </c>
      <c r="AV520" s="13" t="s">
        <v>84</v>
      </c>
      <c r="AW520" s="13" t="s">
        <v>33</v>
      </c>
      <c r="AX520" s="13" t="s">
        <v>74</v>
      </c>
      <c r="AY520" s="218" t="s">
        <v>221</v>
      </c>
    </row>
    <row r="521" spans="2:51" s="13" customFormat="1" ht="11.25">
      <c r="B521" s="208"/>
      <c r="C521" s="209"/>
      <c r="D521" s="204" t="s">
        <v>231</v>
      </c>
      <c r="E521" s="210" t="s">
        <v>21</v>
      </c>
      <c r="F521" s="211" t="s">
        <v>826</v>
      </c>
      <c r="G521" s="209"/>
      <c r="H521" s="212">
        <v>9.13</v>
      </c>
      <c r="I521" s="213"/>
      <c r="J521" s="209"/>
      <c r="K521" s="209"/>
      <c r="L521" s="214"/>
      <c r="M521" s="215"/>
      <c r="N521" s="216"/>
      <c r="O521" s="216"/>
      <c r="P521" s="216"/>
      <c r="Q521" s="216"/>
      <c r="R521" s="216"/>
      <c r="S521" s="216"/>
      <c r="T521" s="217"/>
      <c r="AT521" s="218" t="s">
        <v>231</v>
      </c>
      <c r="AU521" s="218" t="s">
        <v>84</v>
      </c>
      <c r="AV521" s="13" t="s">
        <v>84</v>
      </c>
      <c r="AW521" s="13" t="s">
        <v>33</v>
      </c>
      <c r="AX521" s="13" t="s">
        <v>74</v>
      </c>
      <c r="AY521" s="218" t="s">
        <v>221</v>
      </c>
    </row>
    <row r="522" spans="2:51" s="13" customFormat="1" ht="11.25">
      <c r="B522" s="208"/>
      <c r="C522" s="209"/>
      <c r="D522" s="204" t="s">
        <v>231</v>
      </c>
      <c r="E522" s="210" t="s">
        <v>21</v>
      </c>
      <c r="F522" s="211" t="s">
        <v>827</v>
      </c>
      <c r="G522" s="209"/>
      <c r="H522" s="212">
        <v>5</v>
      </c>
      <c r="I522" s="213"/>
      <c r="J522" s="209"/>
      <c r="K522" s="209"/>
      <c r="L522" s="214"/>
      <c r="M522" s="215"/>
      <c r="N522" s="216"/>
      <c r="O522" s="216"/>
      <c r="P522" s="216"/>
      <c r="Q522" s="216"/>
      <c r="R522" s="216"/>
      <c r="S522" s="216"/>
      <c r="T522" s="217"/>
      <c r="AT522" s="218" t="s">
        <v>231</v>
      </c>
      <c r="AU522" s="218" t="s">
        <v>84</v>
      </c>
      <c r="AV522" s="13" t="s">
        <v>84</v>
      </c>
      <c r="AW522" s="13" t="s">
        <v>33</v>
      </c>
      <c r="AX522" s="13" t="s">
        <v>74</v>
      </c>
      <c r="AY522" s="218" t="s">
        <v>221</v>
      </c>
    </row>
    <row r="523" spans="2:51" s="13" customFormat="1" ht="11.25">
      <c r="B523" s="208"/>
      <c r="C523" s="209"/>
      <c r="D523" s="204" t="s">
        <v>231</v>
      </c>
      <c r="E523" s="210" t="s">
        <v>21</v>
      </c>
      <c r="F523" s="211" t="s">
        <v>448</v>
      </c>
      <c r="G523" s="209"/>
      <c r="H523" s="212">
        <v>27</v>
      </c>
      <c r="I523" s="213"/>
      <c r="J523" s="209"/>
      <c r="K523" s="209"/>
      <c r="L523" s="214"/>
      <c r="M523" s="215"/>
      <c r="N523" s="216"/>
      <c r="O523" s="216"/>
      <c r="P523" s="216"/>
      <c r="Q523" s="216"/>
      <c r="R523" s="216"/>
      <c r="S523" s="216"/>
      <c r="T523" s="217"/>
      <c r="AT523" s="218" t="s">
        <v>231</v>
      </c>
      <c r="AU523" s="218" t="s">
        <v>84</v>
      </c>
      <c r="AV523" s="13" t="s">
        <v>84</v>
      </c>
      <c r="AW523" s="13" t="s">
        <v>33</v>
      </c>
      <c r="AX523" s="13" t="s">
        <v>74</v>
      </c>
      <c r="AY523" s="218" t="s">
        <v>221</v>
      </c>
    </row>
    <row r="524" spans="2:51" s="14" customFormat="1" ht="11.25">
      <c r="B524" s="219"/>
      <c r="C524" s="220"/>
      <c r="D524" s="204" t="s">
        <v>231</v>
      </c>
      <c r="E524" s="221" t="s">
        <v>21</v>
      </c>
      <c r="F524" s="222" t="s">
        <v>239</v>
      </c>
      <c r="G524" s="220"/>
      <c r="H524" s="223">
        <v>51.08</v>
      </c>
      <c r="I524" s="224"/>
      <c r="J524" s="220"/>
      <c r="K524" s="220"/>
      <c r="L524" s="225"/>
      <c r="M524" s="226"/>
      <c r="N524" s="227"/>
      <c r="O524" s="227"/>
      <c r="P524" s="227"/>
      <c r="Q524" s="227"/>
      <c r="R524" s="227"/>
      <c r="S524" s="227"/>
      <c r="T524" s="228"/>
      <c r="AT524" s="229" t="s">
        <v>231</v>
      </c>
      <c r="AU524" s="229" t="s">
        <v>84</v>
      </c>
      <c r="AV524" s="14" t="s">
        <v>227</v>
      </c>
      <c r="AW524" s="14" t="s">
        <v>33</v>
      </c>
      <c r="AX524" s="14" t="s">
        <v>82</v>
      </c>
      <c r="AY524" s="229" t="s">
        <v>221</v>
      </c>
    </row>
    <row r="525" spans="1:65" s="2" customFormat="1" ht="21.75" customHeight="1">
      <c r="A525" s="36"/>
      <c r="B525" s="37"/>
      <c r="C525" s="191" t="s">
        <v>828</v>
      </c>
      <c r="D525" s="191" t="s">
        <v>223</v>
      </c>
      <c r="E525" s="192" t="s">
        <v>829</v>
      </c>
      <c r="F525" s="193" t="s">
        <v>830</v>
      </c>
      <c r="G525" s="194" t="s">
        <v>108</v>
      </c>
      <c r="H525" s="195">
        <v>188.3</v>
      </c>
      <c r="I525" s="196"/>
      <c r="J525" s="197">
        <f>ROUND(I525*H525,2)</f>
        <v>0</v>
      </c>
      <c r="K525" s="193" t="s">
        <v>537</v>
      </c>
      <c r="L525" s="41"/>
      <c r="M525" s="198" t="s">
        <v>21</v>
      </c>
      <c r="N525" s="199" t="s">
        <v>45</v>
      </c>
      <c r="O525" s="66"/>
      <c r="P525" s="200">
        <f>O525*H525</f>
        <v>0</v>
      </c>
      <c r="Q525" s="200">
        <v>0.0035</v>
      </c>
      <c r="R525" s="200">
        <f>Q525*H525</f>
        <v>0.65905</v>
      </c>
      <c r="S525" s="200">
        <v>0</v>
      </c>
      <c r="T525" s="201">
        <f>S525*H525</f>
        <v>0</v>
      </c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R525" s="202" t="s">
        <v>311</v>
      </c>
      <c r="AT525" s="202" t="s">
        <v>223</v>
      </c>
      <c r="AU525" s="202" t="s">
        <v>84</v>
      </c>
      <c r="AY525" s="19" t="s">
        <v>221</v>
      </c>
      <c r="BE525" s="203">
        <f>IF(N525="základní",J525,0)</f>
        <v>0</v>
      </c>
      <c r="BF525" s="203">
        <f>IF(N525="snížená",J525,0)</f>
        <v>0</v>
      </c>
      <c r="BG525" s="203">
        <f>IF(N525="zákl. přenesená",J525,0)</f>
        <v>0</v>
      </c>
      <c r="BH525" s="203">
        <f>IF(N525="sníž. přenesená",J525,0)</f>
        <v>0</v>
      </c>
      <c r="BI525" s="203">
        <f>IF(N525="nulová",J525,0)</f>
        <v>0</v>
      </c>
      <c r="BJ525" s="19" t="s">
        <v>82</v>
      </c>
      <c r="BK525" s="203">
        <f>ROUND(I525*H525,2)</f>
        <v>0</v>
      </c>
      <c r="BL525" s="19" t="s">
        <v>311</v>
      </c>
      <c r="BM525" s="202" t="s">
        <v>831</v>
      </c>
    </row>
    <row r="526" spans="1:47" s="2" customFormat="1" ht="19.5">
      <c r="A526" s="36"/>
      <c r="B526" s="37"/>
      <c r="C526" s="38"/>
      <c r="D526" s="204" t="s">
        <v>229</v>
      </c>
      <c r="E526" s="38"/>
      <c r="F526" s="205" t="s">
        <v>830</v>
      </c>
      <c r="G526" s="38"/>
      <c r="H526" s="38"/>
      <c r="I526" s="111"/>
      <c r="J526" s="38"/>
      <c r="K526" s="38"/>
      <c r="L526" s="41"/>
      <c r="M526" s="206"/>
      <c r="N526" s="207"/>
      <c r="O526" s="66"/>
      <c r="P526" s="66"/>
      <c r="Q526" s="66"/>
      <c r="R526" s="66"/>
      <c r="S526" s="66"/>
      <c r="T526" s="67"/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T526" s="19" t="s">
        <v>229</v>
      </c>
      <c r="AU526" s="19" t="s">
        <v>84</v>
      </c>
    </row>
    <row r="527" spans="1:47" s="2" customFormat="1" ht="19.5">
      <c r="A527" s="36"/>
      <c r="B527" s="37"/>
      <c r="C527" s="38"/>
      <c r="D527" s="204" t="s">
        <v>406</v>
      </c>
      <c r="E527" s="38"/>
      <c r="F527" s="261" t="s">
        <v>832</v>
      </c>
      <c r="G527" s="38"/>
      <c r="H527" s="38"/>
      <c r="I527" s="111"/>
      <c r="J527" s="38"/>
      <c r="K527" s="38"/>
      <c r="L527" s="41"/>
      <c r="M527" s="206"/>
      <c r="N527" s="207"/>
      <c r="O527" s="66"/>
      <c r="P527" s="66"/>
      <c r="Q527" s="66"/>
      <c r="R527" s="66"/>
      <c r="S527" s="66"/>
      <c r="T527" s="67"/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T527" s="19" t="s">
        <v>406</v>
      </c>
      <c r="AU527" s="19" t="s">
        <v>84</v>
      </c>
    </row>
    <row r="528" spans="2:51" s="15" customFormat="1" ht="11.25">
      <c r="B528" s="240"/>
      <c r="C528" s="241"/>
      <c r="D528" s="204" t="s">
        <v>231</v>
      </c>
      <c r="E528" s="242" t="s">
        <v>21</v>
      </c>
      <c r="F528" s="243" t="s">
        <v>337</v>
      </c>
      <c r="G528" s="241"/>
      <c r="H528" s="242" t="s">
        <v>21</v>
      </c>
      <c r="I528" s="244"/>
      <c r="J528" s="241"/>
      <c r="K528" s="241"/>
      <c r="L528" s="245"/>
      <c r="M528" s="246"/>
      <c r="N528" s="247"/>
      <c r="O528" s="247"/>
      <c r="P528" s="247"/>
      <c r="Q528" s="247"/>
      <c r="R528" s="247"/>
      <c r="S528" s="247"/>
      <c r="T528" s="248"/>
      <c r="AT528" s="249" t="s">
        <v>231</v>
      </c>
      <c r="AU528" s="249" t="s">
        <v>84</v>
      </c>
      <c r="AV528" s="15" t="s">
        <v>82</v>
      </c>
      <c r="AW528" s="15" t="s">
        <v>33</v>
      </c>
      <c r="AX528" s="15" t="s">
        <v>74</v>
      </c>
      <c r="AY528" s="249" t="s">
        <v>221</v>
      </c>
    </row>
    <row r="529" spans="2:51" s="13" customFormat="1" ht="11.25">
      <c r="B529" s="208"/>
      <c r="C529" s="209"/>
      <c r="D529" s="204" t="s">
        <v>231</v>
      </c>
      <c r="E529" s="210" t="s">
        <v>21</v>
      </c>
      <c r="F529" s="211" t="s">
        <v>833</v>
      </c>
      <c r="G529" s="209"/>
      <c r="H529" s="212">
        <v>47.5</v>
      </c>
      <c r="I529" s="213"/>
      <c r="J529" s="209"/>
      <c r="K529" s="209"/>
      <c r="L529" s="214"/>
      <c r="M529" s="215"/>
      <c r="N529" s="216"/>
      <c r="O529" s="216"/>
      <c r="P529" s="216"/>
      <c r="Q529" s="216"/>
      <c r="R529" s="216"/>
      <c r="S529" s="216"/>
      <c r="T529" s="217"/>
      <c r="AT529" s="218" t="s">
        <v>231</v>
      </c>
      <c r="AU529" s="218" t="s">
        <v>84</v>
      </c>
      <c r="AV529" s="13" t="s">
        <v>84</v>
      </c>
      <c r="AW529" s="13" t="s">
        <v>33</v>
      </c>
      <c r="AX529" s="13" t="s">
        <v>74</v>
      </c>
      <c r="AY529" s="218" t="s">
        <v>221</v>
      </c>
    </row>
    <row r="530" spans="2:51" s="13" customFormat="1" ht="11.25">
      <c r="B530" s="208"/>
      <c r="C530" s="209"/>
      <c r="D530" s="204" t="s">
        <v>231</v>
      </c>
      <c r="E530" s="210" t="s">
        <v>21</v>
      </c>
      <c r="F530" s="211" t="s">
        <v>834</v>
      </c>
      <c r="G530" s="209"/>
      <c r="H530" s="212">
        <v>46.6</v>
      </c>
      <c r="I530" s="213"/>
      <c r="J530" s="209"/>
      <c r="K530" s="209"/>
      <c r="L530" s="214"/>
      <c r="M530" s="215"/>
      <c r="N530" s="216"/>
      <c r="O530" s="216"/>
      <c r="P530" s="216"/>
      <c r="Q530" s="216"/>
      <c r="R530" s="216"/>
      <c r="S530" s="216"/>
      <c r="T530" s="217"/>
      <c r="AT530" s="218" t="s">
        <v>231</v>
      </c>
      <c r="AU530" s="218" t="s">
        <v>84</v>
      </c>
      <c r="AV530" s="13" t="s">
        <v>84</v>
      </c>
      <c r="AW530" s="13" t="s">
        <v>33</v>
      </c>
      <c r="AX530" s="13" t="s">
        <v>74</v>
      </c>
      <c r="AY530" s="218" t="s">
        <v>221</v>
      </c>
    </row>
    <row r="531" spans="2:51" s="13" customFormat="1" ht="11.25">
      <c r="B531" s="208"/>
      <c r="C531" s="209"/>
      <c r="D531" s="204" t="s">
        <v>231</v>
      </c>
      <c r="E531" s="210" t="s">
        <v>21</v>
      </c>
      <c r="F531" s="211" t="s">
        <v>835</v>
      </c>
      <c r="G531" s="209"/>
      <c r="H531" s="212">
        <v>49.7</v>
      </c>
      <c r="I531" s="213"/>
      <c r="J531" s="209"/>
      <c r="K531" s="209"/>
      <c r="L531" s="214"/>
      <c r="M531" s="215"/>
      <c r="N531" s="216"/>
      <c r="O531" s="216"/>
      <c r="P531" s="216"/>
      <c r="Q531" s="216"/>
      <c r="R531" s="216"/>
      <c r="S531" s="216"/>
      <c r="T531" s="217"/>
      <c r="AT531" s="218" t="s">
        <v>231</v>
      </c>
      <c r="AU531" s="218" t="s">
        <v>84</v>
      </c>
      <c r="AV531" s="13" t="s">
        <v>84</v>
      </c>
      <c r="AW531" s="13" t="s">
        <v>33</v>
      </c>
      <c r="AX531" s="13" t="s">
        <v>74</v>
      </c>
      <c r="AY531" s="218" t="s">
        <v>221</v>
      </c>
    </row>
    <row r="532" spans="2:51" s="13" customFormat="1" ht="11.25">
      <c r="B532" s="208"/>
      <c r="C532" s="209"/>
      <c r="D532" s="204" t="s">
        <v>231</v>
      </c>
      <c r="E532" s="210" t="s">
        <v>21</v>
      </c>
      <c r="F532" s="211" t="s">
        <v>836</v>
      </c>
      <c r="G532" s="209"/>
      <c r="H532" s="212">
        <v>44.5</v>
      </c>
      <c r="I532" s="213"/>
      <c r="J532" s="209"/>
      <c r="K532" s="209"/>
      <c r="L532" s="214"/>
      <c r="M532" s="215"/>
      <c r="N532" s="216"/>
      <c r="O532" s="216"/>
      <c r="P532" s="216"/>
      <c r="Q532" s="216"/>
      <c r="R532" s="216"/>
      <c r="S532" s="216"/>
      <c r="T532" s="217"/>
      <c r="AT532" s="218" t="s">
        <v>231</v>
      </c>
      <c r="AU532" s="218" t="s">
        <v>84</v>
      </c>
      <c r="AV532" s="13" t="s">
        <v>84</v>
      </c>
      <c r="AW532" s="13" t="s">
        <v>33</v>
      </c>
      <c r="AX532" s="13" t="s">
        <v>74</v>
      </c>
      <c r="AY532" s="218" t="s">
        <v>221</v>
      </c>
    </row>
    <row r="533" spans="2:51" s="14" customFormat="1" ht="11.25">
      <c r="B533" s="219"/>
      <c r="C533" s="220"/>
      <c r="D533" s="204" t="s">
        <v>231</v>
      </c>
      <c r="E533" s="221" t="s">
        <v>837</v>
      </c>
      <c r="F533" s="222" t="s">
        <v>239</v>
      </c>
      <c r="G533" s="220"/>
      <c r="H533" s="223">
        <v>188.3</v>
      </c>
      <c r="I533" s="224"/>
      <c r="J533" s="220"/>
      <c r="K533" s="220"/>
      <c r="L533" s="225"/>
      <c r="M533" s="226"/>
      <c r="N533" s="227"/>
      <c r="O533" s="227"/>
      <c r="P533" s="227"/>
      <c r="Q533" s="227"/>
      <c r="R533" s="227"/>
      <c r="S533" s="227"/>
      <c r="T533" s="228"/>
      <c r="AT533" s="229" t="s">
        <v>231</v>
      </c>
      <c r="AU533" s="229" t="s">
        <v>84</v>
      </c>
      <c r="AV533" s="14" t="s">
        <v>227</v>
      </c>
      <c r="AW533" s="14" t="s">
        <v>33</v>
      </c>
      <c r="AX533" s="14" t="s">
        <v>82</v>
      </c>
      <c r="AY533" s="229" t="s">
        <v>221</v>
      </c>
    </row>
    <row r="534" spans="1:65" s="2" customFormat="1" ht="21.75" customHeight="1">
      <c r="A534" s="36"/>
      <c r="B534" s="37"/>
      <c r="C534" s="191" t="s">
        <v>838</v>
      </c>
      <c r="D534" s="191" t="s">
        <v>223</v>
      </c>
      <c r="E534" s="192" t="s">
        <v>839</v>
      </c>
      <c r="F534" s="193" t="s">
        <v>840</v>
      </c>
      <c r="G534" s="194" t="s">
        <v>108</v>
      </c>
      <c r="H534" s="195">
        <v>52</v>
      </c>
      <c r="I534" s="196"/>
      <c r="J534" s="197">
        <f>ROUND(I534*H534,2)</f>
        <v>0</v>
      </c>
      <c r="K534" s="193" t="s">
        <v>537</v>
      </c>
      <c r="L534" s="41"/>
      <c r="M534" s="198" t="s">
        <v>21</v>
      </c>
      <c r="N534" s="199" t="s">
        <v>45</v>
      </c>
      <c r="O534" s="66"/>
      <c r="P534" s="200">
        <f>O534*H534</f>
        <v>0</v>
      </c>
      <c r="Q534" s="200">
        <v>0.0035</v>
      </c>
      <c r="R534" s="200">
        <f>Q534*H534</f>
        <v>0.182</v>
      </c>
      <c r="S534" s="200">
        <v>0</v>
      </c>
      <c r="T534" s="201">
        <f>S534*H534</f>
        <v>0</v>
      </c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R534" s="202" t="s">
        <v>311</v>
      </c>
      <c r="AT534" s="202" t="s">
        <v>223</v>
      </c>
      <c r="AU534" s="202" t="s">
        <v>84</v>
      </c>
      <c r="AY534" s="19" t="s">
        <v>221</v>
      </c>
      <c r="BE534" s="203">
        <f>IF(N534="základní",J534,0)</f>
        <v>0</v>
      </c>
      <c r="BF534" s="203">
        <f>IF(N534="snížená",J534,0)</f>
        <v>0</v>
      </c>
      <c r="BG534" s="203">
        <f>IF(N534="zákl. přenesená",J534,0)</f>
        <v>0</v>
      </c>
      <c r="BH534" s="203">
        <f>IF(N534="sníž. přenesená",J534,0)</f>
        <v>0</v>
      </c>
      <c r="BI534" s="203">
        <f>IF(N534="nulová",J534,0)</f>
        <v>0</v>
      </c>
      <c r="BJ534" s="19" t="s">
        <v>82</v>
      </c>
      <c r="BK534" s="203">
        <f>ROUND(I534*H534,2)</f>
        <v>0</v>
      </c>
      <c r="BL534" s="19" t="s">
        <v>311</v>
      </c>
      <c r="BM534" s="202" t="s">
        <v>841</v>
      </c>
    </row>
    <row r="535" spans="1:47" s="2" customFormat="1" ht="19.5">
      <c r="A535" s="36"/>
      <c r="B535" s="37"/>
      <c r="C535" s="38"/>
      <c r="D535" s="204" t="s">
        <v>229</v>
      </c>
      <c r="E535" s="38"/>
      <c r="F535" s="205" t="s">
        <v>840</v>
      </c>
      <c r="G535" s="38"/>
      <c r="H535" s="38"/>
      <c r="I535" s="111"/>
      <c r="J535" s="38"/>
      <c r="K535" s="38"/>
      <c r="L535" s="41"/>
      <c r="M535" s="206"/>
      <c r="N535" s="207"/>
      <c r="O535" s="66"/>
      <c r="P535" s="66"/>
      <c r="Q535" s="66"/>
      <c r="R535" s="66"/>
      <c r="S535" s="66"/>
      <c r="T535" s="67"/>
      <c r="U535" s="36"/>
      <c r="V535" s="36"/>
      <c r="W535" s="36"/>
      <c r="X535" s="36"/>
      <c r="Y535" s="36"/>
      <c r="Z535" s="36"/>
      <c r="AA535" s="36"/>
      <c r="AB535" s="36"/>
      <c r="AC535" s="36"/>
      <c r="AD535" s="36"/>
      <c r="AE535" s="36"/>
      <c r="AT535" s="19" t="s">
        <v>229</v>
      </c>
      <c r="AU535" s="19" t="s">
        <v>84</v>
      </c>
    </row>
    <row r="536" spans="1:47" s="2" customFormat="1" ht="19.5">
      <c r="A536" s="36"/>
      <c r="B536" s="37"/>
      <c r="C536" s="38"/>
      <c r="D536" s="204" t="s">
        <v>406</v>
      </c>
      <c r="E536" s="38"/>
      <c r="F536" s="261" t="s">
        <v>842</v>
      </c>
      <c r="G536" s="38"/>
      <c r="H536" s="38"/>
      <c r="I536" s="111"/>
      <c r="J536" s="38"/>
      <c r="K536" s="38"/>
      <c r="L536" s="41"/>
      <c r="M536" s="206"/>
      <c r="N536" s="207"/>
      <c r="O536" s="66"/>
      <c r="P536" s="66"/>
      <c r="Q536" s="66"/>
      <c r="R536" s="66"/>
      <c r="S536" s="66"/>
      <c r="T536" s="67"/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T536" s="19" t="s">
        <v>406</v>
      </c>
      <c r="AU536" s="19" t="s">
        <v>84</v>
      </c>
    </row>
    <row r="537" spans="2:51" s="15" customFormat="1" ht="11.25">
      <c r="B537" s="240"/>
      <c r="C537" s="241"/>
      <c r="D537" s="204" t="s">
        <v>231</v>
      </c>
      <c r="E537" s="242" t="s">
        <v>21</v>
      </c>
      <c r="F537" s="243" t="s">
        <v>337</v>
      </c>
      <c r="G537" s="241"/>
      <c r="H537" s="242" t="s">
        <v>21</v>
      </c>
      <c r="I537" s="244"/>
      <c r="J537" s="241"/>
      <c r="K537" s="241"/>
      <c r="L537" s="245"/>
      <c r="M537" s="246"/>
      <c r="N537" s="247"/>
      <c r="O537" s="247"/>
      <c r="P537" s="247"/>
      <c r="Q537" s="247"/>
      <c r="R537" s="247"/>
      <c r="S537" s="247"/>
      <c r="T537" s="248"/>
      <c r="AT537" s="249" t="s">
        <v>231</v>
      </c>
      <c r="AU537" s="249" t="s">
        <v>84</v>
      </c>
      <c r="AV537" s="15" t="s">
        <v>82</v>
      </c>
      <c r="AW537" s="15" t="s">
        <v>33</v>
      </c>
      <c r="AX537" s="15" t="s">
        <v>74</v>
      </c>
      <c r="AY537" s="249" t="s">
        <v>221</v>
      </c>
    </row>
    <row r="538" spans="2:51" s="13" customFormat="1" ht="11.25">
      <c r="B538" s="208"/>
      <c r="C538" s="209"/>
      <c r="D538" s="204" t="s">
        <v>231</v>
      </c>
      <c r="E538" s="210" t="s">
        <v>21</v>
      </c>
      <c r="F538" s="211" t="s">
        <v>843</v>
      </c>
      <c r="G538" s="209"/>
      <c r="H538" s="212">
        <v>13</v>
      </c>
      <c r="I538" s="213"/>
      <c r="J538" s="209"/>
      <c r="K538" s="209"/>
      <c r="L538" s="214"/>
      <c r="M538" s="215"/>
      <c r="N538" s="216"/>
      <c r="O538" s="216"/>
      <c r="P538" s="216"/>
      <c r="Q538" s="216"/>
      <c r="R538" s="216"/>
      <c r="S538" s="216"/>
      <c r="T538" s="217"/>
      <c r="AT538" s="218" t="s">
        <v>231</v>
      </c>
      <c r="AU538" s="218" t="s">
        <v>84</v>
      </c>
      <c r="AV538" s="13" t="s">
        <v>84</v>
      </c>
      <c r="AW538" s="13" t="s">
        <v>33</v>
      </c>
      <c r="AX538" s="13" t="s">
        <v>74</v>
      </c>
      <c r="AY538" s="218" t="s">
        <v>221</v>
      </c>
    </row>
    <row r="539" spans="2:51" s="13" customFormat="1" ht="11.25">
      <c r="B539" s="208"/>
      <c r="C539" s="209"/>
      <c r="D539" s="204" t="s">
        <v>231</v>
      </c>
      <c r="E539" s="210" t="s">
        <v>21</v>
      </c>
      <c r="F539" s="211" t="s">
        <v>844</v>
      </c>
      <c r="G539" s="209"/>
      <c r="H539" s="212">
        <v>13</v>
      </c>
      <c r="I539" s="213"/>
      <c r="J539" s="209"/>
      <c r="K539" s="209"/>
      <c r="L539" s="214"/>
      <c r="M539" s="215"/>
      <c r="N539" s="216"/>
      <c r="O539" s="216"/>
      <c r="P539" s="216"/>
      <c r="Q539" s="216"/>
      <c r="R539" s="216"/>
      <c r="S539" s="216"/>
      <c r="T539" s="217"/>
      <c r="AT539" s="218" t="s">
        <v>231</v>
      </c>
      <c r="AU539" s="218" t="s">
        <v>84</v>
      </c>
      <c r="AV539" s="13" t="s">
        <v>84</v>
      </c>
      <c r="AW539" s="13" t="s">
        <v>33</v>
      </c>
      <c r="AX539" s="13" t="s">
        <v>74</v>
      </c>
      <c r="AY539" s="218" t="s">
        <v>221</v>
      </c>
    </row>
    <row r="540" spans="2:51" s="13" customFormat="1" ht="11.25">
      <c r="B540" s="208"/>
      <c r="C540" s="209"/>
      <c r="D540" s="204" t="s">
        <v>231</v>
      </c>
      <c r="E540" s="210" t="s">
        <v>21</v>
      </c>
      <c r="F540" s="211" t="s">
        <v>845</v>
      </c>
      <c r="G540" s="209"/>
      <c r="H540" s="212">
        <v>13</v>
      </c>
      <c r="I540" s="213"/>
      <c r="J540" s="209"/>
      <c r="K540" s="209"/>
      <c r="L540" s="214"/>
      <c r="M540" s="215"/>
      <c r="N540" s="216"/>
      <c r="O540" s="216"/>
      <c r="P540" s="216"/>
      <c r="Q540" s="216"/>
      <c r="R540" s="216"/>
      <c r="S540" s="216"/>
      <c r="T540" s="217"/>
      <c r="AT540" s="218" t="s">
        <v>231</v>
      </c>
      <c r="AU540" s="218" t="s">
        <v>84</v>
      </c>
      <c r="AV540" s="13" t="s">
        <v>84</v>
      </c>
      <c r="AW540" s="13" t="s">
        <v>33</v>
      </c>
      <c r="AX540" s="13" t="s">
        <v>74</v>
      </c>
      <c r="AY540" s="218" t="s">
        <v>221</v>
      </c>
    </row>
    <row r="541" spans="2:51" s="13" customFormat="1" ht="11.25">
      <c r="B541" s="208"/>
      <c r="C541" s="209"/>
      <c r="D541" s="204" t="s">
        <v>231</v>
      </c>
      <c r="E541" s="210" t="s">
        <v>21</v>
      </c>
      <c r="F541" s="211" t="s">
        <v>846</v>
      </c>
      <c r="G541" s="209"/>
      <c r="H541" s="212">
        <v>13</v>
      </c>
      <c r="I541" s="213"/>
      <c r="J541" s="209"/>
      <c r="K541" s="209"/>
      <c r="L541" s="214"/>
      <c r="M541" s="215"/>
      <c r="N541" s="216"/>
      <c r="O541" s="216"/>
      <c r="P541" s="216"/>
      <c r="Q541" s="216"/>
      <c r="R541" s="216"/>
      <c r="S541" s="216"/>
      <c r="T541" s="217"/>
      <c r="AT541" s="218" t="s">
        <v>231</v>
      </c>
      <c r="AU541" s="218" t="s">
        <v>84</v>
      </c>
      <c r="AV541" s="13" t="s">
        <v>84</v>
      </c>
      <c r="AW541" s="13" t="s">
        <v>33</v>
      </c>
      <c r="AX541" s="13" t="s">
        <v>74</v>
      </c>
      <c r="AY541" s="218" t="s">
        <v>221</v>
      </c>
    </row>
    <row r="542" spans="2:51" s="14" customFormat="1" ht="11.25">
      <c r="B542" s="219"/>
      <c r="C542" s="220"/>
      <c r="D542" s="204" t="s">
        <v>231</v>
      </c>
      <c r="E542" s="221" t="s">
        <v>847</v>
      </c>
      <c r="F542" s="222" t="s">
        <v>239</v>
      </c>
      <c r="G542" s="220"/>
      <c r="H542" s="223">
        <v>52</v>
      </c>
      <c r="I542" s="224"/>
      <c r="J542" s="220"/>
      <c r="K542" s="220"/>
      <c r="L542" s="225"/>
      <c r="M542" s="226"/>
      <c r="N542" s="227"/>
      <c r="O542" s="227"/>
      <c r="P542" s="227"/>
      <c r="Q542" s="227"/>
      <c r="R542" s="227"/>
      <c r="S542" s="227"/>
      <c r="T542" s="228"/>
      <c r="AT542" s="229" t="s">
        <v>231</v>
      </c>
      <c r="AU542" s="229" t="s">
        <v>84</v>
      </c>
      <c r="AV542" s="14" t="s">
        <v>227</v>
      </c>
      <c r="AW542" s="14" t="s">
        <v>33</v>
      </c>
      <c r="AX542" s="14" t="s">
        <v>82</v>
      </c>
      <c r="AY542" s="229" t="s">
        <v>221</v>
      </c>
    </row>
    <row r="543" spans="1:65" s="2" customFormat="1" ht="21.75" customHeight="1">
      <c r="A543" s="36"/>
      <c r="B543" s="37"/>
      <c r="C543" s="191" t="s">
        <v>848</v>
      </c>
      <c r="D543" s="191" t="s">
        <v>223</v>
      </c>
      <c r="E543" s="192" t="s">
        <v>849</v>
      </c>
      <c r="F543" s="193" t="s">
        <v>850</v>
      </c>
      <c r="G543" s="194" t="s">
        <v>132</v>
      </c>
      <c r="H543" s="195">
        <v>5.095</v>
      </c>
      <c r="I543" s="196"/>
      <c r="J543" s="197">
        <f>ROUND(I543*H543,2)</f>
        <v>0</v>
      </c>
      <c r="K543" s="193" t="s">
        <v>226</v>
      </c>
      <c r="L543" s="41"/>
      <c r="M543" s="198" t="s">
        <v>21</v>
      </c>
      <c r="N543" s="199" t="s">
        <v>45</v>
      </c>
      <c r="O543" s="66"/>
      <c r="P543" s="200">
        <f>O543*H543</f>
        <v>0</v>
      </c>
      <c r="Q543" s="200">
        <v>0</v>
      </c>
      <c r="R543" s="200">
        <f>Q543*H543</f>
        <v>0</v>
      </c>
      <c r="S543" s="200">
        <v>0</v>
      </c>
      <c r="T543" s="201">
        <f>S543*H543</f>
        <v>0</v>
      </c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R543" s="202" t="s">
        <v>311</v>
      </c>
      <c r="AT543" s="202" t="s">
        <v>223</v>
      </c>
      <c r="AU543" s="202" t="s">
        <v>84</v>
      </c>
      <c r="AY543" s="19" t="s">
        <v>221</v>
      </c>
      <c r="BE543" s="203">
        <f>IF(N543="základní",J543,0)</f>
        <v>0</v>
      </c>
      <c r="BF543" s="203">
        <f>IF(N543="snížená",J543,0)</f>
        <v>0</v>
      </c>
      <c r="BG543" s="203">
        <f>IF(N543="zákl. přenesená",J543,0)</f>
        <v>0</v>
      </c>
      <c r="BH543" s="203">
        <f>IF(N543="sníž. přenesená",J543,0)</f>
        <v>0</v>
      </c>
      <c r="BI543" s="203">
        <f>IF(N543="nulová",J543,0)</f>
        <v>0</v>
      </c>
      <c r="BJ543" s="19" t="s">
        <v>82</v>
      </c>
      <c r="BK543" s="203">
        <f>ROUND(I543*H543,2)</f>
        <v>0</v>
      </c>
      <c r="BL543" s="19" t="s">
        <v>311</v>
      </c>
      <c r="BM543" s="202" t="s">
        <v>851</v>
      </c>
    </row>
    <row r="544" spans="1:47" s="2" customFormat="1" ht="39">
      <c r="A544" s="36"/>
      <c r="B544" s="37"/>
      <c r="C544" s="38"/>
      <c r="D544" s="204" t="s">
        <v>229</v>
      </c>
      <c r="E544" s="38"/>
      <c r="F544" s="205" t="s">
        <v>852</v>
      </c>
      <c r="G544" s="38"/>
      <c r="H544" s="38"/>
      <c r="I544" s="111"/>
      <c r="J544" s="38"/>
      <c r="K544" s="38"/>
      <c r="L544" s="41"/>
      <c r="M544" s="206"/>
      <c r="N544" s="207"/>
      <c r="O544" s="66"/>
      <c r="P544" s="66"/>
      <c r="Q544" s="66"/>
      <c r="R544" s="66"/>
      <c r="S544" s="66"/>
      <c r="T544" s="67"/>
      <c r="U544" s="36"/>
      <c r="V544" s="36"/>
      <c r="W544" s="36"/>
      <c r="X544" s="36"/>
      <c r="Y544" s="36"/>
      <c r="Z544" s="36"/>
      <c r="AA544" s="36"/>
      <c r="AB544" s="36"/>
      <c r="AC544" s="36"/>
      <c r="AD544" s="36"/>
      <c r="AE544" s="36"/>
      <c r="AT544" s="19" t="s">
        <v>229</v>
      </c>
      <c r="AU544" s="19" t="s">
        <v>84</v>
      </c>
    </row>
    <row r="545" spans="1:65" s="2" customFormat="1" ht="21.75" customHeight="1">
      <c r="A545" s="36"/>
      <c r="B545" s="37"/>
      <c r="C545" s="191" t="s">
        <v>853</v>
      </c>
      <c r="D545" s="191" t="s">
        <v>223</v>
      </c>
      <c r="E545" s="192" t="s">
        <v>854</v>
      </c>
      <c r="F545" s="193" t="s">
        <v>855</v>
      </c>
      <c r="G545" s="194" t="s">
        <v>132</v>
      </c>
      <c r="H545" s="195">
        <v>5.095</v>
      </c>
      <c r="I545" s="196"/>
      <c r="J545" s="197">
        <f>ROUND(I545*H545,2)</f>
        <v>0</v>
      </c>
      <c r="K545" s="193" t="s">
        <v>226</v>
      </c>
      <c r="L545" s="41"/>
      <c r="M545" s="198" t="s">
        <v>21</v>
      </c>
      <c r="N545" s="199" t="s">
        <v>45</v>
      </c>
      <c r="O545" s="66"/>
      <c r="P545" s="200">
        <f>O545*H545</f>
        <v>0</v>
      </c>
      <c r="Q545" s="200">
        <v>0</v>
      </c>
      <c r="R545" s="200">
        <f>Q545*H545</f>
        <v>0</v>
      </c>
      <c r="S545" s="200">
        <v>0</v>
      </c>
      <c r="T545" s="201">
        <f>S545*H545</f>
        <v>0</v>
      </c>
      <c r="U545" s="36"/>
      <c r="V545" s="36"/>
      <c r="W545" s="36"/>
      <c r="X545" s="36"/>
      <c r="Y545" s="36"/>
      <c r="Z545" s="36"/>
      <c r="AA545" s="36"/>
      <c r="AB545" s="36"/>
      <c r="AC545" s="36"/>
      <c r="AD545" s="36"/>
      <c r="AE545" s="36"/>
      <c r="AR545" s="202" t="s">
        <v>311</v>
      </c>
      <c r="AT545" s="202" t="s">
        <v>223</v>
      </c>
      <c r="AU545" s="202" t="s">
        <v>84</v>
      </c>
      <c r="AY545" s="19" t="s">
        <v>221</v>
      </c>
      <c r="BE545" s="203">
        <f>IF(N545="základní",J545,0)</f>
        <v>0</v>
      </c>
      <c r="BF545" s="203">
        <f>IF(N545="snížená",J545,0)</f>
        <v>0</v>
      </c>
      <c r="BG545" s="203">
        <f>IF(N545="zákl. přenesená",J545,0)</f>
        <v>0</v>
      </c>
      <c r="BH545" s="203">
        <f>IF(N545="sníž. přenesená",J545,0)</f>
        <v>0</v>
      </c>
      <c r="BI545" s="203">
        <f>IF(N545="nulová",J545,0)</f>
        <v>0</v>
      </c>
      <c r="BJ545" s="19" t="s">
        <v>82</v>
      </c>
      <c r="BK545" s="203">
        <f>ROUND(I545*H545,2)</f>
        <v>0</v>
      </c>
      <c r="BL545" s="19" t="s">
        <v>311</v>
      </c>
      <c r="BM545" s="202" t="s">
        <v>856</v>
      </c>
    </row>
    <row r="546" spans="1:47" s="2" customFormat="1" ht="39">
      <c r="A546" s="36"/>
      <c r="B546" s="37"/>
      <c r="C546" s="38"/>
      <c r="D546" s="204" t="s">
        <v>229</v>
      </c>
      <c r="E546" s="38"/>
      <c r="F546" s="205" t="s">
        <v>857</v>
      </c>
      <c r="G546" s="38"/>
      <c r="H546" s="38"/>
      <c r="I546" s="111"/>
      <c r="J546" s="38"/>
      <c r="K546" s="38"/>
      <c r="L546" s="41"/>
      <c r="M546" s="206"/>
      <c r="N546" s="207"/>
      <c r="O546" s="66"/>
      <c r="P546" s="66"/>
      <c r="Q546" s="66"/>
      <c r="R546" s="66"/>
      <c r="S546" s="66"/>
      <c r="T546" s="67"/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T546" s="19" t="s">
        <v>229</v>
      </c>
      <c r="AU546" s="19" t="s">
        <v>84</v>
      </c>
    </row>
    <row r="547" spans="2:63" s="12" customFormat="1" ht="22.9" customHeight="1">
      <c r="B547" s="175"/>
      <c r="C547" s="176"/>
      <c r="D547" s="177" t="s">
        <v>73</v>
      </c>
      <c r="E547" s="189" t="s">
        <v>858</v>
      </c>
      <c r="F547" s="189" t="s">
        <v>859</v>
      </c>
      <c r="G547" s="176"/>
      <c r="H547" s="176"/>
      <c r="I547" s="179"/>
      <c r="J547" s="190">
        <f>BK547</f>
        <v>0</v>
      </c>
      <c r="K547" s="176"/>
      <c r="L547" s="181"/>
      <c r="M547" s="182"/>
      <c r="N547" s="183"/>
      <c r="O547" s="183"/>
      <c r="P547" s="184">
        <f>SUM(P548:P582)</f>
        <v>0</v>
      </c>
      <c r="Q547" s="183"/>
      <c r="R547" s="184">
        <f>SUM(R548:R582)</f>
        <v>0.25134999999999996</v>
      </c>
      <c r="S547" s="183"/>
      <c r="T547" s="185">
        <f>SUM(T548:T582)</f>
        <v>0</v>
      </c>
      <c r="AR547" s="186" t="s">
        <v>84</v>
      </c>
      <c r="AT547" s="187" t="s">
        <v>73</v>
      </c>
      <c r="AU547" s="187" t="s">
        <v>82</v>
      </c>
      <c r="AY547" s="186" t="s">
        <v>221</v>
      </c>
      <c r="BK547" s="188">
        <f>SUM(BK548:BK582)</f>
        <v>0</v>
      </c>
    </row>
    <row r="548" spans="1:65" s="2" customFormat="1" ht="21.75" customHeight="1">
      <c r="A548" s="36"/>
      <c r="B548" s="37"/>
      <c r="C548" s="191" t="s">
        <v>860</v>
      </c>
      <c r="D548" s="191" t="s">
        <v>223</v>
      </c>
      <c r="E548" s="192" t="s">
        <v>861</v>
      </c>
      <c r="F548" s="193" t="s">
        <v>862</v>
      </c>
      <c r="G548" s="194" t="s">
        <v>159</v>
      </c>
      <c r="H548" s="195">
        <v>1</v>
      </c>
      <c r="I548" s="196"/>
      <c r="J548" s="197">
        <f>ROUND(I548*H548,2)</f>
        <v>0</v>
      </c>
      <c r="K548" s="193" t="s">
        <v>226</v>
      </c>
      <c r="L548" s="41"/>
      <c r="M548" s="198" t="s">
        <v>21</v>
      </c>
      <c r="N548" s="199" t="s">
        <v>45</v>
      </c>
      <c r="O548" s="66"/>
      <c r="P548" s="200">
        <f>O548*H548</f>
        <v>0</v>
      </c>
      <c r="Q548" s="200">
        <v>0</v>
      </c>
      <c r="R548" s="200">
        <f>Q548*H548</f>
        <v>0</v>
      </c>
      <c r="S548" s="200">
        <v>0</v>
      </c>
      <c r="T548" s="201">
        <f>S548*H548</f>
        <v>0</v>
      </c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R548" s="202" t="s">
        <v>311</v>
      </c>
      <c r="AT548" s="202" t="s">
        <v>223</v>
      </c>
      <c r="AU548" s="202" t="s">
        <v>84</v>
      </c>
      <c r="AY548" s="19" t="s">
        <v>221</v>
      </c>
      <c r="BE548" s="203">
        <f>IF(N548="základní",J548,0)</f>
        <v>0</v>
      </c>
      <c r="BF548" s="203">
        <f>IF(N548="snížená",J548,0)</f>
        <v>0</v>
      </c>
      <c r="BG548" s="203">
        <f>IF(N548="zákl. přenesená",J548,0)</f>
        <v>0</v>
      </c>
      <c r="BH548" s="203">
        <f>IF(N548="sníž. přenesená",J548,0)</f>
        <v>0</v>
      </c>
      <c r="BI548" s="203">
        <f>IF(N548="nulová",J548,0)</f>
        <v>0</v>
      </c>
      <c r="BJ548" s="19" t="s">
        <v>82</v>
      </c>
      <c r="BK548" s="203">
        <f>ROUND(I548*H548,2)</f>
        <v>0</v>
      </c>
      <c r="BL548" s="19" t="s">
        <v>311</v>
      </c>
      <c r="BM548" s="202" t="s">
        <v>863</v>
      </c>
    </row>
    <row r="549" spans="1:47" s="2" customFormat="1" ht="29.25">
      <c r="A549" s="36"/>
      <c r="B549" s="37"/>
      <c r="C549" s="38"/>
      <c r="D549" s="204" t="s">
        <v>229</v>
      </c>
      <c r="E549" s="38"/>
      <c r="F549" s="205" t="s">
        <v>864</v>
      </c>
      <c r="G549" s="38"/>
      <c r="H549" s="38"/>
      <c r="I549" s="111"/>
      <c r="J549" s="38"/>
      <c r="K549" s="38"/>
      <c r="L549" s="41"/>
      <c r="M549" s="206"/>
      <c r="N549" s="207"/>
      <c r="O549" s="66"/>
      <c r="P549" s="66"/>
      <c r="Q549" s="66"/>
      <c r="R549" s="66"/>
      <c r="S549" s="66"/>
      <c r="T549" s="67"/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T549" s="19" t="s">
        <v>229</v>
      </c>
      <c r="AU549" s="19" t="s">
        <v>84</v>
      </c>
    </row>
    <row r="550" spans="2:51" s="13" customFormat="1" ht="22.5">
      <c r="B550" s="208"/>
      <c r="C550" s="209"/>
      <c r="D550" s="204" t="s">
        <v>231</v>
      </c>
      <c r="E550" s="210" t="s">
        <v>21</v>
      </c>
      <c r="F550" s="211" t="s">
        <v>815</v>
      </c>
      <c r="G550" s="209"/>
      <c r="H550" s="212">
        <v>1</v>
      </c>
      <c r="I550" s="213"/>
      <c r="J550" s="209"/>
      <c r="K550" s="209"/>
      <c r="L550" s="214"/>
      <c r="M550" s="215"/>
      <c r="N550" s="216"/>
      <c r="O550" s="216"/>
      <c r="P550" s="216"/>
      <c r="Q550" s="216"/>
      <c r="R550" s="216"/>
      <c r="S550" s="216"/>
      <c r="T550" s="217"/>
      <c r="AT550" s="218" t="s">
        <v>231</v>
      </c>
      <c r="AU550" s="218" t="s">
        <v>84</v>
      </c>
      <c r="AV550" s="13" t="s">
        <v>84</v>
      </c>
      <c r="AW550" s="13" t="s">
        <v>33</v>
      </c>
      <c r="AX550" s="13" t="s">
        <v>82</v>
      </c>
      <c r="AY550" s="218" t="s">
        <v>221</v>
      </c>
    </row>
    <row r="551" spans="1:65" s="2" customFormat="1" ht="21.75" customHeight="1">
      <c r="A551" s="36"/>
      <c r="B551" s="37"/>
      <c r="C551" s="230" t="s">
        <v>865</v>
      </c>
      <c r="D551" s="230" t="s">
        <v>253</v>
      </c>
      <c r="E551" s="231" t="s">
        <v>866</v>
      </c>
      <c r="F551" s="232" t="s">
        <v>867</v>
      </c>
      <c r="G551" s="233" t="s">
        <v>159</v>
      </c>
      <c r="H551" s="234">
        <v>1</v>
      </c>
      <c r="I551" s="235"/>
      <c r="J551" s="236">
        <f>ROUND(I551*H551,2)</f>
        <v>0</v>
      </c>
      <c r="K551" s="232" t="s">
        <v>226</v>
      </c>
      <c r="L551" s="237"/>
      <c r="M551" s="238" t="s">
        <v>21</v>
      </c>
      <c r="N551" s="239" t="s">
        <v>45</v>
      </c>
      <c r="O551" s="66"/>
      <c r="P551" s="200">
        <f>O551*H551</f>
        <v>0</v>
      </c>
      <c r="Q551" s="200">
        <v>0.017</v>
      </c>
      <c r="R551" s="200">
        <f>Q551*H551</f>
        <v>0.017</v>
      </c>
      <c r="S551" s="200">
        <v>0</v>
      </c>
      <c r="T551" s="201">
        <f>S551*H551</f>
        <v>0</v>
      </c>
      <c r="U551" s="36"/>
      <c r="V551" s="36"/>
      <c r="W551" s="36"/>
      <c r="X551" s="36"/>
      <c r="Y551" s="36"/>
      <c r="Z551" s="36"/>
      <c r="AA551" s="36"/>
      <c r="AB551" s="36"/>
      <c r="AC551" s="36"/>
      <c r="AD551" s="36"/>
      <c r="AE551" s="36"/>
      <c r="AR551" s="202" t="s">
        <v>413</v>
      </c>
      <c r="AT551" s="202" t="s">
        <v>253</v>
      </c>
      <c r="AU551" s="202" t="s">
        <v>84</v>
      </c>
      <c r="AY551" s="19" t="s">
        <v>221</v>
      </c>
      <c r="BE551" s="203">
        <f>IF(N551="základní",J551,0)</f>
        <v>0</v>
      </c>
      <c r="BF551" s="203">
        <f>IF(N551="snížená",J551,0)</f>
        <v>0</v>
      </c>
      <c r="BG551" s="203">
        <f>IF(N551="zákl. přenesená",J551,0)</f>
        <v>0</v>
      </c>
      <c r="BH551" s="203">
        <f>IF(N551="sníž. přenesená",J551,0)</f>
        <v>0</v>
      </c>
      <c r="BI551" s="203">
        <f>IF(N551="nulová",J551,0)</f>
        <v>0</v>
      </c>
      <c r="BJ551" s="19" t="s">
        <v>82</v>
      </c>
      <c r="BK551" s="203">
        <f>ROUND(I551*H551,2)</f>
        <v>0</v>
      </c>
      <c r="BL551" s="19" t="s">
        <v>311</v>
      </c>
      <c r="BM551" s="202" t="s">
        <v>868</v>
      </c>
    </row>
    <row r="552" spans="1:47" s="2" customFormat="1" ht="19.5">
      <c r="A552" s="36"/>
      <c r="B552" s="37"/>
      <c r="C552" s="38"/>
      <c r="D552" s="204" t="s">
        <v>229</v>
      </c>
      <c r="E552" s="38"/>
      <c r="F552" s="205" t="s">
        <v>867</v>
      </c>
      <c r="G552" s="38"/>
      <c r="H552" s="38"/>
      <c r="I552" s="111"/>
      <c r="J552" s="38"/>
      <c r="K552" s="38"/>
      <c r="L552" s="41"/>
      <c r="M552" s="206"/>
      <c r="N552" s="207"/>
      <c r="O552" s="66"/>
      <c r="P552" s="66"/>
      <c r="Q552" s="66"/>
      <c r="R552" s="66"/>
      <c r="S552" s="66"/>
      <c r="T552" s="67"/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  <c r="AT552" s="19" t="s">
        <v>229</v>
      </c>
      <c r="AU552" s="19" t="s">
        <v>84</v>
      </c>
    </row>
    <row r="553" spans="2:51" s="13" customFormat="1" ht="22.5">
      <c r="B553" s="208"/>
      <c r="C553" s="209"/>
      <c r="D553" s="204" t="s">
        <v>231</v>
      </c>
      <c r="E553" s="210" t="s">
        <v>21</v>
      </c>
      <c r="F553" s="211" t="s">
        <v>815</v>
      </c>
      <c r="G553" s="209"/>
      <c r="H553" s="212">
        <v>1</v>
      </c>
      <c r="I553" s="213"/>
      <c r="J553" s="209"/>
      <c r="K553" s="209"/>
      <c r="L553" s="214"/>
      <c r="M553" s="215"/>
      <c r="N553" s="216"/>
      <c r="O553" s="216"/>
      <c r="P553" s="216"/>
      <c r="Q553" s="216"/>
      <c r="R553" s="216"/>
      <c r="S553" s="216"/>
      <c r="T553" s="217"/>
      <c r="AT553" s="218" t="s">
        <v>231</v>
      </c>
      <c r="AU553" s="218" t="s">
        <v>84</v>
      </c>
      <c r="AV553" s="13" t="s">
        <v>84</v>
      </c>
      <c r="AW553" s="13" t="s">
        <v>33</v>
      </c>
      <c r="AX553" s="13" t="s">
        <v>82</v>
      </c>
      <c r="AY553" s="218" t="s">
        <v>221</v>
      </c>
    </row>
    <row r="554" spans="1:65" s="2" customFormat="1" ht="33" customHeight="1">
      <c r="A554" s="36"/>
      <c r="B554" s="37"/>
      <c r="C554" s="191" t="s">
        <v>869</v>
      </c>
      <c r="D554" s="191" t="s">
        <v>223</v>
      </c>
      <c r="E554" s="192" t="s">
        <v>870</v>
      </c>
      <c r="F554" s="193" t="s">
        <v>871</v>
      </c>
      <c r="G554" s="194" t="s">
        <v>167</v>
      </c>
      <c r="H554" s="195">
        <v>3</v>
      </c>
      <c r="I554" s="196"/>
      <c r="J554" s="197">
        <f>ROUND(I554*H554,2)</f>
        <v>0</v>
      </c>
      <c r="K554" s="193" t="s">
        <v>537</v>
      </c>
      <c r="L554" s="41"/>
      <c r="M554" s="198" t="s">
        <v>21</v>
      </c>
      <c r="N554" s="199" t="s">
        <v>45</v>
      </c>
      <c r="O554" s="66"/>
      <c r="P554" s="200">
        <f>O554*H554</f>
        <v>0</v>
      </c>
      <c r="Q554" s="200">
        <v>0.022</v>
      </c>
      <c r="R554" s="200">
        <f>Q554*H554</f>
        <v>0.066</v>
      </c>
      <c r="S554" s="200">
        <v>0</v>
      </c>
      <c r="T554" s="201">
        <f>S554*H554</f>
        <v>0</v>
      </c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R554" s="202" t="s">
        <v>311</v>
      </c>
      <c r="AT554" s="202" t="s">
        <v>223</v>
      </c>
      <c r="AU554" s="202" t="s">
        <v>84</v>
      </c>
      <c r="AY554" s="19" t="s">
        <v>221</v>
      </c>
      <c r="BE554" s="203">
        <f>IF(N554="základní",J554,0)</f>
        <v>0</v>
      </c>
      <c r="BF554" s="203">
        <f>IF(N554="snížená",J554,0)</f>
        <v>0</v>
      </c>
      <c r="BG554" s="203">
        <f>IF(N554="zákl. přenesená",J554,0)</f>
        <v>0</v>
      </c>
      <c r="BH554" s="203">
        <f>IF(N554="sníž. přenesená",J554,0)</f>
        <v>0</v>
      </c>
      <c r="BI554" s="203">
        <f>IF(N554="nulová",J554,0)</f>
        <v>0</v>
      </c>
      <c r="BJ554" s="19" t="s">
        <v>82</v>
      </c>
      <c r="BK554" s="203">
        <f>ROUND(I554*H554,2)</f>
        <v>0</v>
      </c>
      <c r="BL554" s="19" t="s">
        <v>311</v>
      </c>
      <c r="BM554" s="202" t="s">
        <v>872</v>
      </c>
    </row>
    <row r="555" spans="1:47" s="2" customFormat="1" ht="19.5">
      <c r="A555" s="36"/>
      <c r="B555" s="37"/>
      <c r="C555" s="38"/>
      <c r="D555" s="204" t="s">
        <v>229</v>
      </c>
      <c r="E555" s="38"/>
      <c r="F555" s="205" t="s">
        <v>871</v>
      </c>
      <c r="G555" s="38"/>
      <c r="H555" s="38"/>
      <c r="I555" s="111"/>
      <c r="J555" s="38"/>
      <c r="K555" s="38"/>
      <c r="L555" s="41"/>
      <c r="M555" s="206"/>
      <c r="N555" s="207"/>
      <c r="O555" s="66"/>
      <c r="P555" s="66"/>
      <c r="Q555" s="66"/>
      <c r="R555" s="66"/>
      <c r="S555" s="66"/>
      <c r="T555" s="67"/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T555" s="19" t="s">
        <v>229</v>
      </c>
      <c r="AU555" s="19" t="s">
        <v>84</v>
      </c>
    </row>
    <row r="556" spans="1:65" s="2" customFormat="1" ht="33" customHeight="1">
      <c r="A556" s="36"/>
      <c r="B556" s="37"/>
      <c r="C556" s="191" t="s">
        <v>873</v>
      </c>
      <c r="D556" s="191" t="s">
        <v>223</v>
      </c>
      <c r="E556" s="192" t="s">
        <v>874</v>
      </c>
      <c r="F556" s="193" t="s">
        <v>875</v>
      </c>
      <c r="G556" s="194" t="s">
        <v>167</v>
      </c>
      <c r="H556" s="195">
        <v>1</v>
      </c>
      <c r="I556" s="196"/>
      <c r="J556" s="197">
        <f>ROUND(I556*H556,2)</f>
        <v>0</v>
      </c>
      <c r="K556" s="193" t="s">
        <v>537</v>
      </c>
      <c r="L556" s="41"/>
      <c r="M556" s="198" t="s">
        <v>21</v>
      </c>
      <c r="N556" s="199" t="s">
        <v>45</v>
      </c>
      <c r="O556" s="66"/>
      <c r="P556" s="200">
        <f>O556*H556</f>
        <v>0</v>
      </c>
      <c r="Q556" s="200">
        <v>0.035</v>
      </c>
      <c r="R556" s="200">
        <f>Q556*H556</f>
        <v>0.035</v>
      </c>
      <c r="S556" s="200">
        <v>0</v>
      </c>
      <c r="T556" s="201">
        <f>S556*H556</f>
        <v>0</v>
      </c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R556" s="202" t="s">
        <v>311</v>
      </c>
      <c r="AT556" s="202" t="s">
        <v>223</v>
      </c>
      <c r="AU556" s="202" t="s">
        <v>84</v>
      </c>
      <c r="AY556" s="19" t="s">
        <v>221</v>
      </c>
      <c r="BE556" s="203">
        <f>IF(N556="základní",J556,0)</f>
        <v>0</v>
      </c>
      <c r="BF556" s="203">
        <f>IF(N556="snížená",J556,0)</f>
        <v>0</v>
      </c>
      <c r="BG556" s="203">
        <f>IF(N556="zákl. přenesená",J556,0)</f>
        <v>0</v>
      </c>
      <c r="BH556" s="203">
        <f>IF(N556="sníž. přenesená",J556,0)</f>
        <v>0</v>
      </c>
      <c r="BI556" s="203">
        <f>IF(N556="nulová",J556,0)</f>
        <v>0</v>
      </c>
      <c r="BJ556" s="19" t="s">
        <v>82</v>
      </c>
      <c r="BK556" s="203">
        <f>ROUND(I556*H556,2)</f>
        <v>0</v>
      </c>
      <c r="BL556" s="19" t="s">
        <v>311</v>
      </c>
      <c r="BM556" s="202" t="s">
        <v>876</v>
      </c>
    </row>
    <row r="557" spans="1:47" s="2" customFormat="1" ht="19.5">
      <c r="A557" s="36"/>
      <c r="B557" s="37"/>
      <c r="C557" s="38"/>
      <c r="D557" s="204" t="s">
        <v>229</v>
      </c>
      <c r="E557" s="38"/>
      <c r="F557" s="205" t="s">
        <v>875</v>
      </c>
      <c r="G557" s="38"/>
      <c r="H557" s="38"/>
      <c r="I557" s="111"/>
      <c r="J557" s="38"/>
      <c r="K557" s="38"/>
      <c r="L557" s="41"/>
      <c r="M557" s="206"/>
      <c r="N557" s="207"/>
      <c r="O557" s="66"/>
      <c r="P557" s="66"/>
      <c r="Q557" s="66"/>
      <c r="R557" s="66"/>
      <c r="S557" s="66"/>
      <c r="T557" s="67"/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T557" s="19" t="s">
        <v>229</v>
      </c>
      <c r="AU557" s="19" t="s">
        <v>84</v>
      </c>
    </row>
    <row r="558" spans="1:65" s="2" customFormat="1" ht="33" customHeight="1">
      <c r="A558" s="36"/>
      <c r="B558" s="37"/>
      <c r="C558" s="191" t="s">
        <v>877</v>
      </c>
      <c r="D558" s="191" t="s">
        <v>223</v>
      </c>
      <c r="E558" s="192" t="s">
        <v>878</v>
      </c>
      <c r="F558" s="193" t="s">
        <v>879</v>
      </c>
      <c r="G558" s="194" t="s">
        <v>167</v>
      </c>
      <c r="H558" s="195">
        <v>3</v>
      </c>
      <c r="I558" s="196"/>
      <c r="J558" s="197">
        <f>ROUND(I558*H558,2)</f>
        <v>0</v>
      </c>
      <c r="K558" s="193" t="s">
        <v>537</v>
      </c>
      <c r="L558" s="41"/>
      <c r="M558" s="198" t="s">
        <v>21</v>
      </c>
      <c r="N558" s="199" t="s">
        <v>45</v>
      </c>
      <c r="O558" s="66"/>
      <c r="P558" s="200">
        <f>O558*H558</f>
        <v>0</v>
      </c>
      <c r="Q558" s="200">
        <v>0.022</v>
      </c>
      <c r="R558" s="200">
        <f>Q558*H558</f>
        <v>0.066</v>
      </c>
      <c r="S558" s="200">
        <v>0</v>
      </c>
      <c r="T558" s="201">
        <f>S558*H558</f>
        <v>0</v>
      </c>
      <c r="U558" s="36"/>
      <c r="V558" s="36"/>
      <c r="W558" s="36"/>
      <c r="X558" s="36"/>
      <c r="Y558" s="36"/>
      <c r="Z558" s="36"/>
      <c r="AA558" s="36"/>
      <c r="AB558" s="36"/>
      <c r="AC558" s="36"/>
      <c r="AD558" s="36"/>
      <c r="AE558" s="36"/>
      <c r="AR558" s="202" t="s">
        <v>311</v>
      </c>
      <c r="AT558" s="202" t="s">
        <v>223</v>
      </c>
      <c r="AU558" s="202" t="s">
        <v>84</v>
      </c>
      <c r="AY558" s="19" t="s">
        <v>221</v>
      </c>
      <c r="BE558" s="203">
        <f>IF(N558="základní",J558,0)</f>
        <v>0</v>
      </c>
      <c r="BF558" s="203">
        <f>IF(N558="snížená",J558,0)</f>
        <v>0</v>
      </c>
      <c r="BG558" s="203">
        <f>IF(N558="zákl. přenesená",J558,0)</f>
        <v>0</v>
      </c>
      <c r="BH558" s="203">
        <f>IF(N558="sníž. přenesená",J558,0)</f>
        <v>0</v>
      </c>
      <c r="BI558" s="203">
        <f>IF(N558="nulová",J558,0)</f>
        <v>0</v>
      </c>
      <c r="BJ558" s="19" t="s">
        <v>82</v>
      </c>
      <c r="BK558" s="203">
        <f>ROUND(I558*H558,2)</f>
        <v>0</v>
      </c>
      <c r="BL558" s="19" t="s">
        <v>311</v>
      </c>
      <c r="BM558" s="202" t="s">
        <v>880</v>
      </c>
    </row>
    <row r="559" spans="1:47" s="2" customFormat="1" ht="19.5">
      <c r="A559" s="36"/>
      <c r="B559" s="37"/>
      <c r="C559" s="38"/>
      <c r="D559" s="204" t="s">
        <v>229</v>
      </c>
      <c r="E559" s="38"/>
      <c r="F559" s="205" t="s">
        <v>879</v>
      </c>
      <c r="G559" s="38"/>
      <c r="H559" s="38"/>
      <c r="I559" s="111"/>
      <c r="J559" s="38"/>
      <c r="K559" s="38"/>
      <c r="L559" s="41"/>
      <c r="M559" s="206"/>
      <c r="N559" s="207"/>
      <c r="O559" s="66"/>
      <c r="P559" s="66"/>
      <c r="Q559" s="66"/>
      <c r="R559" s="66"/>
      <c r="S559" s="66"/>
      <c r="T559" s="67"/>
      <c r="U559" s="36"/>
      <c r="V559" s="36"/>
      <c r="W559" s="36"/>
      <c r="X559" s="36"/>
      <c r="Y559" s="36"/>
      <c r="Z559" s="36"/>
      <c r="AA559" s="36"/>
      <c r="AB559" s="36"/>
      <c r="AC559" s="36"/>
      <c r="AD559" s="36"/>
      <c r="AE559" s="36"/>
      <c r="AT559" s="19" t="s">
        <v>229</v>
      </c>
      <c r="AU559" s="19" t="s">
        <v>84</v>
      </c>
    </row>
    <row r="560" spans="1:65" s="2" customFormat="1" ht="33" customHeight="1">
      <c r="A560" s="36"/>
      <c r="B560" s="37"/>
      <c r="C560" s="191" t="s">
        <v>881</v>
      </c>
      <c r="D560" s="191" t="s">
        <v>223</v>
      </c>
      <c r="E560" s="192" t="s">
        <v>882</v>
      </c>
      <c r="F560" s="193" t="s">
        <v>883</v>
      </c>
      <c r="G560" s="194" t="s">
        <v>167</v>
      </c>
      <c r="H560" s="195">
        <v>3</v>
      </c>
      <c r="I560" s="196"/>
      <c r="J560" s="197">
        <f>ROUND(I560*H560,2)</f>
        <v>0</v>
      </c>
      <c r="K560" s="193" t="s">
        <v>537</v>
      </c>
      <c r="L560" s="41"/>
      <c r="M560" s="198" t="s">
        <v>21</v>
      </c>
      <c r="N560" s="199" t="s">
        <v>45</v>
      </c>
      <c r="O560" s="66"/>
      <c r="P560" s="200">
        <f>O560*H560</f>
        <v>0</v>
      </c>
      <c r="Q560" s="200">
        <v>0.022</v>
      </c>
      <c r="R560" s="200">
        <f>Q560*H560</f>
        <v>0.066</v>
      </c>
      <c r="S560" s="200">
        <v>0</v>
      </c>
      <c r="T560" s="201">
        <f>S560*H560</f>
        <v>0</v>
      </c>
      <c r="U560" s="36"/>
      <c r="V560" s="36"/>
      <c r="W560" s="36"/>
      <c r="X560" s="36"/>
      <c r="Y560" s="36"/>
      <c r="Z560" s="36"/>
      <c r="AA560" s="36"/>
      <c r="AB560" s="36"/>
      <c r="AC560" s="36"/>
      <c r="AD560" s="36"/>
      <c r="AE560" s="36"/>
      <c r="AR560" s="202" t="s">
        <v>311</v>
      </c>
      <c r="AT560" s="202" t="s">
        <v>223</v>
      </c>
      <c r="AU560" s="202" t="s">
        <v>84</v>
      </c>
      <c r="AY560" s="19" t="s">
        <v>221</v>
      </c>
      <c r="BE560" s="203">
        <f>IF(N560="základní",J560,0)</f>
        <v>0</v>
      </c>
      <c r="BF560" s="203">
        <f>IF(N560="snížená",J560,0)</f>
        <v>0</v>
      </c>
      <c r="BG560" s="203">
        <f>IF(N560="zákl. přenesená",J560,0)</f>
        <v>0</v>
      </c>
      <c r="BH560" s="203">
        <f>IF(N560="sníž. přenesená",J560,0)</f>
        <v>0</v>
      </c>
      <c r="BI560" s="203">
        <f>IF(N560="nulová",J560,0)</f>
        <v>0</v>
      </c>
      <c r="BJ560" s="19" t="s">
        <v>82</v>
      </c>
      <c r="BK560" s="203">
        <f>ROUND(I560*H560,2)</f>
        <v>0</v>
      </c>
      <c r="BL560" s="19" t="s">
        <v>311</v>
      </c>
      <c r="BM560" s="202" t="s">
        <v>884</v>
      </c>
    </row>
    <row r="561" spans="1:47" s="2" customFormat="1" ht="19.5">
      <c r="A561" s="36"/>
      <c r="B561" s="37"/>
      <c r="C561" s="38"/>
      <c r="D561" s="204" t="s">
        <v>229</v>
      </c>
      <c r="E561" s="38"/>
      <c r="F561" s="205" t="s">
        <v>883</v>
      </c>
      <c r="G561" s="38"/>
      <c r="H561" s="38"/>
      <c r="I561" s="111"/>
      <c r="J561" s="38"/>
      <c r="K561" s="38"/>
      <c r="L561" s="41"/>
      <c r="M561" s="206"/>
      <c r="N561" s="207"/>
      <c r="O561" s="66"/>
      <c r="P561" s="66"/>
      <c r="Q561" s="66"/>
      <c r="R561" s="66"/>
      <c r="S561" s="66"/>
      <c r="T561" s="67"/>
      <c r="U561" s="36"/>
      <c r="V561" s="36"/>
      <c r="W561" s="36"/>
      <c r="X561" s="36"/>
      <c r="Y561" s="36"/>
      <c r="Z561" s="36"/>
      <c r="AA561" s="36"/>
      <c r="AB561" s="36"/>
      <c r="AC561" s="36"/>
      <c r="AD561" s="36"/>
      <c r="AE561" s="36"/>
      <c r="AT561" s="19" t="s">
        <v>229</v>
      </c>
      <c r="AU561" s="19" t="s">
        <v>84</v>
      </c>
    </row>
    <row r="562" spans="1:65" s="2" customFormat="1" ht="21.75" customHeight="1">
      <c r="A562" s="36"/>
      <c r="B562" s="37"/>
      <c r="C562" s="191" t="s">
        <v>885</v>
      </c>
      <c r="D562" s="191" t="s">
        <v>223</v>
      </c>
      <c r="E562" s="192" t="s">
        <v>886</v>
      </c>
      <c r="F562" s="193" t="s">
        <v>887</v>
      </c>
      <c r="G562" s="194" t="s">
        <v>108</v>
      </c>
      <c r="H562" s="195">
        <v>4.5</v>
      </c>
      <c r="I562" s="196"/>
      <c r="J562" s="197">
        <f>ROUND(I562*H562,2)</f>
        <v>0</v>
      </c>
      <c r="K562" s="193" t="s">
        <v>537</v>
      </c>
      <c r="L562" s="41"/>
      <c r="M562" s="198" t="s">
        <v>21</v>
      </c>
      <c r="N562" s="199" t="s">
        <v>45</v>
      </c>
      <c r="O562" s="66"/>
      <c r="P562" s="200">
        <f>O562*H562</f>
        <v>0</v>
      </c>
      <c r="Q562" s="200">
        <v>0</v>
      </c>
      <c r="R562" s="200">
        <f>Q562*H562</f>
        <v>0</v>
      </c>
      <c r="S562" s="200">
        <v>0</v>
      </c>
      <c r="T562" s="201">
        <f>S562*H562</f>
        <v>0</v>
      </c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R562" s="202" t="s">
        <v>311</v>
      </c>
      <c r="AT562" s="202" t="s">
        <v>223</v>
      </c>
      <c r="AU562" s="202" t="s">
        <v>84</v>
      </c>
      <c r="AY562" s="19" t="s">
        <v>221</v>
      </c>
      <c r="BE562" s="203">
        <f>IF(N562="základní",J562,0)</f>
        <v>0</v>
      </c>
      <c r="BF562" s="203">
        <f>IF(N562="snížená",J562,0)</f>
        <v>0</v>
      </c>
      <c r="BG562" s="203">
        <f>IF(N562="zákl. přenesená",J562,0)</f>
        <v>0</v>
      </c>
      <c r="BH562" s="203">
        <f>IF(N562="sníž. přenesená",J562,0)</f>
        <v>0</v>
      </c>
      <c r="BI562" s="203">
        <f>IF(N562="nulová",J562,0)</f>
        <v>0</v>
      </c>
      <c r="BJ562" s="19" t="s">
        <v>82</v>
      </c>
      <c r="BK562" s="203">
        <f>ROUND(I562*H562,2)</f>
        <v>0</v>
      </c>
      <c r="BL562" s="19" t="s">
        <v>311</v>
      </c>
      <c r="BM562" s="202" t="s">
        <v>888</v>
      </c>
    </row>
    <row r="563" spans="1:47" s="2" customFormat="1" ht="19.5">
      <c r="A563" s="36"/>
      <c r="B563" s="37"/>
      <c r="C563" s="38"/>
      <c r="D563" s="204" t="s">
        <v>229</v>
      </c>
      <c r="E563" s="38"/>
      <c r="F563" s="205" t="s">
        <v>887</v>
      </c>
      <c r="G563" s="38"/>
      <c r="H563" s="38"/>
      <c r="I563" s="111"/>
      <c r="J563" s="38"/>
      <c r="K563" s="38"/>
      <c r="L563" s="41"/>
      <c r="M563" s="206"/>
      <c r="N563" s="207"/>
      <c r="O563" s="66"/>
      <c r="P563" s="66"/>
      <c r="Q563" s="66"/>
      <c r="R563" s="66"/>
      <c r="S563" s="66"/>
      <c r="T563" s="67"/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T563" s="19" t="s">
        <v>229</v>
      </c>
      <c r="AU563" s="19" t="s">
        <v>84</v>
      </c>
    </row>
    <row r="564" spans="1:65" s="2" customFormat="1" ht="16.5" customHeight="1">
      <c r="A564" s="36"/>
      <c r="B564" s="37"/>
      <c r="C564" s="191" t="s">
        <v>889</v>
      </c>
      <c r="D564" s="191" t="s">
        <v>223</v>
      </c>
      <c r="E564" s="192" t="s">
        <v>890</v>
      </c>
      <c r="F564" s="193" t="s">
        <v>891</v>
      </c>
      <c r="G564" s="194" t="s">
        <v>159</v>
      </c>
      <c r="H564" s="195">
        <v>1</v>
      </c>
      <c r="I564" s="196"/>
      <c r="J564" s="197">
        <f>ROUND(I564*H564,2)</f>
        <v>0</v>
      </c>
      <c r="K564" s="193" t="s">
        <v>226</v>
      </c>
      <c r="L564" s="41"/>
      <c r="M564" s="198" t="s">
        <v>21</v>
      </c>
      <c r="N564" s="199" t="s">
        <v>45</v>
      </c>
      <c r="O564" s="66"/>
      <c r="P564" s="200">
        <f>O564*H564</f>
        <v>0</v>
      </c>
      <c r="Q564" s="200">
        <v>0</v>
      </c>
      <c r="R564" s="200">
        <f>Q564*H564</f>
        <v>0</v>
      </c>
      <c r="S564" s="200">
        <v>0</v>
      </c>
      <c r="T564" s="201">
        <f>S564*H564</f>
        <v>0</v>
      </c>
      <c r="U564" s="36"/>
      <c r="V564" s="36"/>
      <c r="W564" s="36"/>
      <c r="X564" s="36"/>
      <c r="Y564" s="36"/>
      <c r="Z564" s="36"/>
      <c r="AA564" s="36"/>
      <c r="AB564" s="36"/>
      <c r="AC564" s="36"/>
      <c r="AD564" s="36"/>
      <c r="AE564" s="36"/>
      <c r="AR564" s="202" t="s">
        <v>311</v>
      </c>
      <c r="AT564" s="202" t="s">
        <v>223</v>
      </c>
      <c r="AU564" s="202" t="s">
        <v>84</v>
      </c>
      <c r="AY564" s="19" t="s">
        <v>221</v>
      </c>
      <c r="BE564" s="203">
        <f>IF(N564="základní",J564,0)</f>
        <v>0</v>
      </c>
      <c r="BF564" s="203">
        <f>IF(N564="snížená",J564,0)</f>
        <v>0</v>
      </c>
      <c r="BG564" s="203">
        <f>IF(N564="zákl. přenesená",J564,0)</f>
        <v>0</v>
      </c>
      <c r="BH564" s="203">
        <f>IF(N564="sníž. přenesená",J564,0)</f>
        <v>0</v>
      </c>
      <c r="BI564" s="203">
        <f>IF(N564="nulová",J564,0)</f>
        <v>0</v>
      </c>
      <c r="BJ564" s="19" t="s">
        <v>82</v>
      </c>
      <c r="BK564" s="203">
        <f>ROUND(I564*H564,2)</f>
        <v>0</v>
      </c>
      <c r="BL564" s="19" t="s">
        <v>311</v>
      </c>
      <c r="BM564" s="202" t="s">
        <v>892</v>
      </c>
    </row>
    <row r="565" spans="1:47" s="2" customFormat="1" ht="11.25">
      <c r="A565" s="36"/>
      <c r="B565" s="37"/>
      <c r="C565" s="38"/>
      <c r="D565" s="204" t="s">
        <v>229</v>
      </c>
      <c r="E565" s="38"/>
      <c r="F565" s="205" t="s">
        <v>893</v>
      </c>
      <c r="G565" s="38"/>
      <c r="H565" s="38"/>
      <c r="I565" s="111"/>
      <c r="J565" s="38"/>
      <c r="K565" s="38"/>
      <c r="L565" s="41"/>
      <c r="M565" s="206"/>
      <c r="N565" s="207"/>
      <c r="O565" s="66"/>
      <c r="P565" s="66"/>
      <c r="Q565" s="66"/>
      <c r="R565" s="66"/>
      <c r="S565" s="66"/>
      <c r="T565" s="67"/>
      <c r="U565" s="36"/>
      <c r="V565" s="36"/>
      <c r="W565" s="36"/>
      <c r="X565" s="36"/>
      <c r="Y565" s="36"/>
      <c r="Z565" s="36"/>
      <c r="AA565" s="36"/>
      <c r="AB565" s="36"/>
      <c r="AC565" s="36"/>
      <c r="AD565" s="36"/>
      <c r="AE565" s="36"/>
      <c r="AT565" s="19" t="s">
        <v>229</v>
      </c>
      <c r="AU565" s="19" t="s">
        <v>84</v>
      </c>
    </row>
    <row r="566" spans="2:51" s="13" customFormat="1" ht="22.5">
      <c r="B566" s="208"/>
      <c r="C566" s="209"/>
      <c r="D566" s="204" t="s">
        <v>231</v>
      </c>
      <c r="E566" s="210" t="s">
        <v>21</v>
      </c>
      <c r="F566" s="211" t="s">
        <v>815</v>
      </c>
      <c r="G566" s="209"/>
      <c r="H566" s="212">
        <v>1</v>
      </c>
      <c r="I566" s="213"/>
      <c r="J566" s="209"/>
      <c r="K566" s="209"/>
      <c r="L566" s="214"/>
      <c r="M566" s="215"/>
      <c r="N566" s="216"/>
      <c r="O566" s="216"/>
      <c r="P566" s="216"/>
      <c r="Q566" s="216"/>
      <c r="R566" s="216"/>
      <c r="S566" s="216"/>
      <c r="T566" s="217"/>
      <c r="AT566" s="218" t="s">
        <v>231</v>
      </c>
      <c r="AU566" s="218" t="s">
        <v>84</v>
      </c>
      <c r="AV566" s="13" t="s">
        <v>84</v>
      </c>
      <c r="AW566" s="13" t="s">
        <v>33</v>
      </c>
      <c r="AX566" s="13" t="s">
        <v>82</v>
      </c>
      <c r="AY566" s="218" t="s">
        <v>221</v>
      </c>
    </row>
    <row r="567" spans="1:65" s="2" customFormat="1" ht="16.5" customHeight="1">
      <c r="A567" s="36"/>
      <c r="B567" s="37"/>
      <c r="C567" s="230" t="s">
        <v>894</v>
      </c>
      <c r="D567" s="230" t="s">
        <v>253</v>
      </c>
      <c r="E567" s="231" t="s">
        <v>895</v>
      </c>
      <c r="F567" s="232" t="s">
        <v>896</v>
      </c>
      <c r="G567" s="233" t="s">
        <v>159</v>
      </c>
      <c r="H567" s="234">
        <v>1</v>
      </c>
      <c r="I567" s="235"/>
      <c r="J567" s="236">
        <f>ROUND(I567*H567,2)</f>
        <v>0</v>
      </c>
      <c r="K567" s="232" t="s">
        <v>226</v>
      </c>
      <c r="L567" s="237"/>
      <c r="M567" s="238" t="s">
        <v>21</v>
      </c>
      <c r="N567" s="239" t="s">
        <v>45</v>
      </c>
      <c r="O567" s="66"/>
      <c r="P567" s="200">
        <f>O567*H567</f>
        <v>0</v>
      </c>
      <c r="Q567" s="200">
        <v>0.00015</v>
      </c>
      <c r="R567" s="200">
        <f>Q567*H567</f>
        <v>0.00015</v>
      </c>
      <c r="S567" s="200">
        <v>0</v>
      </c>
      <c r="T567" s="201">
        <f>S567*H567</f>
        <v>0</v>
      </c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R567" s="202" t="s">
        <v>413</v>
      </c>
      <c r="AT567" s="202" t="s">
        <v>253</v>
      </c>
      <c r="AU567" s="202" t="s">
        <v>84</v>
      </c>
      <c r="AY567" s="19" t="s">
        <v>221</v>
      </c>
      <c r="BE567" s="203">
        <f>IF(N567="základní",J567,0)</f>
        <v>0</v>
      </c>
      <c r="BF567" s="203">
        <f>IF(N567="snížená",J567,0)</f>
        <v>0</v>
      </c>
      <c r="BG567" s="203">
        <f>IF(N567="zákl. přenesená",J567,0)</f>
        <v>0</v>
      </c>
      <c r="BH567" s="203">
        <f>IF(N567="sníž. přenesená",J567,0)</f>
        <v>0</v>
      </c>
      <c r="BI567" s="203">
        <f>IF(N567="nulová",J567,0)</f>
        <v>0</v>
      </c>
      <c r="BJ567" s="19" t="s">
        <v>82</v>
      </c>
      <c r="BK567" s="203">
        <f>ROUND(I567*H567,2)</f>
        <v>0</v>
      </c>
      <c r="BL567" s="19" t="s">
        <v>311</v>
      </c>
      <c r="BM567" s="202" t="s">
        <v>897</v>
      </c>
    </row>
    <row r="568" spans="1:47" s="2" customFormat="1" ht="11.25">
      <c r="A568" s="36"/>
      <c r="B568" s="37"/>
      <c r="C568" s="38"/>
      <c r="D568" s="204" t="s">
        <v>229</v>
      </c>
      <c r="E568" s="38"/>
      <c r="F568" s="205" t="s">
        <v>896</v>
      </c>
      <c r="G568" s="38"/>
      <c r="H568" s="38"/>
      <c r="I568" s="111"/>
      <c r="J568" s="38"/>
      <c r="K568" s="38"/>
      <c r="L568" s="41"/>
      <c r="M568" s="206"/>
      <c r="N568" s="207"/>
      <c r="O568" s="66"/>
      <c r="P568" s="66"/>
      <c r="Q568" s="66"/>
      <c r="R568" s="66"/>
      <c r="S568" s="66"/>
      <c r="T568" s="67"/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T568" s="19" t="s">
        <v>229</v>
      </c>
      <c r="AU568" s="19" t="s">
        <v>84</v>
      </c>
    </row>
    <row r="569" spans="2:51" s="13" customFormat="1" ht="22.5">
      <c r="B569" s="208"/>
      <c r="C569" s="209"/>
      <c r="D569" s="204" t="s">
        <v>231</v>
      </c>
      <c r="E569" s="210" t="s">
        <v>21</v>
      </c>
      <c r="F569" s="211" t="s">
        <v>815</v>
      </c>
      <c r="G569" s="209"/>
      <c r="H569" s="212">
        <v>1</v>
      </c>
      <c r="I569" s="213"/>
      <c r="J569" s="209"/>
      <c r="K569" s="209"/>
      <c r="L569" s="214"/>
      <c r="M569" s="215"/>
      <c r="N569" s="216"/>
      <c r="O569" s="216"/>
      <c r="P569" s="216"/>
      <c r="Q569" s="216"/>
      <c r="R569" s="216"/>
      <c r="S569" s="216"/>
      <c r="T569" s="217"/>
      <c r="AT569" s="218" t="s">
        <v>231</v>
      </c>
      <c r="AU569" s="218" t="s">
        <v>84</v>
      </c>
      <c r="AV569" s="13" t="s">
        <v>84</v>
      </c>
      <c r="AW569" s="13" t="s">
        <v>33</v>
      </c>
      <c r="AX569" s="13" t="s">
        <v>82</v>
      </c>
      <c r="AY569" s="218" t="s">
        <v>221</v>
      </c>
    </row>
    <row r="570" spans="1:65" s="2" customFormat="1" ht="16.5" customHeight="1">
      <c r="A570" s="36"/>
      <c r="B570" s="37"/>
      <c r="C570" s="191" t="s">
        <v>898</v>
      </c>
      <c r="D570" s="191" t="s">
        <v>223</v>
      </c>
      <c r="E570" s="192" t="s">
        <v>899</v>
      </c>
      <c r="F570" s="193" t="s">
        <v>900</v>
      </c>
      <c r="G570" s="194" t="s">
        <v>159</v>
      </c>
      <c r="H570" s="195">
        <v>1</v>
      </c>
      <c r="I570" s="196"/>
      <c r="J570" s="197">
        <f>ROUND(I570*H570,2)</f>
        <v>0</v>
      </c>
      <c r="K570" s="193" t="s">
        <v>226</v>
      </c>
      <c r="L570" s="41"/>
      <c r="M570" s="198" t="s">
        <v>21</v>
      </c>
      <c r="N570" s="199" t="s">
        <v>45</v>
      </c>
      <c r="O570" s="66"/>
      <c r="P570" s="200">
        <f>O570*H570</f>
        <v>0</v>
      </c>
      <c r="Q570" s="200">
        <v>0</v>
      </c>
      <c r="R570" s="200">
        <f>Q570*H570</f>
        <v>0</v>
      </c>
      <c r="S570" s="200">
        <v>0</v>
      </c>
      <c r="T570" s="201">
        <f>S570*H570</f>
        <v>0</v>
      </c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R570" s="202" t="s">
        <v>311</v>
      </c>
      <c r="AT570" s="202" t="s">
        <v>223</v>
      </c>
      <c r="AU570" s="202" t="s">
        <v>84</v>
      </c>
      <c r="AY570" s="19" t="s">
        <v>221</v>
      </c>
      <c r="BE570" s="203">
        <f>IF(N570="základní",J570,0)</f>
        <v>0</v>
      </c>
      <c r="BF570" s="203">
        <f>IF(N570="snížená",J570,0)</f>
        <v>0</v>
      </c>
      <c r="BG570" s="203">
        <f>IF(N570="zákl. přenesená",J570,0)</f>
        <v>0</v>
      </c>
      <c r="BH570" s="203">
        <f>IF(N570="sníž. přenesená",J570,0)</f>
        <v>0</v>
      </c>
      <c r="BI570" s="203">
        <f>IF(N570="nulová",J570,0)</f>
        <v>0</v>
      </c>
      <c r="BJ570" s="19" t="s">
        <v>82</v>
      </c>
      <c r="BK570" s="203">
        <f>ROUND(I570*H570,2)</f>
        <v>0</v>
      </c>
      <c r="BL570" s="19" t="s">
        <v>311</v>
      </c>
      <c r="BM570" s="202" t="s">
        <v>901</v>
      </c>
    </row>
    <row r="571" spans="1:47" s="2" customFormat="1" ht="19.5">
      <c r="A571" s="36"/>
      <c r="B571" s="37"/>
      <c r="C571" s="38"/>
      <c r="D571" s="204" t="s">
        <v>229</v>
      </c>
      <c r="E571" s="38"/>
      <c r="F571" s="205" t="s">
        <v>902</v>
      </c>
      <c r="G571" s="38"/>
      <c r="H571" s="38"/>
      <c r="I571" s="111"/>
      <c r="J571" s="38"/>
      <c r="K571" s="38"/>
      <c r="L571" s="41"/>
      <c r="M571" s="206"/>
      <c r="N571" s="207"/>
      <c r="O571" s="66"/>
      <c r="P571" s="66"/>
      <c r="Q571" s="66"/>
      <c r="R571" s="66"/>
      <c r="S571" s="66"/>
      <c r="T571" s="67"/>
      <c r="U571" s="36"/>
      <c r="V571" s="36"/>
      <c r="W571" s="36"/>
      <c r="X571" s="36"/>
      <c r="Y571" s="36"/>
      <c r="Z571" s="36"/>
      <c r="AA571" s="36"/>
      <c r="AB571" s="36"/>
      <c r="AC571" s="36"/>
      <c r="AD571" s="36"/>
      <c r="AE571" s="36"/>
      <c r="AT571" s="19" t="s">
        <v>229</v>
      </c>
      <c r="AU571" s="19" t="s">
        <v>84</v>
      </c>
    </row>
    <row r="572" spans="2:51" s="13" customFormat="1" ht="22.5">
      <c r="B572" s="208"/>
      <c r="C572" s="209"/>
      <c r="D572" s="204" t="s">
        <v>231</v>
      </c>
      <c r="E572" s="210" t="s">
        <v>21</v>
      </c>
      <c r="F572" s="211" t="s">
        <v>815</v>
      </c>
      <c r="G572" s="209"/>
      <c r="H572" s="212">
        <v>1</v>
      </c>
      <c r="I572" s="213"/>
      <c r="J572" s="209"/>
      <c r="K572" s="209"/>
      <c r="L572" s="214"/>
      <c r="M572" s="215"/>
      <c r="N572" s="216"/>
      <c r="O572" s="216"/>
      <c r="P572" s="216"/>
      <c r="Q572" s="216"/>
      <c r="R572" s="216"/>
      <c r="S572" s="216"/>
      <c r="T572" s="217"/>
      <c r="AT572" s="218" t="s">
        <v>231</v>
      </c>
      <c r="AU572" s="218" t="s">
        <v>84</v>
      </c>
      <c r="AV572" s="13" t="s">
        <v>84</v>
      </c>
      <c r="AW572" s="13" t="s">
        <v>33</v>
      </c>
      <c r="AX572" s="13" t="s">
        <v>82</v>
      </c>
      <c r="AY572" s="218" t="s">
        <v>221</v>
      </c>
    </row>
    <row r="573" spans="1:65" s="2" customFormat="1" ht="21.75" customHeight="1">
      <c r="A573" s="36"/>
      <c r="B573" s="37"/>
      <c r="C573" s="230" t="s">
        <v>903</v>
      </c>
      <c r="D573" s="230" t="s">
        <v>253</v>
      </c>
      <c r="E573" s="231" t="s">
        <v>904</v>
      </c>
      <c r="F573" s="232" t="s">
        <v>905</v>
      </c>
      <c r="G573" s="233" t="s">
        <v>159</v>
      </c>
      <c r="H573" s="234">
        <v>1</v>
      </c>
      <c r="I573" s="235"/>
      <c r="J573" s="236">
        <f>ROUND(I573*H573,2)</f>
        <v>0</v>
      </c>
      <c r="K573" s="232" t="s">
        <v>226</v>
      </c>
      <c r="L573" s="237"/>
      <c r="M573" s="238" t="s">
        <v>21</v>
      </c>
      <c r="N573" s="239" t="s">
        <v>45</v>
      </c>
      <c r="O573" s="66"/>
      <c r="P573" s="200">
        <f>O573*H573</f>
        <v>0</v>
      </c>
      <c r="Q573" s="200">
        <v>0.0012</v>
      </c>
      <c r="R573" s="200">
        <f>Q573*H573</f>
        <v>0.0012</v>
      </c>
      <c r="S573" s="200">
        <v>0</v>
      </c>
      <c r="T573" s="201">
        <f>S573*H573</f>
        <v>0</v>
      </c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R573" s="202" t="s">
        <v>413</v>
      </c>
      <c r="AT573" s="202" t="s">
        <v>253</v>
      </c>
      <c r="AU573" s="202" t="s">
        <v>84</v>
      </c>
      <c r="AY573" s="19" t="s">
        <v>221</v>
      </c>
      <c r="BE573" s="203">
        <f>IF(N573="základní",J573,0)</f>
        <v>0</v>
      </c>
      <c r="BF573" s="203">
        <f>IF(N573="snížená",J573,0)</f>
        <v>0</v>
      </c>
      <c r="BG573" s="203">
        <f>IF(N573="zákl. přenesená",J573,0)</f>
        <v>0</v>
      </c>
      <c r="BH573" s="203">
        <f>IF(N573="sníž. přenesená",J573,0)</f>
        <v>0</v>
      </c>
      <c r="BI573" s="203">
        <f>IF(N573="nulová",J573,0)</f>
        <v>0</v>
      </c>
      <c r="BJ573" s="19" t="s">
        <v>82</v>
      </c>
      <c r="BK573" s="203">
        <f>ROUND(I573*H573,2)</f>
        <v>0</v>
      </c>
      <c r="BL573" s="19" t="s">
        <v>311</v>
      </c>
      <c r="BM573" s="202" t="s">
        <v>906</v>
      </c>
    </row>
    <row r="574" spans="1:47" s="2" customFormat="1" ht="19.5">
      <c r="A574" s="36"/>
      <c r="B574" s="37"/>
      <c r="C574" s="38"/>
      <c r="D574" s="204" t="s">
        <v>229</v>
      </c>
      <c r="E574" s="38"/>
      <c r="F574" s="205" t="s">
        <v>905</v>
      </c>
      <c r="G574" s="38"/>
      <c r="H574" s="38"/>
      <c r="I574" s="111"/>
      <c r="J574" s="38"/>
      <c r="K574" s="38"/>
      <c r="L574" s="41"/>
      <c r="M574" s="206"/>
      <c r="N574" s="207"/>
      <c r="O574" s="66"/>
      <c r="P574" s="66"/>
      <c r="Q574" s="66"/>
      <c r="R574" s="66"/>
      <c r="S574" s="66"/>
      <c r="T574" s="67"/>
      <c r="U574" s="36"/>
      <c r="V574" s="36"/>
      <c r="W574" s="36"/>
      <c r="X574" s="36"/>
      <c r="Y574" s="36"/>
      <c r="Z574" s="36"/>
      <c r="AA574" s="36"/>
      <c r="AB574" s="36"/>
      <c r="AC574" s="36"/>
      <c r="AD574" s="36"/>
      <c r="AE574" s="36"/>
      <c r="AT574" s="19" t="s">
        <v>229</v>
      </c>
      <c r="AU574" s="19" t="s">
        <v>84</v>
      </c>
    </row>
    <row r="575" spans="2:51" s="13" customFormat="1" ht="22.5">
      <c r="B575" s="208"/>
      <c r="C575" s="209"/>
      <c r="D575" s="204" t="s">
        <v>231</v>
      </c>
      <c r="E575" s="210" t="s">
        <v>21</v>
      </c>
      <c r="F575" s="211" t="s">
        <v>815</v>
      </c>
      <c r="G575" s="209"/>
      <c r="H575" s="212">
        <v>1</v>
      </c>
      <c r="I575" s="213"/>
      <c r="J575" s="209"/>
      <c r="K575" s="209"/>
      <c r="L575" s="214"/>
      <c r="M575" s="215"/>
      <c r="N575" s="216"/>
      <c r="O575" s="216"/>
      <c r="P575" s="216"/>
      <c r="Q575" s="216"/>
      <c r="R575" s="216"/>
      <c r="S575" s="216"/>
      <c r="T575" s="217"/>
      <c r="AT575" s="218" t="s">
        <v>231</v>
      </c>
      <c r="AU575" s="218" t="s">
        <v>84</v>
      </c>
      <c r="AV575" s="13" t="s">
        <v>84</v>
      </c>
      <c r="AW575" s="13" t="s">
        <v>33</v>
      </c>
      <c r="AX575" s="13" t="s">
        <v>82</v>
      </c>
      <c r="AY575" s="218" t="s">
        <v>221</v>
      </c>
    </row>
    <row r="576" spans="1:65" s="2" customFormat="1" ht="21.75" customHeight="1">
      <c r="A576" s="36"/>
      <c r="B576" s="37"/>
      <c r="C576" s="191" t="s">
        <v>907</v>
      </c>
      <c r="D576" s="191" t="s">
        <v>223</v>
      </c>
      <c r="E576" s="192" t="s">
        <v>908</v>
      </c>
      <c r="F576" s="193" t="s">
        <v>909</v>
      </c>
      <c r="G576" s="194" t="s">
        <v>167</v>
      </c>
      <c r="H576" s="195">
        <v>10</v>
      </c>
      <c r="I576" s="196"/>
      <c r="J576" s="197">
        <f>ROUND(I576*H576,2)</f>
        <v>0</v>
      </c>
      <c r="K576" s="193" t="s">
        <v>537</v>
      </c>
      <c r="L576" s="41"/>
      <c r="M576" s="198" t="s">
        <v>21</v>
      </c>
      <c r="N576" s="199" t="s">
        <v>45</v>
      </c>
      <c r="O576" s="66"/>
      <c r="P576" s="200">
        <f>O576*H576</f>
        <v>0</v>
      </c>
      <c r="Q576" s="200">
        <v>0</v>
      </c>
      <c r="R576" s="200">
        <f>Q576*H576</f>
        <v>0</v>
      </c>
      <c r="S576" s="200">
        <v>0</v>
      </c>
      <c r="T576" s="201">
        <f>S576*H576</f>
        <v>0</v>
      </c>
      <c r="U576" s="36"/>
      <c r="V576" s="36"/>
      <c r="W576" s="36"/>
      <c r="X576" s="36"/>
      <c r="Y576" s="36"/>
      <c r="Z576" s="36"/>
      <c r="AA576" s="36"/>
      <c r="AB576" s="36"/>
      <c r="AC576" s="36"/>
      <c r="AD576" s="36"/>
      <c r="AE576" s="36"/>
      <c r="AR576" s="202" t="s">
        <v>311</v>
      </c>
      <c r="AT576" s="202" t="s">
        <v>223</v>
      </c>
      <c r="AU576" s="202" t="s">
        <v>84</v>
      </c>
      <c r="AY576" s="19" t="s">
        <v>221</v>
      </c>
      <c r="BE576" s="203">
        <f>IF(N576="základní",J576,0)</f>
        <v>0</v>
      </c>
      <c r="BF576" s="203">
        <f>IF(N576="snížená",J576,0)</f>
        <v>0</v>
      </c>
      <c r="BG576" s="203">
        <f>IF(N576="zákl. přenesená",J576,0)</f>
        <v>0</v>
      </c>
      <c r="BH576" s="203">
        <f>IF(N576="sníž. přenesená",J576,0)</f>
        <v>0</v>
      </c>
      <c r="BI576" s="203">
        <f>IF(N576="nulová",J576,0)</f>
        <v>0</v>
      </c>
      <c r="BJ576" s="19" t="s">
        <v>82</v>
      </c>
      <c r="BK576" s="203">
        <f>ROUND(I576*H576,2)</f>
        <v>0</v>
      </c>
      <c r="BL576" s="19" t="s">
        <v>311</v>
      </c>
      <c r="BM576" s="202" t="s">
        <v>910</v>
      </c>
    </row>
    <row r="577" spans="1:47" s="2" customFormat="1" ht="19.5">
      <c r="A577" s="36"/>
      <c r="B577" s="37"/>
      <c r="C577" s="38"/>
      <c r="D577" s="204" t="s">
        <v>229</v>
      </c>
      <c r="E577" s="38"/>
      <c r="F577" s="205" t="s">
        <v>911</v>
      </c>
      <c r="G577" s="38"/>
      <c r="H577" s="38"/>
      <c r="I577" s="111"/>
      <c r="J577" s="38"/>
      <c r="K577" s="38"/>
      <c r="L577" s="41"/>
      <c r="M577" s="206"/>
      <c r="N577" s="207"/>
      <c r="O577" s="66"/>
      <c r="P577" s="66"/>
      <c r="Q577" s="66"/>
      <c r="R577" s="66"/>
      <c r="S577" s="66"/>
      <c r="T577" s="67"/>
      <c r="U577" s="36"/>
      <c r="V577" s="36"/>
      <c r="W577" s="36"/>
      <c r="X577" s="36"/>
      <c r="Y577" s="36"/>
      <c r="Z577" s="36"/>
      <c r="AA577" s="36"/>
      <c r="AB577" s="36"/>
      <c r="AC577" s="36"/>
      <c r="AD577" s="36"/>
      <c r="AE577" s="36"/>
      <c r="AT577" s="19" t="s">
        <v>229</v>
      </c>
      <c r="AU577" s="19" t="s">
        <v>84</v>
      </c>
    </row>
    <row r="578" spans="2:51" s="13" customFormat="1" ht="11.25">
      <c r="B578" s="208"/>
      <c r="C578" s="209"/>
      <c r="D578" s="204" t="s">
        <v>231</v>
      </c>
      <c r="E578" s="210" t="s">
        <v>21</v>
      </c>
      <c r="F578" s="211" t="s">
        <v>912</v>
      </c>
      <c r="G578" s="209"/>
      <c r="H578" s="212">
        <v>10</v>
      </c>
      <c r="I578" s="213"/>
      <c r="J578" s="209"/>
      <c r="K578" s="209"/>
      <c r="L578" s="214"/>
      <c r="M578" s="215"/>
      <c r="N578" s="216"/>
      <c r="O578" s="216"/>
      <c r="P578" s="216"/>
      <c r="Q578" s="216"/>
      <c r="R578" s="216"/>
      <c r="S578" s="216"/>
      <c r="T578" s="217"/>
      <c r="AT578" s="218" t="s">
        <v>231</v>
      </c>
      <c r="AU578" s="218" t="s">
        <v>84</v>
      </c>
      <c r="AV578" s="13" t="s">
        <v>84</v>
      </c>
      <c r="AW578" s="13" t="s">
        <v>33</v>
      </c>
      <c r="AX578" s="13" t="s">
        <v>82</v>
      </c>
      <c r="AY578" s="218" t="s">
        <v>221</v>
      </c>
    </row>
    <row r="579" spans="1:65" s="2" customFormat="1" ht="21.75" customHeight="1">
      <c r="A579" s="36"/>
      <c r="B579" s="37"/>
      <c r="C579" s="191" t="s">
        <v>913</v>
      </c>
      <c r="D579" s="191" t="s">
        <v>223</v>
      </c>
      <c r="E579" s="192" t="s">
        <v>914</v>
      </c>
      <c r="F579" s="193" t="s">
        <v>915</v>
      </c>
      <c r="G579" s="194" t="s">
        <v>132</v>
      </c>
      <c r="H579" s="195">
        <v>0.251</v>
      </c>
      <c r="I579" s="196"/>
      <c r="J579" s="197">
        <f>ROUND(I579*H579,2)</f>
        <v>0</v>
      </c>
      <c r="K579" s="193" t="s">
        <v>226</v>
      </c>
      <c r="L579" s="41"/>
      <c r="M579" s="198" t="s">
        <v>21</v>
      </c>
      <c r="N579" s="199" t="s">
        <v>45</v>
      </c>
      <c r="O579" s="66"/>
      <c r="P579" s="200">
        <f>O579*H579</f>
        <v>0</v>
      </c>
      <c r="Q579" s="200">
        <v>0</v>
      </c>
      <c r="R579" s="200">
        <f>Q579*H579</f>
        <v>0</v>
      </c>
      <c r="S579" s="200">
        <v>0</v>
      </c>
      <c r="T579" s="201">
        <f>S579*H579</f>
        <v>0</v>
      </c>
      <c r="U579" s="36"/>
      <c r="V579" s="36"/>
      <c r="W579" s="36"/>
      <c r="X579" s="36"/>
      <c r="Y579" s="36"/>
      <c r="Z579" s="36"/>
      <c r="AA579" s="36"/>
      <c r="AB579" s="36"/>
      <c r="AC579" s="36"/>
      <c r="AD579" s="36"/>
      <c r="AE579" s="36"/>
      <c r="AR579" s="202" t="s">
        <v>311</v>
      </c>
      <c r="AT579" s="202" t="s">
        <v>223</v>
      </c>
      <c r="AU579" s="202" t="s">
        <v>84</v>
      </c>
      <c r="AY579" s="19" t="s">
        <v>221</v>
      </c>
      <c r="BE579" s="203">
        <f>IF(N579="základní",J579,0)</f>
        <v>0</v>
      </c>
      <c r="BF579" s="203">
        <f>IF(N579="snížená",J579,0)</f>
        <v>0</v>
      </c>
      <c r="BG579" s="203">
        <f>IF(N579="zákl. přenesená",J579,0)</f>
        <v>0</v>
      </c>
      <c r="BH579" s="203">
        <f>IF(N579="sníž. přenesená",J579,0)</f>
        <v>0</v>
      </c>
      <c r="BI579" s="203">
        <f>IF(N579="nulová",J579,0)</f>
        <v>0</v>
      </c>
      <c r="BJ579" s="19" t="s">
        <v>82</v>
      </c>
      <c r="BK579" s="203">
        <f>ROUND(I579*H579,2)</f>
        <v>0</v>
      </c>
      <c r="BL579" s="19" t="s">
        <v>311</v>
      </c>
      <c r="BM579" s="202" t="s">
        <v>916</v>
      </c>
    </row>
    <row r="580" spans="1:47" s="2" customFormat="1" ht="29.25">
      <c r="A580" s="36"/>
      <c r="B580" s="37"/>
      <c r="C580" s="38"/>
      <c r="D580" s="204" t="s">
        <v>229</v>
      </c>
      <c r="E580" s="38"/>
      <c r="F580" s="205" t="s">
        <v>917</v>
      </c>
      <c r="G580" s="38"/>
      <c r="H580" s="38"/>
      <c r="I580" s="111"/>
      <c r="J580" s="38"/>
      <c r="K580" s="38"/>
      <c r="L580" s="41"/>
      <c r="M580" s="206"/>
      <c r="N580" s="207"/>
      <c r="O580" s="66"/>
      <c r="P580" s="66"/>
      <c r="Q580" s="66"/>
      <c r="R580" s="66"/>
      <c r="S580" s="66"/>
      <c r="T580" s="67"/>
      <c r="U580" s="36"/>
      <c r="V580" s="36"/>
      <c r="W580" s="36"/>
      <c r="X580" s="36"/>
      <c r="Y580" s="36"/>
      <c r="Z580" s="36"/>
      <c r="AA580" s="36"/>
      <c r="AB580" s="36"/>
      <c r="AC580" s="36"/>
      <c r="AD580" s="36"/>
      <c r="AE580" s="36"/>
      <c r="AT580" s="19" t="s">
        <v>229</v>
      </c>
      <c r="AU580" s="19" t="s">
        <v>84</v>
      </c>
    </row>
    <row r="581" spans="1:65" s="2" customFormat="1" ht="21.75" customHeight="1">
      <c r="A581" s="36"/>
      <c r="B581" s="37"/>
      <c r="C581" s="191" t="s">
        <v>918</v>
      </c>
      <c r="D581" s="191" t="s">
        <v>223</v>
      </c>
      <c r="E581" s="192" t="s">
        <v>919</v>
      </c>
      <c r="F581" s="193" t="s">
        <v>920</v>
      </c>
      <c r="G581" s="194" t="s">
        <v>132</v>
      </c>
      <c r="H581" s="195">
        <v>0.251</v>
      </c>
      <c r="I581" s="196"/>
      <c r="J581" s="197">
        <f>ROUND(I581*H581,2)</f>
        <v>0</v>
      </c>
      <c r="K581" s="193" t="s">
        <v>226</v>
      </c>
      <c r="L581" s="41"/>
      <c r="M581" s="198" t="s">
        <v>21</v>
      </c>
      <c r="N581" s="199" t="s">
        <v>45</v>
      </c>
      <c r="O581" s="66"/>
      <c r="P581" s="200">
        <f>O581*H581</f>
        <v>0</v>
      </c>
      <c r="Q581" s="200">
        <v>0</v>
      </c>
      <c r="R581" s="200">
        <f>Q581*H581</f>
        <v>0</v>
      </c>
      <c r="S581" s="200">
        <v>0</v>
      </c>
      <c r="T581" s="201">
        <f>S581*H581</f>
        <v>0</v>
      </c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R581" s="202" t="s">
        <v>311</v>
      </c>
      <c r="AT581" s="202" t="s">
        <v>223</v>
      </c>
      <c r="AU581" s="202" t="s">
        <v>84</v>
      </c>
      <c r="AY581" s="19" t="s">
        <v>221</v>
      </c>
      <c r="BE581" s="203">
        <f>IF(N581="základní",J581,0)</f>
        <v>0</v>
      </c>
      <c r="BF581" s="203">
        <f>IF(N581="snížená",J581,0)</f>
        <v>0</v>
      </c>
      <c r="BG581" s="203">
        <f>IF(N581="zákl. přenesená",J581,0)</f>
        <v>0</v>
      </c>
      <c r="BH581" s="203">
        <f>IF(N581="sníž. přenesená",J581,0)</f>
        <v>0</v>
      </c>
      <c r="BI581" s="203">
        <f>IF(N581="nulová",J581,0)</f>
        <v>0</v>
      </c>
      <c r="BJ581" s="19" t="s">
        <v>82</v>
      </c>
      <c r="BK581" s="203">
        <f>ROUND(I581*H581,2)</f>
        <v>0</v>
      </c>
      <c r="BL581" s="19" t="s">
        <v>311</v>
      </c>
      <c r="BM581" s="202" t="s">
        <v>921</v>
      </c>
    </row>
    <row r="582" spans="1:47" s="2" customFormat="1" ht="29.25">
      <c r="A582" s="36"/>
      <c r="B582" s="37"/>
      <c r="C582" s="38"/>
      <c r="D582" s="204" t="s">
        <v>229</v>
      </c>
      <c r="E582" s="38"/>
      <c r="F582" s="205" t="s">
        <v>922</v>
      </c>
      <c r="G582" s="38"/>
      <c r="H582" s="38"/>
      <c r="I582" s="111"/>
      <c r="J582" s="38"/>
      <c r="K582" s="38"/>
      <c r="L582" s="41"/>
      <c r="M582" s="206"/>
      <c r="N582" s="207"/>
      <c r="O582" s="66"/>
      <c r="P582" s="66"/>
      <c r="Q582" s="66"/>
      <c r="R582" s="66"/>
      <c r="S582" s="66"/>
      <c r="T582" s="67"/>
      <c r="U582" s="36"/>
      <c r="V582" s="36"/>
      <c r="W582" s="36"/>
      <c r="X582" s="36"/>
      <c r="Y582" s="36"/>
      <c r="Z582" s="36"/>
      <c r="AA582" s="36"/>
      <c r="AB582" s="36"/>
      <c r="AC582" s="36"/>
      <c r="AD582" s="36"/>
      <c r="AE582" s="36"/>
      <c r="AT582" s="19" t="s">
        <v>229</v>
      </c>
      <c r="AU582" s="19" t="s">
        <v>84</v>
      </c>
    </row>
    <row r="583" spans="2:63" s="12" customFormat="1" ht="22.9" customHeight="1">
      <c r="B583" s="175"/>
      <c r="C583" s="176"/>
      <c r="D583" s="177" t="s">
        <v>73</v>
      </c>
      <c r="E583" s="189" t="s">
        <v>923</v>
      </c>
      <c r="F583" s="189" t="s">
        <v>924</v>
      </c>
      <c r="G583" s="176"/>
      <c r="H583" s="176"/>
      <c r="I583" s="179"/>
      <c r="J583" s="190">
        <f>BK583</f>
        <v>0</v>
      </c>
      <c r="K583" s="176"/>
      <c r="L583" s="181"/>
      <c r="M583" s="182"/>
      <c r="N583" s="183"/>
      <c r="O583" s="183"/>
      <c r="P583" s="184">
        <f>SUM(P584:P619)</f>
        <v>0</v>
      </c>
      <c r="Q583" s="183"/>
      <c r="R583" s="184">
        <f>SUM(R584:R619)</f>
        <v>1.0449345</v>
      </c>
      <c r="S583" s="183"/>
      <c r="T583" s="185">
        <f>SUM(T584:T619)</f>
        <v>2.1091911999999997</v>
      </c>
      <c r="AR583" s="186" t="s">
        <v>84</v>
      </c>
      <c r="AT583" s="187" t="s">
        <v>73</v>
      </c>
      <c r="AU583" s="187" t="s">
        <v>82</v>
      </c>
      <c r="AY583" s="186" t="s">
        <v>221</v>
      </c>
      <c r="BK583" s="188">
        <f>SUM(BK584:BK619)</f>
        <v>0</v>
      </c>
    </row>
    <row r="584" spans="1:65" s="2" customFormat="1" ht="16.5" customHeight="1">
      <c r="A584" s="36"/>
      <c r="B584" s="37"/>
      <c r="C584" s="191" t="s">
        <v>925</v>
      </c>
      <c r="D584" s="191" t="s">
        <v>223</v>
      </c>
      <c r="E584" s="192" t="s">
        <v>926</v>
      </c>
      <c r="F584" s="193" t="s">
        <v>927</v>
      </c>
      <c r="G584" s="194" t="s">
        <v>108</v>
      </c>
      <c r="H584" s="195">
        <v>25.83</v>
      </c>
      <c r="I584" s="196"/>
      <c r="J584" s="197">
        <f>ROUND(I584*H584,2)</f>
        <v>0</v>
      </c>
      <c r="K584" s="193" t="s">
        <v>226</v>
      </c>
      <c r="L584" s="41"/>
      <c r="M584" s="198" t="s">
        <v>21</v>
      </c>
      <c r="N584" s="199" t="s">
        <v>45</v>
      </c>
      <c r="O584" s="66"/>
      <c r="P584" s="200">
        <f>O584*H584</f>
        <v>0</v>
      </c>
      <c r="Q584" s="200">
        <v>0</v>
      </c>
      <c r="R584" s="200">
        <f>Q584*H584</f>
        <v>0</v>
      </c>
      <c r="S584" s="200">
        <v>0</v>
      </c>
      <c r="T584" s="201">
        <f>S584*H584</f>
        <v>0</v>
      </c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R584" s="202" t="s">
        <v>311</v>
      </c>
      <c r="AT584" s="202" t="s">
        <v>223</v>
      </c>
      <c r="AU584" s="202" t="s">
        <v>84</v>
      </c>
      <c r="AY584" s="19" t="s">
        <v>221</v>
      </c>
      <c r="BE584" s="203">
        <f>IF(N584="základní",J584,0)</f>
        <v>0</v>
      </c>
      <c r="BF584" s="203">
        <f>IF(N584="snížená",J584,0)</f>
        <v>0</v>
      </c>
      <c r="BG584" s="203">
        <f>IF(N584="zákl. přenesená",J584,0)</f>
        <v>0</v>
      </c>
      <c r="BH584" s="203">
        <f>IF(N584="sníž. přenesená",J584,0)</f>
        <v>0</v>
      </c>
      <c r="BI584" s="203">
        <f>IF(N584="nulová",J584,0)</f>
        <v>0</v>
      </c>
      <c r="BJ584" s="19" t="s">
        <v>82</v>
      </c>
      <c r="BK584" s="203">
        <f>ROUND(I584*H584,2)</f>
        <v>0</v>
      </c>
      <c r="BL584" s="19" t="s">
        <v>311</v>
      </c>
      <c r="BM584" s="202" t="s">
        <v>928</v>
      </c>
    </row>
    <row r="585" spans="1:47" s="2" customFormat="1" ht="11.25">
      <c r="A585" s="36"/>
      <c r="B585" s="37"/>
      <c r="C585" s="38"/>
      <c r="D585" s="204" t="s">
        <v>229</v>
      </c>
      <c r="E585" s="38"/>
      <c r="F585" s="205" t="s">
        <v>929</v>
      </c>
      <c r="G585" s="38"/>
      <c r="H585" s="38"/>
      <c r="I585" s="111"/>
      <c r="J585" s="38"/>
      <c r="K585" s="38"/>
      <c r="L585" s="41"/>
      <c r="M585" s="206"/>
      <c r="N585" s="207"/>
      <c r="O585" s="66"/>
      <c r="P585" s="66"/>
      <c r="Q585" s="66"/>
      <c r="R585" s="66"/>
      <c r="S585" s="66"/>
      <c r="T585" s="67"/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T585" s="19" t="s">
        <v>229</v>
      </c>
      <c r="AU585" s="19" t="s">
        <v>84</v>
      </c>
    </row>
    <row r="586" spans="2:51" s="13" customFormat="1" ht="11.25">
      <c r="B586" s="208"/>
      <c r="C586" s="209"/>
      <c r="D586" s="204" t="s">
        <v>231</v>
      </c>
      <c r="E586" s="210" t="s">
        <v>21</v>
      </c>
      <c r="F586" s="211" t="s">
        <v>110</v>
      </c>
      <c r="G586" s="209"/>
      <c r="H586" s="212">
        <v>25.83</v>
      </c>
      <c r="I586" s="213"/>
      <c r="J586" s="209"/>
      <c r="K586" s="209"/>
      <c r="L586" s="214"/>
      <c r="M586" s="215"/>
      <c r="N586" s="216"/>
      <c r="O586" s="216"/>
      <c r="P586" s="216"/>
      <c r="Q586" s="216"/>
      <c r="R586" s="216"/>
      <c r="S586" s="216"/>
      <c r="T586" s="217"/>
      <c r="AT586" s="218" t="s">
        <v>231</v>
      </c>
      <c r="AU586" s="218" t="s">
        <v>84</v>
      </c>
      <c r="AV586" s="13" t="s">
        <v>84</v>
      </c>
      <c r="AW586" s="13" t="s">
        <v>33</v>
      </c>
      <c r="AX586" s="13" t="s">
        <v>82</v>
      </c>
      <c r="AY586" s="218" t="s">
        <v>221</v>
      </c>
    </row>
    <row r="587" spans="1:65" s="2" customFormat="1" ht="16.5" customHeight="1">
      <c r="A587" s="36"/>
      <c r="B587" s="37"/>
      <c r="C587" s="191" t="s">
        <v>930</v>
      </c>
      <c r="D587" s="191" t="s">
        <v>223</v>
      </c>
      <c r="E587" s="192" t="s">
        <v>931</v>
      </c>
      <c r="F587" s="193" t="s">
        <v>932</v>
      </c>
      <c r="G587" s="194" t="s">
        <v>108</v>
      </c>
      <c r="H587" s="195">
        <v>25.83</v>
      </c>
      <c r="I587" s="196"/>
      <c r="J587" s="197">
        <f>ROUND(I587*H587,2)</f>
        <v>0</v>
      </c>
      <c r="K587" s="193" t="s">
        <v>226</v>
      </c>
      <c r="L587" s="41"/>
      <c r="M587" s="198" t="s">
        <v>21</v>
      </c>
      <c r="N587" s="199" t="s">
        <v>45</v>
      </c>
      <c r="O587" s="66"/>
      <c r="P587" s="200">
        <f>O587*H587</f>
        <v>0</v>
      </c>
      <c r="Q587" s="200">
        <v>0.0003</v>
      </c>
      <c r="R587" s="200">
        <f>Q587*H587</f>
        <v>0.007748999999999999</v>
      </c>
      <c r="S587" s="200">
        <v>0</v>
      </c>
      <c r="T587" s="201">
        <f>S587*H587</f>
        <v>0</v>
      </c>
      <c r="U587" s="36"/>
      <c r="V587" s="36"/>
      <c r="W587" s="36"/>
      <c r="X587" s="36"/>
      <c r="Y587" s="36"/>
      <c r="Z587" s="36"/>
      <c r="AA587" s="36"/>
      <c r="AB587" s="36"/>
      <c r="AC587" s="36"/>
      <c r="AD587" s="36"/>
      <c r="AE587" s="36"/>
      <c r="AR587" s="202" t="s">
        <v>311</v>
      </c>
      <c r="AT587" s="202" t="s">
        <v>223</v>
      </c>
      <c r="AU587" s="202" t="s">
        <v>84</v>
      </c>
      <c r="AY587" s="19" t="s">
        <v>221</v>
      </c>
      <c r="BE587" s="203">
        <f>IF(N587="základní",J587,0)</f>
        <v>0</v>
      </c>
      <c r="BF587" s="203">
        <f>IF(N587="snížená",J587,0)</f>
        <v>0</v>
      </c>
      <c r="BG587" s="203">
        <f>IF(N587="zákl. přenesená",J587,0)</f>
        <v>0</v>
      </c>
      <c r="BH587" s="203">
        <f>IF(N587="sníž. přenesená",J587,0)</f>
        <v>0</v>
      </c>
      <c r="BI587" s="203">
        <f>IF(N587="nulová",J587,0)</f>
        <v>0</v>
      </c>
      <c r="BJ587" s="19" t="s">
        <v>82</v>
      </c>
      <c r="BK587" s="203">
        <f>ROUND(I587*H587,2)</f>
        <v>0</v>
      </c>
      <c r="BL587" s="19" t="s">
        <v>311</v>
      </c>
      <c r="BM587" s="202" t="s">
        <v>933</v>
      </c>
    </row>
    <row r="588" spans="1:47" s="2" customFormat="1" ht="19.5">
      <c r="A588" s="36"/>
      <c r="B588" s="37"/>
      <c r="C588" s="38"/>
      <c r="D588" s="204" t="s">
        <v>229</v>
      </c>
      <c r="E588" s="38"/>
      <c r="F588" s="205" t="s">
        <v>934</v>
      </c>
      <c r="G588" s="38"/>
      <c r="H588" s="38"/>
      <c r="I588" s="111"/>
      <c r="J588" s="38"/>
      <c r="K588" s="38"/>
      <c r="L588" s="41"/>
      <c r="M588" s="206"/>
      <c r="N588" s="207"/>
      <c r="O588" s="66"/>
      <c r="P588" s="66"/>
      <c r="Q588" s="66"/>
      <c r="R588" s="66"/>
      <c r="S588" s="66"/>
      <c r="T588" s="67"/>
      <c r="U588" s="36"/>
      <c r="V588" s="36"/>
      <c r="W588" s="36"/>
      <c r="X588" s="36"/>
      <c r="Y588" s="36"/>
      <c r="Z588" s="36"/>
      <c r="AA588" s="36"/>
      <c r="AB588" s="36"/>
      <c r="AC588" s="36"/>
      <c r="AD588" s="36"/>
      <c r="AE588" s="36"/>
      <c r="AT588" s="19" t="s">
        <v>229</v>
      </c>
      <c r="AU588" s="19" t="s">
        <v>84</v>
      </c>
    </row>
    <row r="589" spans="2:51" s="13" customFormat="1" ht="11.25">
      <c r="B589" s="208"/>
      <c r="C589" s="209"/>
      <c r="D589" s="204" t="s">
        <v>231</v>
      </c>
      <c r="E589" s="210" t="s">
        <v>21</v>
      </c>
      <c r="F589" s="211" t="s">
        <v>935</v>
      </c>
      <c r="G589" s="209"/>
      <c r="H589" s="212">
        <v>25.83</v>
      </c>
      <c r="I589" s="213"/>
      <c r="J589" s="209"/>
      <c r="K589" s="209"/>
      <c r="L589" s="214"/>
      <c r="M589" s="215"/>
      <c r="N589" s="216"/>
      <c r="O589" s="216"/>
      <c r="P589" s="216"/>
      <c r="Q589" s="216"/>
      <c r="R589" s="216"/>
      <c r="S589" s="216"/>
      <c r="T589" s="217"/>
      <c r="AT589" s="218" t="s">
        <v>231</v>
      </c>
      <c r="AU589" s="218" t="s">
        <v>84</v>
      </c>
      <c r="AV589" s="13" t="s">
        <v>84</v>
      </c>
      <c r="AW589" s="13" t="s">
        <v>33</v>
      </c>
      <c r="AX589" s="13" t="s">
        <v>82</v>
      </c>
      <c r="AY589" s="218" t="s">
        <v>221</v>
      </c>
    </row>
    <row r="590" spans="1:65" s="2" customFormat="1" ht="16.5" customHeight="1">
      <c r="A590" s="36"/>
      <c r="B590" s="37"/>
      <c r="C590" s="191" t="s">
        <v>936</v>
      </c>
      <c r="D590" s="191" t="s">
        <v>223</v>
      </c>
      <c r="E590" s="192" t="s">
        <v>937</v>
      </c>
      <c r="F590" s="193" t="s">
        <v>938</v>
      </c>
      <c r="G590" s="194" t="s">
        <v>108</v>
      </c>
      <c r="H590" s="195">
        <v>25.83</v>
      </c>
      <c r="I590" s="196"/>
      <c r="J590" s="197">
        <f>ROUND(I590*H590,2)</f>
        <v>0</v>
      </c>
      <c r="K590" s="193" t="s">
        <v>226</v>
      </c>
      <c r="L590" s="41"/>
      <c r="M590" s="198" t="s">
        <v>21</v>
      </c>
      <c r="N590" s="199" t="s">
        <v>45</v>
      </c>
      <c r="O590" s="66"/>
      <c r="P590" s="200">
        <f>O590*H590</f>
        <v>0</v>
      </c>
      <c r="Q590" s="200">
        <v>0.012</v>
      </c>
      <c r="R590" s="200">
        <f>Q590*H590</f>
        <v>0.30996</v>
      </c>
      <c r="S590" s="200">
        <v>0</v>
      </c>
      <c r="T590" s="201">
        <f>S590*H590</f>
        <v>0</v>
      </c>
      <c r="U590" s="36"/>
      <c r="V590" s="36"/>
      <c r="W590" s="36"/>
      <c r="X590" s="36"/>
      <c r="Y590" s="36"/>
      <c r="Z590" s="36"/>
      <c r="AA590" s="36"/>
      <c r="AB590" s="36"/>
      <c r="AC590" s="36"/>
      <c r="AD590" s="36"/>
      <c r="AE590" s="36"/>
      <c r="AR590" s="202" t="s">
        <v>311</v>
      </c>
      <c r="AT590" s="202" t="s">
        <v>223</v>
      </c>
      <c r="AU590" s="202" t="s">
        <v>84</v>
      </c>
      <c r="AY590" s="19" t="s">
        <v>221</v>
      </c>
      <c r="BE590" s="203">
        <f>IF(N590="základní",J590,0)</f>
        <v>0</v>
      </c>
      <c r="BF590" s="203">
        <f>IF(N590="snížená",J590,0)</f>
        <v>0</v>
      </c>
      <c r="BG590" s="203">
        <f>IF(N590="zákl. přenesená",J590,0)</f>
        <v>0</v>
      </c>
      <c r="BH590" s="203">
        <f>IF(N590="sníž. přenesená",J590,0)</f>
        <v>0</v>
      </c>
      <c r="BI590" s="203">
        <f>IF(N590="nulová",J590,0)</f>
        <v>0</v>
      </c>
      <c r="BJ590" s="19" t="s">
        <v>82</v>
      </c>
      <c r="BK590" s="203">
        <f>ROUND(I590*H590,2)</f>
        <v>0</v>
      </c>
      <c r="BL590" s="19" t="s">
        <v>311</v>
      </c>
      <c r="BM590" s="202" t="s">
        <v>939</v>
      </c>
    </row>
    <row r="591" spans="1:47" s="2" customFormat="1" ht="19.5">
      <c r="A591" s="36"/>
      <c r="B591" s="37"/>
      <c r="C591" s="38"/>
      <c r="D591" s="204" t="s">
        <v>229</v>
      </c>
      <c r="E591" s="38"/>
      <c r="F591" s="205" t="s">
        <v>940</v>
      </c>
      <c r="G591" s="38"/>
      <c r="H591" s="38"/>
      <c r="I591" s="111"/>
      <c r="J591" s="38"/>
      <c r="K591" s="38"/>
      <c r="L591" s="41"/>
      <c r="M591" s="206"/>
      <c r="N591" s="207"/>
      <c r="O591" s="66"/>
      <c r="P591" s="66"/>
      <c r="Q591" s="66"/>
      <c r="R591" s="66"/>
      <c r="S591" s="66"/>
      <c r="T591" s="67"/>
      <c r="U591" s="36"/>
      <c r="V591" s="36"/>
      <c r="W591" s="36"/>
      <c r="X591" s="36"/>
      <c r="Y591" s="36"/>
      <c r="Z591" s="36"/>
      <c r="AA591" s="36"/>
      <c r="AB591" s="36"/>
      <c r="AC591" s="36"/>
      <c r="AD591" s="36"/>
      <c r="AE591" s="36"/>
      <c r="AT591" s="19" t="s">
        <v>229</v>
      </c>
      <c r="AU591" s="19" t="s">
        <v>84</v>
      </c>
    </row>
    <row r="592" spans="2:51" s="13" customFormat="1" ht="11.25">
      <c r="B592" s="208"/>
      <c r="C592" s="209"/>
      <c r="D592" s="204" t="s">
        <v>231</v>
      </c>
      <c r="E592" s="210" t="s">
        <v>21</v>
      </c>
      <c r="F592" s="211" t="s">
        <v>110</v>
      </c>
      <c r="G592" s="209"/>
      <c r="H592" s="212">
        <v>25.83</v>
      </c>
      <c r="I592" s="213"/>
      <c r="J592" s="209"/>
      <c r="K592" s="209"/>
      <c r="L592" s="214"/>
      <c r="M592" s="215"/>
      <c r="N592" s="216"/>
      <c r="O592" s="216"/>
      <c r="P592" s="216"/>
      <c r="Q592" s="216"/>
      <c r="R592" s="216"/>
      <c r="S592" s="216"/>
      <c r="T592" s="217"/>
      <c r="AT592" s="218" t="s">
        <v>231</v>
      </c>
      <c r="AU592" s="218" t="s">
        <v>84</v>
      </c>
      <c r="AV592" s="13" t="s">
        <v>84</v>
      </c>
      <c r="AW592" s="13" t="s">
        <v>33</v>
      </c>
      <c r="AX592" s="13" t="s">
        <v>82</v>
      </c>
      <c r="AY592" s="218" t="s">
        <v>221</v>
      </c>
    </row>
    <row r="593" spans="1:65" s="2" customFormat="1" ht="21.75" customHeight="1">
      <c r="A593" s="36"/>
      <c r="B593" s="37"/>
      <c r="C593" s="191" t="s">
        <v>941</v>
      </c>
      <c r="D593" s="191" t="s">
        <v>223</v>
      </c>
      <c r="E593" s="192" t="s">
        <v>942</v>
      </c>
      <c r="F593" s="193" t="s">
        <v>943</v>
      </c>
      <c r="G593" s="194" t="s">
        <v>108</v>
      </c>
      <c r="H593" s="195">
        <v>25.36</v>
      </c>
      <c r="I593" s="196"/>
      <c r="J593" s="197">
        <f>ROUND(I593*H593,2)</f>
        <v>0</v>
      </c>
      <c r="K593" s="193" t="s">
        <v>226</v>
      </c>
      <c r="L593" s="41"/>
      <c r="M593" s="198" t="s">
        <v>21</v>
      </c>
      <c r="N593" s="199" t="s">
        <v>45</v>
      </c>
      <c r="O593" s="66"/>
      <c r="P593" s="200">
        <f>O593*H593</f>
        <v>0</v>
      </c>
      <c r="Q593" s="200">
        <v>0</v>
      </c>
      <c r="R593" s="200">
        <f>Q593*H593</f>
        <v>0</v>
      </c>
      <c r="S593" s="200">
        <v>0.08317</v>
      </c>
      <c r="T593" s="201">
        <f>S593*H593</f>
        <v>2.1091911999999997</v>
      </c>
      <c r="U593" s="36"/>
      <c r="V593" s="36"/>
      <c r="W593" s="36"/>
      <c r="X593" s="36"/>
      <c r="Y593" s="36"/>
      <c r="Z593" s="36"/>
      <c r="AA593" s="36"/>
      <c r="AB593" s="36"/>
      <c r="AC593" s="36"/>
      <c r="AD593" s="36"/>
      <c r="AE593" s="36"/>
      <c r="AR593" s="202" t="s">
        <v>311</v>
      </c>
      <c r="AT593" s="202" t="s">
        <v>223</v>
      </c>
      <c r="AU593" s="202" t="s">
        <v>84</v>
      </c>
      <c r="AY593" s="19" t="s">
        <v>221</v>
      </c>
      <c r="BE593" s="203">
        <f>IF(N593="základní",J593,0)</f>
        <v>0</v>
      </c>
      <c r="BF593" s="203">
        <f>IF(N593="snížená",J593,0)</f>
        <v>0</v>
      </c>
      <c r="BG593" s="203">
        <f>IF(N593="zákl. přenesená",J593,0)</f>
        <v>0</v>
      </c>
      <c r="BH593" s="203">
        <f>IF(N593="sníž. přenesená",J593,0)</f>
        <v>0</v>
      </c>
      <c r="BI593" s="203">
        <f>IF(N593="nulová",J593,0)</f>
        <v>0</v>
      </c>
      <c r="BJ593" s="19" t="s">
        <v>82</v>
      </c>
      <c r="BK593" s="203">
        <f>ROUND(I593*H593,2)</f>
        <v>0</v>
      </c>
      <c r="BL593" s="19" t="s">
        <v>311</v>
      </c>
      <c r="BM593" s="202" t="s">
        <v>944</v>
      </c>
    </row>
    <row r="594" spans="1:47" s="2" customFormat="1" ht="11.25">
      <c r="A594" s="36"/>
      <c r="B594" s="37"/>
      <c r="C594" s="38"/>
      <c r="D594" s="204" t="s">
        <v>229</v>
      </c>
      <c r="E594" s="38"/>
      <c r="F594" s="205" t="s">
        <v>943</v>
      </c>
      <c r="G594" s="38"/>
      <c r="H594" s="38"/>
      <c r="I594" s="111"/>
      <c r="J594" s="38"/>
      <c r="K594" s="38"/>
      <c r="L594" s="41"/>
      <c r="M594" s="206"/>
      <c r="N594" s="207"/>
      <c r="O594" s="66"/>
      <c r="P594" s="66"/>
      <c r="Q594" s="66"/>
      <c r="R594" s="66"/>
      <c r="S594" s="66"/>
      <c r="T594" s="67"/>
      <c r="U594" s="36"/>
      <c r="V594" s="36"/>
      <c r="W594" s="36"/>
      <c r="X594" s="36"/>
      <c r="Y594" s="36"/>
      <c r="Z594" s="36"/>
      <c r="AA594" s="36"/>
      <c r="AB594" s="36"/>
      <c r="AC594" s="36"/>
      <c r="AD594" s="36"/>
      <c r="AE594" s="36"/>
      <c r="AT594" s="19" t="s">
        <v>229</v>
      </c>
      <c r="AU594" s="19" t="s">
        <v>84</v>
      </c>
    </row>
    <row r="595" spans="2:51" s="15" customFormat="1" ht="11.25">
      <c r="B595" s="240"/>
      <c r="C595" s="241"/>
      <c r="D595" s="204" t="s">
        <v>231</v>
      </c>
      <c r="E595" s="242" t="s">
        <v>21</v>
      </c>
      <c r="F595" s="243" t="s">
        <v>337</v>
      </c>
      <c r="G595" s="241"/>
      <c r="H595" s="242" t="s">
        <v>21</v>
      </c>
      <c r="I595" s="244"/>
      <c r="J595" s="241"/>
      <c r="K595" s="241"/>
      <c r="L595" s="245"/>
      <c r="M595" s="246"/>
      <c r="N595" s="247"/>
      <c r="O595" s="247"/>
      <c r="P595" s="247"/>
      <c r="Q595" s="247"/>
      <c r="R595" s="247"/>
      <c r="S595" s="247"/>
      <c r="T595" s="248"/>
      <c r="AT595" s="249" t="s">
        <v>231</v>
      </c>
      <c r="AU595" s="249" t="s">
        <v>84</v>
      </c>
      <c r="AV595" s="15" t="s">
        <v>82</v>
      </c>
      <c r="AW595" s="15" t="s">
        <v>33</v>
      </c>
      <c r="AX595" s="15" t="s">
        <v>74</v>
      </c>
      <c r="AY595" s="249" t="s">
        <v>221</v>
      </c>
    </row>
    <row r="596" spans="2:51" s="13" customFormat="1" ht="11.25">
      <c r="B596" s="208"/>
      <c r="C596" s="209"/>
      <c r="D596" s="204" t="s">
        <v>231</v>
      </c>
      <c r="E596" s="210" t="s">
        <v>21</v>
      </c>
      <c r="F596" s="211" t="s">
        <v>945</v>
      </c>
      <c r="G596" s="209"/>
      <c r="H596" s="212">
        <v>4.3</v>
      </c>
      <c r="I596" s="213"/>
      <c r="J596" s="209"/>
      <c r="K596" s="209"/>
      <c r="L596" s="214"/>
      <c r="M596" s="215"/>
      <c r="N596" s="216"/>
      <c r="O596" s="216"/>
      <c r="P596" s="216"/>
      <c r="Q596" s="216"/>
      <c r="R596" s="216"/>
      <c r="S596" s="216"/>
      <c r="T596" s="217"/>
      <c r="AT596" s="218" t="s">
        <v>231</v>
      </c>
      <c r="AU596" s="218" t="s">
        <v>84</v>
      </c>
      <c r="AV596" s="13" t="s">
        <v>84</v>
      </c>
      <c r="AW596" s="13" t="s">
        <v>33</v>
      </c>
      <c r="AX596" s="13" t="s">
        <v>74</v>
      </c>
      <c r="AY596" s="218" t="s">
        <v>221</v>
      </c>
    </row>
    <row r="597" spans="2:51" s="13" customFormat="1" ht="11.25">
      <c r="B597" s="208"/>
      <c r="C597" s="209"/>
      <c r="D597" s="204" t="s">
        <v>231</v>
      </c>
      <c r="E597" s="210" t="s">
        <v>21</v>
      </c>
      <c r="F597" s="211" t="s">
        <v>946</v>
      </c>
      <c r="G597" s="209"/>
      <c r="H597" s="212">
        <v>16.83</v>
      </c>
      <c r="I597" s="213"/>
      <c r="J597" s="209"/>
      <c r="K597" s="209"/>
      <c r="L597" s="214"/>
      <c r="M597" s="215"/>
      <c r="N597" s="216"/>
      <c r="O597" s="216"/>
      <c r="P597" s="216"/>
      <c r="Q597" s="216"/>
      <c r="R597" s="216"/>
      <c r="S597" s="216"/>
      <c r="T597" s="217"/>
      <c r="AT597" s="218" t="s">
        <v>231</v>
      </c>
      <c r="AU597" s="218" t="s">
        <v>84</v>
      </c>
      <c r="AV597" s="13" t="s">
        <v>84</v>
      </c>
      <c r="AW597" s="13" t="s">
        <v>33</v>
      </c>
      <c r="AX597" s="13" t="s">
        <v>74</v>
      </c>
      <c r="AY597" s="218" t="s">
        <v>221</v>
      </c>
    </row>
    <row r="598" spans="2:51" s="13" customFormat="1" ht="11.25">
      <c r="B598" s="208"/>
      <c r="C598" s="209"/>
      <c r="D598" s="204" t="s">
        <v>231</v>
      </c>
      <c r="E598" s="210" t="s">
        <v>21</v>
      </c>
      <c r="F598" s="211" t="s">
        <v>947</v>
      </c>
      <c r="G598" s="209"/>
      <c r="H598" s="212">
        <v>4.23</v>
      </c>
      <c r="I598" s="213"/>
      <c r="J598" s="209"/>
      <c r="K598" s="209"/>
      <c r="L598" s="214"/>
      <c r="M598" s="215"/>
      <c r="N598" s="216"/>
      <c r="O598" s="216"/>
      <c r="P598" s="216"/>
      <c r="Q598" s="216"/>
      <c r="R598" s="216"/>
      <c r="S598" s="216"/>
      <c r="T598" s="217"/>
      <c r="AT598" s="218" t="s">
        <v>231</v>
      </c>
      <c r="AU598" s="218" t="s">
        <v>84</v>
      </c>
      <c r="AV598" s="13" t="s">
        <v>84</v>
      </c>
      <c r="AW598" s="13" t="s">
        <v>33</v>
      </c>
      <c r="AX598" s="13" t="s">
        <v>74</v>
      </c>
      <c r="AY598" s="218" t="s">
        <v>221</v>
      </c>
    </row>
    <row r="599" spans="2:51" s="16" customFormat="1" ht="11.25">
      <c r="B599" s="250"/>
      <c r="C599" s="251"/>
      <c r="D599" s="204" t="s">
        <v>231</v>
      </c>
      <c r="E599" s="252" t="s">
        <v>120</v>
      </c>
      <c r="F599" s="253" t="s">
        <v>340</v>
      </c>
      <c r="G599" s="251"/>
      <c r="H599" s="254">
        <v>25.36</v>
      </c>
      <c r="I599" s="255"/>
      <c r="J599" s="251"/>
      <c r="K599" s="251"/>
      <c r="L599" s="256"/>
      <c r="M599" s="257"/>
      <c r="N599" s="258"/>
      <c r="O599" s="258"/>
      <c r="P599" s="258"/>
      <c r="Q599" s="258"/>
      <c r="R599" s="258"/>
      <c r="S599" s="258"/>
      <c r="T599" s="259"/>
      <c r="AT599" s="260" t="s">
        <v>231</v>
      </c>
      <c r="AU599" s="260" t="s">
        <v>84</v>
      </c>
      <c r="AV599" s="16" t="s">
        <v>168</v>
      </c>
      <c r="AW599" s="16" t="s">
        <v>33</v>
      </c>
      <c r="AX599" s="16" t="s">
        <v>74</v>
      </c>
      <c r="AY599" s="260" t="s">
        <v>221</v>
      </c>
    </row>
    <row r="600" spans="2:51" s="14" customFormat="1" ht="11.25">
      <c r="B600" s="219"/>
      <c r="C600" s="220"/>
      <c r="D600" s="204" t="s">
        <v>231</v>
      </c>
      <c r="E600" s="221" t="s">
        <v>21</v>
      </c>
      <c r="F600" s="222" t="s">
        <v>239</v>
      </c>
      <c r="G600" s="220"/>
      <c r="H600" s="223">
        <v>25.36</v>
      </c>
      <c r="I600" s="224"/>
      <c r="J600" s="220"/>
      <c r="K600" s="220"/>
      <c r="L600" s="225"/>
      <c r="M600" s="226"/>
      <c r="N600" s="227"/>
      <c r="O600" s="227"/>
      <c r="P600" s="227"/>
      <c r="Q600" s="227"/>
      <c r="R600" s="227"/>
      <c r="S600" s="227"/>
      <c r="T600" s="228"/>
      <c r="AT600" s="229" t="s">
        <v>231</v>
      </c>
      <c r="AU600" s="229" t="s">
        <v>84</v>
      </c>
      <c r="AV600" s="14" t="s">
        <v>227</v>
      </c>
      <c r="AW600" s="14" t="s">
        <v>33</v>
      </c>
      <c r="AX600" s="14" t="s">
        <v>82</v>
      </c>
      <c r="AY600" s="229" t="s">
        <v>221</v>
      </c>
    </row>
    <row r="601" spans="1:65" s="2" customFormat="1" ht="21.75" customHeight="1">
      <c r="A601" s="36"/>
      <c r="B601" s="37"/>
      <c r="C601" s="191" t="s">
        <v>948</v>
      </c>
      <c r="D601" s="191" t="s">
        <v>223</v>
      </c>
      <c r="E601" s="192" t="s">
        <v>949</v>
      </c>
      <c r="F601" s="193" t="s">
        <v>950</v>
      </c>
      <c r="G601" s="194" t="s">
        <v>108</v>
      </c>
      <c r="H601" s="195">
        <v>25.83</v>
      </c>
      <c r="I601" s="196"/>
      <c r="J601" s="197">
        <f>ROUND(I601*H601,2)</f>
        <v>0</v>
      </c>
      <c r="K601" s="193" t="s">
        <v>226</v>
      </c>
      <c r="L601" s="41"/>
      <c r="M601" s="198" t="s">
        <v>21</v>
      </c>
      <c r="N601" s="199" t="s">
        <v>45</v>
      </c>
      <c r="O601" s="66"/>
      <c r="P601" s="200">
        <f>O601*H601</f>
        <v>0</v>
      </c>
      <c r="Q601" s="200">
        <v>0.00635</v>
      </c>
      <c r="R601" s="200">
        <f>Q601*H601</f>
        <v>0.16402049999999999</v>
      </c>
      <c r="S601" s="200">
        <v>0</v>
      </c>
      <c r="T601" s="201">
        <f>S601*H601</f>
        <v>0</v>
      </c>
      <c r="U601" s="36"/>
      <c r="V601" s="36"/>
      <c r="W601" s="36"/>
      <c r="X601" s="36"/>
      <c r="Y601" s="36"/>
      <c r="Z601" s="36"/>
      <c r="AA601" s="36"/>
      <c r="AB601" s="36"/>
      <c r="AC601" s="36"/>
      <c r="AD601" s="36"/>
      <c r="AE601" s="36"/>
      <c r="AR601" s="202" t="s">
        <v>311</v>
      </c>
      <c r="AT601" s="202" t="s">
        <v>223</v>
      </c>
      <c r="AU601" s="202" t="s">
        <v>84</v>
      </c>
      <c r="AY601" s="19" t="s">
        <v>221</v>
      </c>
      <c r="BE601" s="203">
        <f>IF(N601="základní",J601,0)</f>
        <v>0</v>
      </c>
      <c r="BF601" s="203">
        <f>IF(N601="snížená",J601,0)</f>
        <v>0</v>
      </c>
      <c r="BG601" s="203">
        <f>IF(N601="zákl. přenesená",J601,0)</f>
        <v>0</v>
      </c>
      <c r="BH601" s="203">
        <f>IF(N601="sníž. přenesená",J601,0)</f>
        <v>0</v>
      </c>
      <c r="BI601" s="203">
        <f>IF(N601="nulová",J601,0)</f>
        <v>0</v>
      </c>
      <c r="BJ601" s="19" t="s">
        <v>82</v>
      </c>
      <c r="BK601" s="203">
        <f>ROUND(I601*H601,2)</f>
        <v>0</v>
      </c>
      <c r="BL601" s="19" t="s">
        <v>311</v>
      </c>
      <c r="BM601" s="202" t="s">
        <v>951</v>
      </c>
    </row>
    <row r="602" spans="1:47" s="2" customFormat="1" ht="19.5">
      <c r="A602" s="36"/>
      <c r="B602" s="37"/>
      <c r="C602" s="38"/>
      <c r="D602" s="204" t="s">
        <v>229</v>
      </c>
      <c r="E602" s="38"/>
      <c r="F602" s="205" t="s">
        <v>952</v>
      </c>
      <c r="G602" s="38"/>
      <c r="H602" s="38"/>
      <c r="I602" s="111"/>
      <c r="J602" s="38"/>
      <c r="K602" s="38"/>
      <c r="L602" s="41"/>
      <c r="M602" s="206"/>
      <c r="N602" s="207"/>
      <c r="O602" s="66"/>
      <c r="P602" s="66"/>
      <c r="Q602" s="66"/>
      <c r="R602" s="66"/>
      <c r="S602" s="66"/>
      <c r="T602" s="67"/>
      <c r="U602" s="36"/>
      <c r="V602" s="36"/>
      <c r="W602" s="36"/>
      <c r="X602" s="36"/>
      <c r="Y602" s="36"/>
      <c r="Z602" s="36"/>
      <c r="AA602" s="36"/>
      <c r="AB602" s="36"/>
      <c r="AC602" s="36"/>
      <c r="AD602" s="36"/>
      <c r="AE602" s="36"/>
      <c r="AT602" s="19" t="s">
        <v>229</v>
      </c>
      <c r="AU602" s="19" t="s">
        <v>84</v>
      </c>
    </row>
    <row r="603" spans="1:65" s="2" customFormat="1" ht="33" customHeight="1">
      <c r="A603" s="36"/>
      <c r="B603" s="37"/>
      <c r="C603" s="230" t="s">
        <v>953</v>
      </c>
      <c r="D603" s="230" t="s">
        <v>253</v>
      </c>
      <c r="E603" s="231" t="s">
        <v>954</v>
      </c>
      <c r="F603" s="232" t="s">
        <v>955</v>
      </c>
      <c r="G603" s="233" t="s">
        <v>108</v>
      </c>
      <c r="H603" s="234">
        <v>28.93</v>
      </c>
      <c r="I603" s="235"/>
      <c r="J603" s="236">
        <f>ROUND(I603*H603,2)</f>
        <v>0</v>
      </c>
      <c r="K603" s="232" t="s">
        <v>226</v>
      </c>
      <c r="L603" s="237"/>
      <c r="M603" s="238" t="s">
        <v>21</v>
      </c>
      <c r="N603" s="239" t="s">
        <v>45</v>
      </c>
      <c r="O603" s="66"/>
      <c r="P603" s="200">
        <f>O603*H603</f>
        <v>0</v>
      </c>
      <c r="Q603" s="200">
        <v>0.0192</v>
      </c>
      <c r="R603" s="200">
        <f>Q603*H603</f>
        <v>0.555456</v>
      </c>
      <c r="S603" s="200">
        <v>0</v>
      </c>
      <c r="T603" s="201">
        <f>S603*H603</f>
        <v>0</v>
      </c>
      <c r="U603" s="36"/>
      <c r="V603" s="36"/>
      <c r="W603" s="36"/>
      <c r="X603" s="36"/>
      <c r="Y603" s="36"/>
      <c r="Z603" s="36"/>
      <c r="AA603" s="36"/>
      <c r="AB603" s="36"/>
      <c r="AC603" s="36"/>
      <c r="AD603" s="36"/>
      <c r="AE603" s="36"/>
      <c r="AR603" s="202" t="s">
        <v>413</v>
      </c>
      <c r="AT603" s="202" t="s">
        <v>253</v>
      </c>
      <c r="AU603" s="202" t="s">
        <v>84</v>
      </c>
      <c r="AY603" s="19" t="s">
        <v>221</v>
      </c>
      <c r="BE603" s="203">
        <f>IF(N603="základní",J603,0)</f>
        <v>0</v>
      </c>
      <c r="BF603" s="203">
        <f>IF(N603="snížená",J603,0)</f>
        <v>0</v>
      </c>
      <c r="BG603" s="203">
        <f>IF(N603="zákl. přenesená",J603,0)</f>
        <v>0</v>
      </c>
      <c r="BH603" s="203">
        <f>IF(N603="sníž. přenesená",J603,0)</f>
        <v>0</v>
      </c>
      <c r="BI603" s="203">
        <f>IF(N603="nulová",J603,0)</f>
        <v>0</v>
      </c>
      <c r="BJ603" s="19" t="s">
        <v>82</v>
      </c>
      <c r="BK603" s="203">
        <f>ROUND(I603*H603,2)</f>
        <v>0</v>
      </c>
      <c r="BL603" s="19" t="s">
        <v>311</v>
      </c>
      <c r="BM603" s="202" t="s">
        <v>956</v>
      </c>
    </row>
    <row r="604" spans="1:47" s="2" customFormat="1" ht="19.5">
      <c r="A604" s="36"/>
      <c r="B604" s="37"/>
      <c r="C604" s="38"/>
      <c r="D604" s="204" t="s">
        <v>229</v>
      </c>
      <c r="E604" s="38"/>
      <c r="F604" s="205" t="s">
        <v>955</v>
      </c>
      <c r="G604" s="38"/>
      <c r="H604" s="38"/>
      <c r="I604" s="111"/>
      <c r="J604" s="38"/>
      <c r="K604" s="38"/>
      <c r="L604" s="41"/>
      <c r="M604" s="206"/>
      <c r="N604" s="207"/>
      <c r="O604" s="66"/>
      <c r="P604" s="66"/>
      <c r="Q604" s="66"/>
      <c r="R604" s="66"/>
      <c r="S604" s="66"/>
      <c r="T604" s="67"/>
      <c r="U604" s="36"/>
      <c r="V604" s="36"/>
      <c r="W604" s="36"/>
      <c r="X604" s="36"/>
      <c r="Y604" s="36"/>
      <c r="Z604" s="36"/>
      <c r="AA604" s="36"/>
      <c r="AB604" s="36"/>
      <c r="AC604" s="36"/>
      <c r="AD604" s="36"/>
      <c r="AE604" s="36"/>
      <c r="AT604" s="19" t="s">
        <v>229</v>
      </c>
      <c r="AU604" s="19" t="s">
        <v>84</v>
      </c>
    </row>
    <row r="605" spans="2:51" s="15" customFormat="1" ht="11.25">
      <c r="B605" s="240"/>
      <c r="C605" s="241"/>
      <c r="D605" s="204" t="s">
        <v>231</v>
      </c>
      <c r="E605" s="242" t="s">
        <v>21</v>
      </c>
      <c r="F605" s="243" t="s">
        <v>337</v>
      </c>
      <c r="G605" s="241"/>
      <c r="H605" s="242" t="s">
        <v>21</v>
      </c>
      <c r="I605" s="244"/>
      <c r="J605" s="241"/>
      <c r="K605" s="241"/>
      <c r="L605" s="245"/>
      <c r="M605" s="246"/>
      <c r="N605" s="247"/>
      <c r="O605" s="247"/>
      <c r="P605" s="247"/>
      <c r="Q605" s="247"/>
      <c r="R605" s="247"/>
      <c r="S605" s="247"/>
      <c r="T605" s="248"/>
      <c r="AT605" s="249" t="s">
        <v>231</v>
      </c>
      <c r="AU605" s="249" t="s">
        <v>84</v>
      </c>
      <c r="AV605" s="15" t="s">
        <v>82</v>
      </c>
      <c r="AW605" s="15" t="s">
        <v>33</v>
      </c>
      <c r="AX605" s="15" t="s">
        <v>74</v>
      </c>
      <c r="AY605" s="249" t="s">
        <v>221</v>
      </c>
    </row>
    <row r="606" spans="2:51" s="13" customFormat="1" ht="11.25">
      <c r="B606" s="208"/>
      <c r="C606" s="209"/>
      <c r="D606" s="204" t="s">
        <v>231</v>
      </c>
      <c r="E606" s="210" t="s">
        <v>21</v>
      </c>
      <c r="F606" s="211" t="s">
        <v>440</v>
      </c>
      <c r="G606" s="209"/>
      <c r="H606" s="212">
        <v>10.62</v>
      </c>
      <c r="I606" s="213"/>
      <c r="J606" s="209"/>
      <c r="K606" s="209"/>
      <c r="L606" s="214"/>
      <c r="M606" s="215"/>
      <c r="N606" s="216"/>
      <c r="O606" s="216"/>
      <c r="P606" s="216"/>
      <c r="Q606" s="216"/>
      <c r="R606" s="216"/>
      <c r="S606" s="216"/>
      <c r="T606" s="217"/>
      <c r="AT606" s="218" t="s">
        <v>231</v>
      </c>
      <c r="AU606" s="218" t="s">
        <v>84</v>
      </c>
      <c r="AV606" s="13" t="s">
        <v>84</v>
      </c>
      <c r="AW606" s="13" t="s">
        <v>33</v>
      </c>
      <c r="AX606" s="13" t="s">
        <v>74</v>
      </c>
      <c r="AY606" s="218" t="s">
        <v>221</v>
      </c>
    </row>
    <row r="607" spans="2:51" s="13" customFormat="1" ht="11.25">
      <c r="B607" s="208"/>
      <c r="C607" s="209"/>
      <c r="D607" s="204" t="s">
        <v>231</v>
      </c>
      <c r="E607" s="210" t="s">
        <v>21</v>
      </c>
      <c r="F607" s="211" t="s">
        <v>441</v>
      </c>
      <c r="G607" s="209"/>
      <c r="H607" s="212">
        <v>9.77</v>
      </c>
      <c r="I607" s="213"/>
      <c r="J607" s="209"/>
      <c r="K607" s="209"/>
      <c r="L607" s="214"/>
      <c r="M607" s="215"/>
      <c r="N607" s="216"/>
      <c r="O607" s="216"/>
      <c r="P607" s="216"/>
      <c r="Q607" s="216"/>
      <c r="R607" s="216"/>
      <c r="S607" s="216"/>
      <c r="T607" s="217"/>
      <c r="AT607" s="218" t="s">
        <v>231</v>
      </c>
      <c r="AU607" s="218" t="s">
        <v>84</v>
      </c>
      <c r="AV607" s="13" t="s">
        <v>84</v>
      </c>
      <c r="AW607" s="13" t="s">
        <v>33</v>
      </c>
      <c r="AX607" s="13" t="s">
        <v>74</v>
      </c>
      <c r="AY607" s="218" t="s">
        <v>221</v>
      </c>
    </row>
    <row r="608" spans="2:51" s="13" customFormat="1" ht="11.25">
      <c r="B608" s="208"/>
      <c r="C608" s="209"/>
      <c r="D608" s="204" t="s">
        <v>231</v>
      </c>
      <c r="E608" s="210" t="s">
        <v>21</v>
      </c>
      <c r="F608" s="211" t="s">
        <v>442</v>
      </c>
      <c r="G608" s="209"/>
      <c r="H608" s="212">
        <v>5.44</v>
      </c>
      <c r="I608" s="213"/>
      <c r="J608" s="209"/>
      <c r="K608" s="209"/>
      <c r="L608" s="214"/>
      <c r="M608" s="215"/>
      <c r="N608" s="216"/>
      <c r="O608" s="216"/>
      <c r="P608" s="216"/>
      <c r="Q608" s="216"/>
      <c r="R608" s="216"/>
      <c r="S608" s="216"/>
      <c r="T608" s="217"/>
      <c r="AT608" s="218" t="s">
        <v>231</v>
      </c>
      <c r="AU608" s="218" t="s">
        <v>84</v>
      </c>
      <c r="AV608" s="13" t="s">
        <v>84</v>
      </c>
      <c r="AW608" s="13" t="s">
        <v>33</v>
      </c>
      <c r="AX608" s="13" t="s">
        <v>74</v>
      </c>
      <c r="AY608" s="218" t="s">
        <v>221</v>
      </c>
    </row>
    <row r="609" spans="2:51" s="16" customFormat="1" ht="11.25">
      <c r="B609" s="250"/>
      <c r="C609" s="251"/>
      <c r="D609" s="204" t="s">
        <v>231</v>
      </c>
      <c r="E609" s="252" t="s">
        <v>110</v>
      </c>
      <c r="F609" s="253" t="s">
        <v>340</v>
      </c>
      <c r="G609" s="251"/>
      <c r="H609" s="254">
        <v>25.83</v>
      </c>
      <c r="I609" s="255"/>
      <c r="J609" s="251"/>
      <c r="K609" s="251"/>
      <c r="L609" s="256"/>
      <c r="M609" s="257"/>
      <c r="N609" s="258"/>
      <c r="O609" s="258"/>
      <c r="P609" s="258"/>
      <c r="Q609" s="258"/>
      <c r="R609" s="258"/>
      <c r="S609" s="258"/>
      <c r="T609" s="259"/>
      <c r="AT609" s="260" t="s">
        <v>231</v>
      </c>
      <c r="AU609" s="260" t="s">
        <v>84</v>
      </c>
      <c r="AV609" s="16" t="s">
        <v>168</v>
      </c>
      <c r="AW609" s="16" t="s">
        <v>33</v>
      </c>
      <c r="AX609" s="16" t="s">
        <v>74</v>
      </c>
      <c r="AY609" s="260" t="s">
        <v>221</v>
      </c>
    </row>
    <row r="610" spans="2:51" s="14" customFormat="1" ht="11.25">
      <c r="B610" s="219"/>
      <c r="C610" s="220"/>
      <c r="D610" s="204" t="s">
        <v>231</v>
      </c>
      <c r="E610" s="221" t="s">
        <v>21</v>
      </c>
      <c r="F610" s="222" t="s">
        <v>239</v>
      </c>
      <c r="G610" s="220"/>
      <c r="H610" s="223">
        <v>25.83</v>
      </c>
      <c r="I610" s="224"/>
      <c r="J610" s="220"/>
      <c r="K610" s="220"/>
      <c r="L610" s="225"/>
      <c r="M610" s="226"/>
      <c r="N610" s="227"/>
      <c r="O610" s="227"/>
      <c r="P610" s="227"/>
      <c r="Q610" s="227"/>
      <c r="R610" s="227"/>
      <c r="S610" s="227"/>
      <c r="T610" s="228"/>
      <c r="AT610" s="229" t="s">
        <v>231</v>
      </c>
      <c r="AU610" s="229" t="s">
        <v>84</v>
      </c>
      <c r="AV610" s="14" t="s">
        <v>227</v>
      </c>
      <c r="AW610" s="14" t="s">
        <v>33</v>
      </c>
      <c r="AX610" s="14" t="s">
        <v>82</v>
      </c>
      <c r="AY610" s="229" t="s">
        <v>221</v>
      </c>
    </row>
    <row r="611" spans="2:51" s="13" customFormat="1" ht="11.25">
      <c r="B611" s="208"/>
      <c r="C611" s="209"/>
      <c r="D611" s="204" t="s">
        <v>231</v>
      </c>
      <c r="E611" s="209"/>
      <c r="F611" s="211" t="s">
        <v>957</v>
      </c>
      <c r="G611" s="209"/>
      <c r="H611" s="212">
        <v>28.93</v>
      </c>
      <c r="I611" s="213"/>
      <c r="J611" s="209"/>
      <c r="K611" s="209"/>
      <c r="L611" s="214"/>
      <c r="M611" s="215"/>
      <c r="N611" s="216"/>
      <c r="O611" s="216"/>
      <c r="P611" s="216"/>
      <c r="Q611" s="216"/>
      <c r="R611" s="216"/>
      <c r="S611" s="216"/>
      <c r="T611" s="217"/>
      <c r="AT611" s="218" t="s">
        <v>231</v>
      </c>
      <c r="AU611" s="218" t="s">
        <v>84</v>
      </c>
      <c r="AV611" s="13" t="s">
        <v>84</v>
      </c>
      <c r="AW611" s="13" t="s">
        <v>4</v>
      </c>
      <c r="AX611" s="13" t="s">
        <v>82</v>
      </c>
      <c r="AY611" s="218" t="s">
        <v>221</v>
      </c>
    </row>
    <row r="612" spans="1:65" s="2" customFormat="1" ht="16.5" customHeight="1">
      <c r="A612" s="36"/>
      <c r="B612" s="37"/>
      <c r="C612" s="191" t="s">
        <v>958</v>
      </c>
      <c r="D612" s="191" t="s">
        <v>223</v>
      </c>
      <c r="E612" s="192" t="s">
        <v>959</v>
      </c>
      <c r="F612" s="193" t="s">
        <v>932</v>
      </c>
      <c r="G612" s="194" t="s">
        <v>108</v>
      </c>
      <c r="H612" s="195">
        <v>25.83</v>
      </c>
      <c r="I612" s="196"/>
      <c r="J612" s="197">
        <f>ROUND(I612*H612,2)</f>
        <v>0</v>
      </c>
      <c r="K612" s="193" t="s">
        <v>226</v>
      </c>
      <c r="L612" s="41"/>
      <c r="M612" s="198" t="s">
        <v>21</v>
      </c>
      <c r="N612" s="199" t="s">
        <v>45</v>
      </c>
      <c r="O612" s="66"/>
      <c r="P612" s="200">
        <f>O612*H612</f>
        <v>0</v>
      </c>
      <c r="Q612" s="200">
        <v>0.0003</v>
      </c>
      <c r="R612" s="200">
        <f>Q612*H612</f>
        <v>0.007748999999999999</v>
      </c>
      <c r="S612" s="200">
        <v>0</v>
      </c>
      <c r="T612" s="201">
        <f>S612*H612</f>
        <v>0</v>
      </c>
      <c r="U612" s="36"/>
      <c r="V612" s="36"/>
      <c r="W612" s="36"/>
      <c r="X612" s="36"/>
      <c r="Y612" s="36"/>
      <c r="Z612" s="36"/>
      <c r="AA612" s="36"/>
      <c r="AB612" s="36"/>
      <c r="AC612" s="36"/>
      <c r="AD612" s="36"/>
      <c r="AE612" s="36"/>
      <c r="AR612" s="202" t="s">
        <v>311</v>
      </c>
      <c r="AT612" s="202" t="s">
        <v>223</v>
      </c>
      <c r="AU612" s="202" t="s">
        <v>84</v>
      </c>
      <c r="AY612" s="19" t="s">
        <v>221</v>
      </c>
      <c r="BE612" s="203">
        <f>IF(N612="základní",J612,0)</f>
        <v>0</v>
      </c>
      <c r="BF612" s="203">
        <f>IF(N612="snížená",J612,0)</f>
        <v>0</v>
      </c>
      <c r="BG612" s="203">
        <f>IF(N612="zákl. přenesená",J612,0)</f>
        <v>0</v>
      </c>
      <c r="BH612" s="203">
        <f>IF(N612="sníž. přenesená",J612,0)</f>
        <v>0</v>
      </c>
      <c r="BI612" s="203">
        <f>IF(N612="nulová",J612,0)</f>
        <v>0</v>
      </c>
      <c r="BJ612" s="19" t="s">
        <v>82</v>
      </c>
      <c r="BK612" s="203">
        <f>ROUND(I612*H612,2)</f>
        <v>0</v>
      </c>
      <c r="BL612" s="19" t="s">
        <v>311</v>
      </c>
      <c r="BM612" s="202" t="s">
        <v>960</v>
      </c>
    </row>
    <row r="613" spans="1:47" s="2" customFormat="1" ht="19.5">
      <c r="A613" s="36"/>
      <c r="B613" s="37"/>
      <c r="C613" s="38"/>
      <c r="D613" s="204" t="s">
        <v>229</v>
      </c>
      <c r="E613" s="38"/>
      <c r="F613" s="205" t="s">
        <v>934</v>
      </c>
      <c r="G613" s="38"/>
      <c r="H613" s="38"/>
      <c r="I613" s="111"/>
      <c r="J613" s="38"/>
      <c r="K613" s="38"/>
      <c r="L613" s="41"/>
      <c r="M613" s="206"/>
      <c r="N613" s="207"/>
      <c r="O613" s="66"/>
      <c r="P613" s="66"/>
      <c r="Q613" s="66"/>
      <c r="R613" s="66"/>
      <c r="S613" s="66"/>
      <c r="T613" s="67"/>
      <c r="U613" s="36"/>
      <c r="V613" s="36"/>
      <c r="W613" s="36"/>
      <c r="X613" s="36"/>
      <c r="Y613" s="36"/>
      <c r="Z613" s="36"/>
      <c r="AA613" s="36"/>
      <c r="AB613" s="36"/>
      <c r="AC613" s="36"/>
      <c r="AD613" s="36"/>
      <c r="AE613" s="36"/>
      <c r="AT613" s="19" t="s">
        <v>229</v>
      </c>
      <c r="AU613" s="19" t="s">
        <v>84</v>
      </c>
    </row>
    <row r="614" spans="2:51" s="13" customFormat="1" ht="11.25">
      <c r="B614" s="208"/>
      <c r="C614" s="209"/>
      <c r="D614" s="204" t="s">
        <v>231</v>
      </c>
      <c r="E614" s="210" t="s">
        <v>21</v>
      </c>
      <c r="F614" s="211" t="s">
        <v>110</v>
      </c>
      <c r="G614" s="209"/>
      <c r="H614" s="212">
        <v>25.83</v>
      </c>
      <c r="I614" s="213"/>
      <c r="J614" s="209"/>
      <c r="K614" s="209"/>
      <c r="L614" s="214"/>
      <c r="M614" s="215"/>
      <c r="N614" s="216"/>
      <c r="O614" s="216"/>
      <c r="P614" s="216"/>
      <c r="Q614" s="216"/>
      <c r="R614" s="216"/>
      <c r="S614" s="216"/>
      <c r="T614" s="217"/>
      <c r="AT614" s="218" t="s">
        <v>231</v>
      </c>
      <c r="AU614" s="218" t="s">
        <v>84</v>
      </c>
      <c r="AV614" s="13" t="s">
        <v>84</v>
      </c>
      <c r="AW614" s="13" t="s">
        <v>33</v>
      </c>
      <c r="AX614" s="13" t="s">
        <v>82</v>
      </c>
      <c r="AY614" s="218" t="s">
        <v>221</v>
      </c>
    </row>
    <row r="615" spans="1:65" s="2" customFormat="1" ht="16.5" customHeight="1">
      <c r="A615" s="36"/>
      <c r="B615" s="37"/>
      <c r="C615" s="191" t="s">
        <v>961</v>
      </c>
      <c r="D615" s="191" t="s">
        <v>223</v>
      </c>
      <c r="E615" s="192" t="s">
        <v>962</v>
      </c>
      <c r="F615" s="193" t="s">
        <v>963</v>
      </c>
      <c r="G615" s="194" t="s">
        <v>108</v>
      </c>
      <c r="H615" s="195">
        <v>25.83</v>
      </c>
      <c r="I615" s="196"/>
      <c r="J615" s="197">
        <f>ROUND(I615*H615,2)</f>
        <v>0</v>
      </c>
      <c r="K615" s="193" t="s">
        <v>226</v>
      </c>
      <c r="L615" s="41"/>
      <c r="M615" s="198" t="s">
        <v>21</v>
      </c>
      <c r="N615" s="199" t="s">
        <v>45</v>
      </c>
      <c r="O615" s="66"/>
      <c r="P615" s="200">
        <f>O615*H615</f>
        <v>0</v>
      </c>
      <c r="Q615" s="200">
        <v>0</v>
      </c>
      <c r="R615" s="200">
        <f>Q615*H615</f>
        <v>0</v>
      </c>
      <c r="S615" s="200">
        <v>0</v>
      </c>
      <c r="T615" s="201">
        <f>S615*H615</f>
        <v>0</v>
      </c>
      <c r="U615" s="36"/>
      <c r="V615" s="36"/>
      <c r="W615" s="36"/>
      <c r="X615" s="36"/>
      <c r="Y615" s="36"/>
      <c r="Z615" s="36"/>
      <c r="AA615" s="36"/>
      <c r="AB615" s="36"/>
      <c r="AC615" s="36"/>
      <c r="AD615" s="36"/>
      <c r="AE615" s="36"/>
      <c r="AR615" s="202" t="s">
        <v>311</v>
      </c>
      <c r="AT615" s="202" t="s">
        <v>223</v>
      </c>
      <c r="AU615" s="202" t="s">
        <v>84</v>
      </c>
      <c r="AY615" s="19" t="s">
        <v>221</v>
      </c>
      <c r="BE615" s="203">
        <f>IF(N615="základní",J615,0)</f>
        <v>0</v>
      </c>
      <c r="BF615" s="203">
        <f>IF(N615="snížená",J615,0)</f>
        <v>0</v>
      </c>
      <c r="BG615" s="203">
        <f>IF(N615="zákl. přenesená",J615,0)</f>
        <v>0</v>
      </c>
      <c r="BH615" s="203">
        <f>IF(N615="sníž. přenesená",J615,0)</f>
        <v>0</v>
      </c>
      <c r="BI615" s="203">
        <f>IF(N615="nulová",J615,0)</f>
        <v>0</v>
      </c>
      <c r="BJ615" s="19" t="s">
        <v>82</v>
      </c>
      <c r="BK615" s="203">
        <f>ROUND(I615*H615,2)</f>
        <v>0</v>
      </c>
      <c r="BL615" s="19" t="s">
        <v>311</v>
      </c>
      <c r="BM615" s="202" t="s">
        <v>964</v>
      </c>
    </row>
    <row r="616" spans="1:47" s="2" customFormat="1" ht="19.5">
      <c r="A616" s="36"/>
      <c r="B616" s="37"/>
      <c r="C616" s="38"/>
      <c r="D616" s="204" t="s">
        <v>229</v>
      </c>
      <c r="E616" s="38"/>
      <c r="F616" s="205" t="s">
        <v>965</v>
      </c>
      <c r="G616" s="38"/>
      <c r="H616" s="38"/>
      <c r="I616" s="111"/>
      <c r="J616" s="38"/>
      <c r="K616" s="38"/>
      <c r="L616" s="41"/>
      <c r="M616" s="206"/>
      <c r="N616" s="207"/>
      <c r="O616" s="66"/>
      <c r="P616" s="66"/>
      <c r="Q616" s="66"/>
      <c r="R616" s="66"/>
      <c r="S616" s="66"/>
      <c r="T616" s="67"/>
      <c r="U616" s="36"/>
      <c r="V616" s="36"/>
      <c r="W616" s="36"/>
      <c r="X616" s="36"/>
      <c r="Y616" s="36"/>
      <c r="Z616" s="36"/>
      <c r="AA616" s="36"/>
      <c r="AB616" s="36"/>
      <c r="AC616" s="36"/>
      <c r="AD616" s="36"/>
      <c r="AE616" s="36"/>
      <c r="AT616" s="19" t="s">
        <v>229</v>
      </c>
      <c r="AU616" s="19" t="s">
        <v>84</v>
      </c>
    </row>
    <row r="617" spans="2:51" s="13" customFormat="1" ht="11.25">
      <c r="B617" s="208"/>
      <c r="C617" s="209"/>
      <c r="D617" s="204" t="s">
        <v>231</v>
      </c>
      <c r="E617" s="210" t="s">
        <v>21</v>
      </c>
      <c r="F617" s="211" t="s">
        <v>110</v>
      </c>
      <c r="G617" s="209"/>
      <c r="H617" s="212">
        <v>25.83</v>
      </c>
      <c r="I617" s="213"/>
      <c r="J617" s="209"/>
      <c r="K617" s="209"/>
      <c r="L617" s="214"/>
      <c r="M617" s="215"/>
      <c r="N617" s="216"/>
      <c r="O617" s="216"/>
      <c r="P617" s="216"/>
      <c r="Q617" s="216"/>
      <c r="R617" s="216"/>
      <c r="S617" s="216"/>
      <c r="T617" s="217"/>
      <c r="AT617" s="218" t="s">
        <v>231</v>
      </c>
      <c r="AU617" s="218" t="s">
        <v>84</v>
      </c>
      <c r="AV617" s="13" t="s">
        <v>84</v>
      </c>
      <c r="AW617" s="13" t="s">
        <v>33</v>
      </c>
      <c r="AX617" s="13" t="s">
        <v>82</v>
      </c>
      <c r="AY617" s="218" t="s">
        <v>221</v>
      </c>
    </row>
    <row r="618" spans="1:65" s="2" customFormat="1" ht="21.75" customHeight="1">
      <c r="A618" s="36"/>
      <c r="B618" s="37"/>
      <c r="C618" s="191" t="s">
        <v>966</v>
      </c>
      <c r="D618" s="191" t="s">
        <v>223</v>
      </c>
      <c r="E618" s="192" t="s">
        <v>967</v>
      </c>
      <c r="F618" s="193" t="s">
        <v>968</v>
      </c>
      <c r="G618" s="194" t="s">
        <v>132</v>
      </c>
      <c r="H618" s="195">
        <v>1.045</v>
      </c>
      <c r="I618" s="196"/>
      <c r="J618" s="197">
        <f>ROUND(I618*H618,2)</f>
        <v>0</v>
      </c>
      <c r="K618" s="193" t="s">
        <v>226</v>
      </c>
      <c r="L618" s="41"/>
      <c r="M618" s="198" t="s">
        <v>21</v>
      </c>
      <c r="N618" s="199" t="s">
        <v>45</v>
      </c>
      <c r="O618" s="66"/>
      <c r="P618" s="200">
        <f>O618*H618</f>
        <v>0</v>
      </c>
      <c r="Q618" s="200">
        <v>0</v>
      </c>
      <c r="R618" s="200">
        <f>Q618*H618</f>
        <v>0</v>
      </c>
      <c r="S618" s="200">
        <v>0</v>
      </c>
      <c r="T618" s="201">
        <f>S618*H618</f>
        <v>0</v>
      </c>
      <c r="U618" s="36"/>
      <c r="V618" s="36"/>
      <c r="W618" s="36"/>
      <c r="X618" s="36"/>
      <c r="Y618" s="36"/>
      <c r="Z618" s="36"/>
      <c r="AA618" s="36"/>
      <c r="AB618" s="36"/>
      <c r="AC618" s="36"/>
      <c r="AD618" s="36"/>
      <c r="AE618" s="36"/>
      <c r="AR618" s="202" t="s">
        <v>311</v>
      </c>
      <c r="AT618" s="202" t="s">
        <v>223</v>
      </c>
      <c r="AU618" s="202" t="s">
        <v>84</v>
      </c>
      <c r="AY618" s="19" t="s">
        <v>221</v>
      </c>
      <c r="BE618" s="203">
        <f>IF(N618="základní",J618,0)</f>
        <v>0</v>
      </c>
      <c r="BF618" s="203">
        <f>IF(N618="snížená",J618,0)</f>
        <v>0</v>
      </c>
      <c r="BG618" s="203">
        <f>IF(N618="zákl. přenesená",J618,0)</f>
        <v>0</v>
      </c>
      <c r="BH618" s="203">
        <f>IF(N618="sníž. přenesená",J618,0)</f>
        <v>0</v>
      </c>
      <c r="BI618" s="203">
        <f>IF(N618="nulová",J618,0)</f>
        <v>0</v>
      </c>
      <c r="BJ618" s="19" t="s">
        <v>82</v>
      </c>
      <c r="BK618" s="203">
        <f>ROUND(I618*H618,2)</f>
        <v>0</v>
      </c>
      <c r="BL618" s="19" t="s">
        <v>311</v>
      </c>
      <c r="BM618" s="202" t="s">
        <v>969</v>
      </c>
    </row>
    <row r="619" spans="1:47" s="2" customFormat="1" ht="29.25">
      <c r="A619" s="36"/>
      <c r="B619" s="37"/>
      <c r="C619" s="38"/>
      <c r="D619" s="204" t="s">
        <v>229</v>
      </c>
      <c r="E619" s="38"/>
      <c r="F619" s="205" t="s">
        <v>970</v>
      </c>
      <c r="G619" s="38"/>
      <c r="H619" s="38"/>
      <c r="I619" s="111"/>
      <c r="J619" s="38"/>
      <c r="K619" s="38"/>
      <c r="L619" s="41"/>
      <c r="M619" s="206"/>
      <c r="N619" s="207"/>
      <c r="O619" s="66"/>
      <c r="P619" s="66"/>
      <c r="Q619" s="66"/>
      <c r="R619" s="66"/>
      <c r="S619" s="66"/>
      <c r="T619" s="67"/>
      <c r="U619" s="36"/>
      <c r="V619" s="36"/>
      <c r="W619" s="36"/>
      <c r="X619" s="36"/>
      <c r="Y619" s="36"/>
      <c r="Z619" s="36"/>
      <c r="AA619" s="36"/>
      <c r="AB619" s="36"/>
      <c r="AC619" s="36"/>
      <c r="AD619" s="36"/>
      <c r="AE619" s="36"/>
      <c r="AT619" s="19" t="s">
        <v>229</v>
      </c>
      <c r="AU619" s="19" t="s">
        <v>84</v>
      </c>
    </row>
    <row r="620" spans="2:63" s="12" customFormat="1" ht="22.9" customHeight="1">
      <c r="B620" s="175"/>
      <c r="C620" s="176"/>
      <c r="D620" s="177" t="s">
        <v>73</v>
      </c>
      <c r="E620" s="189" t="s">
        <v>971</v>
      </c>
      <c r="F620" s="189" t="s">
        <v>972</v>
      </c>
      <c r="G620" s="176"/>
      <c r="H620" s="176"/>
      <c r="I620" s="179"/>
      <c r="J620" s="190">
        <f>BK620</f>
        <v>0</v>
      </c>
      <c r="K620" s="176"/>
      <c r="L620" s="181"/>
      <c r="M620" s="182"/>
      <c r="N620" s="183"/>
      <c r="O620" s="183"/>
      <c r="P620" s="184">
        <f>SUM(P621:P638)</f>
        <v>0</v>
      </c>
      <c r="Q620" s="183"/>
      <c r="R620" s="184">
        <f>SUM(R621:R638)</f>
        <v>0</v>
      </c>
      <c r="S620" s="183"/>
      <c r="T620" s="185">
        <f>SUM(T621:T638)</f>
        <v>3.7384</v>
      </c>
      <c r="AR620" s="186" t="s">
        <v>84</v>
      </c>
      <c r="AT620" s="187" t="s">
        <v>73</v>
      </c>
      <c r="AU620" s="187" t="s">
        <v>82</v>
      </c>
      <c r="AY620" s="186" t="s">
        <v>221</v>
      </c>
      <c r="BK620" s="188">
        <f>SUM(BK621:BK638)</f>
        <v>0</v>
      </c>
    </row>
    <row r="621" spans="1:65" s="2" customFormat="1" ht="16.5" customHeight="1">
      <c r="A621" s="36"/>
      <c r="B621" s="37"/>
      <c r="C621" s="191" t="s">
        <v>973</v>
      </c>
      <c r="D621" s="191" t="s">
        <v>223</v>
      </c>
      <c r="E621" s="192" t="s">
        <v>974</v>
      </c>
      <c r="F621" s="193" t="s">
        <v>975</v>
      </c>
      <c r="G621" s="194" t="s">
        <v>129</v>
      </c>
      <c r="H621" s="195">
        <v>127.75</v>
      </c>
      <c r="I621" s="196"/>
      <c r="J621" s="197">
        <f>ROUND(I621*H621,2)</f>
        <v>0</v>
      </c>
      <c r="K621" s="193" t="s">
        <v>226</v>
      </c>
      <c r="L621" s="41"/>
      <c r="M621" s="198" t="s">
        <v>21</v>
      </c>
      <c r="N621" s="199" t="s">
        <v>45</v>
      </c>
      <c r="O621" s="66"/>
      <c r="P621" s="200">
        <f>O621*H621</f>
        <v>0</v>
      </c>
      <c r="Q621" s="200">
        <v>0</v>
      </c>
      <c r="R621" s="200">
        <f>Q621*H621</f>
        <v>0</v>
      </c>
      <c r="S621" s="200">
        <v>0.001</v>
      </c>
      <c r="T621" s="201">
        <f>S621*H621</f>
        <v>0.12775</v>
      </c>
      <c r="U621" s="36"/>
      <c r="V621" s="36"/>
      <c r="W621" s="36"/>
      <c r="X621" s="36"/>
      <c r="Y621" s="36"/>
      <c r="Z621" s="36"/>
      <c r="AA621" s="36"/>
      <c r="AB621" s="36"/>
      <c r="AC621" s="36"/>
      <c r="AD621" s="36"/>
      <c r="AE621" s="36"/>
      <c r="AR621" s="202" t="s">
        <v>311</v>
      </c>
      <c r="AT621" s="202" t="s">
        <v>223</v>
      </c>
      <c r="AU621" s="202" t="s">
        <v>84</v>
      </c>
      <c r="AY621" s="19" t="s">
        <v>221</v>
      </c>
      <c r="BE621" s="203">
        <f>IF(N621="základní",J621,0)</f>
        <v>0</v>
      </c>
      <c r="BF621" s="203">
        <f>IF(N621="snížená",J621,0)</f>
        <v>0</v>
      </c>
      <c r="BG621" s="203">
        <f>IF(N621="zákl. přenesená",J621,0)</f>
        <v>0</v>
      </c>
      <c r="BH621" s="203">
        <f>IF(N621="sníž. přenesená",J621,0)</f>
        <v>0</v>
      </c>
      <c r="BI621" s="203">
        <f>IF(N621="nulová",J621,0)</f>
        <v>0</v>
      </c>
      <c r="BJ621" s="19" t="s">
        <v>82</v>
      </c>
      <c r="BK621" s="203">
        <f>ROUND(I621*H621,2)</f>
        <v>0</v>
      </c>
      <c r="BL621" s="19" t="s">
        <v>311</v>
      </c>
      <c r="BM621" s="202" t="s">
        <v>976</v>
      </c>
    </row>
    <row r="622" spans="1:47" s="2" customFormat="1" ht="11.25">
      <c r="A622" s="36"/>
      <c r="B622" s="37"/>
      <c r="C622" s="38"/>
      <c r="D622" s="204" t="s">
        <v>229</v>
      </c>
      <c r="E622" s="38"/>
      <c r="F622" s="205" t="s">
        <v>975</v>
      </c>
      <c r="G622" s="38"/>
      <c r="H622" s="38"/>
      <c r="I622" s="111"/>
      <c r="J622" s="38"/>
      <c r="K622" s="38"/>
      <c r="L622" s="41"/>
      <c r="M622" s="206"/>
      <c r="N622" s="207"/>
      <c r="O622" s="66"/>
      <c r="P622" s="66"/>
      <c r="Q622" s="66"/>
      <c r="R622" s="66"/>
      <c r="S622" s="66"/>
      <c r="T622" s="67"/>
      <c r="U622" s="36"/>
      <c r="V622" s="36"/>
      <c r="W622" s="36"/>
      <c r="X622" s="36"/>
      <c r="Y622" s="36"/>
      <c r="Z622" s="36"/>
      <c r="AA622" s="36"/>
      <c r="AB622" s="36"/>
      <c r="AC622" s="36"/>
      <c r="AD622" s="36"/>
      <c r="AE622" s="36"/>
      <c r="AT622" s="19" t="s">
        <v>229</v>
      </c>
      <c r="AU622" s="19" t="s">
        <v>84</v>
      </c>
    </row>
    <row r="623" spans="2:51" s="15" customFormat="1" ht="11.25">
      <c r="B623" s="240"/>
      <c r="C623" s="241"/>
      <c r="D623" s="204" t="s">
        <v>231</v>
      </c>
      <c r="E623" s="242" t="s">
        <v>21</v>
      </c>
      <c r="F623" s="243" t="s">
        <v>337</v>
      </c>
      <c r="G623" s="241"/>
      <c r="H623" s="242" t="s">
        <v>21</v>
      </c>
      <c r="I623" s="244"/>
      <c r="J623" s="241"/>
      <c r="K623" s="241"/>
      <c r="L623" s="245"/>
      <c r="M623" s="246"/>
      <c r="N623" s="247"/>
      <c r="O623" s="247"/>
      <c r="P623" s="247"/>
      <c r="Q623" s="247"/>
      <c r="R623" s="247"/>
      <c r="S623" s="247"/>
      <c r="T623" s="248"/>
      <c r="AT623" s="249" t="s">
        <v>231</v>
      </c>
      <c r="AU623" s="249" t="s">
        <v>84</v>
      </c>
      <c r="AV623" s="15" t="s">
        <v>82</v>
      </c>
      <c r="AW623" s="15" t="s">
        <v>33</v>
      </c>
      <c r="AX623" s="15" t="s">
        <v>74</v>
      </c>
      <c r="AY623" s="249" t="s">
        <v>221</v>
      </c>
    </row>
    <row r="624" spans="2:51" s="13" customFormat="1" ht="11.25">
      <c r="B624" s="208"/>
      <c r="C624" s="209"/>
      <c r="D624" s="204" t="s">
        <v>231</v>
      </c>
      <c r="E624" s="210" t="s">
        <v>21</v>
      </c>
      <c r="F624" s="211" t="s">
        <v>977</v>
      </c>
      <c r="G624" s="209"/>
      <c r="H624" s="212">
        <v>32.37</v>
      </c>
      <c r="I624" s="213"/>
      <c r="J624" s="209"/>
      <c r="K624" s="209"/>
      <c r="L624" s="214"/>
      <c r="M624" s="215"/>
      <c r="N624" s="216"/>
      <c r="O624" s="216"/>
      <c r="P624" s="216"/>
      <c r="Q624" s="216"/>
      <c r="R624" s="216"/>
      <c r="S624" s="216"/>
      <c r="T624" s="217"/>
      <c r="AT624" s="218" t="s">
        <v>231</v>
      </c>
      <c r="AU624" s="218" t="s">
        <v>84</v>
      </c>
      <c r="AV624" s="13" t="s">
        <v>84</v>
      </c>
      <c r="AW624" s="13" t="s">
        <v>33</v>
      </c>
      <c r="AX624" s="13" t="s">
        <v>74</v>
      </c>
      <c r="AY624" s="218" t="s">
        <v>221</v>
      </c>
    </row>
    <row r="625" spans="2:51" s="13" customFormat="1" ht="11.25">
      <c r="B625" s="208"/>
      <c r="C625" s="209"/>
      <c r="D625" s="204" t="s">
        <v>231</v>
      </c>
      <c r="E625" s="210" t="s">
        <v>21</v>
      </c>
      <c r="F625" s="211" t="s">
        <v>978</v>
      </c>
      <c r="G625" s="209"/>
      <c r="H625" s="212">
        <v>31.5</v>
      </c>
      <c r="I625" s="213"/>
      <c r="J625" s="209"/>
      <c r="K625" s="209"/>
      <c r="L625" s="214"/>
      <c r="M625" s="215"/>
      <c r="N625" s="216"/>
      <c r="O625" s="216"/>
      <c r="P625" s="216"/>
      <c r="Q625" s="216"/>
      <c r="R625" s="216"/>
      <c r="S625" s="216"/>
      <c r="T625" s="217"/>
      <c r="AT625" s="218" t="s">
        <v>231</v>
      </c>
      <c r="AU625" s="218" t="s">
        <v>84</v>
      </c>
      <c r="AV625" s="13" t="s">
        <v>84</v>
      </c>
      <c r="AW625" s="13" t="s">
        <v>33</v>
      </c>
      <c r="AX625" s="13" t="s">
        <v>74</v>
      </c>
      <c r="AY625" s="218" t="s">
        <v>221</v>
      </c>
    </row>
    <row r="626" spans="2:51" s="13" customFormat="1" ht="11.25">
      <c r="B626" s="208"/>
      <c r="C626" s="209"/>
      <c r="D626" s="204" t="s">
        <v>231</v>
      </c>
      <c r="E626" s="210" t="s">
        <v>21</v>
      </c>
      <c r="F626" s="211" t="s">
        <v>979</v>
      </c>
      <c r="G626" s="209"/>
      <c r="H626" s="212">
        <v>33.01</v>
      </c>
      <c r="I626" s="213"/>
      <c r="J626" s="209"/>
      <c r="K626" s="209"/>
      <c r="L626" s="214"/>
      <c r="M626" s="215"/>
      <c r="N626" s="216"/>
      <c r="O626" s="216"/>
      <c r="P626" s="216"/>
      <c r="Q626" s="216"/>
      <c r="R626" s="216"/>
      <c r="S626" s="216"/>
      <c r="T626" s="217"/>
      <c r="AT626" s="218" t="s">
        <v>231</v>
      </c>
      <c r="AU626" s="218" t="s">
        <v>84</v>
      </c>
      <c r="AV626" s="13" t="s">
        <v>84</v>
      </c>
      <c r="AW626" s="13" t="s">
        <v>33</v>
      </c>
      <c r="AX626" s="13" t="s">
        <v>74</v>
      </c>
      <c r="AY626" s="218" t="s">
        <v>221</v>
      </c>
    </row>
    <row r="627" spans="2:51" s="13" customFormat="1" ht="11.25">
      <c r="B627" s="208"/>
      <c r="C627" s="209"/>
      <c r="D627" s="204" t="s">
        <v>231</v>
      </c>
      <c r="E627" s="210" t="s">
        <v>21</v>
      </c>
      <c r="F627" s="211" t="s">
        <v>980</v>
      </c>
      <c r="G627" s="209"/>
      <c r="H627" s="212">
        <v>30.87</v>
      </c>
      <c r="I627" s="213"/>
      <c r="J627" s="209"/>
      <c r="K627" s="209"/>
      <c r="L627" s="214"/>
      <c r="M627" s="215"/>
      <c r="N627" s="216"/>
      <c r="O627" s="216"/>
      <c r="P627" s="216"/>
      <c r="Q627" s="216"/>
      <c r="R627" s="216"/>
      <c r="S627" s="216"/>
      <c r="T627" s="217"/>
      <c r="AT627" s="218" t="s">
        <v>231</v>
      </c>
      <c r="AU627" s="218" t="s">
        <v>84</v>
      </c>
      <c r="AV627" s="13" t="s">
        <v>84</v>
      </c>
      <c r="AW627" s="13" t="s">
        <v>33</v>
      </c>
      <c r="AX627" s="13" t="s">
        <v>74</v>
      </c>
      <c r="AY627" s="218" t="s">
        <v>221</v>
      </c>
    </row>
    <row r="628" spans="2:51" s="16" customFormat="1" ht="11.25">
      <c r="B628" s="250"/>
      <c r="C628" s="251"/>
      <c r="D628" s="204" t="s">
        <v>231</v>
      </c>
      <c r="E628" s="252" t="s">
        <v>21</v>
      </c>
      <c r="F628" s="253" t="s">
        <v>340</v>
      </c>
      <c r="G628" s="251"/>
      <c r="H628" s="254">
        <v>127.75</v>
      </c>
      <c r="I628" s="255"/>
      <c r="J628" s="251"/>
      <c r="K628" s="251"/>
      <c r="L628" s="256"/>
      <c r="M628" s="257"/>
      <c r="N628" s="258"/>
      <c r="O628" s="258"/>
      <c r="P628" s="258"/>
      <c r="Q628" s="258"/>
      <c r="R628" s="258"/>
      <c r="S628" s="258"/>
      <c r="T628" s="259"/>
      <c r="AT628" s="260" t="s">
        <v>231</v>
      </c>
      <c r="AU628" s="260" t="s">
        <v>84</v>
      </c>
      <c r="AV628" s="16" t="s">
        <v>168</v>
      </c>
      <c r="AW628" s="16" t="s">
        <v>33</v>
      </c>
      <c r="AX628" s="16" t="s">
        <v>74</v>
      </c>
      <c r="AY628" s="260" t="s">
        <v>221</v>
      </c>
    </row>
    <row r="629" spans="2:51" s="14" customFormat="1" ht="11.25">
      <c r="B629" s="219"/>
      <c r="C629" s="220"/>
      <c r="D629" s="204" t="s">
        <v>231</v>
      </c>
      <c r="E629" s="221" t="s">
        <v>128</v>
      </c>
      <c r="F629" s="222" t="s">
        <v>239</v>
      </c>
      <c r="G629" s="220"/>
      <c r="H629" s="223">
        <v>127.75</v>
      </c>
      <c r="I629" s="224"/>
      <c r="J629" s="220"/>
      <c r="K629" s="220"/>
      <c r="L629" s="225"/>
      <c r="M629" s="226"/>
      <c r="N629" s="227"/>
      <c r="O629" s="227"/>
      <c r="P629" s="227"/>
      <c r="Q629" s="227"/>
      <c r="R629" s="227"/>
      <c r="S629" s="227"/>
      <c r="T629" s="228"/>
      <c r="AT629" s="229" t="s">
        <v>231</v>
      </c>
      <c r="AU629" s="229" t="s">
        <v>84</v>
      </c>
      <c r="AV629" s="14" t="s">
        <v>227</v>
      </c>
      <c r="AW629" s="14" t="s">
        <v>33</v>
      </c>
      <c r="AX629" s="14" t="s">
        <v>82</v>
      </c>
      <c r="AY629" s="229" t="s">
        <v>221</v>
      </c>
    </row>
    <row r="630" spans="1:65" s="2" customFormat="1" ht="21.75" customHeight="1">
      <c r="A630" s="36"/>
      <c r="B630" s="37"/>
      <c r="C630" s="191" t="s">
        <v>981</v>
      </c>
      <c r="D630" s="191" t="s">
        <v>223</v>
      </c>
      <c r="E630" s="192" t="s">
        <v>982</v>
      </c>
      <c r="F630" s="193" t="s">
        <v>983</v>
      </c>
      <c r="G630" s="194" t="s">
        <v>108</v>
      </c>
      <c r="H630" s="195">
        <v>240.71</v>
      </c>
      <c r="I630" s="196"/>
      <c r="J630" s="197">
        <f>ROUND(I630*H630,2)</f>
        <v>0</v>
      </c>
      <c r="K630" s="193" t="s">
        <v>226</v>
      </c>
      <c r="L630" s="41"/>
      <c r="M630" s="198" t="s">
        <v>21</v>
      </c>
      <c r="N630" s="199" t="s">
        <v>45</v>
      </c>
      <c r="O630" s="66"/>
      <c r="P630" s="200">
        <f>O630*H630</f>
        <v>0</v>
      </c>
      <c r="Q630" s="200">
        <v>0</v>
      </c>
      <c r="R630" s="200">
        <f>Q630*H630</f>
        <v>0</v>
      </c>
      <c r="S630" s="200">
        <v>0.015</v>
      </c>
      <c r="T630" s="201">
        <f>S630*H630</f>
        <v>3.61065</v>
      </c>
      <c r="U630" s="36"/>
      <c r="V630" s="36"/>
      <c r="W630" s="36"/>
      <c r="X630" s="36"/>
      <c r="Y630" s="36"/>
      <c r="Z630" s="36"/>
      <c r="AA630" s="36"/>
      <c r="AB630" s="36"/>
      <c r="AC630" s="36"/>
      <c r="AD630" s="36"/>
      <c r="AE630" s="36"/>
      <c r="AR630" s="202" t="s">
        <v>311</v>
      </c>
      <c r="AT630" s="202" t="s">
        <v>223</v>
      </c>
      <c r="AU630" s="202" t="s">
        <v>84</v>
      </c>
      <c r="AY630" s="19" t="s">
        <v>221</v>
      </c>
      <c r="BE630" s="203">
        <f>IF(N630="základní",J630,0)</f>
        <v>0</v>
      </c>
      <c r="BF630" s="203">
        <f>IF(N630="snížená",J630,0)</f>
        <v>0</v>
      </c>
      <c r="BG630" s="203">
        <f>IF(N630="zákl. přenesená",J630,0)</f>
        <v>0</v>
      </c>
      <c r="BH630" s="203">
        <f>IF(N630="sníž. přenesená",J630,0)</f>
        <v>0</v>
      </c>
      <c r="BI630" s="203">
        <f>IF(N630="nulová",J630,0)</f>
        <v>0</v>
      </c>
      <c r="BJ630" s="19" t="s">
        <v>82</v>
      </c>
      <c r="BK630" s="203">
        <f>ROUND(I630*H630,2)</f>
        <v>0</v>
      </c>
      <c r="BL630" s="19" t="s">
        <v>311</v>
      </c>
      <c r="BM630" s="202" t="s">
        <v>984</v>
      </c>
    </row>
    <row r="631" spans="1:47" s="2" customFormat="1" ht="11.25">
      <c r="A631" s="36"/>
      <c r="B631" s="37"/>
      <c r="C631" s="38"/>
      <c r="D631" s="204" t="s">
        <v>229</v>
      </c>
      <c r="E631" s="38"/>
      <c r="F631" s="205" t="s">
        <v>985</v>
      </c>
      <c r="G631" s="38"/>
      <c r="H631" s="38"/>
      <c r="I631" s="111"/>
      <c r="J631" s="38"/>
      <c r="K631" s="38"/>
      <c r="L631" s="41"/>
      <c r="M631" s="206"/>
      <c r="N631" s="207"/>
      <c r="O631" s="66"/>
      <c r="P631" s="66"/>
      <c r="Q631" s="66"/>
      <c r="R631" s="66"/>
      <c r="S631" s="66"/>
      <c r="T631" s="67"/>
      <c r="U631" s="36"/>
      <c r="V631" s="36"/>
      <c r="W631" s="36"/>
      <c r="X631" s="36"/>
      <c r="Y631" s="36"/>
      <c r="Z631" s="36"/>
      <c r="AA631" s="36"/>
      <c r="AB631" s="36"/>
      <c r="AC631" s="36"/>
      <c r="AD631" s="36"/>
      <c r="AE631" s="36"/>
      <c r="AT631" s="19" t="s">
        <v>229</v>
      </c>
      <c r="AU631" s="19" t="s">
        <v>84</v>
      </c>
    </row>
    <row r="632" spans="2:51" s="15" customFormat="1" ht="11.25">
      <c r="B632" s="240"/>
      <c r="C632" s="241"/>
      <c r="D632" s="204" t="s">
        <v>231</v>
      </c>
      <c r="E632" s="242" t="s">
        <v>21</v>
      </c>
      <c r="F632" s="243" t="s">
        <v>337</v>
      </c>
      <c r="G632" s="241"/>
      <c r="H632" s="242" t="s">
        <v>21</v>
      </c>
      <c r="I632" s="244"/>
      <c r="J632" s="241"/>
      <c r="K632" s="241"/>
      <c r="L632" s="245"/>
      <c r="M632" s="246"/>
      <c r="N632" s="247"/>
      <c r="O632" s="247"/>
      <c r="P632" s="247"/>
      <c r="Q632" s="247"/>
      <c r="R632" s="247"/>
      <c r="S632" s="247"/>
      <c r="T632" s="248"/>
      <c r="AT632" s="249" t="s">
        <v>231</v>
      </c>
      <c r="AU632" s="249" t="s">
        <v>84</v>
      </c>
      <c r="AV632" s="15" t="s">
        <v>82</v>
      </c>
      <c r="AW632" s="15" t="s">
        <v>33</v>
      </c>
      <c r="AX632" s="15" t="s">
        <v>74</v>
      </c>
      <c r="AY632" s="249" t="s">
        <v>221</v>
      </c>
    </row>
    <row r="633" spans="2:51" s="13" customFormat="1" ht="11.25">
      <c r="B633" s="208"/>
      <c r="C633" s="209"/>
      <c r="D633" s="204" t="s">
        <v>231</v>
      </c>
      <c r="E633" s="210" t="s">
        <v>21</v>
      </c>
      <c r="F633" s="211" t="s">
        <v>986</v>
      </c>
      <c r="G633" s="209"/>
      <c r="H633" s="212">
        <v>60.62</v>
      </c>
      <c r="I633" s="213"/>
      <c r="J633" s="209"/>
      <c r="K633" s="209"/>
      <c r="L633" s="214"/>
      <c r="M633" s="215"/>
      <c r="N633" s="216"/>
      <c r="O633" s="216"/>
      <c r="P633" s="216"/>
      <c r="Q633" s="216"/>
      <c r="R633" s="216"/>
      <c r="S633" s="216"/>
      <c r="T633" s="217"/>
      <c r="AT633" s="218" t="s">
        <v>231</v>
      </c>
      <c r="AU633" s="218" t="s">
        <v>84</v>
      </c>
      <c r="AV633" s="13" t="s">
        <v>84</v>
      </c>
      <c r="AW633" s="13" t="s">
        <v>33</v>
      </c>
      <c r="AX633" s="13" t="s">
        <v>74</v>
      </c>
      <c r="AY633" s="218" t="s">
        <v>221</v>
      </c>
    </row>
    <row r="634" spans="2:51" s="13" customFormat="1" ht="11.25">
      <c r="B634" s="208"/>
      <c r="C634" s="209"/>
      <c r="D634" s="204" t="s">
        <v>231</v>
      </c>
      <c r="E634" s="210" t="s">
        <v>21</v>
      </c>
      <c r="F634" s="211" t="s">
        <v>987</v>
      </c>
      <c r="G634" s="209"/>
      <c r="H634" s="212">
        <v>59.75</v>
      </c>
      <c r="I634" s="213"/>
      <c r="J634" s="209"/>
      <c r="K634" s="209"/>
      <c r="L634" s="214"/>
      <c r="M634" s="215"/>
      <c r="N634" s="216"/>
      <c r="O634" s="216"/>
      <c r="P634" s="216"/>
      <c r="Q634" s="216"/>
      <c r="R634" s="216"/>
      <c r="S634" s="216"/>
      <c r="T634" s="217"/>
      <c r="AT634" s="218" t="s">
        <v>231</v>
      </c>
      <c r="AU634" s="218" t="s">
        <v>84</v>
      </c>
      <c r="AV634" s="13" t="s">
        <v>84</v>
      </c>
      <c r="AW634" s="13" t="s">
        <v>33</v>
      </c>
      <c r="AX634" s="13" t="s">
        <v>74</v>
      </c>
      <c r="AY634" s="218" t="s">
        <v>221</v>
      </c>
    </row>
    <row r="635" spans="2:51" s="13" customFormat="1" ht="11.25">
      <c r="B635" s="208"/>
      <c r="C635" s="209"/>
      <c r="D635" s="204" t="s">
        <v>231</v>
      </c>
      <c r="E635" s="210" t="s">
        <v>21</v>
      </c>
      <c r="F635" s="211" t="s">
        <v>988</v>
      </c>
      <c r="G635" s="209"/>
      <c r="H635" s="212">
        <v>62.74</v>
      </c>
      <c r="I635" s="213"/>
      <c r="J635" s="209"/>
      <c r="K635" s="209"/>
      <c r="L635" s="214"/>
      <c r="M635" s="215"/>
      <c r="N635" s="216"/>
      <c r="O635" s="216"/>
      <c r="P635" s="216"/>
      <c r="Q635" s="216"/>
      <c r="R635" s="216"/>
      <c r="S635" s="216"/>
      <c r="T635" s="217"/>
      <c r="AT635" s="218" t="s">
        <v>231</v>
      </c>
      <c r="AU635" s="218" t="s">
        <v>84</v>
      </c>
      <c r="AV635" s="13" t="s">
        <v>84</v>
      </c>
      <c r="AW635" s="13" t="s">
        <v>33</v>
      </c>
      <c r="AX635" s="13" t="s">
        <v>74</v>
      </c>
      <c r="AY635" s="218" t="s">
        <v>221</v>
      </c>
    </row>
    <row r="636" spans="2:51" s="13" customFormat="1" ht="11.25">
      <c r="B636" s="208"/>
      <c r="C636" s="209"/>
      <c r="D636" s="204" t="s">
        <v>231</v>
      </c>
      <c r="E636" s="210" t="s">
        <v>21</v>
      </c>
      <c r="F636" s="211" t="s">
        <v>989</v>
      </c>
      <c r="G636" s="209"/>
      <c r="H636" s="212">
        <v>57.6</v>
      </c>
      <c r="I636" s="213"/>
      <c r="J636" s="209"/>
      <c r="K636" s="209"/>
      <c r="L636" s="214"/>
      <c r="M636" s="215"/>
      <c r="N636" s="216"/>
      <c r="O636" s="216"/>
      <c r="P636" s="216"/>
      <c r="Q636" s="216"/>
      <c r="R636" s="216"/>
      <c r="S636" s="216"/>
      <c r="T636" s="217"/>
      <c r="AT636" s="218" t="s">
        <v>231</v>
      </c>
      <c r="AU636" s="218" t="s">
        <v>84</v>
      </c>
      <c r="AV636" s="13" t="s">
        <v>84</v>
      </c>
      <c r="AW636" s="13" t="s">
        <v>33</v>
      </c>
      <c r="AX636" s="13" t="s">
        <v>74</v>
      </c>
      <c r="AY636" s="218" t="s">
        <v>221</v>
      </c>
    </row>
    <row r="637" spans="2:51" s="16" customFormat="1" ht="11.25">
      <c r="B637" s="250"/>
      <c r="C637" s="251"/>
      <c r="D637" s="204" t="s">
        <v>231</v>
      </c>
      <c r="E637" s="252" t="s">
        <v>21</v>
      </c>
      <c r="F637" s="253" t="s">
        <v>340</v>
      </c>
      <c r="G637" s="251"/>
      <c r="H637" s="254">
        <v>240.71</v>
      </c>
      <c r="I637" s="255"/>
      <c r="J637" s="251"/>
      <c r="K637" s="251"/>
      <c r="L637" s="256"/>
      <c r="M637" s="257"/>
      <c r="N637" s="258"/>
      <c r="O637" s="258"/>
      <c r="P637" s="258"/>
      <c r="Q637" s="258"/>
      <c r="R637" s="258"/>
      <c r="S637" s="258"/>
      <c r="T637" s="259"/>
      <c r="AT637" s="260" t="s">
        <v>231</v>
      </c>
      <c r="AU637" s="260" t="s">
        <v>84</v>
      </c>
      <c r="AV637" s="16" t="s">
        <v>168</v>
      </c>
      <c r="AW637" s="16" t="s">
        <v>33</v>
      </c>
      <c r="AX637" s="16" t="s">
        <v>74</v>
      </c>
      <c r="AY637" s="260" t="s">
        <v>221</v>
      </c>
    </row>
    <row r="638" spans="2:51" s="14" customFormat="1" ht="11.25">
      <c r="B638" s="219"/>
      <c r="C638" s="220"/>
      <c r="D638" s="204" t="s">
        <v>231</v>
      </c>
      <c r="E638" s="221" t="s">
        <v>137</v>
      </c>
      <c r="F638" s="222" t="s">
        <v>239</v>
      </c>
      <c r="G638" s="220"/>
      <c r="H638" s="223">
        <v>240.71</v>
      </c>
      <c r="I638" s="224"/>
      <c r="J638" s="220"/>
      <c r="K638" s="220"/>
      <c r="L638" s="225"/>
      <c r="M638" s="226"/>
      <c r="N638" s="227"/>
      <c r="O638" s="227"/>
      <c r="P638" s="227"/>
      <c r="Q638" s="227"/>
      <c r="R638" s="227"/>
      <c r="S638" s="227"/>
      <c r="T638" s="228"/>
      <c r="AT638" s="229" t="s">
        <v>231</v>
      </c>
      <c r="AU638" s="229" t="s">
        <v>84</v>
      </c>
      <c r="AV638" s="14" t="s">
        <v>227</v>
      </c>
      <c r="AW638" s="14" t="s">
        <v>33</v>
      </c>
      <c r="AX638" s="14" t="s">
        <v>82</v>
      </c>
      <c r="AY638" s="229" t="s">
        <v>221</v>
      </c>
    </row>
    <row r="639" spans="2:63" s="12" customFormat="1" ht="22.9" customHeight="1">
      <c r="B639" s="175"/>
      <c r="C639" s="176"/>
      <c r="D639" s="177" t="s">
        <v>73</v>
      </c>
      <c r="E639" s="189" t="s">
        <v>990</v>
      </c>
      <c r="F639" s="189" t="s">
        <v>991</v>
      </c>
      <c r="G639" s="176"/>
      <c r="H639" s="176"/>
      <c r="I639" s="179"/>
      <c r="J639" s="190">
        <f>BK639</f>
        <v>0</v>
      </c>
      <c r="K639" s="176"/>
      <c r="L639" s="181"/>
      <c r="M639" s="182"/>
      <c r="N639" s="183"/>
      <c r="O639" s="183"/>
      <c r="P639" s="184">
        <f>SUM(P640:P725)</f>
        <v>0</v>
      </c>
      <c r="Q639" s="183"/>
      <c r="R639" s="184">
        <f>SUM(R640:R725)</f>
        <v>3.0975737119999995</v>
      </c>
      <c r="S639" s="183"/>
      <c r="T639" s="185">
        <f>SUM(T640:T725)</f>
        <v>0.0585</v>
      </c>
      <c r="AR639" s="186" t="s">
        <v>84</v>
      </c>
      <c r="AT639" s="187" t="s">
        <v>73</v>
      </c>
      <c r="AU639" s="187" t="s">
        <v>82</v>
      </c>
      <c r="AY639" s="186" t="s">
        <v>221</v>
      </c>
      <c r="BK639" s="188">
        <f>SUM(BK640:BK725)</f>
        <v>0</v>
      </c>
    </row>
    <row r="640" spans="1:65" s="2" customFormat="1" ht="21.75" customHeight="1">
      <c r="A640" s="36"/>
      <c r="B640" s="37"/>
      <c r="C640" s="191" t="s">
        <v>992</v>
      </c>
      <c r="D640" s="191" t="s">
        <v>223</v>
      </c>
      <c r="E640" s="192" t="s">
        <v>993</v>
      </c>
      <c r="F640" s="193" t="s">
        <v>994</v>
      </c>
      <c r="G640" s="194" t="s">
        <v>108</v>
      </c>
      <c r="H640" s="195">
        <v>266.75</v>
      </c>
      <c r="I640" s="196"/>
      <c r="J640" s="197">
        <f>ROUND(I640*H640,2)</f>
        <v>0</v>
      </c>
      <c r="K640" s="193" t="s">
        <v>226</v>
      </c>
      <c r="L640" s="41"/>
      <c r="M640" s="198" t="s">
        <v>21</v>
      </c>
      <c r="N640" s="199" t="s">
        <v>45</v>
      </c>
      <c r="O640" s="66"/>
      <c r="P640" s="200">
        <f>O640*H640</f>
        <v>0</v>
      </c>
      <c r="Q640" s="200">
        <v>7.68E-07</v>
      </c>
      <c r="R640" s="200">
        <f>Q640*H640</f>
        <v>0.000204864</v>
      </c>
      <c r="S640" s="200">
        <v>0</v>
      </c>
      <c r="T640" s="201">
        <f>S640*H640</f>
        <v>0</v>
      </c>
      <c r="U640" s="36"/>
      <c r="V640" s="36"/>
      <c r="W640" s="36"/>
      <c r="X640" s="36"/>
      <c r="Y640" s="36"/>
      <c r="Z640" s="36"/>
      <c r="AA640" s="36"/>
      <c r="AB640" s="36"/>
      <c r="AC640" s="36"/>
      <c r="AD640" s="36"/>
      <c r="AE640" s="36"/>
      <c r="AR640" s="202" t="s">
        <v>311</v>
      </c>
      <c r="AT640" s="202" t="s">
        <v>223</v>
      </c>
      <c r="AU640" s="202" t="s">
        <v>84</v>
      </c>
      <c r="AY640" s="19" t="s">
        <v>221</v>
      </c>
      <c r="BE640" s="203">
        <f>IF(N640="základní",J640,0)</f>
        <v>0</v>
      </c>
      <c r="BF640" s="203">
        <f>IF(N640="snížená",J640,0)</f>
        <v>0</v>
      </c>
      <c r="BG640" s="203">
        <f>IF(N640="zákl. přenesená",J640,0)</f>
        <v>0</v>
      </c>
      <c r="BH640" s="203">
        <f>IF(N640="sníž. přenesená",J640,0)</f>
        <v>0</v>
      </c>
      <c r="BI640" s="203">
        <f>IF(N640="nulová",J640,0)</f>
        <v>0</v>
      </c>
      <c r="BJ640" s="19" t="s">
        <v>82</v>
      </c>
      <c r="BK640" s="203">
        <f>ROUND(I640*H640,2)</f>
        <v>0</v>
      </c>
      <c r="BL640" s="19" t="s">
        <v>311</v>
      </c>
      <c r="BM640" s="202" t="s">
        <v>995</v>
      </c>
    </row>
    <row r="641" spans="1:47" s="2" customFormat="1" ht="19.5">
      <c r="A641" s="36"/>
      <c r="B641" s="37"/>
      <c r="C641" s="38"/>
      <c r="D641" s="204" t="s">
        <v>229</v>
      </c>
      <c r="E641" s="38"/>
      <c r="F641" s="205" t="s">
        <v>996</v>
      </c>
      <c r="G641" s="38"/>
      <c r="H641" s="38"/>
      <c r="I641" s="111"/>
      <c r="J641" s="38"/>
      <c r="K641" s="38"/>
      <c r="L641" s="41"/>
      <c r="M641" s="206"/>
      <c r="N641" s="207"/>
      <c r="O641" s="66"/>
      <c r="P641" s="66"/>
      <c r="Q641" s="66"/>
      <c r="R641" s="66"/>
      <c r="S641" s="66"/>
      <c r="T641" s="67"/>
      <c r="U641" s="36"/>
      <c r="V641" s="36"/>
      <c r="W641" s="36"/>
      <c r="X641" s="36"/>
      <c r="Y641" s="36"/>
      <c r="Z641" s="36"/>
      <c r="AA641" s="36"/>
      <c r="AB641" s="36"/>
      <c r="AC641" s="36"/>
      <c r="AD641" s="36"/>
      <c r="AE641" s="36"/>
      <c r="AT641" s="19" t="s">
        <v>229</v>
      </c>
      <c r="AU641" s="19" t="s">
        <v>84</v>
      </c>
    </row>
    <row r="642" spans="2:51" s="13" customFormat="1" ht="11.25">
      <c r="B642" s="208"/>
      <c r="C642" s="209"/>
      <c r="D642" s="204" t="s">
        <v>231</v>
      </c>
      <c r="E642" s="210" t="s">
        <v>21</v>
      </c>
      <c r="F642" s="211" t="s">
        <v>997</v>
      </c>
      <c r="G642" s="209"/>
      <c r="H642" s="212">
        <v>266.75</v>
      </c>
      <c r="I642" s="213"/>
      <c r="J642" s="209"/>
      <c r="K642" s="209"/>
      <c r="L642" s="214"/>
      <c r="M642" s="215"/>
      <c r="N642" s="216"/>
      <c r="O642" s="216"/>
      <c r="P642" s="216"/>
      <c r="Q642" s="216"/>
      <c r="R642" s="216"/>
      <c r="S642" s="216"/>
      <c r="T642" s="217"/>
      <c r="AT642" s="218" t="s">
        <v>231</v>
      </c>
      <c r="AU642" s="218" t="s">
        <v>84</v>
      </c>
      <c r="AV642" s="13" t="s">
        <v>84</v>
      </c>
      <c r="AW642" s="13" t="s">
        <v>33</v>
      </c>
      <c r="AX642" s="13" t="s">
        <v>82</v>
      </c>
      <c r="AY642" s="218" t="s">
        <v>221</v>
      </c>
    </row>
    <row r="643" spans="1:65" s="2" customFormat="1" ht="16.5" customHeight="1">
      <c r="A643" s="36"/>
      <c r="B643" s="37"/>
      <c r="C643" s="191" t="s">
        <v>998</v>
      </c>
      <c r="D643" s="191" t="s">
        <v>223</v>
      </c>
      <c r="E643" s="192" t="s">
        <v>999</v>
      </c>
      <c r="F643" s="193" t="s">
        <v>1000</v>
      </c>
      <c r="G643" s="194" t="s">
        <v>108</v>
      </c>
      <c r="H643" s="195">
        <v>266.75</v>
      </c>
      <c r="I643" s="196"/>
      <c r="J643" s="197">
        <f>ROUND(I643*H643,2)</f>
        <v>0</v>
      </c>
      <c r="K643" s="193" t="s">
        <v>226</v>
      </c>
      <c r="L643" s="41"/>
      <c r="M643" s="198" t="s">
        <v>21</v>
      </c>
      <c r="N643" s="199" t="s">
        <v>45</v>
      </c>
      <c r="O643" s="66"/>
      <c r="P643" s="200">
        <f>O643*H643</f>
        <v>0</v>
      </c>
      <c r="Q643" s="200">
        <v>0</v>
      </c>
      <c r="R643" s="200">
        <f>Q643*H643</f>
        <v>0</v>
      </c>
      <c r="S643" s="200">
        <v>0</v>
      </c>
      <c r="T643" s="201">
        <f>S643*H643</f>
        <v>0</v>
      </c>
      <c r="U643" s="36"/>
      <c r="V643" s="36"/>
      <c r="W643" s="36"/>
      <c r="X643" s="36"/>
      <c r="Y643" s="36"/>
      <c r="Z643" s="36"/>
      <c r="AA643" s="36"/>
      <c r="AB643" s="36"/>
      <c r="AC643" s="36"/>
      <c r="AD643" s="36"/>
      <c r="AE643" s="36"/>
      <c r="AR643" s="202" t="s">
        <v>311</v>
      </c>
      <c r="AT643" s="202" t="s">
        <v>223</v>
      </c>
      <c r="AU643" s="202" t="s">
        <v>84</v>
      </c>
      <c r="AY643" s="19" t="s">
        <v>221</v>
      </c>
      <c r="BE643" s="203">
        <f>IF(N643="základní",J643,0)</f>
        <v>0</v>
      </c>
      <c r="BF643" s="203">
        <f>IF(N643="snížená",J643,0)</f>
        <v>0</v>
      </c>
      <c r="BG643" s="203">
        <f>IF(N643="zákl. přenesená",J643,0)</f>
        <v>0</v>
      </c>
      <c r="BH643" s="203">
        <f>IF(N643="sníž. přenesená",J643,0)</f>
        <v>0</v>
      </c>
      <c r="BI643" s="203">
        <f>IF(N643="nulová",J643,0)</f>
        <v>0</v>
      </c>
      <c r="BJ643" s="19" t="s">
        <v>82</v>
      </c>
      <c r="BK643" s="203">
        <f>ROUND(I643*H643,2)</f>
        <v>0</v>
      </c>
      <c r="BL643" s="19" t="s">
        <v>311</v>
      </c>
      <c r="BM643" s="202" t="s">
        <v>1001</v>
      </c>
    </row>
    <row r="644" spans="1:47" s="2" customFormat="1" ht="11.25">
      <c r="A644" s="36"/>
      <c r="B644" s="37"/>
      <c r="C644" s="38"/>
      <c r="D644" s="204" t="s">
        <v>229</v>
      </c>
      <c r="E644" s="38"/>
      <c r="F644" s="205" t="s">
        <v>1002</v>
      </c>
      <c r="G644" s="38"/>
      <c r="H644" s="38"/>
      <c r="I644" s="111"/>
      <c r="J644" s="38"/>
      <c r="K644" s="38"/>
      <c r="L644" s="41"/>
      <c r="M644" s="206"/>
      <c r="N644" s="207"/>
      <c r="O644" s="66"/>
      <c r="P644" s="66"/>
      <c r="Q644" s="66"/>
      <c r="R644" s="66"/>
      <c r="S644" s="66"/>
      <c r="T644" s="67"/>
      <c r="U644" s="36"/>
      <c r="V644" s="36"/>
      <c r="W644" s="36"/>
      <c r="X644" s="36"/>
      <c r="Y644" s="36"/>
      <c r="Z644" s="36"/>
      <c r="AA644" s="36"/>
      <c r="AB644" s="36"/>
      <c r="AC644" s="36"/>
      <c r="AD644" s="36"/>
      <c r="AE644" s="36"/>
      <c r="AT644" s="19" t="s">
        <v>229</v>
      </c>
      <c r="AU644" s="19" t="s">
        <v>84</v>
      </c>
    </row>
    <row r="645" spans="2:51" s="13" customFormat="1" ht="11.25">
      <c r="B645" s="208"/>
      <c r="C645" s="209"/>
      <c r="D645" s="204" t="s">
        <v>231</v>
      </c>
      <c r="E645" s="210" t="s">
        <v>21</v>
      </c>
      <c r="F645" s="211" t="s">
        <v>997</v>
      </c>
      <c r="G645" s="209"/>
      <c r="H645" s="212">
        <v>266.75</v>
      </c>
      <c r="I645" s="213"/>
      <c r="J645" s="209"/>
      <c r="K645" s="209"/>
      <c r="L645" s="214"/>
      <c r="M645" s="215"/>
      <c r="N645" s="216"/>
      <c r="O645" s="216"/>
      <c r="P645" s="216"/>
      <c r="Q645" s="216"/>
      <c r="R645" s="216"/>
      <c r="S645" s="216"/>
      <c r="T645" s="217"/>
      <c r="AT645" s="218" t="s">
        <v>231</v>
      </c>
      <c r="AU645" s="218" t="s">
        <v>84</v>
      </c>
      <c r="AV645" s="13" t="s">
        <v>84</v>
      </c>
      <c r="AW645" s="13" t="s">
        <v>33</v>
      </c>
      <c r="AX645" s="13" t="s">
        <v>82</v>
      </c>
      <c r="AY645" s="218" t="s">
        <v>221</v>
      </c>
    </row>
    <row r="646" spans="1:65" s="2" customFormat="1" ht="21.75" customHeight="1">
      <c r="A646" s="36"/>
      <c r="B646" s="37"/>
      <c r="C646" s="191" t="s">
        <v>127</v>
      </c>
      <c r="D646" s="191" t="s">
        <v>223</v>
      </c>
      <c r="E646" s="192" t="s">
        <v>1003</v>
      </c>
      <c r="F646" s="193" t="s">
        <v>1004</v>
      </c>
      <c r="G646" s="194" t="s">
        <v>108</v>
      </c>
      <c r="H646" s="195">
        <v>253.35</v>
      </c>
      <c r="I646" s="196"/>
      <c r="J646" s="197">
        <f>ROUND(I646*H646,2)</f>
        <v>0</v>
      </c>
      <c r="K646" s="193" t="s">
        <v>226</v>
      </c>
      <c r="L646" s="41"/>
      <c r="M646" s="198" t="s">
        <v>21</v>
      </c>
      <c r="N646" s="199" t="s">
        <v>45</v>
      </c>
      <c r="O646" s="66"/>
      <c r="P646" s="200">
        <f>O646*H646</f>
        <v>0</v>
      </c>
      <c r="Q646" s="200">
        <v>3.3E-05</v>
      </c>
      <c r="R646" s="200">
        <f>Q646*H646</f>
        <v>0.008360550000000001</v>
      </c>
      <c r="S646" s="200">
        <v>0</v>
      </c>
      <c r="T646" s="201">
        <f>S646*H646</f>
        <v>0</v>
      </c>
      <c r="U646" s="36"/>
      <c r="V646" s="36"/>
      <c r="W646" s="36"/>
      <c r="X646" s="36"/>
      <c r="Y646" s="36"/>
      <c r="Z646" s="36"/>
      <c r="AA646" s="36"/>
      <c r="AB646" s="36"/>
      <c r="AC646" s="36"/>
      <c r="AD646" s="36"/>
      <c r="AE646" s="36"/>
      <c r="AR646" s="202" t="s">
        <v>311</v>
      </c>
      <c r="AT646" s="202" t="s">
        <v>223</v>
      </c>
      <c r="AU646" s="202" t="s">
        <v>84</v>
      </c>
      <c r="AY646" s="19" t="s">
        <v>221</v>
      </c>
      <c r="BE646" s="203">
        <f>IF(N646="základní",J646,0)</f>
        <v>0</v>
      </c>
      <c r="BF646" s="203">
        <f>IF(N646="snížená",J646,0)</f>
        <v>0</v>
      </c>
      <c r="BG646" s="203">
        <f>IF(N646="zákl. přenesená",J646,0)</f>
        <v>0</v>
      </c>
      <c r="BH646" s="203">
        <f>IF(N646="sníž. přenesená",J646,0)</f>
        <v>0</v>
      </c>
      <c r="BI646" s="203">
        <f>IF(N646="nulová",J646,0)</f>
        <v>0</v>
      </c>
      <c r="BJ646" s="19" t="s">
        <v>82</v>
      </c>
      <c r="BK646" s="203">
        <f>ROUND(I646*H646,2)</f>
        <v>0</v>
      </c>
      <c r="BL646" s="19" t="s">
        <v>311</v>
      </c>
      <c r="BM646" s="202" t="s">
        <v>1005</v>
      </c>
    </row>
    <row r="647" spans="1:47" s="2" customFormat="1" ht="19.5">
      <c r="A647" s="36"/>
      <c r="B647" s="37"/>
      <c r="C647" s="38"/>
      <c r="D647" s="204" t="s">
        <v>229</v>
      </c>
      <c r="E647" s="38"/>
      <c r="F647" s="205" t="s">
        <v>1006</v>
      </c>
      <c r="G647" s="38"/>
      <c r="H647" s="38"/>
      <c r="I647" s="111"/>
      <c r="J647" s="38"/>
      <c r="K647" s="38"/>
      <c r="L647" s="41"/>
      <c r="M647" s="206"/>
      <c r="N647" s="207"/>
      <c r="O647" s="66"/>
      <c r="P647" s="66"/>
      <c r="Q647" s="66"/>
      <c r="R647" s="66"/>
      <c r="S647" s="66"/>
      <c r="T647" s="67"/>
      <c r="U647" s="36"/>
      <c r="V647" s="36"/>
      <c r="W647" s="36"/>
      <c r="X647" s="36"/>
      <c r="Y647" s="36"/>
      <c r="Z647" s="36"/>
      <c r="AA647" s="36"/>
      <c r="AB647" s="36"/>
      <c r="AC647" s="36"/>
      <c r="AD647" s="36"/>
      <c r="AE647" s="36"/>
      <c r="AT647" s="19" t="s">
        <v>229</v>
      </c>
      <c r="AU647" s="19" t="s">
        <v>84</v>
      </c>
    </row>
    <row r="648" spans="2:51" s="13" customFormat="1" ht="11.25">
      <c r="B648" s="208"/>
      <c r="C648" s="209"/>
      <c r="D648" s="204" t="s">
        <v>231</v>
      </c>
      <c r="E648" s="210" t="s">
        <v>21</v>
      </c>
      <c r="F648" s="211" t="s">
        <v>1007</v>
      </c>
      <c r="G648" s="209"/>
      <c r="H648" s="212">
        <v>253.35</v>
      </c>
      <c r="I648" s="213"/>
      <c r="J648" s="209"/>
      <c r="K648" s="209"/>
      <c r="L648" s="214"/>
      <c r="M648" s="215"/>
      <c r="N648" s="216"/>
      <c r="O648" s="216"/>
      <c r="P648" s="216"/>
      <c r="Q648" s="216"/>
      <c r="R648" s="216"/>
      <c r="S648" s="216"/>
      <c r="T648" s="217"/>
      <c r="AT648" s="218" t="s">
        <v>231</v>
      </c>
      <c r="AU648" s="218" t="s">
        <v>84</v>
      </c>
      <c r="AV648" s="13" t="s">
        <v>84</v>
      </c>
      <c r="AW648" s="13" t="s">
        <v>33</v>
      </c>
      <c r="AX648" s="13" t="s">
        <v>82</v>
      </c>
      <c r="AY648" s="218" t="s">
        <v>221</v>
      </c>
    </row>
    <row r="649" spans="1:65" s="2" customFormat="1" ht="21.75" customHeight="1">
      <c r="A649" s="36"/>
      <c r="B649" s="37"/>
      <c r="C649" s="191" t="s">
        <v>1008</v>
      </c>
      <c r="D649" s="191" t="s">
        <v>223</v>
      </c>
      <c r="E649" s="192" t="s">
        <v>1009</v>
      </c>
      <c r="F649" s="193" t="s">
        <v>1010</v>
      </c>
      <c r="G649" s="194" t="s">
        <v>108</v>
      </c>
      <c r="H649" s="195">
        <v>240.92</v>
      </c>
      <c r="I649" s="196"/>
      <c r="J649" s="197">
        <f>ROUND(I649*H649,2)</f>
        <v>0</v>
      </c>
      <c r="K649" s="193" t="s">
        <v>226</v>
      </c>
      <c r="L649" s="41"/>
      <c r="M649" s="198" t="s">
        <v>21</v>
      </c>
      <c r="N649" s="199" t="s">
        <v>45</v>
      </c>
      <c r="O649" s="66"/>
      <c r="P649" s="200">
        <f>O649*H649</f>
        <v>0</v>
      </c>
      <c r="Q649" s="200">
        <v>0.0075</v>
      </c>
      <c r="R649" s="200">
        <f>Q649*H649</f>
        <v>1.8068999999999997</v>
      </c>
      <c r="S649" s="200">
        <v>0</v>
      </c>
      <c r="T649" s="201">
        <f>S649*H649</f>
        <v>0</v>
      </c>
      <c r="U649" s="36"/>
      <c r="V649" s="36"/>
      <c r="W649" s="36"/>
      <c r="X649" s="36"/>
      <c r="Y649" s="36"/>
      <c r="Z649" s="36"/>
      <c r="AA649" s="36"/>
      <c r="AB649" s="36"/>
      <c r="AC649" s="36"/>
      <c r="AD649" s="36"/>
      <c r="AE649" s="36"/>
      <c r="AR649" s="202" t="s">
        <v>311</v>
      </c>
      <c r="AT649" s="202" t="s">
        <v>223</v>
      </c>
      <c r="AU649" s="202" t="s">
        <v>84</v>
      </c>
      <c r="AY649" s="19" t="s">
        <v>221</v>
      </c>
      <c r="BE649" s="203">
        <f>IF(N649="základní",J649,0)</f>
        <v>0</v>
      </c>
      <c r="BF649" s="203">
        <f>IF(N649="snížená",J649,0)</f>
        <v>0</v>
      </c>
      <c r="BG649" s="203">
        <f>IF(N649="zákl. přenesená",J649,0)</f>
        <v>0</v>
      </c>
      <c r="BH649" s="203">
        <f>IF(N649="sníž. přenesená",J649,0)</f>
        <v>0</v>
      </c>
      <c r="BI649" s="203">
        <f>IF(N649="nulová",J649,0)</f>
        <v>0</v>
      </c>
      <c r="BJ649" s="19" t="s">
        <v>82</v>
      </c>
      <c r="BK649" s="203">
        <f>ROUND(I649*H649,2)</f>
        <v>0</v>
      </c>
      <c r="BL649" s="19" t="s">
        <v>311</v>
      </c>
      <c r="BM649" s="202" t="s">
        <v>1011</v>
      </c>
    </row>
    <row r="650" spans="1:47" s="2" customFormat="1" ht="19.5">
      <c r="A650" s="36"/>
      <c r="B650" s="37"/>
      <c r="C650" s="38"/>
      <c r="D650" s="204" t="s">
        <v>229</v>
      </c>
      <c r="E650" s="38"/>
      <c r="F650" s="205" t="s">
        <v>1012</v>
      </c>
      <c r="G650" s="38"/>
      <c r="H650" s="38"/>
      <c r="I650" s="111"/>
      <c r="J650" s="38"/>
      <c r="K650" s="38"/>
      <c r="L650" s="41"/>
      <c r="M650" s="206"/>
      <c r="N650" s="207"/>
      <c r="O650" s="66"/>
      <c r="P650" s="66"/>
      <c r="Q650" s="66"/>
      <c r="R650" s="66"/>
      <c r="S650" s="66"/>
      <c r="T650" s="67"/>
      <c r="U650" s="36"/>
      <c r="V650" s="36"/>
      <c r="W650" s="36"/>
      <c r="X650" s="36"/>
      <c r="Y650" s="36"/>
      <c r="Z650" s="36"/>
      <c r="AA650" s="36"/>
      <c r="AB650" s="36"/>
      <c r="AC650" s="36"/>
      <c r="AD650" s="36"/>
      <c r="AE650" s="36"/>
      <c r="AT650" s="19" t="s">
        <v>229</v>
      </c>
      <c r="AU650" s="19" t="s">
        <v>84</v>
      </c>
    </row>
    <row r="651" spans="2:51" s="13" customFormat="1" ht="11.25">
      <c r="B651" s="208"/>
      <c r="C651" s="209"/>
      <c r="D651" s="204" t="s">
        <v>231</v>
      </c>
      <c r="E651" s="210" t="s">
        <v>21</v>
      </c>
      <c r="F651" s="211" t="s">
        <v>174</v>
      </c>
      <c r="G651" s="209"/>
      <c r="H651" s="212">
        <v>240.92</v>
      </c>
      <c r="I651" s="213"/>
      <c r="J651" s="209"/>
      <c r="K651" s="209"/>
      <c r="L651" s="214"/>
      <c r="M651" s="215"/>
      <c r="N651" s="216"/>
      <c r="O651" s="216"/>
      <c r="P651" s="216"/>
      <c r="Q651" s="216"/>
      <c r="R651" s="216"/>
      <c r="S651" s="216"/>
      <c r="T651" s="217"/>
      <c r="AT651" s="218" t="s">
        <v>231</v>
      </c>
      <c r="AU651" s="218" t="s">
        <v>84</v>
      </c>
      <c r="AV651" s="13" t="s">
        <v>84</v>
      </c>
      <c r="AW651" s="13" t="s">
        <v>33</v>
      </c>
      <c r="AX651" s="13" t="s">
        <v>82</v>
      </c>
      <c r="AY651" s="218" t="s">
        <v>221</v>
      </c>
    </row>
    <row r="652" spans="1:65" s="2" customFormat="1" ht="21.75" customHeight="1">
      <c r="A652" s="36"/>
      <c r="B652" s="37"/>
      <c r="C652" s="191" t="s">
        <v>1013</v>
      </c>
      <c r="D652" s="191" t="s">
        <v>223</v>
      </c>
      <c r="E652" s="192" t="s">
        <v>1014</v>
      </c>
      <c r="F652" s="193" t="s">
        <v>1015</v>
      </c>
      <c r="G652" s="194" t="s">
        <v>108</v>
      </c>
      <c r="H652" s="195">
        <v>19.5</v>
      </c>
      <c r="I652" s="196"/>
      <c r="J652" s="197">
        <f>ROUND(I652*H652,2)</f>
        <v>0</v>
      </c>
      <c r="K652" s="193" t="s">
        <v>226</v>
      </c>
      <c r="L652" s="41"/>
      <c r="M652" s="198" t="s">
        <v>21</v>
      </c>
      <c r="N652" s="199" t="s">
        <v>45</v>
      </c>
      <c r="O652" s="66"/>
      <c r="P652" s="200">
        <f>O652*H652</f>
        <v>0</v>
      </c>
      <c r="Q652" s="200">
        <v>0</v>
      </c>
      <c r="R652" s="200">
        <f>Q652*H652</f>
        <v>0</v>
      </c>
      <c r="S652" s="200">
        <v>0.003</v>
      </c>
      <c r="T652" s="201">
        <f>S652*H652</f>
        <v>0.0585</v>
      </c>
      <c r="U652" s="36"/>
      <c r="V652" s="36"/>
      <c r="W652" s="36"/>
      <c r="X652" s="36"/>
      <c r="Y652" s="36"/>
      <c r="Z652" s="36"/>
      <c r="AA652" s="36"/>
      <c r="AB652" s="36"/>
      <c r="AC652" s="36"/>
      <c r="AD652" s="36"/>
      <c r="AE652" s="36"/>
      <c r="AR652" s="202" t="s">
        <v>311</v>
      </c>
      <c r="AT652" s="202" t="s">
        <v>223</v>
      </c>
      <c r="AU652" s="202" t="s">
        <v>84</v>
      </c>
      <c r="AY652" s="19" t="s">
        <v>221</v>
      </c>
      <c r="BE652" s="203">
        <f>IF(N652="základní",J652,0)</f>
        <v>0</v>
      </c>
      <c r="BF652" s="203">
        <f>IF(N652="snížená",J652,0)</f>
        <v>0</v>
      </c>
      <c r="BG652" s="203">
        <f>IF(N652="zákl. přenesená",J652,0)</f>
        <v>0</v>
      </c>
      <c r="BH652" s="203">
        <f>IF(N652="sníž. přenesená",J652,0)</f>
        <v>0</v>
      </c>
      <c r="BI652" s="203">
        <f>IF(N652="nulová",J652,0)</f>
        <v>0</v>
      </c>
      <c r="BJ652" s="19" t="s">
        <v>82</v>
      </c>
      <c r="BK652" s="203">
        <f>ROUND(I652*H652,2)</f>
        <v>0</v>
      </c>
      <c r="BL652" s="19" t="s">
        <v>311</v>
      </c>
      <c r="BM652" s="202" t="s">
        <v>1016</v>
      </c>
    </row>
    <row r="653" spans="1:47" s="2" customFormat="1" ht="19.5">
      <c r="A653" s="36"/>
      <c r="B653" s="37"/>
      <c r="C653" s="38"/>
      <c r="D653" s="204" t="s">
        <v>229</v>
      </c>
      <c r="E653" s="38"/>
      <c r="F653" s="205" t="s">
        <v>1015</v>
      </c>
      <c r="G653" s="38"/>
      <c r="H653" s="38"/>
      <c r="I653" s="111"/>
      <c r="J653" s="38"/>
      <c r="K653" s="38"/>
      <c r="L653" s="41"/>
      <c r="M653" s="206"/>
      <c r="N653" s="207"/>
      <c r="O653" s="66"/>
      <c r="P653" s="66"/>
      <c r="Q653" s="66"/>
      <c r="R653" s="66"/>
      <c r="S653" s="66"/>
      <c r="T653" s="67"/>
      <c r="U653" s="36"/>
      <c r="V653" s="36"/>
      <c r="W653" s="36"/>
      <c r="X653" s="36"/>
      <c r="Y653" s="36"/>
      <c r="Z653" s="36"/>
      <c r="AA653" s="36"/>
      <c r="AB653" s="36"/>
      <c r="AC653" s="36"/>
      <c r="AD653" s="36"/>
      <c r="AE653" s="36"/>
      <c r="AT653" s="19" t="s">
        <v>229</v>
      </c>
      <c r="AU653" s="19" t="s">
        <v>84</v>
      </c>
    </row>
    <row r="654" spans="1:47" s="2" customFormat="1" ht="29.25">
      <c r="A654" s="36"/>
      <c r="B654" s="37"/>
      <c r="C654" s="38"/>
      <c r="D654" s="204" t="s">
        <v>406</v>
      </c>
      <c r="E654" s="38"/>
      <c r="F654" s="261" t="s">
        <v>1017</v>
      </c>
      <c r="G654" s="38"/>
      <c r="H654" s="38"/>
      <c r="I654" s="111"/>
      <c r="J654" s="38"/>
      <c r="K654" s="38"/>
      <c r="L654" s="41"/>
      <c r="M654" s="206"/>
      <c r="N654" s="207"/>
      <c r="O654" s="66"/>
      <c r="P654" s="66"/>
      <c r="Q654" s="66"/>
      <c r="R654" s="66"/>
      <c r="S654" s="66"/>
      <c r="T654" s="67"/>
      <c r="U654" s="36"/>
      <c r="V654" s="36"/>
      <c r="W654" s="36"/>
      <c r="X654" s="36"/>
      <c r="Y654" s="36"/>
      <c r="Z654" s="36"/>
      <c r="AA654" s="36"/>
      <c r="AB654" s="36"/>
      <c r="AC654" s="36"/>
      <c r="AD654" s="36"/>
      <c r="AE654" s="36"/>
      <c r="AT654" s="19" t="s">
        <v>406</v>
      </c>
      <c r="AU654" s="19" t="s">
        <v>84</v>
      </c>
    </row>
    <row r="655" spans="2:51" s="13" customFormat="1" ht="11.25">
      <c r="B655" s="208"/>
      <c r="C655" s="209"/>
      <c r="D655" s="204" t="s">
        <v>231</v>
      </c>
      <c r="E655" s="210" t="s">
        <v>21</v>
      </c>
      <c r="F655" s="211" t="s">
        <v>1018</v>
      </c>
      <c r="G655" s="209"/>
      <c r="H655" s="212">
        <v>19.5</v>
      </c>
      <c r="I655" s="213"/>
      <c r="J655" s="209"/>
      <c r="K655" s="209"/>
      <c r="L655" s="214"/>
      <c r="M655" s="215"/>
      <c r="N655" s="216"/>
      <c r="O655" s="216"/>
      <c r="P655" s="216"/>
      <c r="Q655" s="216"/>
      <c r="R655" s="216"/>
      <c r="S655" s="216"/>
      <c r="T655" s="217"/>
      <c r="AT655" s="218" t="s">
        <v>231</v>
      </c>
      <c r="AU655" s="218" t="s">
        <v>84</v>
      </c>
      <c r="AV655" s="13" t="s">
        <v>84</v>
      </c>
      <c r="AW655" s="13" t="s">
        <v>33</v>
      </c>
      <c r="AX655" s="13" t="s">
        <v>82</v>
      </c>
      <c r="AY655" s="218" t="s">
        <v>221</v>
      </c>
    </row>
    <row r="656" spans="1:65" s="2" customFormat="1" ht="16.5" customHeight="1">
      <c r="A656" s="36"/>
      <c r="B656" s="37"/>
      <c r="C656" s="191" t="s">
        <v>1019</v>
      </c>
      <c r="D656" s="191" t="s">
        <v>223</v>
      </c>
      <c r="E656" s="192" t="s">
        <v>1020</v>
      </c>
      <c r="F656" s="193" t="s">
        <v>1021</v>
      </c>
      <c r="G656" s="194" t="s">
        <v>108</v>
      </c>
      <c r="H656" s="195">
        <v>65.43</v>
      </c>
      <c r="I656" s="196"/>
      <c r="J656" s="197">
        <f>ROUND(I656*H656,2)</f>
        <v>0</v>
      </c>
      <c r="K656" s="193" t="s">
        <v>226</v>
      </c>
      <c r="L656" s="41"/>
      <c r="M656" s="198" t="s">
        <v>21</v>
      </c>
      <c r="N656" s="199" t="s">
        <v>45</v>
      </c>
      <c r="O656" s="66"/>
      <c r="P656" s="200">
        <f>O656*H656</f>
        <v>0</v>
      </c>
      <c r="Q656" s="200">
        <v>0.0005</v>
      </c>
      <c r="R656" s="200">
        <f>Q656*H656</f>
        <v>0.032715</v>
      </c>
      <c r="S656" s="200">
        <v>0</v>
      </c>
      <c r="T656" s="201">
        <f>S656*H656</f>
        <v>0</v>
      </c>
      <c r="U656" s="36"/>
      <c r="V656" s="36"/>
      <c r="W656" s="36"/>
      <c r="X656" s="36"/>
      <c r="Y656" s="36"/>
      <c r="Z656" s="36"/>
      <c r="AA656" s="36"/>
      <c r="AB656" s="36"/>
      <c r="AC656" s="36"/>
      <c r="AD656" s="36"/>
      <c r="AE656" s="36"/>
      <c r="AR656" s="202" t="s">
        <v>311</v>
      </c>
      <c r="AT656" s="202" t="s">
        <v>223</v>
      </c>
      <c r="AU656" s="202" t="s">
        <v>84</v>
      </c>
      <c r="AY656" s="19" t="s">
        <v>221</v>
      </c>
      <c r="BE656" s="203">
        <f>IF(N656="základní",J656,0)</f>
        <v>0</v>
      </c>
      <c r="BF656" s="203">
        <f>IF(N656="snížená",J656,0)</f>
        <v>0</v>
      </c>
      <c r="BG656" s="203">
        <f>IF(N656="zákl. přenesená",J656,0)</f>
        <v>0</v>
      </c>
      <c r="BH656" s="203">
        <f>IF(N656="sníž. přenesená",J656,0)</f>
        <v>0</v>
      </c>
      <c r="BI656" s="203">
        <f>IF(N656="nulová",J656,0)</f>
        <v>0</v>
      </c>
      <c r="BJ656" s="19" t="s">
        <v>82</v>
      </c>
      <c r="BK656" s="203">
        <f>ROUND(I656*H656,2)</f>
        <v>0</v>
      </c>
      <c r="BL656" s="19" t="s">
        <v>311</v>
      </c>
      <c r="BM656" s="202" t="s">
        <v>1022</v>
      </c>
    </row>
    <row r="657" spans="1:47" s="2" customFormat="1" ht="11.25">
      <c r="A657" s="36"/>
      <c r="B657" s="37"/>
      <c r="C657" s="38"/>
      <c r="D657" s="204" t="s">
        <v>229</v>
      </c>
      <c r="E657" s="38"/>
      <c r="F657" s="205" t="s">
        <v>1023</v>
      </c>
      <c r="G657" s="38"/>
      <c r="H657" s="38"/>
      <c r="I657" s="111"/>
      <c r="J657" s="38"/>
      <c r="K657" s="38"/>
      <c r="L657" s="41"/>
      <c r="M657" s="206"/>
      <c r="N657" s="207"/>
      <c r="O657" s="66"/>
      <c r="P657" s="66"/>
      <c r="Q657" s="66"/>
      <c r="R657" s="66"/>
      <c r="S657" s="66"/>
      <c r="T657" s="67"/>
      <c r="U657" s="36"/>
      <c r="V657" s="36"/>
      <c r="W657" s="36"/>
      <c r="X657" s="36"/>
      <c r="Y657" s="36"/>
      <c r="Z657" s="36"/>
      <c r="AA657" s="36"/>
      <c r="AB657" s="36"/>
      <c r="AC657" s="36"/>
      <c r="AD657" s="36"/>
      <c r="AE657" s="36"/>
      <c r="AT657" s="19" t="s">
        <v>229</v>
      </c>
      <c r="AU657" s="19" t="s">
        <v>84</v>
      </c>
    </row>
    <row r="658" spans="1:47" s="2" customFormat="1" ht="19.5">
      <c r="A658" s="36"/>
      <c r="B658" s="37"/>
      <c r="C658" s="38"/>
      <c r="D658" s="204" t="s">
        <v>406</v>
      </c>
      <c r="E658" s="38"/>
      <c r="F658" s="261" t="s">
        <v>1024</v>
      </c>
      <c r="G658" s="38"/>
      <c r="H658" s="38"/>
      <c r="I658" s="111"/>
      <c r="J658" s="38"/>
      <c r="K658" s="38"/>
      <c r="L658" s="41"/>
      <c r="M658" s="206"/>
      <c r="N658" s="207"/>
      <c r="O658" s="66"/>
      <c r="P658" s="66"/>
      <c r="Q658" s="66"/>
      <c r="R658" s="66"/>
      <c r="S658" s="66"/>
      <c r="T658" s="67"/>
      <c r="U658" s="36"/>
      <c r="V658" s="36"/>
      <c r="W658" s="36"/>
      <c r="X658" s="36"/>
      <c r="Y658" s="36"/>
      <c r="Z658" s="36"/>
      <c r="AA658" s="36"/>
      <c r="AB658" s="36"/>
      <c r="AC658" s="36"/>
      <c r="AD658" s="36"/>
      <c r="AE658" s="36"/>
      <c r="AT658" s="19" t="s">
        <v>406</v>
      </c>
      <c r="AU658" s="19" t="s">
        <v>84</v>
      </c>
    </row>
    <row r="659" spans="2:51" s="15" customFormat="1" ht="11.25">
      <c r="B659" s="240"/>
      <c r="C659" s="241"/>
      <c r="D659" s="204" t="s">
        <v>231</v>
      </c>
      <c r="E659" s="242" t="s">
        <v>21</v>
      </c>
      <c r="F659" s="243" t="s">
        <v>337</v>
      </c>
      <c r="G659" s="241"/>
      <c r="H659" s="242" t="s">
        <v>21</v>
      </c>
      <c r="I659" s="244"/>
      <c r="J659" s="241"/>
      <c r="K659" s="241"/>
      <c r="L659" s="245"/>
      <c r="M659" s="246"/>
      <c r="N659" s="247"/>
      <c r="O659" s="247"/>
      <c r="P659" s="247"/>
      <c r="Q659" s="247"/>
      <c r="R659" s="247"/>
      <c r="S659" s="247"/>
      <c r="T659" s="248"/>
      <c r="AT659" s="249" t="s">
        <v>231</v>
      </c>
      <c r="AU659" s="249" t="s">
        <v>84</v>
      </c>
      <c r="AV659" s="15" t="s">
        <v>82</v>
      </c>
      <c r="AW659" s="15" t="s">
        <v>33</v>
      </c>
      <c r="AX659" s="15" t="s">
        <v>74</v>
      </c>
      <c r="AY659" s="249" t="s">
        <v>221</v>
      </c>
    </row>
    <row r="660" spans="2:51" s="13" customFormat="1" ht="11.25">
      <c r="B660" s="208"/>
      <c r="C660" s="209"/>
      <c r="D660" s="204" t="s">
        <v>231</v>
      </c>
      <c r="E660" s="210" t="s">
        <v>21</v>
      </c>
      <c r="F660" s="211" t="s">
        <v>1025</v>
      </c>
      <c r="G660" s="209"/>
      <c r="H660" s="212">
        <v>19.5</v>
      </c>
      <c r="I660" s="213"/>
      <c r="J660" s="209"/>
      <c r="K660" s="209"/>
      <c r="L660" s="214"/>
      <c r="M660" s="215"/>
      <c r="N660" s="216"/>
      <c r="O660" s="216"/>
      <c r="P660" s="216"/>
      <c r="Q660" s="216"/>
      <c r="R660" s="216"/>
      <c r="S660" s="216"/>
      <c r="T660" s="217"/>
      <c r="AT660" s="218" t="s">
        <v>231</v>
      </c>
      <c r="AU660" s="218" t="s">
        <v>84</v>
      </c>
      <c r="AV660" s="13" t="s">
        <v>84</v>
      </c>
      <c r="AW660" s="13" t="s">
        <v>33</v>
      </c>
      <c r="AX660" s="13" t="s">
        <v>74</v>
      </c>
      <c r="AY660" s="218" t="s">
        <v>221</v>
      </c>
    </row>
    <row r="661" spans="2:51" s="13" customFormat="1" ht="11.25">
      <c r="B661" s="208"/>
      <c r="C661" s="209"/>
      <c r="D661" s="204" t="s">
        <v>231</v>
      </c>
      <c r="E661" s="210" t="s">
        <v>21</v>
      </c>
      <c r="F661" s="211" t="s">
        <v>1026</v>
      </c>
      <c r="G661" s="209"/>
      <c r="H661" s="212">
        <v>22.5</v>
      </c>
      <c r="I661" s="213"/>
      <c r="J661" s="209"/>
      <c r="K661" s="209"/>
      <c r="L661" s="214"/>
      <c r="M661" s="215"/>
      <c r="N661" s="216"/>
      <c r="O661" s="216"/>
      <c r="P661" s="216"/>
      <c r="Q661" s="216"/>
      <c r="R661" s="216"/>
      <c r="S661" s="216"/>
      <c r="T661" s="217"/>
      <c r="AT661" s="218" t="s">
        <v>231</v>
      </c>
      <c r="AU661" s="218" t="s">
        <v>84</v>
      </c>
      <c r="AV661" s="13" t="s">
        <v>84</v>
      </c>
      <c r="AW661" s="13" t="s">
        <v>33</v>
      </c>
      <c r="AX661" s="13" t="s">
        <v>74</v>
      </c>
      <c r="AY661" s="218" t="s">
        <v>221</v>
      </c>
    </row>
    <row r="662" spans="2:51" s="13" customFormat="1" ht="11.25">
      <c r="B662" s="208"/>
      <c r="C662" s="209"/>
      <c r="D662" s="204" t="s">
        <v>231</v>
      </c>
      <c r="E662" s="210" t="s">
        <v>21</v>
      </c>
      <c r="F662" s="211" t="s">
        <v>1018</v>
      </c>
      <c r="G662" s="209"/>
      <c r="H662" s="212">
        <v>19.5</v>
      </c>
      <c r="I662" s="213"/>
      <c r="J662" s="209"/>
      <c r="K662" s="209"/>
      <c r="L662" s="214"/>
      <c r="M662" s="215"/>
      <c r="N662" s="216"/>
      <c r="O662" s="216"/>
      <c r="P662" s="216"/>
      <c r="Q662" s="216"/>
      <c r="R662" s="216"/>
      <c r="S662" s="216"/>
      <c r="T662" s="217"/>
      <c r="AT662" s="218" t="s">
        <v>231</v>
      </c>
      <c r="AU662" s="218" t="s">
        <v>84</v>
      </c>
      <c r="AV662" s="13" t="s">
        <v>84</v>
      </c>
      <c r="AW662" s="13" t="s">
        <v>33</v>
      </c>
      <c r="AX662" s="13" t="s">
        <v>74</v>
      </c>
      <c r="AY662" s="218" t="s">
        <v>221</v>
      </c>
    </row>
    <row r="663" spans="2:51" s="16" customFormat="1" ht="11.25">
      <c r="B663" s="250"/>
      <c r="C663" s="251"/>
      <c r="D663" s="204" t="s">
        <v>231</v>
      </c>
      <c r="E663" s="252" t="s">
        <v>21</v>
      </c>
      <c r="F663" s="253" t="s">
        <v>340</v>
      </c>
      <c r="G663" s="251"/>
      <c r="H663" s="254">
        <v>61.5</v>
      </c>
      <c r="I663" s="255"/>
      <c r="J663" s="251"/>
      <c r="K663" s="251"/>
      <c r="L663" s="256"/>
      <c r="M663" s="257"/>
      <c r="N663" s="258"/>
      <c r="O663" s="258"/>
      <c r="P663" s="258"/>
      <c r="Q663" s="258"/>
      <c r="R663" s="258"/>
      <c r="S663" s="258"/>
      <c r="T663" s="259"/>
      <c r="AT663" s="260" t="s">
        <v>231</v>
      </c>
      <c r="AU663" s="260" t="s">
        <v>84</v>
      </c>
      <c r="AV663" s="16" t="s">
        <v>168</v>
      </c>
      <c r="AW663" s="16" t="s">
        <v>33</v>
      </c>
      <c r="AX663" s="16" t="s">
        <v>74</v>
      </c>
      <c r="AY663" s="260" t="s">
        <v>221</v>
      </c>
    </row>
    <row r="664" spans="2:51" s="13" customFormat="1" ht="11.25">
      <c r="B664" s="208"/>
      <c r="C664" s="209"/>
      <c r="D664" s="204" t="s">
        <v>231</v>
      </c>
      <c r="E664" s="210" t="s">
        <v>21</v>
      </c>
      <c r="F664" s="211" t="s">
        <v>1027</v>
      </c>
      <c r="G664" s="209"/>
      <c r="H664" s="212">
        <v>1.25</v>
      </c>
      <c r="I664" s="213"/>
      <c r="J664" s="209"/>
      <c r="K664" s="209"/>
      <c r="L664" s="214"/>
      <c r="M664" s="215"/>
      <c r="N664" s="216"/>
      <c r="O664" s="216"/>
      <c r="P664" s="216"/>
      <c r="Q664" s="216"/>
      <c r="R664" s="216"/>
      <c r="S664" s="216"/>
      <c r="T664" s="217"/>
      <c r="AT664" s="218" t="s">
        <v>231</v>
      </c>
      <c r="AU664" s="218" t="s">
        <v>84</v>
      </c>
      <c r="AV664" s="13" t="s">
        <v>84</v>
      </c>
      <c r="AW664" s="13" t="s">
        <v>33</v>
      </c>
      <c r="AX664" s="13" t="s">
        <v>74</v>
      </c>
      <c r="AY664" s="218" t="s">
        <v>221</v>
      </c>
    </row>
    <row r="665" spans="2:51" s="13" customFormat="1" ht="11.25">
      <c r="B665" s="208"/>
      <c r="C665" s="209"/>
      <c r="D665" s="204" t="s">
        <v>231</v>
      </c>
      <c r="E665" s="210" t="s">
        <v>21</v>
      </c>
      <c r="F665" s="211" t="s">
        <v>1028</v>
      </c>
      <c r="G665" s="209"/>
      <c r="H665" s="212">
        <v>1.43</v>
      </c>
      <c r="I665" s="213"/>
      <c r="J665" s="209"/>
      <c r="K665" s="209"/>
      <c r="L665" s="214"/>
      <c r="M665" s="215"/>
      <c r="N665" s="216"/>
      <c r="O665" s="216"/>
      <c r="P665" s="216"/>
      <c r="Q665" s="216"/>
      <c r="R665" s="216"/>
      <c r="S665" s="216"/>
      <c r="T665" s="217"/>
      <c r="AT665" s="218" t="s">
        <v>231</v>
      </c>
      <c r="AU665" s="218" t="s">
        <v>84</v>
      </c>
      <c r="AV665" s="13" t="s">
        <v>84</v>
      </c>
      <c r="AW665" s="13" t="s">
        <v>33</v>
      </c>
      <c r="AX665" s="13" t="s">
        <v>74</v>
      </c>
      <c r="AY665" s="218" t="s">
        <v>221</v>
      </c>
    </row>
    <row r="666" spans="2:51" s="13" customFormat="1" ht="11.25">
      <c r="B666" s="208"/>
      <c r="C666" s="209"/>
      <c r="D666" s="204" t="s">
        <v>231</v>
      </c>
      <c r="E666" s="210" t="s">
        <v>21</v>
      </c>
      <c r="F666" s="211" t="s">
        <v>1029</v>
      </c>
      <c r="G666" s="209"/>
      <c r="H666" s="212">
        <v>1.25</v>
      </c>
      <c r="I666" s="213"/>
      <c r="J666" s="209"/>
      <c r="K666" s="209"/>
      <c r="L666" s="214"/>
      <c r="M666" s="215"/>
      <c r="N666" s="216"/>
      <c r="O666" s="216"/>
      <c r="P666" s="216"/>
      <c r="Q666" s="216"/>
      <c r="R666" s="216"/>
      <c r="S666" s="216"/>
      <c r="T666" s="217"/>
      <c r="AT666" s="218" t="s">
        <v>231</v>
      </c>
      <c r="AU666" s="218" t="s">
        <v>84</v>
      </c>
      <c r="AV666" s="13" t="s">
        <v>84</v>
      </c>
      <c r="AW666" s="13" t="s">
        <v>33</v>
      </c>
      <c r="AX666" s="13" t="s">
        <v>74</v>
      </c>
      <c r="AY666" s="218" t="s">
        <v>221</v>
      </c>
    </row>
    <row r="667" spans="2:51" s="16" customFormat="1" ht="11.25">
      <c r="B667" s="250"/>
      <c r="C667" s="251"/>
      <c r="D667" s="204" t="s">
        <v>231</v>
      </c>
      <c r="E667" s="252" t="s">
        <v>21</v>
      </c>
      <c r="F667" s="253" t="s">
        <v>340</v>
      </c>
      <c r="G667" s="251"/>
      <c r="H667" s="254">
        <v>3.93</v>
      </c>
      <c r="I667" s="255"/>
      <c r="J667" s="251"/>
      <c r="K667" s="251"/>
      <c r="L667" s="256"/>
      <c r="M667" s="257"/>
      <c r="N667" s="258"/>
      <c r="O667" s="258"/>
      <c r="P667" s="258"/>
      <c r="Q667" s="258"/>
      <c r="R667" s="258"/>
      <c r="S667" s="258"/>
      <c r="T667" s="259"/>
      <c r="AT667" s="260" t="s">
        <v>231</v>
      </c>
      <c r="AU667" s="260" t="s">
        <v>84</v>
      </c>
      <c r="AV667" s="16" t="s">
        <v>168</v>
      </c>
      <c r="AW667" s="16" t="s">
        <v>33</v>
      </c>
      <c r="AX667" s="16" t="s">
        <v>74</v>
      </c>
      <c r="AY667" s="260" t="s">
        <v>221</v>
      </c>
    </row>
    <row r="668" spans="2:51" s="14" customFormat="1" ht="11.25">
      <c r="B668" s="219"/>
      <c r="C668" s="220"/>
      <c r="D668" s="204" t="s">
        <v>231</v>
      </c>
      <c r="E668" s="221" t="s">
        <v>141</v>
      </c>
      <c r="F668" s="222" t="s">
        <v>239</v>
      </c>
      <c r="G668" s="220"/>
      <c r="H668" s="223">
        <v>65.43</v>
      </c>
      <c r="I668" s="224"/>
      <c r="J668" s="220"/>
      <c r="K668" s="220"/>
      <c r="L668" s="225"/>
      <c r="M668" s="226"/>
      <c r="N668" s="227"/>
      <c r="O668" s="227"/>
      <c r="P668" s="227"/>
      <c r="Q668" s="227"/>
      <c r="R668" s="227"/>
      <c r="S668" s="227"/>
      <c r="T668" s="228"/>
      <c r="AT668" s="229" t="s">
        <v>231</v>
      </c>
      <c r="AU668" s="229" t="s">
        <v>84</v>
      </c>
      <c r="AV668" s="14" t="s">
        <v>227</v>
      </c>
      <c r="AW668" s="14" t="s">
        <v>33</v>
      </c>
      <c r="AX668" s="14" t="s">
        <v>82</v>
      </c>
      <c r="AY668" s="229" t="s">
        <v>221</v>
      </c>
    </row>
    <row r="669" spans="1:65" s="2" customFormat="1" ht="16.5" customHeight="1">
      <c r="A669" s="36"/>
      <c r="B669" s="37"/>
      <c r="C669" s="230" t="s">
        <v>1030</v>
      </c>
      <c r="D669" s="230" t="s">
        <v>253</v>
      </c>
      <c r="E669" s="231" t="s">
        <v>1031</v>
      </c>
      <c r="F669" s="232" t="s">
        <v>1032</v>
      </c>
      <c r="G669" s="233" t="s">
        <v>108</v>
      </c>
      <c r="H669" s="234">
        <v>52.82</v>
      </c>
      <c r="I669" s="235"/>
      <c r="J669" s="236">
        <f>ROUND(I669*H669,2)</f>
        <v>0</v>
      </c>
      <c r="K669" s="232" t="s">
        <v>537</v>
      </c>
      <c r="L669" s="237"/>
      <c r="M669" s="238" t="s">
        <v>21</v>
      </c>
      <c r="N669" s="239" t="s">
        <v>45</v>
      </c>
      <c r="O669" s="66"/>
      <c r="P669" s="200">
        <f>O669*H669</f>
        <v>0</v>
      </c>
      <c r="Q669" s="200">
        <v>0.0017</v>
      </c>
      <c r="R669" s="200">
        <f>Q669*H669</f>
        <v>0.089794</v>
      </c>
      <c r="S669" s="200">
        <v>0</v>
      </c>
      <c r="T669" s="201">
        <f>S669*H669</f>
        <v>0</v>
      </c>
      <c r="U669" s="36"/>
      <c r="V669" s="36"/>
      <c r="W669" s="36"/>
      <c r="X669" s="36"/>
      <c r="Y669" s="36"/>
      <c r="Z669" s="36"/>
      <c r="AA669" s="36"/>
      <c r="AB669" s="36"/>
      <c r="AC669" s="36"/>
      <c r="AD669" s="36"/>
      <c r="AE669" s="36"/>
      <c r="AR669" s="202" t="s">
        <v>413</v>
      </c>
      <c r="AT669" s="202" t="s">
        <v>253</v>
      </c>
      <c r="AU669" s="202" t="s">
        <v>84</v>
      </c>
      <c r="AY669" s="19" t="s">
        <v>221</v>
      </c>
      <c r="BE669" s="203">
        <f>IF(N669="základní",J669,0)</f>
        <v>0</v>
      </c>
      <c r="BF669" s="203">
        <f>IF(N669="snížená",J669,0)</f>
        <v>0</v>
      </c>
      <c r="BG669" s="203">
        <f>IF(N669="zákl. přenesená",J669,0)</f>
        <v>0</v>
      </c>
      <c r="BH669" s="203">
        <f>IF(N669="sníž. přenesená",J669,0)</f>
        <v>0</v>
      </c>
      <c r="BI669" s="203">
        <f>IF(N669="nulová",J669,0)</f>
        <v>0</v>
      </c>
      <c r="BJ669" s="19" t="s">
        <v>82</v>
      </c>
      <c r="BK669" s="203">
        <f>ROUND(I669*H669,2)</f>
        <v>0</v>
      </c>
      <c r="BL669" s="19" t="s">
        <v>311</v>
      </c>
      <c r="BM669" s="202" t="s">
        <v>1033</v>
      </c>
    </row>
    <row r="670" spans="1:47" s="2" customFormat="1" ht="11.25">
      <c r="A670" s="36"/>
      <c r="B670" s="37"/>
      <c r="C670" s="38"/>
      <c r="D670" s="204" t="s">
        <v>229</v>
      </c>
      <c r="E670" s="38"/>
      <c r="F670" s="205" t="s">
        <v>1032</v>
      </c>
      <c r="G670" s="38"/>
      <c r="H670" s="38"/>
      <c r="I670" s="111"/>
      <c r="J670" s="38"/>
      <c r="K670" s="38"/>
      <c r="L670" s="41"/>
      <c r="M670" s="206"/>
      <c r="N670" s="207"/>
      <c r="O670" s="66"/>
      <c r="P670" s="66"/>
      <c r="Q670" s="66"/>
      <c r="R670" s="66"/>
      <c r="S670" s="66"/>
      <c r="T670" s="67"/>
      <c r="U670" s="36"/>
      <c r="V670" s="36"/>
      <c r="W670" s="36"/>
      <c r="X670" s="36"/>
      <c r="Y670" s="36"/>
      <c r="Z670" s="36"/>
      <c r="AA670" s="36"/>
      <c r="AB670" s="36"/>
      <c r="AC670" s="36"/>
      <c r="AD670" s="36"/>
      <c r="AE670" s="36"/>
      <c r="AT670" s="19" t="s">
        <v>229</v>
      </c>
      <c r="AU670" s="19" t="s">
        <v>84</v>
      </c>
    </row>
    <row r="671" spans="2:51" s="13" customFormat="1" ht="11.25">
      <c r="B671" s="208"/>
      <c r="C671" s="209"/>
      <c r="D671" s="204" t="s">
        <v>231</v>
      </c>
      <c r="E671" s="210" t="s">
        <v>21</v>
      </c>
      <c r="F671" s="211" t="s">
        <v>141</v>
      </c>
      <c r="G671" s="209"/>
      <c r="H671" s="212">
        <v>65.43</v>
      </c>
      <c r="I671" s="213"/>
      <c r="J671" s="209"/>
      <c r="K671" s="209"/>
      <c r="L671" s="214"/>
      <c r="M671" s="215"/>
      <c r="N671" s="216"/>
      <c r="O671" s="216"/>
      <c r="P671" s="216"/>
      <c r="Q671" s="216"/>
      <c r="R671" s="216"/>
      <c r="S671" s="216"/>
      <c r="T671" s="217"/>
      <c r="AT671" s="218" t="s">
        <v>231</v>
      </c>
      <c r="AU671" s="218" t="s">
        <v>84</v>
      </c>
      <c r="AV671" s="13" t="s">
        <v>84</v>
      </c>
      <c r="AW671" s="13" t="s">
        <v>33</v>
      </c>
      <c r="AX671" s="13" t="s">
        <v>74</v>
      </c>
      <c r="AY671" s="218" t="s">
        <v>221</v>
      </c>
    </row>
    <row r="672" spans="2:51" s="13" customFormat="1" ht="22.5">
      <c r="B672" s="208"/>
      <c r="C672" s="209"/>
      <c r="D672" s="204" t="s">
        <v>231</v>
      </c>
      <c r="E672" s="210" t="s">
        <v>21</v>
      </c>
      <c r="F672" s="211" t="s">
        <v>1034</v>
      </c>
      <c r="G672" s="209"/>
      <c r="H672" s="212">
        <v>-19.5</v>
      </c>
      <c r="I672" s="213"/>
      <c r="J672" s="209"/>
      <c r="K672" s="209"/>
      <c r="L672" s="214"/>
      <c r="M672" s="215"/>
      <c r="N672" s="216"/>
      <c r="O672" s="216"/>
      <c r="P672" s="216"/>
      <c r="Q672" s="216"/>
      <c r="R672" s="216"/>
      <c r="S672" s="216"/>
      <c r="T672" s="217"/>
      <c r="AT672" s="218" t="s">
        <v>231</v>
      </c>
      <c r="AU672" s="218" t="s">
        <v>84</v>
      </c>
      <c r="AV672" s="13" t="s">
        <v>84</v>
      </c>
      <c r="AW672" s="13" t="s">
        <v>33</v>
      </c>
      <c r="AX672" s="13" t="s">
        <v>74</v>
      </c>
      <c r="AY672" s="218" t="s">
        <v>221</v>
      </c>
    </row>
    <row r="673" spans="2:51" s="14" customFormat="1" ht="11.25">
      <c r="B673" s="219"/>
      <c r="C673" s="220"/>
      <c r="D673" s="204" t="s">
        <v>231</v>
      </c>
      <c r="E673" s="221" t="s">
        <v>21</v>
      </c>
      <c r="F673" s="222" t="s">
        <v>239</v>
      </c>
      <c r="G673" s="220"/>
      <c r="H673" s="223">
        <v>45.93</v>
      </c>
      <c r="I673" s="224"/>
      <c r="J673" s="220"/>
      <c r="K673" s="220"/>
      <c r="L673" s="225"/>
      <c r="M673" s="226"/>
      <c r="N673" s="227"/>
      <c r="O673" s="227"/>
      <c r="P673" s="227"/>
      <c r="Q673" s="227"/>
      <c r="R673" s="227"/>
      <c r="S673" s="227"/>
      <c r="T673" s="228"/>
      <c r="AT673" s="229" t="s">
        <v>231</v>
      </c>
      <c r="AU673" s="229" t="s">
        <v>84</v>
      </c>
      <c r="AV673" s="14" t="s">
        <v>227</v>
      </c>
      <c r="AW673" s="14" t="s">
        <v>33</v>
      </c>
      <c r="AX673" s="14" t="s">
        <v>82</v>
      </c>
      <c r="AY673" s="229" t="s">
        <v>221</v>
      </c>
    </row>
    <row r="674" spans="2:51" s="13" customFormat="1" ht="11.25">
      <c r="B674" s="208"/>
      <c r="C674" s="209"/>
      <c r="D674" s="204" t="s">
        <v>231</v>
      </c>
      <c r="E674" s="209"/>
      <c r="F674" s="211" t="s">
        <v>1035</v>
      </c>
      <c r="G674" s="209"/>
      <c r="H674" s="212">
        <v>52.82</v>
      </c>
      <c r="I674" s="213"/>
      <c r="J674" s="209"/>
      <c r="K674" s="209"/>
      <c r="L674" s="214"/>
      <c r="M674" s="215"/>
      <c r="N674" s="216"/>
      <c r="O674" s="216"/>
      <c r="P674" s="216"/>
      <c r="Q674" s="216"/>
      <c r="R674" s="216"/>
      <c r="S674" s="216"/>
      <c r="T674" s="217"/>
      <c r="AT674" s="218" t="s">
        <v>231</v>
      </c>
      <c r="AU674" s="218" t="s">
        <v>84</v>
      </c>
      <c r="AV674" s="13" t="s">
        <v>84</v>
      </c>
      <c r="AW674" s="13" t="s">
        <v>4</v>
      </c>
      <c r="AX674" s="13" t="s">
        <v>82</v>
      </c>
      <c r="AY674" s="218" t="s">
        <v>221</v>
      </c>
    </row>
    <row r="675" spans="1:65" s="2" customFormat="1" ht="16.5" customHeight="1">
      <c r="A675" s="36"/>
      <c r="B675" s="37"/>
      <c r="C675" s="191" t="s">
        <v>1036</v>
      </c>
      <c r="D675" s="191" t="s">
        <v>223</v>
      </c>
      <c r="E675" s="192" t="s">
        <v>1037</v>
      </c>
      <c r="F675" s="193" t="s">
        <v>1038</v>
      </c>
      <c r="G675" s="194" t="s">
        <v>108</v>
      </c>
      <c r="H675" s="195">
        <v>240.92</v>
      </c>
      <c r="I675" s="196"/>
      <c r="J675" s="197">
        <f>ROUND(I675*H675,2)</f>
        <v>0</v>
      </c>
      <c r="K675" s="193" t="s">
        <v>226</v>
      </c>
      <c r="L675" s="41"/>
      <c r="M675" s="198" t="s">
        <v>21</v>
      </c>
      <c r="N675" s="199" t="s">
        <v>45</v>
      </c>
      <c r="O675" s="66"/>
      <c r="P675" s="200">
        <f>O675*H675</f>
        <v>0</v>
      </c>
      <c r="Q675" s="200">
        <v>0.0003</v>
      </c>
      <c r="R675" s="200">
        <f>Q675*H675</f>
        <v>0.07227599999999999</v>
      </c>
      <c r="S675" s="200">
        <v>0</v>
      </c>
      <c r="T675" s="201">
        <f>S675*H675</f>
        <v>0</v>
      </c>
      <c r="U675" s="36"/>
      <c r="V675" s="36"/>
      <c r="W675" s="36"/>
      <c r="X675" s="36"/>
      <c r="Y675" s="36"/>
      <c r="Z675" s="36"/>
      <c r="AA675" s="36"/>
      <c r="AB675" s="36"/>
      <c r="AC675" s="36"/>
      <c r="AD675" s="36"/>
      <c r="AE675" s="36"/>
      <c r="AR675" s="202" t="s">
        <v>311</v>
      </c>
      <c r="AT675" s="202" t="s">
        <v>223</v>
      </c>
      <c r="AU675" s="202" t="s">
        <v>84</v>
      </c>
      <c r="AY675" s="19" t="s">
        <v>221</v>
      </c>
      <c r="BE675" s="203">
        <f>IF(N675="základní",J675,0)</f>
        <v>0</v>
      </c>
      <c r="BF675" s="203">
        <f>IF(N675="snížená",J675,0)</f>
        <v>0</v>
      </c>
      <c r="BG675" s="203">
        <f>IF(N675="zákl. přenesená",J675,0)</f>
        <v>0</v>
      </c>
      <c r="BH675" s="203">
        <f>IF(N675="sníž. přenesená",J675,0)</f>
        <v>0</v>
      </c>
      <c r="BI675" s="203">
        <f>IF(N675="nulová",J675,0)</f>
        <v>0</v>
      </c>
      <c r="BJ675" s="19" t="s">
        <v>82</v>
      </c>
      <c r="BK675" s="203">
        <f>ROUND(I675*H675,2)</f>
        <v>0</v>
      </c>
      <c r="BL675" s="19" t="s">
        <v>311</v>
      </c>
      <c r="BM675" s="202" t="s">
        <v>1039</v>
      </c>
    </row>
    <row r="676" spans="1:47" s="2" customFormat="1" ht="19.5">
      <c r="A676" s="36"/>
      <c r="B676" s="37"/>
      <c r="C676" s="38"/>
      <c r="D676" s="204" t="s">
        <v>229</v>
      </c>
      <c r="E676" s="38"/>
      <c r="F676" s="205" t="s">
        <v>1040</v>
      </c>
      <c r="G676" s="38"/>
      <c r="H676" s="38"/>
      <c r="I676" s="111"/>
      <c r="J676" s="38"/>
      <c r="K676" s="38"/>
      <c r="L676" s="41"/>
      <c r="M676" s="206"/>
      <c r="N676" s="207"/>
      <c r="O676" s="66"/>
      <c r="P676" s="66"/>
      <c r="Q676" s="66"/>
      <c r="R676" s="66"/>
      <c r="S676" s="66"/>
      <c r="T676" s="67"/>
      <c r="U676" s="36"/>
      <c r="V676" s="36"/>
      <c r="W676" s="36"/>
      <c r="X676" s="36"/>
      <c r="Y676" s="36"/>
      <c r="Z676" s="36"/>
      <c r="AA676" s="36"/>
      <c r="AB676" s="36"/>
      <c r="AC676" s="36"/>
      <c r="AD676" s="36"/>
      <c r="AE676" s="36"/>
      <c r="AT676" s="19" t="s">
        <v>229</v>
      </c>
      <c r="AU676" s="19" t="s">
        <v>84</v>
      </c>
    </row>
    <row r="677" spans="1:47" s="2" customFormat="1" ht="19.5">
      <c r="A677" s="36"/>
      <c r="B677" s="37"/>
      <c r="C677" s="38"/>
      <c r="D677" s="204" t="s">
        <v>406</v>
      </c>
      <c r="E677" s="38"/>
      <c r="F677" s="261" t="s">
        <v>1024</v>
      </c>
      <c r="G677" s="38"/>
      <c r="H677" s="38"/>
      <c r="I677" s="111"/>
      <c r="J677" s="38"/>
      <c r="K677" s="38"/>
      <c r="L677" s="41"/>
      <c r="M677" s="206"/>
      <c r="N677" s="207"/>
      <c r="O677" s="66"/>
      <c r="P677" s="66"/>
      <c r="Q677" s="66"/>
      <c r="R677" s="66"/>
      <c r="S677" s="66"/>
      <c r="T677" s="67"/>
      <c r="U677" s="36"/>
      <c r="V677" s="36"/>
      <c r="W677" s="36"/>
      <c r="X677" s="36"/>
      <c r="Y677" s="36"/>
      <c r="Z677" s="36"/>
      <c r="AA677" s="36"/>
      <c r="AB677" s="36"/>
      <c r="AC677" s="36"/>
      <c r="AD677" s="36"/>
      <c r="AE677" s="36"/>
      <c r="AT677" s="19" t="s">
        <v>406</v>
      </c>
      <c r="AU677" s="19" t="s">
        <v>84</v>
      </c>
    </row>
    <row r="678" spans="2:51" s="13" customFormat="1" ht="11.25">
      <c r="B678" s="208"/>
      <c r="C678" s="209"/>
      <c r="D678" s="204" t="s">
        <v>231</v>
      </c>
      <c r="E678" s="210" t="s">
        <v>21</v>
      </c>
      <c r="F678" s="211" t="s">
        <v>174</v>
      </c>
      <c r="G678" s="209"/>
      <c r="H678" s="212">
        <v>240.92</v>
      </c>
      <c r="I678" s="213"/>
      <c r="J678" s="209"/>
      <c r="K678" s="209"/>
      <c r="L678" s="214"/>
      <c r="M678" s="215"/>
      <c r="N678" s="216"/>
      <c r="O678" s="216"/>
      <c r="P678" s="216"/>
      <c r="Q678" s="216"/>
      <c r="R678" s="216"/>
      <c r="S678" s="216"/>
      <c r="T678" s="217"/>
      <c r="AT678" s="218" t="s">
        <v>231</v>
      </c>
      <c r="AU678" s="218" t="s">
        <v>84</v>
      </c>
      <c r="AV678" s="13" t="s">
        <v>84</v>
      </c>
      <c r="AW678" s="13" t="s">
        <v>33</v>
      </c>
      <c r="AX678" s="13" t="s">
        <v>82</v>
      </c>
      <c r="AY678" s="218" t="s">
        <v>221</v>
      </c>
    </row>
    <row r="679" spans="1:65" s="2" customFormat="1" ht="33" customHeight="1">
      <c r="A679" s="36"/>
      <c r="B679" s="37"/>
      <c r="C679" s="230" t="s">
        <v>1041</v>
      </c>
      <c r="D679" s="230" t="s">
        <v>253</v>
      </c>
      <c r="E679" s="231" t="s">
        <v>1042</v>
      </c>
      <c r="F679" s="232" t="s">
        <v>1043</v>
      </c>
      <c r="G679" s="233" t="s">
        <v>108</v>
      </c>
      <c r="H679" s="234">
        <v>278.685</v>
      </c>
      <c r="I679" s="235"/>
      <c r="J679" s="236">
        <f>ROUND(I679*H679,2)</f>
        <v>0</v>
      </c>
      <c r="K679" s="232" t="s">
        <v>226</v>
      </c>
      <c r="L679" s="237"/>
      <c r="M679" s="238" t="s">
        <v>21</v>
      </c>
      <c r="N679" s="239" t="s">
        <v>45</v>
      </c>
      <c r="O679" s="66"/>
      <c r="P679" s="200">
        <f>O679*H679</f>
        <v>0</v>
      </c>
      <c r="Q679" s="200">
        <v>0.00368</v>
      </c>
      <c r="R679" s="200">
        <f>Q679*H679</f>
        <v>1.0255608</v>
      </c>
      <c r="S679" s="200">
        <v>0</v>
      </c>
      <c r="T679" s="201">
        <f>S679*H679</f>
        <v>0</v>
      </c>
      <c r="U679" s="36"/>
      <c r="V679" s="36"/>
      <c r="W679" s="36"/>
      <c r="X679" s="36"/>
      <c r="Y679" s="36"/>
      <c r="Z679" s="36"/>
      <c r="AA679" s="36"/>
      <c r="AB679" s="36"/>
      <c r="AC679" s="36"/>
      <c r="AD679" s="36"/>
      <c r="AE679" s="36"/>
      <c r="AR679" s="202" t="s">
        <v>413</v>
      </c>
      <c r="AT679" s="202" t="s">
        <v>253</v>
      </c>
      <c r="AU679" s="202" t="s">
        <v>84</v>
      </c>
      <c r="AY679" s="19" t="s">
        <v>221</v>
      </c>
      <c r="BE679" s="203">
        <f>IF(N679="základní",J679,0)</f>
        <v>0</v>
      </c>
      <c r="BF679" s="203">
        <f>IF(N679="snížená",J679,0)</f>
        <v>0</v>
      </c>
      <c r="BG679" s="203">
        <f>IF(N679="zákl. přenesená",J679,0)</f>
        <v>0</v>
      </c>
      <c r="BH679" s="203">
        <f>IF(N679="sníž. přenesená",J679,0)</f>
        <v>0</v>
      </c>
      <c r="BI679" s="203">
        <f>IF(N679="nulová",J679,0)</f>
        <v>0</v>
      </c>
      <c r="BJ679" s="19" t="s">
        <v>82</v>
      </c>
      <c r="BK679" s="203">
        <f>ROUND(I679*H679,2)</f>
        <v>0</v>
      </c>
      <c r="BL679" s="19" t="s">
        <v>311</v>
      </c>
      <c r="BM679" s="202" t="s">
        <v>1044</v>
      </c>
    </row>
    <row r="680" spans="1:47" s="2" customFormat="1" ht="29.25">
      <c r="A680" s="36"/>
      <c r="B680" s="37"/>
      <c r="C680" s="38"/>
      <c r="D680" s="204" t="s">
        <v>229</v>
      </c>
      <c r="E680" s="38"/>
      <c r="F680" s="205" t="s">
        <v>1043</v>
      </c>
      <c r="G680" s="38"/>
      <c r="H680" s="38"/>
      <c r="I680" s="111"/>
      <c r="J680" s="38"/>
      <c r="K680" s="38"/>
      <c r="L680" s="41"/>
      <c r="M680" s="206"/>
      <c r="N680" s="207"/>
      <c r="O680" s="66"/>
      <c r="P680" s="66"/>
      <c r="Q680" s="66"/>
      <c r="R680" s="66"/>
      <c r="S680" s="66"/>
      <c r="T680" s="67"/>
      <c r="U680" s="36"/>
      <c r="V680" s="36"/>
      <c r="W680" s="36"/>
      <c r="X680" s="36"/>
      <c r="Y680" s="36"/>
      <c r="Z680" s="36"/>
      <c r="AA680" s="36"/>
      <c r="AB680" s="36"/>
      <c r="AC680" s="36"/>
      <c r="AD680" s="36"/>
      <c r="AE680" s="36"/>
      <c r="AT680" s="19" t="s">
        <v>229</v>
      </c>
      <c r="AU680" s="19" t="s">
        <v>84</v>
      </c>
    </row>
    <row r="681" spans="1:47" s="2" customFormat="1" ht="19.5">
      <c r="A681" s="36"/>
      <c r="B681" s="37"/>
      <c r="C681" s="38"/>
      <c r="D681" s="204" t="s">
        <v>406</v>
      </c>
      <c r="E681" s="38"/>
      <c r="F681" s="261" t="s">
        <v>1045</v>
      </c>
      <c r="G681" s="38"/>
      <c r="H681" s="38"/>
      <c r="I681" s="111"/>
      <c r="J681" s="38"/>
      <c r="K681" s="38"/>
      <c r="L681" s="41"/>
      <c r="M681" s="206"/>
      <c r="N681" s="207"/>
      <c r="O681" s="66"/>
      <c r="P681" s="66"/>
      <c r="Q681" s="66"/>
      <c r="R681" s="66"/>
      <c r="S681" s="66"/>
      <c r="T681" s="67"/>
      <c r="U681" s="36"/>
      <c r="V681" s="36"/>
      <c r="W681" s="36"/>
      <c r="X681" s="36"/>
      <c r="Y681" s="36"/>
      <c r="Z681" s="36"/>
      <c r="AA681" s="36"/>
      <c r="AB681" s="36"/>
      <c r="AC681" s="36"/>
      <c r="AD681" s="36"/>
      <c r="AE681" s="36"/>
      <c r="AT681" s="19" t="s">
        <v>406</v>
      </c>
      <c r="AU681" s="19" t="s">
        <v>84</v>
      </c>
    </row>
    <row r="682" spans="2:51" s="15" customFormat="1" ht="11.25">
      <c r="B682" s="240"/>
      <c r="C682" s="241"/>
      <c r="D682" s="204" t="s">
        <v>231</v>
      </c>
      <c r="E682" s="242" t="s">
        <v>21</v>
      </c>
      <c r="F682" s="243" t="s">
        <v>337</v>
      </c>
      <c r="G682" s="241"/>
      <c r="H682" s="242" t="s">
        <v>21</v>
      </c>
      <c r="I682" s="244"/>
      <c r="J682" s="241"/>
      <c r="K682" s="241"/>
      <c r="L682" s="245"/>
      <c r="M682" s="246"/>
      <c r="N682" s="247"/>
      <c r="O682" s="247"/>
      <c r="P682" s="247"/>
      <c r="Q682" s="247"/>
      <c r="R682" s="247"/>
      <c r="S682" s="247"/>
      <c r="T682" s="248"/>
      <c r="AT682" s="249" t="s">
        <v>231</v>
      </c>
      <c r="AU682" s="249" t="s">
        <v>84</v>
      </c>
      <c r="AV682" s="15" t="s">
        <v>82</v>
      </c>
      <c r="AW682" s="15" t="s">
        <v>33</v>
      </c>
      <c r="AX682" s="15" t="s">
        <v>74</v>
      </c>
      <c r="AY682" s="249" t="s">
        <v>221</v>
      </c>
    </row>
    <row r="683" spans="2:51" s="13" customFormat="1" ht="11.25">
      <c r="B683" s="208"/>
      <c r="C683" s="209"/>
      <c r="D683" s="204" t="s">
        <v>231</v>
      </c>
      <c r="E683" s="210" t="s">
        <v>21</v>
      </c>
      <c r="F683" s="211" t="s">
        <v>1046</v>
      </c>
      <c r="G683" s="209"/>
      <c r="H683" s="212">
        <v>60.62</v>
      </c>
      <c r="I683" s="213"/>
      <c r="J683" s="209"/>
      <c r="K683" s="209"/>
      <c r="L683" s="214"/>
      <c r="M683" s="215"/>
      <c r="N683" s="216"/>
      <c r="O683" s="216"/>
      <c r="P683" s="216"/>
      <c r="Q683" s="216"/>
      <c r="R683" s="216"/>
      <c r="S683" s="216"/>
      <c r="T683" s="217"/>
      <c r="AT683" s="218" t="s">
        <v>231</v>
      </c>
      <c r="AU683" s="218" t="s">
        <v>84</v>
      </c>
      <c r="AV683" s="13" t="s">
        <v>84</v>
      </c>
      <c r="AW683" s="13" t="s">
        <v>33</v>
      </c>
      <c r="AX683" s="13" t="s">
        <v>74</v>
      </c>
      <c r="AY683" s="218" t="s">
        <v>221</v>
      </c>
    </row>
    <row r="684" spans="2:51" s="13" customFormat="1" ht="11.25">
      <c r="B684" s="208"/>
      <c r="C684" s="209"/>
      <c r="D684" s="204" t="s">
        <v>231</v>
      </c>
      <c r="E684" s="210" t="s">
        <v>21</v>
      </c>
      <c r="F684" s="211" t="s">
        <v>1047</v>
      </c>
      <c r="G684" s="209"/>
      <c r="H684" s="212">
        <v>59.8</v>
      </c>
      <c r="I684" s="213"/>
      <c r="J684" s="209"/>
      <c r="K684" s="209"/>
      <c r="L684" s="214"/>
      <c r="M684" s="215"/>
      <c r="N684" s="216"/>
      <c r="O684" s="216"/>
      <c r="P684" s="216"/>
      <c r="Q684" s="216"/>
      <c r="R684" s="216"/>
      <c r="S684" s="216"/>
      <c r="T684" s="217"/>
      <c r="AT684" s="218" t="s">
        <v>231</v>
      </c>
      <c r="AU684" s="218" t="s">
        <v>84</v>
      </c>
      <c r="AV684" s="13" t="s">
        <v>84</v>
      </c>
      <c r="AW684" s="13" t="s">
        <v>33</v>
      </c>
      <c r="AX684" s="13" t="s">
        <v>74</v>
      </c>
      <c r="AY684" s="218" t="s">
        <v>221</v>
      </c>
    </row>
    <row r="685" spans="2:51" s="13" customFormat="1" ht="11.25">
      <c r="B685" s="208"/>
      <c r="C685" s="209"/>
      <c r="D685" s="204" t="s">
        <v>231</v>
      </c>
      <c r="E685" s="210" t="s">
        <v>21</v>
      </c>
      <c r="F685" s="211" t="s">
        <v>1048</v>
      </c>
      <c r="G685" s="209"/>
      <c r="H685" s="212">
        <v>62.9</v>
      </c>
      <c r="I685" s="213"/>
      <c r="J685" s="209"/>
      <c r="K685" s="209"/>
      <c r="L685" s="214"/>
      <c r="M685" s="215"/>
      <c r="N685" s="216"/>
      <c r="O685" s="216"/>
      <c r="P685" s="216"/>
      <c r="Q685" s="216"/>
      <c r="R685" s="216"/>
      <c r="S685" s="216"/>
      <c r="T685" s="217"/>
      <c r="AT685" s="218" t="s">
        <v>231</v>
      </c>
      <c r="AU685" s="218" t="s">
        <v>84</v>
      </c>
      <c r="AV685" s="13" t="s">
        <v>84</v>
      </c>
      <c r="AW685" s="13" t="s">
        <v>33</v>
      </c>
      <c r="AX685" s="13" t="s">
        <v>74</v>
      </c>
      <c r="AY685" s="218" t="s">
        <v>221</v>
      </c>
    </row>
    <row r="686" spans="2:51" s="13" customFormat="1" ht="11.25">
      <c r="B686" s="208"/>
      <c r="C686" s="209"/>
      <c r="D686" s="204" t="s">
        <v>231</v>
      </c>
      <c r="E686" s="210" t="s">
        <v>21</v>
      </c>
      <c r="F686" s="211" t="s">
        <v>446</v>
      </c>
      <c r="G686" s="209"/>
      <c r="H686" s="212">
        <v>57.6</v>
      </c>
      <c r="I686" s="213"/>
      <c r="J686" s="209"/>
      <c r="K686" s="209"/>
      <c r="L686" s="214"/>
      <c r="M686" s="215"/>
      <c r="N686" s="216"/>
      <c r="O686" s="216"/>
      <c r="P686" s="216"/>
      <c r="Q686" s="216"/>
      <c r="R686" s="216"/>
      <c r="S686" s="216"/>
      <c r="T686" s="217"/>
      <c r="AT686" s="218" t="s">
        <v>231</v>
      </c>
      <c r="AU686" s="218" t="s">
        <v>84</v>
      </c>
      <c r="AV686" s="13" t="s">
        <v>84</v>
      </c>
      <c r="AW686" s="13" t="s">
        <v>33</v>
      </c>
      <c r="AX686" s="13" t="s">
        <v>74</v>
      </c>
      <c r="AY686" s="218" t="s">
        <v>221</v>
      </c>
    </row>
    <row r="687" spans="2:51" s="16" customFormat="1" ht="11.25">
      <c r="B687" s="250"/>
      <c r="C687" s="251"/>
      <c r="D687" s="204" t="s">
        <v>231</v>
      </c>
      <c r="E687" s="252" t="s">
        <v>174</v>
      </c>
      <c r="F687" s="253" t="s">
        <v>1049</v>
      </c>
      <c r="G687" s="251"/>
      <c r="H687" s="254">
        <v>240.92</v>
      </c>
      <c r="I687" s="255"/>
      <c r="J687" s="251"/>
      <c r="K687" s="251"/>
      <c r="L687" s="256"/>
      <c r="M687" s="257"/>
      <c r="N687" s="258"/>
      <c r="O687" s="258"/>
      <c r="P687" s="258"/>
      <c r="Q687" s="258"/>
      <c r="R687" s="258"/>
      <c r="S687" s="258"/>
      <c r="T687" s="259"/>
      <c r="AT687" s="260" t="s">
        <v>231</v>
      </c>
      <c r="AU687" s="260" t="s">
        <v>84</v>
      </c>
      <c r="AV687" s="16" t="s">
        <v>168</v>
      </c>
      <c r="AW687" s="16" t="s">
        <v>33</v>
      </c>
      <c r="AX687" s="16" t="s">
        <v>74</v>
      </c>
      <c r="AY687" s="260" t="s">
        <v>221</v>
      </c>
    </row>
    <row r="688" spans="2:51" s="13" customFormat="1" ht="11.25">
      <c r="B688" s="208"/>
      <c r="C688" s="209"/>
      <c r="D688" s="204" t="s">
        <v>231</v>
      </c>
      <c r="E688" s="210" t="s">
        <v>21</v>
      </c>
      <c r="F688" s="211" t="s">
        <v>1050</v>
      </c>
      <c r="G688" s="209"/>
      <c r="H688" s="212">
        <v>12.43</v>
      </c>
      <c r="I688" s="213"/>
      <c r="J688" s="209"/>
      <c r="K688" s="209"/>
      <c r="L688" s="214"/>
      <c r="M688" s="215"/>
      <c r="N688" s="216"/>
      <c r="O688" s="216"/>
      <c r="P688" s="216"/>
      <c r="Q688" s="216"/>
      <c r="R688" s="216"/>
      <c r="S688" s="216"/>
      <c r="T688" s="217"/>
      <c r="AT688" s="218" t="s">
        <v>231</v>
      </c>
      <c r="AU688" s="218" t="s">
        <v>84</v>
      </c>
      <c r="AV688" s="13" t="s">
        <v>84</v>
      </c>
      <c r="AW688" s="13" t="s">
        <v>33</v>
      </c>
      <c r="AX688" s="13" t="s">
        <v>74</v>
      </c>
      <c r="AY688" s="218" t="s">
        <v>221</v>
      </c>
    </row>
    <row r="689" spans="2:51" s="14" customFormat="1" ht="11.25">
      <c r="B689" s="219"/>
      <c r="C689" s="220"/>
      <c r="D689" s="204" t="s">
        <v>231</v>
      </c>
      <c r="E689" s="221" t="s">
        <v>21</v>
      </c>
      <c r="F689" s="222" t="s">
        <v>239</v>
      </c>
      <c r="G689" s="220"/>
      <c r="H689" s="223">
        <v>253.35</v>
      </c>
      <c r="I689" s="224"/>
      <c r="J689" s="220"/>
      <c r="K689" s="220"/>
      <c r="L689" s="225"/>
      <c r="M689" s="226"/>
      <c r="N689" s="227"/>
      <c r="O689" s="227"/>
      <c r="P689" s="227"/>
      <c r="Q689" s="227"/>
      <c r="R689" s="227"/>
      <c r="S689" s="227"/>
      <c r="T689" s="228"/>
      <c r="AT689" s="229" t="s">
        <v>231</v>
      </c>
      <c r="AU689" s="229" t="s">
        <v>84</v>
      </c>
      <c r="AV689" s="14" t="s">
        <v>227</v>
      </c>
      <c r="AW689" s="14" t="s">
        <v>33</v>
      </c>
      <c r="AX689" s="14" t="s">
        <v>82</v>
      </c>
      <c r="AY689" s="229" t="s">
        <v>221</v>
      </c>
    </row>
    <row r="690" spans="2:51" s="13" customFormat="1" ht="11.25">
      <c r="B690" s="208"/>
      <c r="C690" s="209"/>
      <c r="D690" s="204" t="s">
        <v>231</v>
      </c>
      <c r="E690" s="209"/>
      <c r="F690" s="211" t="s">
        <v>1051</v>
      </c>
      <c r="G690" s="209"/>
      <c r="H690" s="212">
        <v>278.685</v>
      </c>
      <c r="I690" s="213"/>
      <c r="J690" s="209"/>
      <c r="K690" s="209"/>
      <c r="L690" s="214"/>
      <c r="M690" s="215"/>
      <c r="N690" s="216"/>
      <c r="O690" s="216"/>
      <c r="P690" s="216"/>
      <c r="Q690" s="216"/>
      <c r="R690" s="216"/>
      <c r="S690" s="216"/>
      <c r="T690" s="217"/>
      <c r="AT690" s="218" t="s">
        <v>231</v>
      </c>
      <c r="AU690" s="218" t="s">
        <v>84</v>
      </c>
      <c r="AV690" s="13" t="s">
        <v>84</v>
      </c>
      <c r="AW690" s="13" t="s">
        <v>4</v>
      </c>
      <c r="AX690" s="13" t="s">
        <v>82</v>
      </c>
      <c r="AY690" s="218" t="s">
        <v>221</v>
      </c>
    </row>
    <row r="691" spans="1:65" s="2" customFormat="1" ht="16.5" customHeight="1">
      <c r="A691" s="36"/>
      <c r="B691" s="37"/>
      <c r="C691" s="191" t="s">
        <v>1052</v>
      </c>
      <c r="D691" s="191" t="s">
        <v>223</v>
      </c>
      <c r="E691" s="192" t="s">
        <v>1053</v>
      </c>
      <c r="F691" s="193" t="s">
        <v>1054</v>
      </c>
      <c r="G691" s="194" t="s">
        <v>129</v>
      </c>
      <c r="H691" s="195">
        <v>124.3</v>
      </c>
      <c r="I691" s="196"/>
      <c r="J691" s="197">
        <f>ROUND(I691*H691,2)</f>
        <v>0</v>
      </c>
      <c r="K691" s="193" t="s">
        <v>226</v>
      </c>
      <c r="L691" s="41"/>
      <c r="M691" s="198" t="s">
        <v>21</v>
      </c>
      <c r="N691" s="199" t="s">
        <v>45</v>
      </c>
      <c r="O691" s="66"/>
      <c r="P691" s="200">
        <f>O691*H691</f>
        <v>0</v>
      </c>
      <c r="Q691" s="200">
        <v>1.4935E-05</v>
      </c>
      <c r="R691" s="200">
        <f>Q691*H691</f>
        <v>0.0018564205</v>
      </c>
      <c r="S691" s="200">
        <v>0</v>
      </c>
      <c r="T691" s="201">
        <f>S691*H691</f>
        <v>0</v>
      </c>
      <c r="U691" s="36"/>
      <c r="V691" s="36"/>
      <c r="W691" s="36"/>
      <c r="X691" s="36"/>
      <c r="Y691" s="36"/>
      <c r="Z691" s="36"/>
      <c r="AA691" s="36"/>
      <c r="AB691" s="36"/>
      <c r="AC691" s="36"/>
      <c r="AD691" s="36"/>
      <c r="AE691" s="36"/>
      <c r="AR691" s="202" t="s">
        <v>311</v>
      </c>
      <c r="AT691" s="202" t="s">
        <v>223</v>
      </c>
      <c r="AU691" s="202" t="s">
        <v>84</v>
      </c>
      <c r="AY691" s="19" t="s">
        <v>221</v>
      </c>
      <c r="BE691" s="203">
        <f>IF(N691="základní",J691,0)</f>
        <v>0</v>
      </c>
      <c r="BF691" s="203">
        <f>IF(N691="snížená",J691,0)</f>
        <v>0</v>
      </c>
      <c r="BG691" s="203">
        <f>IF(N691="zákl. přenesená",J691,0)</f>
        <v>0</v>
      </c>
      <c r="BH691" s="203">
        <f>IF(N691="sníž. přenesená",J691,0)</f>
        <v>0</v>
      </c>
      <c r="BI691" s="203">
        <f>IF(N691="nulová",J691,0)</f>
        <v>0</v>
      </c>
      <c r="BJ691" s="19" t="s">
        <v>82</v>
      </c>
      <c r="BK691" s="203">
        <f>ROUND(I691*H691,2)</f>
        <v>0</v>
      </c>
      <c r="BL691" s="19" t="s">
        <v>311</v>
      </c>
      <c r="BM691" s="202" t="s">
        <v>1055</v>
      </c>
    </row>
    <row r="692" spans="1:47" s="2" customFormat="1" ht="11.25">
      <c r="A692" s="36"/>
      <c r="B692" s="37"/>
      <c r="C692" s="38"/>
      <c r="D692" s="204" t="s">
        <v>229</v>
      </c>
      <c r="E692" s="38"/>
      <c r="F692" s="205" t="s">
        <v>1056</v>
      </c>
      <c r="G692" s="38"/>
      <c r="H692" s="38"/>
      <c r="I692" s="111"/>
      <c r="J692" s="38"/>
      <c r="K692" s="38"/>
      <c r="L692" s="41"/>
      <c r="M692" s="206"/>
      <c r="N692" s="207"/>
      <c r="O692" s="66"/>
      <c r="P692" s="66"/>
      <c r="Q692" s="66"/>
      <c r="R692" s="66"/>
      <c r="S692" s="66"/>
      <c r="T692" s="67"/>
      <c r="U692" s="36"/>
      <c r="V692" s="36"/>
      <c r="W692" s="36"/>
      <c r="X692" s="36"/>
      <c r="Y692" s="36"/>
      <c r="Z692" s="36"/>
      <c r="AA692" s="36"/>
      <c r="AB692" s="36"/>
      <c r="AC692" s="36"/>
      <c r="AD692" s="36"/>
      <c r="AE692" s="36"/>
      <c r="AT692" s="19" t="s">
        <v>229</v>
      </c>
      <c r="AU692" s="19" t="s">
        <v>84</v>
      </c>
    </row>
    <row r="693" spans="2:51" s="13" customFormat="1" ht="11.25">
      <c r="B693" s="208"/>
      <c r="C693" s="209"/>
      <c r="D693" s="204" t="s">
        <v>231</v>
      </c>
      <c r="E693" s="210" t="s">
        <v>21</v>
      </c>
      <c r="F693" s="211" t="s">
        <v>176</v>
      </c>
      <c r="G693" s="209"/>
      <c r="H693" s="212">
        <v>124.3</v>
      </c>
      <c r="I693" s="213"/>
      <c r="J693" s="209"/>
      <c r="K693" s="209"/>
      <c r="L693" s="214"/>
      <c r="M693" s="215"/>
      <c r="N693" s="216"/>
      <c r="O693" s="216"/>
      <c r="P693" s="216"/>
      <c r="Q693" s="216"/>
      <c r="R693" s="216"/>
      <c r="S693" s="216"/>
      <c r="T693" s="217"/>
      <c r="AT693" s="218" t="s">
        <v>231</v>
      </c>
      <c r="AU693" s="218" t="s">
        <v>84</v>
      </c>
      <c r="AV693" s="13" t="s">
        <v>84</v>
      </c>
      <c r="AW693" s="13" t="s">
        <v>33</v>
      </c>
      <c r="AX693" s="13" t="s">
        <v>82</v>
      </c>
      <c r="AY693" s="218" t="s">
        <v>221</v>
      </c>
    </row>
    <row r="694" spans="1:65" s="2" customFormat="1" ht="16.5" customHeight="1">
      <c r="A694" s="36"/>
      <c r="B694" s="37"/>
      <c r="C694" s="230" t="s">
        <v>1057</v>
      </c>
      <c r="D694" s="230" t="s">
        <v>253</v>
      </c>
      <c r="E694" s="231" t="s">
        <v>1058</v>
      </c>
      <c r="F694" s="232" t="s">
        <v>1059</v>
      </c>
      <c r="G694" s="233" t="s">
        <v>129</v>
      </c>
      <c r="H694" s="234">
        <v>136.73</v>
      </c>
      <c r="I694" s="235"/>
      <c r="J694" s="236">
        <f>ROUND(I694*H694,2)</f>
        <v>0</v>
      </c>
      <c r="K694" s="232" t="s">
        <v>537</v>
      </c>
      <c r="L694" s="237"/>
      <c r="M694" s="238" t="s">
        <v>21</v>
      </c>
      <c r="N694" s="239" t="s">
        <v>45</v>
      </c>
      <c r="O694" s="66"/>
      <c r="P694" s="200">
        <f>O694*H694</f>
        <v>0</v>
      </c>
      <c r="Q694" s="200">
        <v>0.00028</v>
      </c>
      <c r="R694" s="200">
        <f>Q694*H694</f>
        <v>0.038284399999999996</v>
      </c>
      <c r="S694" s="200">
        <v>0</v>
      </c>
      <c r="T694" s="201">
        <f>S694*H694</f>
        <v>0</v>
      </c>
      <c r="U694" s="36"/>
      <c r="V694" s="36"/>
      <c r="W694" s="36"/>
      <c r="X694" s="36"/>
      <c r="Y694" s="36"/>
      <c r="Z694" s="36"/>
      <c r="AA694" s="36"/>
      <c r="AB694" s="36"/>
      <c r="AC694" s="36"/>
      <c r="AD694" s="36"/>
      <c r="AE694" s="36"/>
      <c r="AR694" s="202" t="s">
        <v>413</v>
      </c>
      <c r="AT694" s="202" t="s">
        <v>253</v>
      </c>
      <c r="AU694" s="202" t="s">
        <v>84</v>
      </c>
      <c r="AY694" s="19" t="s">
        <v>221</v>
      </c>
      <c r="BE694" s="203">
        <f>IF(N694="základní",J694,0)</f>
        <v>0</v>
      </c>
      <c r="BF694" s="203">
        <f>IF(N694="snížená",J694,0)</f>
        <v>0</v>
      </c>
      <c r="BG694" s="203">
        <f>IF(N694="zákl. přenesená",J694,0)</f>
        <v>0</v>
      </c>
      <c r="BH694" s="203">
        <f>IF(N694="sníž. přenesená",J694,0)</f>
        <v>0</v>
      </c>
      <c r="BI694" s="203">
        <f>IF(N694="nulová",J694,0)</f>
        <v>0</v>
      </c>
      <c r="BJ694" s="19" t="s">
        <v>82</v>
      </c>
      <c r="BK694" s="203">
        <f>ROUND(I694*H694,2)</f>
        <v>0</v>
      </c>
      <c r="BL694" s="19" t="s">
        <v>311</v>
      </c>
      <c r="BM694" s="202" t="s">
        <v>1060</v>
      </c>
    </row>
    <row r="695" spans="1:47" s="2" customFormat="1" ht="11.25">
      <c r="A695" s="36"/>
      <c r="B695" s="37"/>
      <c r="C695" s="38"/>
      <c r="D695" s="204" t="s">
        <v>229</v>
      </c>
      <c r="E695" s="38"/>
      <c r="F695" s="205" t="s">
        <v>1059</v>
      </c>
      <c r="G695" s="38"/>
      <c r="H695" s="38"/>
      <c r="I695" s="111"/>
      <c r="J695" s="38"/>
      <c r="K695" s="38"/>
      <c r="L695" s="41"/>
      <c r="M695" s="206"/>
      <c r="N695" s="207"/>
      <c r="O695" s="66"/>
      <c r="P695" s="66"/>
      <c r="Q695" s="66"/>
      <c r="R695" s="66"/>
      <c r="S695" s="66"/>
      <c r="T695" s="67"/>
      <c r="U695" s="36"/>
      <c r="V695" s="36"/>
      <c r="W695" s="36"/>
      <c r="X695" s="36"/>
      <c r="Y695" s="36"/>
      <c r="Z695" s="36"/>
      <c r="AA695" s="36"/>
      <c r="AB695" s="36"/>
      <c r="AC695" s="36"/>
      <c r="AD695" s="36"/>
      <c r="AE695" s="36"/>
      <c r="AT695" s="19" t="s">
        <v>229</v>
      </c>
      <c r="AU695" s="19" t="s">
        <v>84</v>
      </c>
    </row>
    <row r="696" spans="2:51" s="15" customFormat="1" ht="11.25">
      <c r="B696" s="240"/>
      <c r="C696" s="241"/>
      <c r="D696" s="204" t="s">
        <v>231</v>
      </c>
      <c r="E696" s="242" t="s">
        <v>21</v>
      </c>
      <c r="F696" s="243" t="s">
        <v>337</v>
      </c>
      <c r="G696" s="241"/>
      <c r="H696" s="242" t="s">
        <v>21</v>
      </c>
      <c r="I696" s="244"/>
      <c r="J696" s="241"/>
      <c r="K696" s="241"/>
      <c r="L696" s="245"/>
      <c r="M696" s="246"/>
      <c r="N696" s="247"/>
      <c r="O696" s="247"/>
      <c r="P696" s="247"/>
      <c r="Q696" s="247"/>
      <c r="R696" s="247"/>
      <c r="S696" s="247"/>
      <c r="T696" s="248"/>
      <c r="AT696" s="249" t="s">
        <v>231</v>
      </c>
      <c r="AU696" s="249" t="s">
        <v>84</v>
      </c>
      <c r="AV696" s="15" t="s">
        <v>82</v>
      </c>
      <c r="AW696" s="15" t="s">
        <v>33</v>
      </c>
      <c r="AX696" s="15" t="s">
        <v>74</v>
      </c>
      <c r="AY696" s="249" t="s">
        <v>221</v>
      </c>
    </row>
    <row r="697" spans="2:51" s="13" customFormat="1" ht="11.25">
      <c r="B697" s="208"/>
      <c r="C697" s="209"/>
      <c r="D697" s="204" t="s">
        <v>231</v>
      </c>
      <c r="E697" s="210" t="s">
        <v>21</v>
      </c>
      <c r="F697" s="211" t="s">
        <v>1061</v>
      </c>
      <c r="G697" s="209"/>
      <c r="H697" s="212">
        <v>31.5</v>
      </c>
      <c r="I697" s="213"/>
      <c r="J697" s="209"/>
      <c r="K697" s="209"/>
      <c r="L697" s="214"/>
      <c r="M697" s="215"/>
      <c r="N697" s="216"/>
      <c r="O697" s="216"/>
      <c r="P697" s="216"/>
      <c r="Q697" s="216"/>
      <c r="R697" s="216"/>
      <c r="S697" s="216"/>
      <c r="T697" s="217"/>
      <c r="AT697" s="218" t="s">
        <v>231</v>
      </c>
      <c r="AU697" s="218" t="s">
        <v>84</v>
      </c>
      <c r="AV697" s="13" t="s">
        <v>84</v>
      </c>
      <c r="AW697" s="13" t="s">
        <v>33</v>
      </c>
      <c r="AX697" s="13" t="s">
        <v>74</v>
      </c>
      <c r="AY697" s="218" t="s">
        <v>221</v>
      </c>
    </row>
    <row r="698" spans="2:51" s="13" customFormat="1" ht="11.25">
      <c r="B698" s="208"/>
      <c r="C698" s="209"/>
      <c r="D698" s="204" t="s">
        <v>231</v>
      </c>
      <c r="E698" s="210" t="s">
        <v>21</v>
      </c>
      <c r="F698" s="211" t="s">
        <v>1062</v>
      </c>
      <c r="G698" s="209"/>
      <c r="H698" s="212">
        <v>30.6</v>
      </c>
      <c r="I698" s="213"/>
      <c r="J698" s="209"/>
      <c r="K698" s="209"/>
      <c r="L698" s="214"/>
      <c r="M698" s="215"/>
      <c r="N698" s="216"/>
      <c r="O698" s="216"/>
      <c r="P698" s="216"/>
      <c r="Q698" s="216"/>
      <c r="R698" s="216"/>
      <c r="S698" s="216"/>
      <c r="T698" s="217"/>
      <c r="AT698" s="218" t="s">
        <v>231</v>
      </c>
      <c r="AU698" s="218" t="s">
        <v>84</v>
      </c>
      <c r="AV698" s="13" t="s">
        <v>84</v>
      </c>
      <c r="AW698" s="13" t="s">
        <v>33</v>
      </c>
      <c r="AX698" s="13" t="s">
        <v>74</v>
      </c>
      <c r="AY698" s="218" t="s">
        <v>221</v>
      </c>
    </row>
    <row r="699" spans="2:51" s="13" customFormat="1" ht="11.25">
      <c r="B699" s="208"/>
      <c r="C699" s="209"/>
      <c r="D699" s="204" t="s">
        <v>231</v>
      </c>
      <c r="E699" s="210" t="s">
        <v>21</v>
      </c>
      <c r="F699" s="211" t="s">
        <v>1063</v>
      </c>
      <c r="G699" s="209"/>
      <c r="H699" s="212">
        <v>32.2</v>
      </c>
      <c r="I699" s="213"/>
      <c r="J699" s="209"/>
      <c r="K699" s="209"/>
      <c r="L699" s="214"/>
      <c r="M699" s="215"/>
      <c r="N699" s="216"/>
      <c r="O699" s="216"/>
      <c r="P699" s="216"/>
      <c r="Q699" s="216"/>
      <c r="R699" s="216"/>
      <c r="S699" s="216"/>
      <c r="T699" s="217"/>
      <c r="AT699" s="218" t="s">
        <v>231</v>
      </c>
      <c r="AU699" s="218" t="s">
        <v>84</v>
      </c>
      <c r="AV699" s="13" t="s">
        <v>84</v>
      </c>
      <c r="AW699" s="13" t="s">
        <v>33</v>
      </c>
      <c r="AX699" s="13" t="s">
        <v>74</v>
      </c>
      <c r="AY699" s="218" t="s">
        <v>221</v>
      </c>
    </row>
    <row r="700" spans="2:51" s="13" customFormat="1" ht="11.25">
      <c r="B700" s="208"/>
      <c r="C700" s="209"/>
      <c r="D700" s="204" t="s">
        <v>231</v>
      </c>
      <c r="E700" s="210" t="s">
        <v>21</v>
      </c>
      <c r="F700" s="211" t="s">
        <v>1064</v>
      </c>
      <c r="G700" s="209"/>
      <c r="H700" s="212">
        <v>30</v>
      </c>
      <c r="I700" s="213"/>
      <c r="J700" s="209"/>
      <c r="K700" s="209"/>
      <c r="L700" s="214"/>
      <c r="M700" s="215"/>
      <c r="N700" s="216"/>
      <c r="O700" s="216"/>
      <c r="P700" s="216"/>
      <c r="Q700" s="216"/>
      <c r="R700" s="216"/>
      <c r="S700" s="216"/>
      <c r="T700" s="217"/>
      <c r="AT700" s="218" t="s">
        <v>231</v>
      </c>
      <c r="AU700" s="218" t="s">
        <v>84</v>
      </c>
      <c r="AV700" s="13" t="s">
        <v>84</v>
      </c>
      <c r="AW700" s="13" t="s">
        <v>33</v>
      </c>
      <c r="AX700" s="13" t="s">
        <v>74</v>
      </c>
      <c r="AY700" s="218" t="s">
        <v>221</v>
      </c>
    </row>
    <row r="701" spans="2:51" s="16" customFormat="1" ht="11.25">
      <c r="B701" s="250"/>
      <c r="C701" s="251"/>
      <c r="D701" s="204" t="s">
        <v>231</v>
      </c>
      <c r="E701" s="252" t="s">
        <v>176</v>
      </c>
      <c r="F701" s="253" t="s">
        <v>340</v>
      </c>
      <c r="G701" s="251"/>
      <c r="H701" s="254">
        <v>124.3</v>
      </c>
      <c r="I701" s="255"/>
      <c r="J701" s="251"/>
      <c r="K701" s="251"/>
      <c r="L701" s="256"/>
      <c r="M701" s="257"/>
      <c r="N701" s="258"/>
      <c r="O701" s="258"/>
      <c r="P701" s="258"/>
      <c r="Q701" s="258"/>
      <c r="R701" s="258"/>
      <c r="S701" s="258"/>
      <c r="T701" s="259"/>
      <c r="AT701" s="260" t="s">
        <v>231</v>
      </c>
      <c r="AU701" s="260" t="s">
        <v>84</v>
      </c>
      <c r="AV701" s="16" t="s">
        <v>168</v>
      </c>
      <c r="AW701" s="16" t="s">
        <v>33</v>
      </c>
      <c r="AX701" s="16" t="s">
        <v>74</v>
      </c>
      <c r="AY701" s="260" t="s">
        <v>221</v>
      </c>
    </row>
    <row r="702" spans="2:51" s="14" customFormat="1" ht="11.25">
      <c r="B702" s="219"/>
      <c r="C702" s="220"/>
      <c r="D702" s="204" t="s">
        <v>231</v>
      </c>
      <c r="E702" s="221" t="s">
        <v>21</v>
      </c>
      <c r="F702" s="222" t="s">
        <v>239</v>
      </c>
      <c r="G702" s="220"/>
      <c r="H702" s="223">
        <v>124.3</v>
      </c>
      <c r="I702" s="224"/>
      <c r="J702" s="220"/>
      <c r="K702" s="220"/>
      <c r="L702" s="225"/>
      <c r="M702" s="226"/>
      <c r="N702" s="227"/>
      <c r="O702" s="227"/>
      <c r="P702" s="227"/>
      <c r="Q702" s="227"/>
      <c r="R702" s="227"/>
      <c r="S702" s="227"/>
      <c r="T702" s="228"/>
      <c r="AT702" s="229" t="s">
        <v>231</v>
      </c>
      <c r="AU702" s="229" t="s">
        <v>84</v>
      </c>
      <c r="AV702" s="14" t="s">
        <v>227</v>
      </c>
      <c r="AW702" s="14" t="s">
        <v>33</v>
      </c>
      <c r="AX702" s="14" t="s">
        <v>82</v>
      </c>
      <c r="AY702" s="229" t="s">
        <v>221</v>
      </c>
    </row>
    <row r="703" spans="2:51" s="13" customFormat="1" ht="11.25">
      <c r="B703" s="208"/>
      <c r="C703" s="209"/>
      <c r="D703" s="204" t="s">
        <v>231</v>
      </c>
      <c r="E703" s="209"/>
      <c r="F703" s="211" t="s">
        <v>1065</v>
      </c>
      <c r="G703" s="209"/>
      <c r="H703" s="212">
        <v>136.73</v>
      </c>
      <c r="I703" s="213"/>
      <c r="J703" s="209"/>
      <c r="K703" s="209"/>
      <c r="L703" s="214"/>
      <c r="M703" s="215"/>
      <c r="N703" s="216"/>
      <c r="O703" s="216"/>
      <c r="P703" s="216"/>
      <c r="Q703" s="216"/>
      <c r="R703" s="216"/>
      <c r="S703" s="216"/>
      <c r="T703" s="217"/>
      <c r="AT703" s="218" t="s">
        <v>231</v>
      </c>
      <c r="AU703" s="218" t="s">
        <v>84</v>
      </c>
      <c r="AV703" s="13" t="s">
        <v>84</v>
      </c>
      <c r="AW703" s="13" t="s">
        <v>4</v>
      </c>
      <c r="AX703" s="13" t="s">
        <v>82</v>
      </c>
      <c r="AY703" s="218" t="s">
        <v>221</v>
      </c>
    </row>
    <row r="704" spans="1:65" s="2" customFormat="1" ht="16.5" customHeight="1">
      <c r="A704" s="36"/>
      <c r="B704" s="37"/>
      <c r="C704" s="191" t="s">
        <v>1066</v>
      </c>
      <c r="D704" s="191" t="s">
        <v>223</v>
      </c>
      <c r="E704" s="192" t="s">
        <v>1067</v>
      </c>
      <c r="F704" s="193" t="s">
        <v>1068</v>
      </c>
      <c r="G704" s="194" t="s">
        <v>129</v>
      </c>
      <c r="H704" s="195">
        <v>20.1</v>
      </c>
      <c r="I704" s="196"/>
      <c r="J704" s="197">
        <f>ROUND(I704*H704,2)</f>
        <v>0</v>
      </c>
      <c r="K704" s="193" t="s">
        <v>226</v>
      </c>
      <c r="L704" s="41"/>
      <c r="M704" s="198" t="s">
        <v>21</v>
      </c>
      <c r="N704" s="199" t="s">
        <v>45</v>
      </c>
      <c r="O704" s="66"/>
      <c r="P704" s="200">
        <f>O704*H704</f>
        <v>0</v>
      </c>
      <c r="Q704" s="200">
        <v>0</v>
      </c>
      <c r="R704" s="200">
        <f>Q704*H704</f>
        <v>0</v>
      </c>
      <c r="S704" s="200">
        <v>0</v>
      </c>
      <c r="T704" s="201">
        <f>S704*H704</f>
        <v>0</v>
      </c>
      <c r="U704" s="36"/>
      <c r="V704" s="36"/>
      <c r="W704" s="36"/>
      <c r="X704" s="36"/>
      <c r="Y704" s="36"/>
      <c r="Z704" s="36"/>
      <c r="AA704" s="36"/>
      <c r="AB704" s="36"/>
      <c r="AC704" s="36"/>
      <c r="AD704" s="36"/>
      <c r="AE704" s="36"/>
      <c r="AR704" s="202" t="s">
        <v>311</v>
      </c>
      <c r="AT704" s="202" t="s">
        <v>223</v>
      </c>
      <c r="AU704" s="202" t="s">
        <v>84</v>
      </c>
      <c r="AY704" s="19" t="s">
        <v>221</v>
      </c>
      <c r="BE704" s="203">
        <f>IF(N704="základní",J704,0)</f>
        <v>0</v>
      </c>
      <c r="BF704" s="203">
        <f>IF(N704="snížená",J704,0)</f>
        <v>0</v>
      </c>
      <c r="BG704" s="203">
        <f>IF(N704="zákl. přenesená",J704,0)</f>
        <v>0</v>
      </c>
      <c r="BH704" s="203">
        <f>IF(N704="sníž. přenesená",J704,0)</f>
        <v>0</v>
      </c>
      <c r="BI704" s="203">
        <f>IF(N704="nulová",J704,0)</f>
        <v>0</v>
      </c>
      <c r="BJ704" s="19" t="s">
        <v>82</v>
      </c>
      <c r="BK704" s="203">
        <f>ROUND(I704*H704,2)</f>
        <v>0</v>
      </c>
      <c r="BL704" s="19" t="s">
        <v>311</v>
      </c>
      <c r="BM704" s="202" t="s">
        <v>1069</v>
      </c>
    </row>
    <row r="705" spans="1:47" s="2" customFormat="1" ht="11.25">
      <c r="A705" s="36"/>
      <c r="B705" s="37"/>
      <c r="C705" s="38"/>
      <c r="D705" s="204" t="s">
        <v>229</v>
      </c>
      <c r="E705" s="38"/>
      <c r="F705" s="205" t="s">
        <v>1070</v>
      </c>
      <c r="G705" s="38"/>
      <c r="H705" s="38"/>
      <c r="I705" s="111"/>
      <c r="J705" s="38"/>
      <c r="K705" s="38"/>
      <c r="L705" s="41"/>
      <c r="M705" s="206"/>
      <c r="N705" s="207"/>
      <c r="O705" s="66"/>
      <c r="P705" s="66"/>
      <c r="Q705" s="66"/>
      <c r="R705" s="66"/>
      <c r="S705" s="66"/>
      <c r="T705" s="67"/>
      <c r="U705" s="36"/>
      <c r="V705" s="36"/>
      <c r="W705" s="36"/>
      <c r="X705" s="36"/>
      <c r="Y705" s="36"/>
      <c r="Z705" s="36"/>
      <c r="AA705" s="36"/>
      <c r="AB705" s="36"/>
      <c r="AC705" s="36"/>
      <c r="AD705" s="36"/>
      <c r="AE705" s="36"/>
      <c r="AT705" s="19" t="s">
        <v>229</v>
      </c>
      <c r="AU705" s="19" t="s">
        <v>84</v>
      </c>
    </row>
    <row r="706" spans="2:51" s="13" customFormat="1" ht="11.25">
      <c r="B706" s="208"/>
      <c r="C706" s="209"/>
      <c r="D706" s="204" t="s">
        <v>231</v>
      </c>
      <c r="E706" s="210" t="s">
        <v>21</v>
      </c>
      <c r="F706" s="211" t="s">
        <v>1071</v>
      </c>
      <c r="G706" s="209"/>
      <c r="H706" s="212">
        <v>6.7</v>
      </c>
      <c r="I706" s="213"/>
      <c r="J706" s="209"/>
      <c r="K706" s="209"/>
      <c r="L706" s="214"/>
      <c r="M706" s="215"/>
      <c r="N706" s="216"/>
      <c r="O706" s="216"/>
      <c r="P706" s="216"/>
      <c r="Q706" s="216"/>
      <c r="R706" s="216"/>
      <c r="S706" s="216"/>
      <c r="T706" s="217"/>
      <c r="AT706" s="218" t="s">
        <v>231</v>
      </c>
      <c r="AU706" s="218" t="s">
        <v>84</v>
      </c>
      <c r="AV706" s="13" t="s">
        <v>84</v>
      </c>
      <c r="AW706" s="13" t="s">
        <v>33</v>
      </c>
      <c r="AX706" s="13" t="s">
        <v>74</v>
      </c>
      <c r="AY706" s="218" t="s">
        <v>221</v>
      </c>
    </row>
    <row r="707" spans="2:51" s="13" customFormat="1" ht="11.25">
      <c r="B707" s="208"/>
      <c r="C707" s="209"/>
      <c r="D707" s="204" t="s">
        <v>231</v>
      </c>
      <c r="E707" s="210" t="s">
        <v>21</v>
      </c>
      <c r="F707" s="211" t="s">
        <v>1072</v>
      </c>
      <c r="G707" s="209"/>
      <c r="H707" s="212">
        <v>6.7</v>
      </c>
      <c r="I707" s="213"/>
      <c r="J707" s="209"/>
      <c r="K707" s="209"/>
      <c r="L707" s="214"/>
      <c r="M707" s="215"/>
      <c r="N707" s="216"/>
      <c r="O707" s="216"/>
      <c r="P707" s="216"/>
      <c r="Q707" s="216"/>
      <c r="R707" s="216"/>
      <c r="S707" s="216"/>
      <c r="T707" s="217"/>
      <c r="AT707" s="218" t="s">
        <v>231</v>
      </c>
      <c r="AU707" s="218" t="s">
        <v>84</v>
      </c>
      <c r="AV707" s="13" t="s">
        <v>84</v>
      </c>
      <c r="AW707" s="13" t="s">
        <v>33</v>
      </c>
      <c r="AX707" s="13" t="s">
        <v>74</v>
      </c>
      <c r="AY707" s="218" t="s">
        <v>221</v>
      </c>
    </row>
    <row r="708" spans="2:51" s="13" customFormat="1" ht="11.25">
      <c r="B708" s="208"/>
      <c r="C708" s="209"/>
      <c r="D708" s="204" t="s">
        <v>231</v>
      </c>
      <c r="E708" s="210" t="s">
        <v>21</v>
      </c>
      <c r="F708" s="211" t="s">
        <v>1073</v>
      </c>
      <c r="G708" s="209"/>
      <c r="H708" s="212">
        <v>6.7</v>
      </c>
      <c r="I708" s="213"/>
      <c r="J708" s="209"/>
      <c r="K708" s="209"/>
      <c r="L708" s="214"/>
      <c r="M708" s="215"/>
      <c r="N708" s="216"/>
      <c r="O708" s="216"/>
      <c r="P708" s="216"/>
      <c r="Q708" s="216"/>
      <c r="R708" s="216"/>
      <c r="S708" s="216"/>
      <c r="T708" s="217"/>
      <c r="AT708" s="218" t="s">
        <v>231</v>
      </c>
      <c r="AU708" s="218" t="s">
        <v>84</v>
      </c>
      <c r="AV708" s="13" t="s">
        <v>84</v>
      </c>
      <c r="AW708" s="13" t="s">
        <v>33</v>
      </c>
      <c r="AX708" s="13" t="s">
        <v>74</v>
      </c>
      <c r="AY708" s="218" t="s">
        <v>221</v>
      </c>
    </row>
    <row r="709" spans="2:51" s="14" customFormat="1" ht="11.25">
      <c r="B709" s="219"/>
      <c r="C709" s="220"/>
      <c r="D709" s="204" t="s">
        <v>231</v>
      </c>
      <c r="E709" s="221" t="s">
        <v>21</v>
      </c>
      <c r="F709" s="222" t="s">
        <v>239</v>
      </c>
      <c r="G709" s="220"/>
      <c r="H709" s="223">
        <v>20.1</v>
      </c>
      <c r="I709" s="224"/>
      <c r="J709" s="220"/>
      <c r="K709" s="220"/>
      <c r="L709" s="225"/>
      <c r="M709" s="226"/>
      <c r="N709" s="227"/>
      <c r="O709" s="227"/>
      <c r="P709" s="227"/>
      <c r="Q709" s="227"/>
      <c r="R709" s="227"/>
      <c r="S709" s="227"/>
      <c r="T709" s="228"/>
      <c r="AT709" s="229" t="s">
        <v>231</v>
      </c>
      <c r="AU709" s="229" t="s">
        <v>84</v>
      </c>
      <c r="AV709" s="14" t="s">
        <v>227</v>
      </c>
      <c r="AW709" s="14" t="s">
        <v>33</v>
      </c>
      <c r="AX709" s="14" t="s">
        <v>82</v>
      </c>
      <c r="AY709" s="229" t="s">
        <v>221</v>
      </c>
    </row>
    <row r="710" spans="1:65" s="2" customFormat="1" ht="16.5" customHeight="1">
      <c r="A710" s="36"/>
      <c r="B710" s="37"/>
      <c r="C710" s="230" t="s">
        <v>1074</v>
      </c>
      <c r="D710" s="230" t="s">
        <v>253</v>
      </c>
      <c r="E710" s="231" t="s">
        <v>1075</v>
      </c>
      <c r="F710" s="232" t="s">
        <v>1076</v>
      </c>
      <c r="G710" s="233" t="s">
        <v>129</v>
      </c>
      <c r="H710" s="234">
        <v>23.115</v>
      </c>
      <c r="I710" s="235"/>
      <c r="J710" s="236">
        <f>ROUND(I710*H710,2)</f>
        <v>0</v>
      </c>
      <c r="K710" s="232" t="s">
        <v>226</v>
      </c>
      <c r="L710" s="237"/>
      <c r="M710" s="238" t="s">
        <v>21</v>
      </c>
      <c r="N710" s="239" t="s">
        <v>45</v>
      </c>
      <c r="O710" s="66"/>
      <c r="P710" s="200">
        <f>O710*H710</f>
        <v>0</v>
      </c>
      <c r="Q710" s="200">
        <v>0.00017</v>
      </c>
      <c r="R710" s="200">
        <f>Q710*H710</f>
        <v>0.00392955</v>
      </c>
      <c r="S710" s="200">
        <v>0</v>
      </c>
      <c r="T710" s="201">
        <f>S710*H710</f>
        <v>0</v>
      </c>
      <c r="U710" s="36"/>
      <c r="V710" s="36"/>
      <c r="W710" s="36"/>
      <c r="X710" s="36"/>
      <c r="Y710" s="36"/>
      <c r="Z710" s="36"/>
      <c r="AA710" s="36"/>
      <c r="AB710" s="36"/>
      <c r="AC710" s="36"/>
      <c r="AD710" s="36"/>
      <c r="AE710" s="36"/>
      <c r="AR710" s="202" t="s">
        <v>413</v>
      </c>
      <c r="AT710" s="202" t="s">
        <v>253</v>
      </c>
      <c r="AU710" s="202" t="s">
        <v>84</v>
      </c>
      <c r="AY710" s="19" t="s">
        <v>221</v>
      </c>
      <c r="BE710" s="203">
        <f>IF(N710="základní",J710,0)</f>
        <v>0</v>
      </c>
      <c r="BF710" s="203">
        <f>IF(N710="snížená",J710,0)</f>
        <v>0</v>
      </c>
      <c r="BG710" s="203">
        <f>IF(N710="zákl. přenesená",J710,0)</f>
        <v>0</v>
      </c>
      <c r="BH710" s="203">
        <f>IF(N710="sníž. přenesená",J710,0)</f>
        <v>0</v>
      </c>
      <c r="BI710" s="203">
        <f>IF(N710="nulová",J710,0)</f>
        <v>0</v>
      </c>
      <c r="BJ710" s="19" t="s">
        <v>82</v>
      </c>
      <c r="BK710" s="203">
        <f>ROUND(I710*H710,2)</f>
        <v>0</v>
      </c>
      <c r="BL710" s="19" t="s">
        <v>311</v>
      </c>
      <c r="BM710" s="202" t="s">
        <v>1077</v>
      </c>
    </row>
    <row r="711" spans="1:47" s="2" customFormat="1" ht="11.25">
      <c r="A711" s="36"/>
      <c r="B711" s="37"/>
      <c r="C711" s="38"/>
      <c r="D711" s="204" t="s">
        <v>229</v>
      </c>
      <c r="E711" s="38"/>
      <c r="F711" s="205" t="s">
        <v>1076</v>
      </c>
      <c r="G711" s="38"/>
      <c r="H711" s="38"/>
      <c r="I711" s="111"/>
      <c r="J711" s="38"/>
      <c r="K711" s="38"/>
      <c r="L711" s="41"/>
      <c r="M711" s="206"/>
      <c r="N711" s="207"/>
      <c r="O711" s="66"/>
      <c r="P711" s="66"/>
      <c r="Q711" s="66"/>
      <c r="R711" s="66"/>
      <c r="S711" s="66"/>
      <c r="T711" s="67"/>
      <c r="U711" s="36"/>
      <c r="V711" s="36"/>
      <c r="W711" s="36"/>
      <c r="X711" s="36"/>
      <c r="Y711" s="36"/>
      <c r="Z711" s="36"/>
      <c r="AA711" s="36"/>
      <c r="AB711" s="36"/>
      <c r="AC711" s="36"/>
      <c r="AD711" s="36"/>
      <c r="AE711" s="36"/>
      <c r="AT711" s="19" t="s">
        <v>229</v>
      </c>
      <c r="AU711" s="19" t="s">
        <v>84</v>
      </c>
    </row>
    <row r="712" spans="2:51" s="13" customFormat="1" ht="11.25">
      <c r="B712" s="208"/>
      <c r="C712" s="209"/>
      <c r="D712" s="204" t="s">
        <v>231</v>
      </c>
      <c r="E712" s="209"/>
      <c r="F712" s="211" t="s">
        <v>1078</v>
      </c>
      <c r="G712" s="209"/>
      <c r="H712" s="212">
        <v>23.115</v>
      </c>
      <c r="I712" s="213"/>
      <c r="J712" s="209"/>
      <c r="K712" s="209"/>
      <c r="L712" s="214"/>
      <c r="M712" s="215"/>
      <c r="N712" s="216"/>
      <c r="O712" s="216"/>
      <c r="P712" s="216"/>
      <c r="Q712" s="216"/>
      <c r="R712" s="216"/>
      <c r="S712" s="216"/>
      <c r="T712" s="217"/>
      <c r="AT712" s="218" t="s">
        <v>231</v>
      </c>
      <c r="AU712" s="218" t="s">
        <v>84</v>
      </c>
      <c r="AV712" s="13" t="s">
        <v>84</v>
      </c>
      <c r="AW712" s="13" t="s">
        <v>4</v>
      </c>
      <c r="AX712" s="13" t="s">
        <v>82</v>
      </c>
      <c r="AY712" s="218" t="s">
        <v>221</v>
      </c>
    </row>
    <row r="713" spans="1:65" s="2" customFormat="1" ht="16.5" customHeight="1">
      <c r="A713" s="36"/>
      <c r="B713" s="37"/>
      <c r="C713" s="191" t="s">
        <v>1079</v>
      </c>
      <c r="D713" s="191" t="s">
        <v>223</v>
      </c>
      <c r="E713" s="192" t="s">
        <v>1080</v>
      </c>
      <c r="F713" s="193" t="s">
        <v>1081</v>
      </c>
      <c r="G713" s="194" t="s">
        <v>129</v>
      </c>
      <c r="H713" s="195">
        <v>124.3</v>
      </c>
      <c r="I713" s="196"/>
      <c r="J713" s="197">
        <f>ROUND(I713*H713,2)</f>
        <v>0</v>
      </c>
      <c r="K713" s="193" t="s">
        <v>226</v>
      </c>
      <c r="L713" s="41"/>
      <c r="M713" s="198" t="s">
        <v>21</v>
      </c>
      <c r="N713" s="199" t="s">
        <v>45</v>
      </c>
      <c r="O713" s="66"/>
      <c r="P713" s="200">
        <f>O713*H713</f>
        <v>0</v>
      </c>
      <c r="Q713" s="200">
        <v>3E-05</v>
      </c>
      <c r="R713" s="200">
        <f>Q713*H713</f>
        <v>0.003729</v>
      </c>
      <c r="S713" s="200">
        <v>0</v>
      </c>
      <c r="T713" s="201">
        <f>S713*H713</f>
        <v>0</v>
      </c>
      <c r="U713" s="36"/>
      <c r="V713" s="36"/>
      <c r="W713" s="36"/>
      <c r="X713" s="36"/>
      <c r="Y713" s="36"/>
      <c r="Z713" s="36"/>
      <c r="AA713" s="36"/>
      <c r="AB713" s="36"/>
      <c r="AC713" s="36"/>
      <c r="AD713" s="36"/>
      <c r="AE713" s="36"/>
      <c r="AR713" s="202" t="s">
        <v>311</v>
      </c>
      <c r="AT713" s="202" t="s">
        <v>223</v>
      </c>
      <c r="AU713" s="202" t="s">
        <v>84</v>
      </c>
      <c r="AY713" s="19" t="s">
        <v>221</v>
      </c>
      <c r="BE713" s="203">
        <f>IF(N713="základní",J713,0)</f>
        <v>0</v>
      </c>
      <c r="BF713" s="203">
        <f>IF(N713="snížená",J713,0)</f>
        <v>0</v>
      </c>
      <c r="BG713" s="203">
        <f>IF(N713="zákl. přenesená",J713,0)</f>
        <v>0</v>
      </c>
      <c r="BH713" s="203">
        <f>IF(N713="sníž. přenesená",J713,0)</f>
        <v>0</v>
      </c>
      <c r="BI713" s="203">
        <f>IF(N713="nulová",J713,0)</f>
        <v>0</v>
      </c>
      <c r="BJ713" s="19" t="s">
        <v>82</v>
      </c>
      <c r="BK713" s="203">
        <f>ROUND(I713*H713,2)</f>
        <v>0</v>
      </c>
      <c r="BL713" s="19" t="s">
        <v>311</v>
      </c>
      <c r="BM713" s="202" t="s">
        <v>1082</v>
      </c>
    </row>
    <row r="714" spans="1:47" s="2" customFormat="1" ht="11.25">
      <c r="A714" s="36"/>
      <c r="B714" s="37"/>
      <c r="C714" s="38"/>
      <c r="D714" s="204" t="s">
        <v>229</v>
      </c>
      <c r="E714" s="38"/>
      <c r="F714" s="205" t="s">
        <v>1083</v>
      </c>
      <c r="G714" s="38"/>
      <c r="H714" s="38"/>
      <c r="I714" s="111"/>
      <c r="J714" s="38"/>
      <c r="K714" s="38"/>
      <c r="L714" s="41"/>
      <c r="M714" s="206"/>
      <c r="N714" s="207"/>
      <c r="O714" s="66"/>
      <c r="P714" s="66"/>
      <c r="Q714" s="66"/>
      <c r="R714" s="66"/>
      <c r="S714" s="66"/>
      <c r="T714" s="67"/>
      <c r="U714" s="36"/>
      <c r="V714" s="36"/>
      <c r="W714" s="36"/>
      <c r="X714" s="36"/>
      <c r="Y714" s="36"/>
      <c r="Z714" s="36"/>
      <c r="AA714" s="36"/>
      <c r="AB714" s="36"/>
      <c r="AC714" s="36"/>
      <c r="AD714" s="36"/>
      <c r="AE714" s="36"/>
      <c r="AT714" s="19" t="s">
        <v>229</v>
      </c>
      <c r="AU714" s="19" t="s">
        <v>84</v>
      </c>
    </row>
    <row r="715" spans="2:51" s="13" customFormat="1" ht="11.25">
      <c r="B715" s="208"/>
      <c r="C715" s="209"/>
      <c r="D715" s="204" t="s">
        <v>231</v>
      </c>
      <c r="E715" s="210" t="s">
        <v>21</v>
      </c>
      <c r="F715" s="211" t="s">
        <v>176</v>
      </c>
      <c r="G715" s="209"/>
      <c r="H715" s="212">
        <v>124.3</v>
      </c>
      <c r="I715" s="213"/>
      <c r="J715" s="209"/>
      <c r="K715" s="209"/>
      <c r="L715" s="214"/>
      <c r="M715" s="215"/>
      <c r="N715" s="216"/>
      <c r="O715" s="216"/>
      <c r="P715" s="216"/>
      <c r="Q715" s="216"/>
      <c r="R715" s="216"/>
      <c r="S715" s="216"/>
      <c r="T715" s="217"/>
      <c r="AT715" s="218" t="s">
        <v>231</v>
      </c>
      <c r="AU715" s="218" t="s">
        <v>84</v>
      </c>
      <c r="AV715" s="13" t="s">
        <v>84</v>
      </c>
      <c r="AW715" s="13" t="s">
        <v>33</v>
      </c>
      <c r="AX715" s="13" t="s">
        <v>82</v>
      </c>
      <c r="AY715" s="218" t="s">
        <v>221</v>
      </c>
    </row>
    <row r="716" spans="1:65" s="2" customFormat="1" ht="16.5" customHeight="1">
      <c r="A716" s="36"/>
      <c r="B716" s="37"/>
      <c r="C716" s="191" t="s">
        <v>1084</v>
      </c>
      <c r="D716" s="191" t="s">
        <v>223</v>
      </c>
      <c r="E716" s="192" t="s">
        <v>1085</v>
      </c>
      <c r="F716" s="193" t="s">
        <v>1086</v>
      </c>
      <c r="G716" s="194" t="s">
        <v>108</v>
      </c>
      <c r="H716" s="195">
        <v>247.135</v>
      </c>
      <c r="I716" s="196"/>
      <c r="J716" s="197">
        <f>ROUND(I716*H716,2)</f>
        <v>0</v>
      </c>
      <c r="K716" s="193" t="s">
        <v>226</v>
      </c>
      <c r="L716" s="41"/>
      <c r="M716" s="198" t="s">
        <v>21</v>
      </c>
      <c r="N716" s="199" t="s">
        <v>45</v>
      </c>
      <c r="O716" s="66"/>
      <c r="P716" s="200">
        <f>O716*H716</f>
        <v>0</v>
      </c>
      <c r="Q716" s="200">
        <v>3.15E-05</v>
      </c>
      <c r="R716" s="200">
        <f>Q716*H716</f>
        <v>0.0077847524999999996</v>
      </c>
      <c r="S716" s="200">
        <v>0</v>
      </c>
      <c r="T716" s="201">
        <f>S716*H716</f>
        <v>0</v>
      </c>
      <c r="U716" s="36"/>
      <c r="V716" s="36"/>
      <c r="W716" s="36"/>
      <c r="X716" s="36"/>
      <c r="Y716" s="36"/>
      <c r="Z716" s="36"/>
      <c r="AA716" s="36"/>
      <c r="AB716" s="36"/>
      <c r="AC716" s="36"/>
      <c r="AD716" s="36"/>
      <c r="AE716" s="36"/>
      <c r="AR716" s="202" t="s">
        <v>311</v>
      </c>
      <c r="AT716" s="202" t="s">
        <v>223</v>
      </c>
      <c r="AU716" s="202" t="s">
        <v>84</v>
      </c>
      <c r="AY716" s="19" t="s">
        <v>221</v>
      </c>
      <c r="BE716" s="203">
        <f>IF(N716="základní",J716,0)</f>
        <v>0</v>
      </c>
      <c r="BF716" s="203">
        <f>IF(N716="snížená",J716,0)</f>
        <v>0</v>
      </c>
      <c r="BG716" s="203">
        <f>IF(N716="zákl. přenesená",J716,0)</f>
        <v>0</v>
      </c>
      <c r="BH716" s="203">
        <f>IF(N716="sníž. přenesená",J716,0)</f>
        <v>0</v>
      </c>
      <c r="BI716" s="203">
        <f>IF(N716="nulová",J716,0)</f>
        <v>0</v>
      </c>
      <c r="BJ716" s="19" t="s">
        <v>82</v>
      </c>
      <c r="BK716" s="203">
        <f>ROUND(I716*H716,2)</f>
        <v>0</v>
      </c>
      <c r="BL716" s="19" t="s">
        <v>311</v>
      </c>
      <c r="BM716" s="202" t="s">
        <v>1087</v>
      </c>
    </row>
    <row r="717" spans="1:47" s="2" customFormat="1" ht="19.5">
      <c r="A717" s="36"/>
      <c r="B717" s="37"/>
      <c r="C717" s="38"/>
      <c r="D717" s="204" t="s">
        <v>229</v>
      </c>
      <c r="E717" s="38"/>
      <c r="F717" s="205" t="s">
        <v>1088</v>
      </c>
      <c r="G717" s="38"/>
      <c r="H717" s="38"/>
      <c r="I717" s="111"/>
      <c r="J717" s="38"/>
      <c r="K717" s="38"/>
      <c r="L717" s="41"/>
      <c r="M717" s="206"/>
      <c r="N717" s="207"/>
      <c r="O717" s="66"/>
      <c r="P717" s="66"/>
      <c r="Q717" s="66"/>
      <c r="R717" s="66"/>
      <c r="S717" s="66"/>
      <c r="T717" s="67"/>
      <c r="U717" s="36"/>
      <c r="V717" s="36"/>
      <c r="W717" s="36"/>
      <c r="X717" s="36"/>
      <c r="Y717" s="36"/>
      <c r="Z717" s="36"/>
      <c r="AA717" s="36"/>
      <c r="AB717" s="36"/>
      <c r="AC717" s="36"/>
      <c r="AD717" s="36"/>
      <c r="AE717" s="36"/>
      <c r="AT717" s="19" t="s">
        <v>229</v>
      </c>
      <c r="AU717" s="19" t="s">
        <v>84</v>
      </c>
    </row>
    <row r="718" spans="2:51" s="13" customFormat="1" ht="11.25">
      <c r="B718" s="208"/>
      <c r="C718" s="209"/>
      <c r="D718" s="204" t="s">
        <v>231</v>
      </c>
      <c r="E718" s="210" t="s">
        <v>21</v>
      </c>
      <c r="F718" s="211" t="s">
        <v>1089</v>
      </c>
      <c r="G718" s="209"/>
      <c r="H718" s="212">
        <v>247.135</v>
      </c>
      <c r="I718" s="213"/>
      <c r="J718" s="209"/>
      <c r="K718" s="209"/>
      <c r="L718" s="214"/>
      <c r="M718" s="215"/>
      <c r="N718" s="216"/>
      <c r="O718" s="216"/>
      <c r="P718" s="216"/>
      <c r="Q718" s="216"/>
      <c r="R718" s="216"/>
      <c r="S718" s="216"/>
      <c r="T718" s="217"/>
      <c r="AT718" s="218" t="s">
        <v>231</v>
      </c>
      <c r="AU718" s="218" t="s">
        <v>84</v>
      </c>
      <c r="AV718" s="13" t="s">
        <v>84</v>
      </c>
      <c r="AW718" s="13" t="s">
        <v>33</v>
      </c>
      <c r="AX718" s="13" t="s">
        <v>82</v>
      </c>
      <c r="AY718" s="218" t="s">
        <v>221</v>
      </c>
    </row>
    <row r="719" spans="1:65" s="2" customFormat="1" ht="21.75" customHeight="1">
      <c r="A719" s="36"/>
      <c r="B719" s="37"/>
      <c r="C719" s="191" t="s">
        <v>1090</v>
      </c>
      <c r="D719" s="191" t="s">
        <v>223</v>
      </c>
      <c r="E719" s="192" t="s">
        <v>1091</v>
      </c>
      <c r="F719" s="193" t="s">
        <v>1092</v>
      </c>
      <c r="G719" s="194" t="s">
        <v>108</v>
      </c>
      <c r="H719" s="195">
        <v>247.135</v>
      </c>
      <c r="I719" s="196"/>
      <c r="J719" s="197">
        <f>ROUND(I719*H719,2)</f>
        <v>0</v>
      </c>
      <c r="K719" s="193" t="s">
        <v>226</v>
      </c>
      <c r="L719" s="41"/>
      <c r="M719" s="198" t="s">
        <v>21</v>
      </c>
      <c r="N719" s="199" t="s">
        <v>45</v>
      </c>
      <c r="O719" s="66"/>
      <c r="P719" s="200">
        <f>O719*H719</f>
        <v>0</v>
      </c>
      <c r="Q719" s="200">
        <v>2.5E-05</v>
      </c>
      <c r="R719" s="200">
        <f>Q719*H719</f>
        <v>0.006178375</v>
      </c>
      <c r="S719" s="200">
        <v>0</v>
      </c>
      <c r="T719" s="201">
        <f>S719*H719</f>
        <v>0</v>
      </c>
      <c r="U719" s="36"/>
      <c r="V719" s="36"/>
      <c r="W719" s="36"/>
      <c r="X719" s="36"/>
      <c r="Y719" s="36"/>
      <c r="Z719" s="36"/>
      <c r="AA719" s="36"/>
      <c r="AB719" s="36"/>
      <c r="AC719" s="36"/>
      <c r="AD719" s="36"/>
      <c r="AE719" s="36"/>
      <c r="AR719" s="202" t="s">
        <v>311</v>
      </c>
      <c r="AT719" s="202" t="s">
        <v>223</v>
      </c>
      <c r="AU719" s="202" t="s">
        <v>84</v>
      </c>
      <c r="AY719" s="19" t="s">
        <v>221</v>
      </c>
      <c r="BE719" s="203">
        <f>IF(N719="základní",J719,0)</f>
        <v>0</v>
      </c>
      <c r="BF719" s="203">
        <f>IF(N719="snížená",J719,0)</f>
        <v>0</v>
      </c>
      <c r="BG719" s="203">
        <f>IF(N719="zákl. přenesená",J719,0)</f>
        <v>0</v>
      </c>
      <c r="BH719" s="203">
        <f>IF(N719="sníž. přenesená",J719,0)</f>
        <v>0</v>
      </c>
      <c r="BI719" s="203">
        <f>IF(N719="nulová",J719,0)</f>
        <v>0</v>
      </c>
      <c r="BJ719" s="19" t="s">
        <v>82</v>
      </c>
      <c r="BK719" s="203">
        <f>ROUND(I719*H719,2)</f>
        <v>0</v>
      </c>
      <c r="BL719" s="19" t="s">
        <v>311</v>
      </c>
      <c r="BM719" s="202" t="s">
        <v>1093</v>
      </c>
    </row>
    <row r="720" spans="1:47" s="2" customFormat="1" ht="19.5">
      <c r="A720" s="36"/>
      <c r="B720" s="37"/>
      <c r="C720" s="38"/>
      <c r="D720" s="204" t="s">
        <v>229</v>
      </c>
      <c r="E720" s="38"/>
      <c r="F720" s="205" t="s">
        <v>1094</v>
      </c>
      <c r="G720" s="38"/>
      <c r="H720" s="38"/>
      <c r="I720" s="111"/>
      <c r="J720" s="38"/>
      <c r="K720" s="38"/>
      <c r="L720" s="41"/>
      <c r="M720" s="206"/>
      <c r="N720" s="207"/>
      <c r="O720" s="66"/>
      <c r="P720" s="66"/>
      <c r="Q720" s="66"/>
      <c r="R720" s="66"/>
      <c r="S720" s="66"/>
      <c r="T720" s="67"/>
      <c r="U720" s="36"/>
      <c r="V720" s="36"/>
      <c r="W720" s="36"/>
      <c r="X720" s="36"/>
      <c r="Y720" s="36"/>
      <c r="Z720" s="36"/>
      <c r="AA720" s="36"/>
      <c r="AB720" s="36"/>
      <c r="AC720" s="36"/>
      <c r="AD720" s="36"/>
      <c r="AE720" s="36"/>
      <c r="AT720" s="19" t="s">
        <v>229</v>
      </c>
      <c r="AU720" s="19" t="s">
        <v>84</v>
      </c>
    </row>
    <row r="721" spans="2:51" s="13" customFormat="1" ht="11.25">
      <c r="B721" s="208"/>
      <c r="C721" s="209"/>
      <c r="D721" s="204" t="s">
        <v>231</v>
      </c>
      <c r="E721" s="210" t="s">
        <v>21</v>
      </c>
      <c r="F721" s="211" t="s">
        <v>1089</v>
      </c>
      <c r="G721" s="209"/>
      <c r="H721" s="212">
        <v>247.135</v>
      </c>
      <c r="I721" s="213"/>
      <c r="J721" s="209"/>
      <c r="K721" s="209"/>
      <c r="L721" s="214"/>
      <c r="M721" s="215"/>
      <c r="N721" s="216"/>
      <c r="O721" s="216"/>
      <c r="P721" s="216"/>
      <c r="Q721" s="216"/>
      <c r="R721" s="216"/>
      <c r="S721" s="216"/>
      <c r="T721" s="217"/>
      <c r="AT721" s="218" t="s">
        <v>231</v>
      </c>
      <c r="AU721" s="218" t="s">
        <v>84</v>
      </c>
      <c r="AV721" s="13" t="s">
        <v>84</v>
      </c>
      <c r="AW721" s="13" t="s">
        <v>33</v>
      </c>
      <c r="AX721" s="13" t="s">
        <v>82</v>
      </c>
      <c r="AY721" s="218" t="s">
        <v>221</v>
      </c>
    </row>
    <row r="722" spans="1:65" s="2" customFormat="1" ht="21.75" customHeight="1">
      <c r="A722" s="36"/>
      <c r="B722" s="37"/>
      <c r="C722" s="191" t="s">
        <v>1095</v>
      </c>
      <c r="D722" s="191" t="s">
        <v>223</v>
      </c>
      <c r="E722" s="192" t="s">
        <v>1096</v>
      </c>
      <c r="F722" s="193" t="s">
        <v>1097</v>
      </c>
      <c r="G722" s="194" t="s">
        <v>132</v>
      </c>
      <c r="H722" s="195">
        <v>3.098</v>
      </c>
      <c r="I722" s="196"/>
      <c r="J722" s="197">
        <f>ROUND(I722*H722,2)</f>
        <v>0</v>
      </c>
      <c r="K722" s="193" t="s">
        <v>226</v>
      </c>
      <c r="L722" s="41"/>
      <c r="M722" s="198" t="s">
        <v>21</v>
      </c>
      <c r="N722" s="199" t="s">
        <v>45</v>
      </c>
      <c r="O722" s="66"/>
      <c r="P722" s="200">
        <f>O722*H722</f>
        <v>0</v>
      </c>
      <c r="Q722" s="200">
        <v>0</v>
      </c>
      <c r="R722" s="200">
        <f>Q722*H722</f>
        <v>0</v>
      </c>
      <c r="S722" s="200">
        <v>0</v>
      </c>
      <c r="T722" s="201">
        <f>S722*H722</f>
        <v>0</v>
      </c>
      <c r="U722" s="36"/>
      <c r="V722" s="36"/>
      <c r="W722" s="36"/>
      <c r="X722" s="36"/>
      <c r="Y722" s="36"/>
      <c r="Z722" s="36"/>
      <c r="AA722" s="36"/>
      <c r="AB722" s="36"/>
      <c r="AC722" s="36"/>
      <c r="AD722" s="36"/>
      <c r="AE722" s="36"/>
      <c r="AR722" s="202" t="s">
        <v>311</v>
      </c>
      <c r="AT722" s="202" t="s">
        <v>223</v>
      </c>
      <c r="AU722" s="202" t="s">
        <v>84</v>
      </c>
      <c r="AY722" s="19" t="s">
        <v>221</v>
      </c>
      <c r="BE722" s="203">
        <f>IF(N722="základní",J722,0)</f>
        <v>0</v>
      </c>
      <c r="BF722" s="203">
        <f>IF(N722="snížená",J722,0)</f>
        <v>0</v>
      </c>
      <c r="BG722" s="203">
        <f>IF(N722="zákl. přenesená",J722,0)</f>
        <v>0</v>
      </c>
      <c r="BH722" s="203">
        <f>IF(N722="sníž. přenesená",J722,0)</f>
        <v>0</v>
      </c>
      <c r="BI722" s="203">
        <f>IF(N722="nulová",J722,0)</f>
        <v>0</v>
      </c>
      <c r="BJ722" s="19" t="s">
        <v>82</v>
      </c>
      <c r="BK722" s="203">
        <f>ROUND(I722*H722,2)</f>
        <v>0</v>
      </c>
      <c r="BL722" s="19" t="s">
        <v>311</v>
      </c>
      <c r="BM722" s="202" t="s">
        <v>1098</v>
      </c>
    </row>
    <row r="723" spans="1:47" s="2" customFormat="1" ht="29.25">
      <c r="A723" s="36"/>
      <c r="B723" s="37"/>
      <c r="C723" s="38"/>
      <c r="D723" s="204" t="s">
        <v>229</v>
      </c>
      <c r="E723" s="38"/>
      <c r="F723" s="205" t="s">
        <v>1099</v>
      </c>
      <c r="G723" s="38"/>
      <c r="H723" s="38"/>
      <c r="I723" s="111"/>
      <c r="J723" s="38"/>
      <c r="K723" s="38"/>
      <c r="L723" s="41"/>
      <c r="M723" s="206"/>
      <c r="N723" s="207"/>
      <c r="O723" s="66"/>
      <c r="P723" s="66"/>
      <c r="Q723" s="66"/>
      <c r="R723" s="66"/>
      <c r="S723" s="66"/>
      <c r="T723" s="67"/>
      <c r="U723" s="36"/>
      <c r="V723" s="36"/>
      <c r="W723" s="36"/>
      <c r="X723" s="36"/>
      <c r="Y723" s="36"/>
      <c r="Z723" s="36"/>
      <c r="AA723" s="36"/>
      <c r="AB723" s="36"/>
      <c r="AC723" s="36"/>
      <c r="AD723" s="36"/>
      <c r="AE723" s="36"/>
      <c r="AT723" s="19" t="s">
        <v>229</v>
      </c>
      <c r="AU723" s="19" t="s">
        <v>84</v>
      </c>
    </row>
    <row r="724" spans="1:65" s="2" customFormat="1" ht="21.75" customHeight="1">
      <c r="A724" s="36"/>
      <c r="B724" s="37"/>
      <c r="C724" s="191" t="s">
        <v>1100</v>
      </c>
      <c r="D724" s="191" t="s">
        <v>223</v>
      </c>
      <c r="E724" s="192" t="s">
        <v>1101</v>
      </c>
      <c r="F724" s="193" t="s">
        <v>1102</v>
      </c>
      <c r="G724" s="194" t="s">
        <v>132</v>
      </c>
      <c r="H724" s="195">
        <v>3.098</v>
      </c>
      <c r="I724" s="196"/>
      <c r="J724" s="197">
        <f>ROUND(I724*H724,2)</f>
        <v>0</v>
      </c>
      <c r="K724" s="193" t="s">
        <v>226</v>
      </c>
      <c r="L724" s="41"/>
      <c r="M724" s="198" t="s">
        <v>21</v>
      </c>
      <c r="N724" s="199" t="s">
        <v>45</v>
      </c>
      <c r="O724" s="66"/>
      <c r="P724" s="200">
        <f>O724*H724</f>
        <v>0</v>
      </c>
      <c r="Q724" s="200">
        <v>0</v>
      </c>
      <c r="R724" s="200">
        <f>Q724*H724</f>
        <v>0</v>
      </c>
      <c r="S724" s="200">
        <v>0</v>
      </c>
      <c r="T724" s="201">
        <f>S724*H724</f>
        <v>0</v>
      </c>
      <c r="U724" s="36"/>
      <c r="V724" s="36"/>
      <c r="W724" s="36"/>
      <c r="X724" s="36"/>
      <c r="Y724" s="36"/>
      <c r="Z724" s="36"/>
      <c r="AA724" s="36"/>
      <c r="AB724" s="36"/>
      <c r="AC724" s="36"/>
      <c r="AD724" s="36"/>
      <c r="AE724" s="36"/>
      <c r="AR724" s="202" t="s">
        <v>311</v>
      </c>
      <c r="AT724" s="202" t="s">
        <v>223</v>
      </c>
      <c r="AU724" s="202" t="s">
        <v>84</v>
      </c>
      <c r="AY724" s="19" t="s">
        <v>221</v>
      </c>
      <c r="BE724" s="203">
        <f>IF(N724="základní",J724,0)</f>
        <v>0</v>
      </c>
      <c r="BF724" s="203">
        <f>IF(N724="snížená",J724,0)</f>
        <v>0</v>
      </c>
      <c r="BG724" s="203">
        <f>IF(N724="zákl. přenesená",J724,0)</f>
        <v>0</v>
      </c>
      <c r="BH724" s="203">
        <f>IF(N724="sníž. přenesená",J724,0)</f>
        <v>0</v>
      </c>
      <c r="BI724" s="203">
        <f>IF(N724="nulová",J724,0)</f>
        <v>0</v>
      </c>
      <c r="BJ724" s="19" t="s">
        <v>82</v>
      </c>
      <c r="BK724" s="203">
        <f>ROUND(I724*H724,2)</f>
        <v>0</v>
      </c>
      <c r="BL724" s="19" t="s">
        <v>311</v>
      </c>
      <c r="BM724" s="202" t="s">
        <v>1103</v>
      </c>
    </row>
    <row r="725" spans="1:47" s="2" customFormat="1" ht="29.25">
      <c r="A725" s="36"/>
      <c r="B725" s="37"/>
      <c r="C725" s="38"/>
      <c r="D725" s="204" t="s">
        <v>229</v>
      </c>
      <c r="E725" s="38"/>
      <c r="F725" s="205" t="s">
        <v>1104</v>
      </c>
      <c r="G725" s="38"/>
      <c r="H725" s="38"/>
      <c r="I725" s="111"/>
      <c r="J725" s="38"/>
      <c r="K725" s="38"/>
      <c r="L725" s="41"/>
      <c r="M725" s="206"/>
      <c r="N725" s="207"/>
      <c r="O725" s="66"/>
      <c r="P725" s="66"/>
      <c r="Q725" s="66"/>
      <c r="R725" s="66"/>
      <c r="S725" s="66"/>
      <c r="T725" s="67"/>
      <c r="U725" s="36"/>
      <c r="V725" s="36"/>
      <c r="W725" s="36"/>
      <c r="X725" s="36"/>
      <c r="Y725" s="36"/>
      <c r="Z725" s="36"/>
      <c r="AA725" s="36"/>
      <c r="AB725" s="36"/>
      <c r="AC725" s="36"/>
      <c r="AD725" s="36"/>
      <c r="AE725" s="36"/>
      <c r="AT725" s="19" t="s">
        <v>229</v>
      </c>
      <c r="AU725" s="19" t="s">
        <v>84</v>
      </c>
    </row>
    <row r="726" spans="2:63" s="12" customFormat="1" ht="22.9" customHeight="1">
      <c r="B726" s="175"/>
      <c r="C726" s="176"/>
      <c r="D726" s="177" t="s">
        <v>73</v>
      </c>
      <c r="E726" s="189" t="s">
        <v>1105</v>
      </c>
      <c r="F726" s="189" t="s">
        <v>1106</v>
      </c>
      <c r="G726" s="176"/>
      <c r="H726" s="176"/>
      <c r="I726" s="179"/>
      <c r="J726" s="190">
        <f>BK726</f>
        <v>0</v>
      </c>
      <c r="K726" s="176"/>
      <c r="L726" s="181"/>
      <c r="M726" s="182"/>
      <c r="N726" s="183"/>
      <c r="O726" s="183"/>
      <c r="P726" s="184">
        <f>SUM(P727:P828)</f>
        <v>0</v>
      </c>
      <c r="Q726" s="183"/>
      <c r="R726" s="184">
        <f>SUM(R727:R828)</f>
        <v>2.6150305</v>
      </c>
      <c r="S726" s="183"/>
      <c r="T726" s="185">
        <f>SUM(T727:T828)</f>
        <v>10.29997</v>
      </c>
      <c r="AR726" s="186" t="s">
        <v>84</v>
      </c>
      <c r="AT726" s="187" t="s">
        <v>73</v>
      </c>
      <c r="AU726" s="187" t="s">
        <v>82</v>
      </c>
      <c r="AY726" s="186" t="s">
        <v>221</v>
      </c>
      <c r="BK726" s="188">
        <f>SUM(BK727:BK828)</f>
        <v>0</v>
      </c>
    </row>
    <row r="727" spans="1:65" s="2" customFormat="1" ht="21.75" customHeight="1">
      <c r="A727" s="36"/>
      <c r="B727" s="37"/>
      <c r="C727" s="191" t="s">
        <v>1107</v>
      </c>
      <c r="D727" s="191" t="s">
        <v>223</v>
      </c>
      <c r="E727" s="192" t="s">
        <v>1108</v>
      </c>
      <c r="F727" s="193" t="s">
        <v>1109</v>
      </c>
      <c r="G727" s="194" t="s">
        <v>108</v>
      </c>
      <c r="H727" s="195">
        <v>126.38</v>
      </c>
      <c r="I727" s="196"/>
      <c r="J727" s="197">
        <f>ROUND(I727*H727,2)</f>
        <v>0</v>
      </c>
      <c r="K727" s="193" t="s">
        <v>226</v>
      </c>
      <c r="L727" s="41"/>
      <c r="M727" s="198" t="s">
        <v>21</v>
      </c>
      <c r="N727" s="199" t="s">
        <v>45</v>
      </c>
      <c r="O727" s="66"/>
      <c r="P727" s="200">
        <f>O727*H727</f>
        <v>0</v>
      </c>
      <c r="Q727" s="200">
        <v>0</v>
      </c>
      <c r="R727" s="200">
        <f>Q727*H727</f>
        <v>0</v>
      </c>
      <c r="S727" s="200">
        <v>0.0815</v>
      </c>
      <c r="T727" s="201">
        <f>S727*H727</f>
        <v>10.29997</v>
      </c>
      <c r="U727" s="36"/>
      <c r="V727" s="36"/>
      <c r="W727" s="36"/>
      <c r="X727" s="36"/>
      <c r="Y727" s="36"/>
      <c r="Z727" s="36"/>
      <c r="AA727" s="36"/>
      <c r="AB727" s="36"/>
      <c r="AC727" s="36"/>
      <c r="AD727" s="36"/>
      <c r="AE727" s="36"/>
      <c r="AR727" s="202" t="s">
        <v>311</v>
      </c>
      <c r="AT727" s="202" t="s">
        <v>223</v>
      </c>
      <c r="AU727" s="202" t="s">
        <v>84</v>
      </c>
      <c r="AY727" s="19" t="s">
        <v>221</v>
      </c>
      <c r="BE727" s="203">
        <f>IF(N727="základní",J727,0)</f>
        <v>0</v>
      </c>
      <c r="BF727" s="203">
        <f>IF(N727="snížená",J727,0)</f>
        <v>0</v>
      </c>
      <c r="BG727" s="203">
        <f>IF(N727="zákl. přenesená",J727,0)</f>
        <v>0</v>
      </c>
      <c r="BH727" s="203">
        <f>IF(N727="sníž. přenesená",J727,0)</f>
        <v>0</v>
      </c>
      <c r="BI727" s="203">
        <f>IF(N727="nulová",J727,0)</f>
        <v>0</v>
      </c>
      <c r="BJ727" s="19" t="s">
        <v>82</v>
      </c>
      <c r="BK727" s="203">
        <f>ROUND(I727*H727,2)</f>
        <v>0</v>
      </c>
      <c r="BL727" s="19" t="s">
        <v>311</v>
      </c>
      <c r="BM727" s="202" t="s">
        <v>1110</v>
      </c>
    </row>
    <row r="728" spans="1:47" s="2" customFormat="1" ht="11.25">
      <c r="A728" s="36"/>
      <c r="B728" s="37"/>
      <c r="C728" s="38"/>
      <c r="D728" s="204" t="s">
        <v>229</v>
      </c>
      <c r="E728" s="38"/>
      <c r="F728" s="205" t="s">
        <v>1111</v>
      </c>
      <c r="G728" s="38"/>
      <c r="H728" s="38"/>
      <c r="I728" s="111"/>
      <c r="J728" s="38"/>
      <c r="K728" s="38"/>
      <c r="L728" s="41"/>
      <c r="M728" s="206"/>
      <c r="N728" s="207"/>
      <c r="O728" s="66"/>
      <c r="P728" s="66"/>
      <c r="Q728" s="66"/>
      <c r="R728" s="66"/>
      <c r="S728" s="66"/>
      <c r="T728" s="67"/>
      <c r="U728" s="36"/>
      <c r="V728" s="36"/>
      <c r="W728" s="36"/>
      <c r="X728" s="36"/>
      <c r="Y728" s="36"/>
      <c r="Z728" s="36"/>
      <c r="AA728" s="36"/>
      <c r="AB728" s="36"/>
      <c r="AC728" s="36"/>
      <c r="AD728" s="36"/>
      <c r="AE728" s="36"/>
      <c r="AT728" s="19" t="s">
        <v>229</v>
      </c>
      <c r="AU728" s="19" t="s">
        <v>84</v>
      </c>
    </row>
    <row r="729" spans="2:51" s="15" customFormat="1" ht="11.25">
      <c r="B729" s="240"/>
      <c r="C729" s="241"/>
      <c r="D729" s="204" t="s">
        <v>231</v>
      </c>
      <c r="E729" s="242" t="s">
        <v>21</v>
      </c>
      <c r="F729" s="243" t="s">
        <v>337</v>
      </c>
      <c r="G729" s="241"/>
      <c r="H729" s="242" t="s">
        <v>21</v>
      </c>
      <c r="I729" s="244"/>
      <c r="J729" s="241"/>
      <c r="K729" s="241"/>
      <c r="L729" s="245"/>
      <c r="M729" s="246"/>
      <c r="N729" s="247"/>
      <c r="O729" s="247"/>
      <c r="P729" s="247"/>
      <c r="Q729" s="247"/>
      <c r="R729" s="247"/>
      <c r="S729" s="247"/>
      <c r="T729" s="248"/>
      <c r="AT729" s="249" t="s">
        <v>231</v>
      </c>
      <c r="AU729" s="249" t="s">
        <v>84</v>
      </c>
      <c r="AV729" s="15" t="s">
        <v>82</v>
      </c>
      <c r="AW729" s="15" t="s">
        <v>33</v>
      </c>
      <c r="AX729" s="15" t="s">
        <v>74</v>
      </c>
      <c r="AY729" s="249" t="s">
        <v>221</v>
      </c>
    </row>
    <row r="730" spans="2:51" s="13" customFormat="1" ht="11.25">
      <c r="B730" s="208"/>
      <c r="C730" s="209"/>
      <c r="D730" s="204" t="s">
        <v>231</v>
      </c>
      <c r="E730" s="210" t="s">
        <v>21</v>
      </c>
      <c r="F730" s="211" t="s">
        <v>1112</v>
      </c>
      <c r="G730" s="209"/>
      <c r="H730" s="212">
        <v>26.44</v>
      </c>
      <c r="I730" s="213"/>
      <c r="J730" s="209"/>
      <c r="K730" s="209"/>
      <c r="L730" s="214"/>
      <c r="M730" s="215"/>
      <c r="N730" s="216"/>
      <c r="O730" s="216"/>
      <c r="P730" s="216"/>
      <c r="Q730" s="216"/>
      <c r="R730" s="216"/>
      <c r="S730" s="216"/>
      <c r="T730" s="217"/>
      <c r="AT730" s="218" t="s">
        <v>231</v>
      </c>
      <c r="AU730" s="218" t="s">
        <v>84</v>
      </c>
      <c r="AV730" s="13" t="s">
        <v>84</v>
      </c>
      <c r="AW730" s="13" t="s">
        <v>33</v>
      </c>
      <c r="AX730" s="13" t="s">
        <v>74</v>
      </c>
      <c r="AY730" s="218" t="s">
        <v>221</v>
      </c>
    </row>
    <row r="731" spans="2:51" s="13" customFormat="1" ht="11.25">
      <c r="B731" s="208"/>
      <c r="C731" s="209"/>
      <c r="D731" s="204" t="s">
        <v>231</v>
      </c>
      <c r="E731" s="210" t="s">
        <v>21</v>
      </c>
      <c r="F731" s="211" t="s">
        <v>1113</v>
      </c>
      <c r="G731" s="209"/>
      <c r="H731" s="212">
        <v>76.14</v>
      </c>
      <c r="I731" s="213"/>
      <c r="J731" s="209"/>
      <c r="K731" s="209"/>
      <c r="L731" s="214"/>
      <c r="M731" s="215"/>
      <c r="N731" s="216"/>
      <c r="O731" s="216"/>
      <c r="P731" s="216"/>
      <c r="Q731" s="216"/>
      <c r="R731" s="216"/>
      <c r="S731" s="216"/>
      <c r="T731" s="217"/>
      <c r="AT731" s="218" t="s">
        <v>231</v>
      </c>
      <c r="AU731" s="218" t="s">
        <v>84</v>
      </c>
      <c r="AV731" s="13" t="s">
        <v>84</v>
      </c>
      <c r="AW731" s="13" t="s">
        <v>33</v>
      </c>
      <c r="AX731" s="13" t="s">
        <v>74</v>
      </c>
      <c r="AY731" s="218" t="s">
        <v>221</v>
      </c>
    </row>
    <row r="732" spans="2:51" s="13" customFormat="1" ht="11.25">
      <c r="B732" s="208"/>
      <c r="C732" s="209"/>
      <c r="D732" s="204" t="s">
        <v>231</v>
      </c>
      <c r="E732" s="210" t="s">
        <v>21</v>
      </c>
      <c r="F732" s="211" t="s">
        <v>1114</v>
      </c>
      <c r="G732" s="209"/>
      <c r="H732" s="212">
        <v>23.8</v>
      </c>
      <c r="I732" s="213"/>
      <c r="J732" s="209"/>
      <c r="K732" s="209"/>
      <c r="L732" s="214"/>
      <c r="M732" s="215"/>
      <c r="N732" s="216"/>
      <c r="O732" s="216"/>
      <c r="P732" s="216"/>
      <c r="Q732" s="216"/>
      <c r="R732" s="216"/>
      <c r="S732" s="216"/>
      <c r="T732" s="217"/>
      <c r="AT732" s="218" t="s">
        <v>231</v>
      </c>
      <c r="AU732" s="218" t="s">
        <v>84</v>
      </c>
      <c r="AV732" s="13" t="s">
        <v>84</v>
      </c>
      <c r="AW732" s="13" t="s">
        <v>33</v>
      </c>
      <c r="AX732" s="13" t="s">
        <v>74</v>
      </c>
      <c r="AY732" s="218" t="s">
        <v>221</v>
      </c>
    </row>
    <row r="733" spans="2:51" s="16" customFormat="1" ht="11.25">
      <c r="B733" s="250"/>
      <c r="C733" s="251"/>
      <c r="D733" s="204" t="s">
        <v>231</v>
      </c>
      <c r="E733" s="252" t="s">
        <v>134</v>
      </c>
      <c r="F733" s="253" t="s">
        <v>340</v>
      </c>
      <c r="G733" s="251"/>
      <c r="H733" s="254">
        <v>126.38</v>
      </c>
      <c r="I733" s="255"/>
      <c r="J733" s="251"/>
      <c r="K733" s="251"/>
      <c r="L733" s="256"/>
      <c r="M733" s="257"/>
      <c r="N733" s="258"/>
      <c r="O733" s="258"/>
      <c r="P733" s="258"/>
      <c r="Q733" s="258"/>
      <c r="R733" s="258"/>
      <c r="S733" s="258"/>
      <c r="T733" s="259"/>
      <c r="AT733" s="260" t="s">
        <v>231</v>
      </c>
      <c r="AU733" s="260" t="s">
        <v>84</v>
      </c>
      <c r="AV733" s="16" t="s">
        <v>168</v>
      </c>
      <c r="AW733" s="16" t="s">
        <v>33</v>
      </c>
      <c r="AX733" s="16" t="s">
        <v>74</v>
      </c>
      <c r="AY733" s="260" t="s">
        <v>221</v>
      </c>
    </row>
    <row r="734" spans="2:51" s="14" customFormat="1" ht="11.25">
      <c r="B734" s="219"/>
      <c r="C734" s="220"/>
      <c r="D734" s="204" t="s">
        <v>231</v>
      </c>
      <c r="E734" s="221" t="s">
        <v>21</v>
      </c>
      <c r="F734" s="222" t="s">
        <v>239</v>
      </c>
      <c r="G734" s="220"/>
      <c r="H734" s="223">
        <v>126.38</v>
      </c>
      <c r="I734" s="224"/>
      <c r="J734" s="220"/>
      <c r="K734" s="220"/>
      <c r="L734" s="225"/>
      <c r="M734" s="226"/>
      <c r="N734" s="227"/>
      <c r="O734" s="227"/>
      <c r="P734" s="227"/>
      <c r="Q734" s="227"/>
      <c r="R734" s="227"/>
      <c r="S734" s="227"/>
      <c r="T734" s="228"/>
      <c r="AT734" s="229" t="s">
        <v>231</v>
      </c>
      <c r="AU734" s="229" t="s">
        <v>84</v>
      </c>
      <c r="AV734" s="14" t="s">
        <v>227</v>
      </c>
      <c r="AW734" s="14" t="s">
        <v>33</v>
      </c>
      <c r="AX734" s="14" t="s">
        <v>82</v>
      </c>
      <c r="AY734" s="229" t="s">
        <v>221</v>
      </c>
    </row>
    <row r="735" spans="1:65" s="2" customFormat="1" ht="21.75" customHeight="1">
      <c r="A735" s="36"/>
      <c r="B735" s="37"/>
      <c r="C735" s="191" t="s">
        <v>1115</v>
      </c>
      <c r="D735" s="191" t="s">
        <v>223</v>
      </c>
      <c r="E735" s="192" t="s">
        <v>1116</v>
      </c>
      <c r="F735" s="193" t="s">
        <v>1117</v>
      </c>
      <c r="G735" s="194" t="s">
        <v>108</v>
      </c>
      <c r="H735" s="195">
        <v>121.72</v>
      </c>
      <c r="I735" s="196"/>
      <c r="J735" s="197">
        <f>ROUND(I735*H735,2)</f>
        <v>0</v>
      </c>
      <c r="K735" s="193" t="s">
        <v>226</v>
      </c>
      <c r="L735" s="41"/>
      <c r="M735" s="198" t="s">
        <v>21</v>
      </c>
      <c r="N735" s="199" t="s">
        <v>45</v>
      </c>
      <c r="O735" s="66"/>
      <c r="P735" s="200">
        <f>O735*H735</f>
        <v>0</v>
      </c>
      <c r="Q735" s="200">
        <v>0.00605</v>
      </c>
      <c r="R735" s="200">
        <f>Q735*H735</f>
        <v>0.736406</v>
      </c>
      <c r="S735" s="200">
        <v>0</v>
      </c>
      <c r="T735" s="201">
        <f>S735*H735</f>
        <v>0</v>
      </c>
      <c r="U735" s="36"/>
      <c r="V735" s="36"/>
      <c r="W735" s="36"/>
      <c r="X735" s="36"/>
      <c r="Y735" s="36"/>
      <c r="Z735" s="36"/>
      <c r="AA735" s="36"/>
      <c r="AB735" s="36"/>
      <c r="AC735" s="36"/>
      <c r="AD735" s="36"/>
      <c r="AE735" s="36"/>
      <c r="AR735" s="202" t="s">
        <v>311</v>
      </c>
      <c r="AT735" s="202" t="s">
        <v>223</v>
      </c>
      <c r="AU735" s="202" t="s">
        <v>84</v>
      </c>
      <c r="AY735" s="19" t="s">
        <v>221</v>
      </c>
      <c r="BE735" s="203">
        <f>IF(N735="základní",J735,0)</f>
        <v>0</v>
      </c>
      <c r="BF735" s="203">
        <f>IF(N735="snížená",J735,0)</f>
        <v>0</v>
      </c>
      <c r="BG735" s="203">
        <f>IF(N735="zákl. přenesená",J735,0)</f>
        <v>0</v>
      </c>
      <c r="BH735" s="203">
        <f>IF(N735="sníž. přenesená",J735,0)</f>
        <v>0</v>
      </c>
      <c r="BI735" s="203">
        <f>IF(N735="nulová",J735,0)</f>
        <v>0</v>
      </c>
      <c r="BJ735" s="19" t="s">
        <v>82</v>
      </c>
      <c r="BK735" s="203">
        <f>ROUND(I735*H735,2)</f>
        <v>0</v>
      </c>
      <c r="BL735" s="19" t="s">
        <v>311</v>
      </c>
      <c r="BM735" s="202" t="s">
        <v>1118</v>
      </c>
    </row>
    <row r="736" spans="1:47" s="2" customFormat="1" ht="19.5">
      <c r="A736" s="36"/>
      <c r="B736" s="37"/>
      <c r="C736" s="38"/>
      <c r="D736" s="204" t="s">
        <v>229</v>
      </c>
      <c r="E736" s="38"/>
      <c r="F736" s="205" t="s">
        <v>1119</v>
      </c>
      <c r="G736" s="38"/>
      <c r="H736" s="38"/>
      <c r="I736" s="111"/>
      <c r="J736" s="38"/>
      <c r="K736" s="38"/>
      <c r="L736" s="41"/>
      <c r="M736" s="206"/>
      <c r="N736" s="207"/>
      <c r="O736" s="66"/>
      <c r="P736" s="66"/>
      <c r="Q736" s="66"/>
      <c r="R736" s="66"/>
      <c r="S736" s="66"/>
      <c r="T736" s="67"/>
      <c r="U736" s="36"/>
      <c r="V736" s="36"/>
      <c r="W736" s="36"/>
      <c r="X736" s="36"/>
      <c r="Y736" s="36"/>
      <c r="Z736" s="36"/>
      <c r="AA736" s="36"/>
      <c r="AB736" s="36"/>
      <c r="AC736" s="36"/>
      <c r="AD736" s="36"/>
      <c r="AE736" s="36"/>
      <c r="AT736" s="19" t="s">
        <v>229</v>
      </c>
      <c r="AU736" s="19" t="s">
        <v>84</v>
      </c>
    </row>
    <row r="737" spans="2:51" s="15" customFormat="1" ht="11.25">
      <c r="B737" s="240"/>
      <c r="C737" s="241"/>
      <c r="D737" s="204" t="s">
        <v>231</v>
      </c>
      <c r="E737" s="242" t="s">
        <v>21</v>
      </c>
      <c r="F737" s="243" t="s">
        <v>337</v>
      </c>
      <c r="G737" s="241"/>
      <c r="H737" s="242" t="s">
        <v>21</v>
      </c>
      <c r="I737" s="244"/>
      <c r="J737" s="241"/>
      <c r="K737" s="241"/>
      <c r="L737" s="245"/>
      <c r="M737" s="246"/>
      <c r="N737" s="247"/>
      <c r="O737" s="247"/>
      <c r="P737" s="247"/>
      <c r="Q737" s="247"/>
      <c r="R737" s="247"/>
      <c r="S737" s="247"/>
      <c r="T737" s="248"/>
      <c r="AT737" s="249" t="s">
        <v>231</v>
      </c>
      <c r="AU737" s="249" t="s">
        <v>84</v>
      </c>
      <c r="AV737" s="15" t="s">
        <v>82</v>
      </c>
      <c r="AW737" s="15" t="s">
        <v>33</v>
      </c>
      <c r="AX737" s="15" t="s">
        <v>74</v>
      </c>
      <c r="AY737" s="249" t="s">
        <v>221</v>
      </c>
    </row>
    <row r="738" spans="2:51" s="13" customFormat="1" ht="11.25">
      <c r="B738" s="208"/>
      <c r="C738" s="209"/>
      <c r="D738" s="204" t="s">
        <v>231</v>
      </c>
      <c r="E738" s="210" t="s">
        <v>21</v>
      </c>
      <c r="F738" s="211" t="s">
        <v>1120</v>
      </c>
      <c r="G738" s="209"/>
      <c r="H738" s="212">
        <v>44.62</v>
      </c>
      <c r="I738" s="213"/>
      <c r="J738" s="209"/>
      <c r="K738" s="209"/>
      <c r="L738" s="214"/>
      <c r="M738" s="215"/>
      <c r="N738" s="216"/>
      <c r="O738" s="216"/>
      <c r="P738" s="216"/>
      <c r="Q738" s="216"/>
      <c r="R738" s="216"/>
      <c r="S738" s="216"/>
      <c r="T738" s="217"/>
      <c r="AT738" s="218" t="s">
        <v>231</v>
      </c>
      <c r="AU738" s="218" t="s">
        <v>84</v>
      </c>
      <c r="AV738" s="13" t="s">
        <v>84</v>
      </c>
      <c r="AW738" s="13" t="s">
        <v>33</v>
      </c>
      <c r="AX738" s="13" t="s">
        <v>74</v>
      </c>
      <c r="AY738" s="218" t="s">
        <v>221</v>
      </c>
    </row>
    <row r="739" spans="2:51" s="13" customFormat="1" ht="11.25">
      <c r="B739" s="208"/>
      <c r="C739" s="209"/>
      <c r="D739" s="204" t="s">
        <v>231</v>
      </c>
      <c r="E739" s="210" t="s">
        <v>21</v>
      </c>
      <c r="F739" s="211" t="s">
        <v>1121</v>
      </c>
      <c r="G739" s="209"/>
      <c r="H739" s="212">
        <v>45.31</v>
      </c>
      <c r="I739" s="213"/>
      <c r="J739" s="209"/>
      <c r="K739" s="209"/>
      <c r="L739" s="214"/>
      <c r="M739" s="215"/>
      <c r="N739" s="216"/>
      <c r="O739" s="216"/>
      <c r="P739" s="216"/>
      <c r="Q739" s="216"/>
      <c r="R739" s="216"/>
      <c r="S739" s="216"/>
      <c r="T739" s="217"/>
      <c r="AT739" s="218" t="s">
        <v>231</v>
      </c>
      <c r="AU739" s="218" t="s">
        <v>84</v>
      </c>
      <c r="AV739" s="13" t="s">
        <v>84</v>
      </c>
      <c r="AW739" s="13" t="s">
        <v>33</v>
      </c>
      <c r="AX739" s="13" t="s">
        <v>74</v>
      </c>
      <c r="AY739" s="218" t="s">
        <v>221</v>
      </c>
    </row>
    <row r="740" spans="2:51" s="13" customFormat="1" ht="11.25">
      <c r="B740" s="208"/>
      <c r="C740" s="209"/>
      <c r="D740" s="204" t="s">
        <v>231</v>
      </c>
      <c r="E740" s="210" t="s">
        <v>21</v>
      </c>
      <c r="F740" s="211" t="s">
        <v>1122</v>
      </c>
      <c r="G740" s="209"/>
      <c r="H740" s="212">
        <v>20.91</v>
      </c>
      <c r="I740" s="213"/>
      <c r="J740" s="209"/>
      <c r="K740" s="209"/>
      <c r="L740" s="214"/>
      <c r="M740" s="215"/>
      <c r="N740" s="216"/>
      <c r="O740" s="216"/>
      <c r="P740" s="216"/>
      <c r="Q740" s="216"/>
      <c r="R740" s="216"/>
      <c r="S740" s="216"/>
      <c r="T740" s="217"/>
      <c r="AT740" s="218" t="s">
        <v>231</v>
      </c>
      <c r="AU740" s="218" t="s">
        <v>84</v>
      </c>
      <c r="AV740" s="13" t="s">
        <v>84</v>
      </c>
      <c r="AW740" s="13" t="s">
        <v>33</v>
      </c>
      <c r="AX740" s="13" t="s">
        <v>74</v>
      </c>
      <c r="AY740" s="218" t="s">
        <v>221</v>
      </c>
    </row>
    <row r="741" spans="2:51" s="16" customFormat="1" ht="11.25">
      <c r="B741" s="250"/>
      <c r="C741" s="251"/>
      <c r="D741" s="204" t="s">
        <v>231</v>
      </c>
      <c r="E741" s="252" t="s">
        <v>21</v>
      </c>
      <c r="F741" s="253" t="s">
        <v>340</v>
      </c>
      <c r="G741" s="251"/>
      <c r="H741" s="254">
        <v>110.84</v>
      </c>
      <c r="I741" s="255"/>
      <c r="J741" s="251"/>
      <c r="K741" s="251"/>
      <c r="L741" s="256"/>
      <c r="M741" s="257"/>
      <c r="N741" s="258"/>
      <c r="O741" s="258"/>
      <c r="P741" s="258"/>
      <c r="Q741" s="258"/>
      <c r="R741" s="258"/>
      <c r="S741" s="258"/>
      <c r="T741" s="259"/>
      <c r="AT741" s="260" t="s">
        <v>231</v>
      </c>
      <c r="AU741" s="260" t="s">
        <v>84</v>
      </c>
      <c r="AV741" s="16" t="s">
        <v>168</v>
      </c>
      <c r="AW741" s="16" t="s">
        <v>33</v>
      </c>
      <c r="AX741" s="16" t="s">
        <v>74</v>
      </c>
      <c r="AY741" s="260" t="s">
        <v>221</v>
      </c>
    </row>
    <row r="742" spans="2:51" s="13" customFormat="1" ht="11.25">
      <c r="B742" s="208"/>
      <c r="C742" s="209"/>
      <c r="D742" s="204" t="s">
        <v>231</v>
      </c>
      <c r="E742" s="210" t="s">
        <v>21</v>
      </c>
      <c r="F742" s="211" t="s">
        <v>1123</v>
      </c>
      <c r="G742" s="209"/>
      <c r="H742" s="212">
        <v>4.48</v>
      </c>
      <c r="I742" s="213"/>
      <c r="J742" s="209"/>
      <c r="K742" s="209"/>
      <c r="L742" s="214"/>
      <c r="M742" s="215"/>
      <c r="N742" s="216"/>
      <c r="O742" s="216"/>
      <c r="P742" s="216"/>
      <c r="Q742" s="216"/>
      <c r="R742" s="216"/>
      <c r="S742" s="216"/>
      <c r="T742" s="217"/>
      <c r="AT742" s="218" t="s">
        <v>231</v>
      </c>
      <c r="AU742" s="218" t="s">
        <v>84</v>
      </c>
      <c r="AV742" s="13" t="s">
        <v>84</v>
      </c>
      <c r="AW742" s="13" t="s">
        <v>33</v>
      </c>
      <c r="AX742" s="13" t="s">
        <v>74</v>
      </c>
      <c r="AY742" s="218" t="s">
        <v>221</v>
      </c>
    </row>
    <row r="743" spans="2:51" s="13" customFormat="1" ht="11.25">
      <c r="B743" s="208"/>
      <c r="C743" s="209"/>
      <c r="D743" s="204" t="s">
        <v>231</v>
      </c>
      <c r="E743" s="210" t="s">
        <v>21</v>
      </c>
      <c r="F743" s="211" t="s">
        <v>1124</v>
      </c>
      <c r="G743" s="209"/>
      <c r="H743" s="212">
        <v>1.6</v>
      </c>
      <c r="I743" s="213"/>
      <c r="J743" s="209"/>
      <c r="K743" s="209"/>
      <c r="L743" s="214"/>
      <c r="M743" s="215"/>
      <c r="N743" s="216"/>
      <c r="O743" s="216"/>
      <c r="P743" s="216"/>
      <c r="Q743" s="216"/>
      <c r="R743" s="216"/>
      <c r="S743" s="216"/>
      <c r="T743" s="217"/>
      <c r="AT743" s="218" t="s">
        <v>231</v>
      </c>
      <c r="AU743" s="218" t="s">
        <v>84</v>
      </c>
      <c r="AV743" s="13" t="s">
        <v>84</v>
      </c>
      <c r="AW743" s="13" t="s">
        <v>33</v>
      </c>
      <c r="AX743" s="13" t="s">
        <v>74</v>
      </c>
      <c r="AY743" s="218" t="s">
        <v>221</v>
      </c>
    </row>
    <row r="744" spans="2:51" s="13" customFormat="1" ht="11.25">
      <c r="B744" s="208"/>
      <c r="C744" s="209"/>
      <c r="D744" s="204" t="s">
        <v>231</v>
      </c>
      <c r="E744" s="210" t="s">
        <v>21</v>
      </c>
      <c r="F744" s="211" t="s">
        <v>1125</v>
      </c>
      <c r="G744" s="209"/>
      <c r="H744" s="212">
        <v>1.6</v>
      </c>
      <c r="I744" s="213"/>
      <c r="J744" s="209"/>
      <c r="K744" s="209"/>
      <c r="L744" s="214"/>
      <c r="M744" s="215"/>
      <c r="N744" s="216"/>
      <c r="O744" s="216"/>
      <c r="P744" s="216"/>
      <c r="Q744" s="216"/>
      <c r="R744" s="216"/>
      <c r="S744" s="216"/>
      <c r="T744" s="217"/>
      <c r="AT744" s="218" t="s">
        <v>231</v>
      </c>
      <c r="AU744" s="218" t="s">
        <v>84</v>
      </c>
      <c r="AV744" s="13" t="s">
        <v>84</v>
      </c>
      <c r="AW744" s="13" t="s">
        <v>33</v>
      </c>
      <c r="AX744" s="13" t="s">
        <v>74</v>
      </c>
      <c r="AY744" s="218" t="s">
        <v>221</v>
      </c>
    </row>
    <row r="745" spans="2:51" s="13" customFormat="1" ht="11.25">
      <c r="B745" s="208"/>
      <c r="C745" s="209"/>
      <c r="D745" s="204" t="s">
        <v>231</v>
      </c>
      <c r="E745" s="210" t="s">
        <v>21</v>
      </c>
      <c r="F745" s="211" t="s">
        <v>1126</v>
      </c>
      <c r="G745" s="209"/>
      <c r="H745" s="212">
        <v>3.2</v>
      </c>
      <c r="I745" s="213"/>
      <c r="J745" s="209"/>
      <c r="K745" s="209"/>
      <c r="L745" s="214"/>
      <c r="M745" s="215"/>
      <c r="N745" s="216"/>
      <c r="O745" s="216"/>
      <c r="P745" s="216"/>
      <c r="Q745" s="216"/>
      <c r="R745" s="216"/>
      <c r="S745" s="216"/>
      <c r="T745" s="217"/>
      <c r="AT745" s="218" t="s">
        <v>231</v>
      </c>
      <c r="AU745" s="218" t="s">
        <v>84</v>
      </c>
      <c r="AV745" s="13" t="s">
        <v>84</v>
      </c>
      <c r="AW745" s="13" t="s">
        <v>33</v>
      </c>
      <c r="AX745" s="13" t="s">
        <v>74</v>
      </c>
      <c r="AY745" s="218" t="s">
        <v>221</v>
      </c>
    </row>
    <row r="746" spans="2:51" s="16" customFormat="1" ht="11.25">
      <c r="B746" s="250"/>
      <c r="C746" s="251"/>
      <c r="D746" s="204" t="s">
        <v>231</v>
      </c>
      <c r="E746" s="252" t="s">
        <v>21</v>
      </c>
      <c r="F746" s="253" t="s">
        <v>340</v>
      </c>
      <c r="G746" s="251"/>
      <c r="H746" s="254">
        <v>10.88</v>
      </c>
      <c r="I746" s="255"/>
      <c r="J746" s="251"/>
      <c r="K746" s="251"/>
      <c r="L746" s="256"/>
      <c r="M746" s="257"/>
      <c r="N746" s="258"/>
      <c r="O746" s="258"/>
      <c r="P746" s="258"/>
      <c r="Q746" s="258"/>
      <c r="R746" s="258"/>
      <c r="S746" s="258"/>
      <c r="T746" s="259"/>
      <c r="AT746" s="260" t="s">
        <v>231</v>
      </c>
      <c r="AU746" s="260" t="s">
        <v>84</v>
      </c>
      <c r="AV746" s="16" t="s">
        <v>168</v>
      </c>
      <c r="AW746" s="16" t="s">
        <v>33</v>
      </c>
      <c r="AX746" s="16" t="s">
        <v>74</v>
      </c>
      <c r="AY746" s="260" t="s">
        <v>221</v>
      </c>
    </row>
    <row r="747" spans="2:51" s="14" customFormat="1" ht="11.25">
      <c r="B747" s="219"/>
      <c r="C747" s="220"/>
      <c r="D747" s="204" t="s">
        <v>231</v>
      </c>
      <c r="E747" s="221" t="s">
        <v>148</v>
      </c>
      <c r="F747" s="222" t="s">
        <v>239</v>
      </c>
      <c r="G747" s="220"/>
      <c r="H747" s="223">
        <v>121.72</v>
      </c>
      <c r="I747" s="224"/>
      <c r="J747" s="220"/>
      <c r="K747" s="220"/>
      <c r="L747" s="225"/>
      <c r="M747" s="226"/>
      <c r="N747" s="227"/>
      <c r="O747" s="227"/>
      <c r="P747" s="227"/>
      <c r="Q747" s="227"/>
      <c r="R747" s="227"/>
      <c r="S747" s="227"/>
      <c r="T747" s="228"/>
      <c r="AT747" s="229" t="s">
        <v>231</v>
      </c>
      <c r="AU747" s="229" t="s">
        <v>84</v>
      </c>
      <c r="AV747" s="14" t="s">
        <v>227</v>
      </c>
      <c r="AW747" s="14" t="s">
        <v>33</v>
      </c>
      <c r="AX747" s="14" t="s">
        <v>82</v>
      </c>
      <c r="AY747" s="229" t="s">
        <v>221</v>
      </c>
    </row>
    <row r="748" spans="1:65" s="2" customFormat="1" ht="21.75" customHeight="1">
      <c r="A748" s="36"/>
      <c r="B748" s="37"/>
      <c r="C748" s="191" t="s">
        <v>1127</v>
      </c>
      <c r="D748" s="191" t="s">
        <v>223</v>
      </c>
      <c r="E748" s="192" t="s">
        <v>1128</v>
      </c>
      <c r="F748" s="193" t="s">
        <v>1129</v>
      </c>
      <c r="G748" s="194" t="s">
        <v>108</v>
      </c>
      <c r="H748" s="195">
        <v>121.72</v>
      </c>
      <c r="I748" s="196"/>
      <c r="J748" s="197">
        <f>ROUND(I748*H748,2)</f>
        <v>0</v>
      </c>
      <c r="K748" s="193" t="s">
        <v>226</v>
      </c>
      <c r="L748" s="41"/>
      <c r="M748" s="198" t="s">
        <v>21</v>
      </c>
      <c r="N748" s="199" t="s">
        <v>45</v>
      </c>
      <c r="O748" s="66"/>
      <c r="P748" s="200">
        <f>O748*H748</f>
        <v>0</v>
      </c>
      <c r="Q748" s="200">
        <v>0</v>
      </c>
      <c r="R748" s="200">
        <f>Q748*H748</f>
        <v>0</v>
      </c>
      <c r="S748" s="200">
        <v>0</v>
      </c>
      <c r="T748" s="201">
        <f>S748*H748</f>
        <v>0</v>
      </c>
      <c r="U748" s="36"/>
      <c r="V748" s="36"/>
      <c r="W748" s="36"/>
      <c r="X748" s="36"/>
      <c r="Y748" s="36"/>
      <c r="Z748" s="36"/>
      <c r="AA748" s="36"/>
      <c r="AB748" s="36"/>
      <c r="AC748" s="36"/>
      <c r="AD748" s="36"/>
      <c r="AE748" s="36"/>
      <c r="AR748" s="202" t="s">
        <v>311</v>
      </c>
      <c r="AT748" s="202" t="s">
        <v>223</v>
      </c>
      <c r="AU748" s="202" t="s">
        <v>84</v>
      </c>
      <c r="AY748" s="19" t="s">
        <v>221</v>
      </c>
      <c r="BE748" s="203">
        <f>IF(N748="základní",J748,0)</f>
        <v>0</v>
      </c>
      <c r="BF748" s="203">
        <f>IF(N748="snížená",J748,0)</f>
        <v>0</v>
      </c>
      <c r="BG748" s="203">
        <f>IF(N748="zákl. přenesená",J748,0)</f>
        <v>0</v>
      </c>
      <c r="BH748" s="203">
        <f>IF(N748="sníž. přenesená",J748,0)</f>
        <v>0</v>
      </c>
      <c r="BI748" s="203">
        <f>IF(N748="nulová",J748,0)</f>
        <v>0</v>
      </c>
      <c r="BJ748" s="19" t="s">
        <v>82</v>
      </c>
      <c r="BK748" s="203">
        <f>ROUND(I748*H748,2)</f>
        <v>0</v>
      </c>
      <c r="BL748" s="19" t="s">
        <v>311</v>
      </c>
      <c r="BM748" s="202" t="s">
        <v>1130</v>
      </c>
    </row>
    <row r="749" spans="1:47" s="2" customFormat="1" ht="19.5">
      <c r="A749" s="36"/>
      <c r="B749" s="37"/>
      <c r="C749" s="38"/>
      <c r="D749" s="204" t="s">
        <v>229</v>
      </c>
      <c r="E749" s="38"/>
      <c r="F749" s="205" t="s">
        <v>1131</v>
      </c>
      <c r="G749" s="38"/>
      <c r="H749" s="38"/>
      <c r="I749" s="111"/>
      <c r="J749" s="38"/>
      <c r="K749" s="38"/>
      <c r="L749" s="41"/>
      <c r="M749" s="206"/>
      <c r="N749" s="207"/>
      <c r="O749" s="66"/>
      <c r="P749" s="66"/>
      <c r="Q749" s="66"/>
      <c r="R749" s="66"/>
      <c r="S749" s="66"/>
      <c r="T749" s="67"/>
      <c r="U749" s="36"/>
      <c r="V749" s="36"/>
      <c r="W749" s="36"/>
      <c r="X749" s="36"/>
      <c r="Y749" s="36"/>
      <c r="Z749" s="36"/>
      <c r="AA749" s="36"/>
      <c r="AB749" s="36"/>
      <c r="AC749" s="36"/>
      <c r="AD749" s="36"/>
      <c r="AE749" s="36"/>
      <c r="AT749" s="19" t="s">
        <v>229</v>
      </c>
      <c r="AU749" s="19" t="s">
        <v>84</v>
      </c>
    </row>
    <row r="750" spans="2:51" s="13" customFormat="1" ht="11.25">
      <c r="B750" s="208"/>
      <c r="C750" s="209"/>
      <c r="D750" s="204" t="s">
        <v>231</v>
      </c>
      <c r="E750" s="210" t="s">
        <v>21</v>
      </c>
      <c r="F750" s="211" t="s">
        <v>148</v>
      </c>
      <c r="G750" s="209"/>
      <c r="H750" s="212">
        <v>121.72</v>
      </c>
      <c r="I750" s="213"/>
      <c r="J750" s="209"/>
      <c r="K750" s="209"/>
      <c r="L750" s="214"/>
      <c r="M750" s="215"/>
      <c r="N750" s="216"/>
      <c r="O750" s="216"/>
      <c r="P750" s="216"/>
      <c r="Q750" s="216"/>
      <c r="R750" s="216"/>
      <c r="S750" s="216"/>
      <c r="T750" s="217"/>
      <c r="AT750" s="218" t="s">
        <v>231</v>
      </c>
      <c r="AU750" s="218" t="s">
        <v>84</v>
      </c>
      <c r="AV750" s="13" t="s">
        <v>84</v>
      </c>
      <c r="AW750" s="13" t="s">
        <v>33</v>
      </c>
      <c r="AX750" s="13" t="s">
        <v>82</v>
      </c>
      <c r="AY750" s="218" t="s">
        <v>221</v>
      </c>
    </row>
    <row r="751" spans="1:65" s="2" customFormat="1" ht="21.75" customHeight="1">
      <c r="A751" s="36"/>
      <c r="B751" s="37"/>
      <c r="C751" s="191" t="s">
        <v>1132</v>
      </c>
      <c r="D751" s="191" t="s">
        <v>223</v>
      </c>
      <c r="E751" s="192" t="s">
        <v>1133</v>
      </c>
      <c r="F751" s="193" t="s">
        <v>1134</v>
      </c>
      <c r="G751" s="194" t="s">
        <v>108</v>
      </c>
      <c r="H751" s="195">
        <v>0.48</v>
      </c>
      <c r="I751" s="196"/>
      <c r="J751" s="197">
        <f>ROUND(I751*H751,2)</f>
        <v>0</v>
      </c>
      <c r="K751" s="193" t="s">
        <v>226</v>
      </c>
      <c r="L751" s="41"/>
      <c r="M751" s="198" t="s">
        <v>21</v>
      </c>
      <c r="N751" s="199" t="s">
        <v>45</v>
      </c>
      <c r="O751" s="66"/>
      <c r="P751" s="200">
        <f>O751*H751</f>
        <v>0</v>
      </c>
      <c r="Q751" s="200">
        <v>0.00058</v>
      </c>
      <c r="R751" s="200">
        <f>Q751*H751</f>
        <v>0.0002784</v>
      </c>
      <c r="S751" s="200">
        <v>0</v>
      </c>
      <c r="T751" s="201">
        <f>S751*H751</f>
        <v>0</v>
      </c>
      <c r="U751" s="36"/>
      <c r="V751" s="36"/>
      <c r="W751" s="36"/>
      <c r="X751" s="36"/>
      <c r="Y751" s="36"/>
      <c r="Z751" s="36"/>
      <c r="AA751" s="36"/>
      <c r="AB751" s="36"/>
      <c r="AC751" s="36"/>
      <c r="AD751" s="36"/>
      <c r="AE751" s="36"/>
      <c r="AR751" s="202" t="s">
        <v>311</v>
      </c>
      <c r="AT751" s="202" t="s">
        <v>223</v>
      </c>
      <c r="AU751" s="202" t="s">
        <v>84</v>
      </c>
      <c r="AY751" s="19" t="s">
        <v>221</v>
      </c>
      <c r="BE751" s="203">
        <f>IF(N751="základní",J751,0)</f>
        <v>0</v>
      </c>
      <c r="BF751" s="203">
        <f>IF(N751="snížená",J751,0)</f>
        <v>0</v>
      </c>
      <c r="BG751" s="203">
        <f>IF(N751="zákl. přenesená",J751,0)</f>
        <v>0</v>
      </c>
      <c r="BH751" s="203">
        <f>IF(N751="sníž. přenesená",J751,0)</f>
        <v>0</v>
      </c>
      <c r="BI751" s="203">
        <f>IF(N751="nulová",J751,0)</f>
        <v>0</v>
      </c>
      <c r="BJ751" s="19" t="s">
        <v>82</v>
      </c>
      <c r="BK751" s="203">
        <f>ROUND(I751*H751,2)</f>
        <v>0</v>
      </c>
      <c r="BL751" s="19" t="s">
        <v>311</v>
      </c>
      <c r="BM751" s="202" t="s">
        <v>1135</v>
      </c>
    </row>
    <row r="752" spans="1:47" s="2" customFormat="1" ht="19.5">
      <c r="A752" s="36"/>
      <c r="B752" s="37"/>
      <c r="C752" s="38"/>
      <c r="D752" s="204" t="s">
        <v>229</v>
      </c>
      <c r="E752" s="38"/>
      <c r="F752" s="205" t="s">
        <v>1136</v>
      </c>
      <c r="G752" s="38"/>
      <c r="H752" s="38"/>
      <c r="I752" s="111"/>
      <c r="J752" s="38"/>
      <c r="K752" s="38"/>
      <c r="L752" s="41"/>
      <c r="M752" s="206"/>
      <c r="N752" s="207"/>
      <c r="O752" s="66"/>
      <c r="P752" s="66"/>
      <c r="Q752" s="66"/>
      <c r="R752" s="66"/>
      <c r="S752" s="66"/>
      <c r="T752" s="67"/>
      <c r="U752" s="36"/>
      <c r="V752" s="36"/>
      <c r="W752" s="36"/>
      <c r="X752" s="36"/>
      <c r="Y752" s="36"/>
      <c r="Z752" s="36"/>
      <c r="AA752" s="36"/>
      <c r="AB752" s="36"/>
      <c r="AC752" s="36"/>
      <c r="AD752" s="36"/>
      <c r="AE752" s="36"/>
      <c r="AT752" s="19" t="s">
        <v>229</v>
      </c>
      <c r="AU752" s="19" t="s">
        <v>84</v>
      </c>
    </row>
    <row r="753" spans="1:65" s="2" customFormat="1" ht="21.75" customHeight="1">
      <c r="A753" s="36"/>
      <c r="B753" s="37"/>
      <c r="C753" s="230" t="s">
        <v>1137</v>
      </c>
      <c r="D753" s="230" t="s">
        <v>253</v>
      </c>
      <c r="E753" s="231" t="s">
        <v>1138</v>
      </c>
      <c r="F753" s="232" t="s">
        <v>1139</v>
      </c>
      <c r="G753" s="233" t="s">
        <v>108</v>
      </c>
      <c r="H753" s="234">
        <v>0.528</v>
      </c>
      <c r="I753" s="235"/>
      <c r="J753" s="236">
        <f>ROUND(I753*H753,2)</f>
        <v>0</v>
      </c>
      <c r="K753" s="232" t="s">
        <v>226</v>
      </c>
      <c r="L753" s="237"/>
      <c r="M753" s="238" t="s">
        <v>21</v>
      </c>
      <c r="N753" s="239" t="s">
        <v>45</v>
      </c>
      <c r="O753" s="66"/>
      <c r="P753" s="200">
        <f>O753*H753</f>
        <v>0</v>
      </c>
      <c r="Q753" s="200">
        <v>0.012</v>
      </c>
      <c r="R753" s="200">
        <f>Q753*H753</f>
        <v>0.0063360000000000005</v>
      </c>
      <c r="S753" s="200">
        <v>0</v>
      </c>
      <c r="T753" s="201">
        <f>S753*H753</f>
        <v>0</v>
      </c>
      <c r="U753" s="36"/>
      <c r="V753" s="36"/>
      <c r="W753" s="36"/>
      <c r="X753" s="36"/>
      <c r="Y753" s="36"/>
      <c r="Z753" s="36"/>
      <c r="AA753" s="36"/>
      <c r="AB753" s="36"/>
      <c r="AC753" s="36"/>
      <c r="AD753" s="36"/>
      <c r="AE753" s="36"/>
      <c r="AR753" s="202" t="s">
        <v>413</v>
      </c>
      <c r="AT753" s="202" t="s">
        <v>253</v>
      </c>
      <c r="AU753" s="202" t="s">
        <v>84</v>
      </c>
      <c r="AY753" s="19" t="s">
        <v>221</v>
      </c>
      <c r="BE753" s="203">
        <f>IF(N753="základní",J753,0)</f>
        <v>0</v>
      </c>
      <c r="BF753" s="203">
        <f>IF(N753="snížená",J753,0)</f>
        <v>0</v>
      </c>
      <c r="BG753" s="203">
        <f>IF(N753="zákl. přenesená",J753,0)</f>
        <v>0</v>
      </c>
      <c r="BH753" s="203">
        <f>IF(N753="sníž. přenesená",J753,0)</f>
        <v>0</v>
      </c>
      <c r="BI753" s="203">
        <f>IF(N753="nulová",J753,0)</f>
        <v>0</v>
      </c>
      <c r="BJ753" s="19" t="s">
        <v>82</v>
      </c>
      <c r="BK753" s="203">
        <f>ROUND(I753*H753,2)</f>
        <v>0</v>
      </c>
      <c r="BL753" s="19" t="s">
        <v>311</v>
      </c>
      <c r="BM753" s="202" t="s">
        <v>1140</v>
      </c>
    </row>
    <row r="754" spans="1:47" s="2" customFormat="1" ht="11.25">
      <c r="A754" s="36"/>
      <c r="B754" s="37"/>
      <c r="C754" s="38"/>
      <c r="D754" s="204" t="s">
        <v>229</v>
      </c>
      <c r="E754" s="38"/>
      <c r="F754" s="205" t="s">
        <v>1139</v>
      </c>
      <c r="G754" s="38"/>
      <c r="H754" s="38"/>
      <c r="I754" s="111"/>
      <c r="J754" s="38"/>
      <c r="K754" s="38"/>
      <c r="L754" s="41"/>
      <c r="M754" s="206"/>
      <c r="N754" s="207"/>
      <c r="O754" s="66"/>
      <c r="P754" s="66"/>
      <c r="Q754" s="66"/>
      <c r="R754" s="66"/>
      <c r="S754" s="66"/>
      <c r="T754" s="67"/>
      <c r="U754" s="36"/>
      <c r="V754" s="36"/>
      <c r="W754" s="36"/>
      <c r="X754" s="36"/>
      <c r="Y754" s="36"/>
      <c r="Z754" s="36"/>
      <c r="AA754" s="36"/>
      <c r="AB754" s="36"/>
      <c r="AC754" s="36"/>
      <c r="AD754" s="36"/>
      <c r="AE754" s="36"/>
      <c r="AT754" s="19" t="s">
        <v>229</v>
      </c>
      <c r="AU754" s="19" t="s">
        <v>84</v>
      </c>
    </row>
    <row r="755" spans="2:51" s="13" customFormat="1" ht="11.25">
      <c r="B755" s="208"/>
      <c r="C755" s="209"/>
      <c r="D755" s="204" t="s">
        <v>231</v>
      </c>
      <c r="E755" s="210" t="s">
        <v>21</v>
      </c>
      <c r="F755" s="211" t="s">
        <v>1141</v>
      </c>
      <c r="G755" s="209"/>
      <c r="H755" s="212">
        <v>0.48</v>
      </c>
      <c r="I755" s="213"/>
      <c r="J755" s="209"/>
      <c r="K755" s="209"/>
      <c r="L755" s="214"/>
      <c r="M755" s="215"/>
      <c r="N755" s="216"/>
      <c r="O755" s="216"/>
      <c r="P755" s="216"/>
      <c r="Q755" s="216"/>
      <c r="R755" s="216"/>
      <c r="S755" s="216"/>
      <c r="T755" s="217"/>
      <c r="AT755" s="218" t="s">
        <v>231</v>
      </c>
      <c r="AU755" s="218" t="s">
        <v>84</v>
      </c>
      <c r="AV755" s="13" t="s">
        <v>84</v>
      </c>
      <c r="AW755" s="13" t="s">
        <v>33</v>
      </c>
      <c r="AX755" s="13" t="s">
        <v>82</v>
      </c>
      <c r="AY755" s="218" t="s">
        <v>221</v>
      </c>
    </row>
    <row r="756" spans="2:51" s="13" customFormat="1" ht="11.25">
      <c r="B756" s="208"/>
      <c r="C756" s="209"/>
      <c r="D756" s="204" t="s">
        <v>231</v>
      </c>
      <c r="E756" s="209"/>
      <c r="F756" s="211" t="s">
        <v>1142</v>
      </c>
      <c r="G756" s="209"/>
      <c r="H756" s="212">
        <v>0.528</v>
      </c>
      <c r="I756" s="213"/>
      <c r="J756" s="209"/>
      <c r="K756" s="209"/>
      <c r="L756" s="214"/>
      <c r="M756" s="215"/>
      <c r="N756" s="216"/>
      <c r="O756" s="216"/>
      <c r="P756" s="216"/>
      <c r="Q756" s="216"/>
      <c r="R756" s="216"/>
      <c r="S756" s="216"/>
      <c r="T756" s="217"/>
      <c r="AT756" s="218" t="s">
        <v>231</v>
      </c>
      <c r="AU756" s="218" t="s">
        <v>84</v>
      </c>
      <c r="AV756" s="13" t="s">
        <v>84</v>
      </c>
      <c r="AW756" s="13" t="s">
        <v>4</v>
      </c>
      <c r="AX756" s="13" t="s">
        <v>82</v>
      </c>
      <c r="AY756" s="218" t="s">
        <v>221</v>
      </c>
    </row>
    <row r="757" spans="1:65" s="2" customFormat="1" ht="16.5" customHeight="1">
      <c r="A757" s="36"/>
      <c r="B757" s="37"/>
      <c r="C757" s="191" t="s">
        <v>1143</v>
      </c>
      <c r="D757" s="191" t="s">
        <v>223</v>
      </c>
      <c r="E757" s="192" t="s">
        <v>1144</v>
      </c>
      <c r="F757" s="193" t="s">
        <v>1145</v>
      </c>
      <c r="G757" s="194" t="s">
        <v>129</v>
      </c>
      <c r="H757" s="195">
        <v>33.77</v>
      </c>
      <c r="I757" s="196"/>
      <c r="J757" s="197">
        <f>ROUND(I757*H757,2)</f>
        <v>0</v>
      </c>
      <c r="K757" s="193" t="s">
        <v>226</v>
      </c>
      <c r="L757" s="41"/>
      <c r="M757" s="198" t="s">
        <v>21</v>
      </c>
      <c r="N757" s="199" t="s">
        <v>45</v>
      </c>
      <c r="O757" s="66"/>
      <c r="P757" s="200">
        <f>O757*H757</f>
        <v>0</v>
      </c>
      <c r="Q757" s="200">
        <v>0.00055</v>
      </c>
      <c r="R757" s="200">
        <f>Q757*H757</f>
        <v>0.018573500000000003</v>
      </c>
      <c r="S757" s="200">
        <v>0</v>
      </c>
      <c r="T757" s="201">
        <f>S757*H757</f>
        <v>0</v>
      </c>
      <c r="U757" s="36"/>
      <c r="V757" s="36"/>
      <c r="W757" s="36"/>
      <c r="X757" s="36"/>
      <c r="Y757" s="36"/>
      <c r="Z757" s="36"/>
      <c r="AA757" s="36"/>
      <c r="AB757" s="36"/>
      <c r="AC757" s="36"/>
      <c r="AD757" s="36"/>
      <c r="AE757" s="36"/>
      <c r="AR757" s="202" t="s">
        <v>311</v>
      </c>
      <c r="AT757" s="202" t="s">
        <v>223</v>
      </c>
      <c r="AU757" s="202" t="s">
        <v>84</v>
      </c>
      <c r="AY757" s="19" t="s">
        <v>221</v>
      </c>
      <c r="BE757" s="203">
        <f>IF(N757="základní",J757,0)</f>
        <v>0</v>
      </c>
      <c r="BF757" s="203">
        <f>IF(N757="snížená",J757,0)</f>
        <v>0</v>
      </c>
      <c r="BG757" s="203">
        <f>IF(N757="zákl. přenesená",J757,0)</f>
        <v>0</v>
      </c>
      <c r="BH757" s="203">
        <f>IF(N757="sníž. přenesená",J757,0)</f>
        <v>0</v>
      </c>
      <c r="BI757" s="203">
        <f>IF(N757="nulová",J757,0)</f>
        <v>0</v>
      </c>
      <c r="BJ757" s="19" t="s">
        <v>82</v>
      </c>
      <c r="BK757" s="203">
        <f>ROUND(I757*H757,2)</f>
        <v>0</v>
      </c>
      <c r="BL757" s="19" t="s">
        <v>311</v>
      </c>
      <c r="BM757" s="202" t="s">
        <v>1146</v>
      </c>
    </row>
    <row r="758" spans="1:47" s="2" customFormat="1" ht="19.5">
      <c r="A758" s="36"/>
      <c r="B758" s="37"/>
      <c r="C758" s="38"/>
      <c r="D758" s="204" t="s">
        <v>229</v>
      </c>
      <c r="E758" s="38"/>
      <c r="F758" s="205" t="s">
        <v>1147</v>
      </c>
      <c r="G758" s="38"/>
      <c r="H758" s="38"/>
      <c r="I758" s="111"/>
      <c r="J758" s="38"/>
      <c r="K758" s="38"/>
      <c r="L758" s="41"/>
      <c r="M758" s="206"/>
      <c r="N758" s="207"/>
      <c r="O758" s="66"/>
      <c r="P758" s="66"/>
      <c r="Q758" s="66"/>
      <c r="R758" s="66"/>
      <c r="S758" s="66"/>
      <c r="T758" s="67"/>
      <c r="U758" s="36"/>
      <c r="V758" s="36"/>
      <c r="W758" s="36"/>
      <c r="X758" s="36"/>
      <c r="Y758" s="36"/>
      <c r="Z758" s="36"/>
      <c r="AA758" s="36"/>
      <c r="AB758" s="36"/>
      <c r="AC758" s="36"/>
      <c r="AD758" s="36"/>
      <c r="AE758" s="36"/>
      <c r="AT758" s="19" t="s">
        <v>229</v>
      </c>
      <c r="AU758" s="19" t="s">
        <v>84</v>
      </c>
    </row>
    <row r="759" spans="2:51" s="15" customFormat="1" ht="11.25">
      <c r="B759" s="240"/>
      <c r="C759" s="241"/>
      <c r="D759" s="204" t="s">
        <v>231</v>
      </c>
      <c r="E759" s="242" t="s">
        <v>21</v>
      </c>
      <c r="F759" s="243" t="s">
        <v>337</v>
      </c>
      <c r="G759" s="241"/>
      <c r="H759" s="242" t="s">
        <v>21</v>
      </c>
      <c r="I759" s="244"/>
      <c r="J759" s="241"/>
      <c r="K759" s="241"/>
      <c r="L759" s="245"/>
      <c r="M759" s="246"/>
      <c r="N759" s="247"/>
      <c r="O759" s="247"/>
      <c r="P759" s="247"/>
      <c r="Q759" s="247"/>
      <c r="R759" s="247"/>
      <c r="S759" s="247"/>
      <c r="T759" s="248"/>
      <c r="AT759" s="249" t="s">
        <v>231</v>
      </c>
      <c r="AU759" s="249" t="s">
        <v>84</v>
      </c>
      <c r="AV759" s="15" t="s">
        <v>82</v>
      </c>
      <c r="AW759" s="15" t="s">
        <v>33</v>
      </c>
      <c r="AX759" s="15" t="s">
        <v>74</v>
      </c>
      <c r="AY759" s="249" t="s">
        <v>221</v>
      </c>
    </row>
    <row r="760" spans="2:51" s="13" customFormat="1" ht="11.25">
      <c r="B760" s="208"/>
      <c r="C760" s="209"/>
      <c r="D760" s="204" t="s">
        <v>231</v>
      </c>
      <c r="E760" s="210" t="s">
        <v>21</v>
      </c>
      <c r="F760" s="211" t="s">
        <v>1148</v>
      </c>
      <c r="G760" s="209"/>
      <c r="H760" s="212">
        <v>11.7</v>
      </c>
      <c r="I760" s="213"/>
      <c r="J760" s="209"/>
      <c r="K760" s="209"/>
      <c r="L760" s="214"/>
      <c r="M760" s="215"/>
      <c r="N760" s="216"/>
      <c r="O760" s="216"/>
      <c r="P760" s="216"/>
      <c r="Q760" s="216"/>
      <c r="R760" s="216"/>
      <c r="S760" s="216"/>
      <c r="T760" s="217"/>
      <c r="AT760" s="218" t="s">
        <v>231</v>
      </c>
      <c r="AU760" s="218" t="s">
        <v>84</v>
      </c>
      <c r="AV760" s="13" t="s">
        <v>84</v>
      </c>
      <c r="AW760" s="13" t="s">
        <v>33</v>
      </c>
      <c r="AX760" s="13" t="s">
        <v>74</v>
      </c>
      <c r="AY760" s="218" t="s">
        <v>221</v>
      </c>
    </row>
    <row r="761" spans="2:51" s="13" customFormat="1" ht="11.25">
      <c r="B761" s="208"/>
      <c r="C761" s="209"/>
      <c r="D761" s="204" t="s">
        <v>231</v>
      </c>
      <c r="E761" s="210" t="s">
        <v>21</v>
      </c>
      <c r="F761" s="211" t="s">
        <v>1149</v>
      </c>
      <c r="G761" s="209"/>
      <c r="H761" s="212">
        <v>11.3</v>
      </c>
      <c r="I761" s="213"/>
      <c r="J761" s="209"/>
      <c r="K761" s="209"/>
      <c r="L761" s="214"/>
      <c r="M761" s="215"/>
      <c r="N761" s="216"/>
      <c r="O761" s="216"/>
      <c r="P761" s="216"/>
      <c r="Q761" s="216"/>
      <c r="R761" s="216"/>
      <c r="S761" s="216"/>
      <c r="T761" s="217"/>
      <c r="AT761" s="218" t="s">
        <v>231</v>
      </c>
      <c r="AU761" s="218" t="s">
        <v>84</v>
      </c>
      <c r="AV761" s="13" t="s">
        <v>84</v>
      </c>
      <c r="AW761" s="13" t="s">
        <v>33</v>
      </c>
      <c r="AX761" s="13" t="s">
        <v>74</v>
      </c>
      <c r="AY761" s="218" t="s">
        <v>221</v>
      </c>
    </row>
    <row r="762" spans="2:51" s="13" customFormat="1" ht="11.25">
      <c r="B762" s="208"/>
      <c r="C762" s="209"/>
      <c r="D762" s="204" t="s">
        <v>231</v>
      </c>
      <c r="E762" s="210" t="s">
        <v>21</v>
      </c>
      <c r="F762" s="211" t="s">
        <v>1150</v>
      </c>
      <c r="G762" s="209"/>
      <c r="H762" s="212">
        <v>6.1</v>
      </c>
      <c r="I762" s="213"/>
      <c r="J762" s="209"/>
      <c r="K762" s="209"/>
      <c r="L762" s="214"/>
      <c r="M762" s="215"/>
      <c r="N762" s="216"/>
      <c r="O762" s="216"/>
      <c r="P762" s="216"/>
      <c r="Q762" s="216"/>
      <c r="R762" s="216"/>
      <c r="S762" s="216"/>
      <c r="T762" s="217"/>
      <c r="AT762" s="218" t="s">
        <v>231</v>
      </c>
      <c r="AU762" s="218" t="s">
        <v>84</v>
      </c>
      <c r="AV762" s="13" t="s">
        <v>84</v>
      </c>
      <c r="AW762" s="13" t="s">
        <v>33</v>
      </c>
      <c r="AX762" s="13" t="s">
        <v>74</v>
      </c>
      <c r="AY762" s="218" t="s">
        <v>221</v>
      </c>
    </row>
    <row r="763" spans="2:51" s="16" customFormat="1" ht="11.25">
      <c r="B763" s="250"/>
      <c r="C763" s="251"/>
      <c r="D763" s="204" t="s">
        <v>231</v>
      </c>
      <c r="E763" s="252" t="s">
        <v>21</v>
      </c>
      <c r="F763" s="253" t="s">
        <v>340</v>
      </c>
      <c r="G763" s="251"/>
      <c r="H763" s="254">
        <v>29.1</v>
      </c>
      <c r="I763" s="255"/>
      <c r="J763" s="251"/>
      <c r="K763" s="251"/>
      <c r="L763" s="256"/>
      <c r="M763" s="257"/>
      <c r="N763" s="258"/>
      <c r="O763" s="258"/>
      <c r="P763" s="258"/>
      <c r="Q763" s="258"/>
      <c r="R763" s="258"/>
      <c r="S763" s="258"/>
      <c r="T763" s="259"/>
      <c r="AT763" s="260" t="s">
        <v>231</v>
      </c>
      <c r="AU763" s="260" t="s">
        <v>84</v>
      </c>
      <c r="AV763" s="16" t="s">
        <v>168</v>
      </c>
      <c r="AW763" s="16" t="s">
        <v>33</v>
      </c>
      <c r="AX763" s="16" t="s">
        <v>74</v>
      </c>
      <c r="AY763" s="260" t="s">
        <v>221</v>
      </c>
    </row>
    <row r="764" spans="2:51" s="13" customFormat="1" ht="11.25">
      <c r="B764" s="208"/>
      <c r="C764" s="209"/>
      <c r="D764" s="204" t="s">
        <v>231</v>
      </c>
      <c r="E764" s="210" t="s">
        <v>21</v>
      </c>
      <c r="F764" s="211" t="s">
        <v>1151</v>
      </c>
      <c r="G764" s="209"/>
      <c r="H764" s="212">
        <v>1.6</v>
      </c>
      <c r="I764" s="213"/>
      <c r="J764" s="209"/>
      <c r="K764" s="209"/>
      <c r="L764" s="214"/>
      <c r="M764" s="215"/>
      <c r="N764" s="216"/>
      <c r="O764" s="216"/>
      <c r="P764" s="216"/>
      <c r="Q764" s="216"/>
      <c r="R764" s="216"/>
      <c r="S764" s="216"/>
      <c r="T764" s="217"/>
      <c r="AT764" s="218" t="s">
        <v>231</v>
      </c>
      <c r="AU764" s="218" t="s">
        <v>84</v>
      </c>
      <c r="AV764" s="13" t="s">
        <v>84</v>
      </c>
      <c r="AW764" s="13" t="s">
        <v>33</v>
      </c>
      <c r="AX764" s="13" t="s">
        <v>74</v>
      </c>
      <c r="AY764" s="218" t="s">
        <v>221</v>
      </c>
    </row>
    <row r="765" spans="2:51" s="16" customFormat="1" ht="11.25">
      <c r="B765" s="250"/>
      <c r="C765" s="251"/>
      <c r="D765" s="204" t="s">
        <v>231</v>
      </c>
      <c r="E765" s="252" t="s">
        <v>21</v>
      </c>
      <c r="F765" s="253" t="s">
        <v>340</v>
      </c>
      <c r="G765" s="251"/>
      <c r="H765" s="254">
        <v>1.6</v>
      </c>
      <c r="I765" s="255"/>
      <c r="J765" s="251"/>
      <c r="K765" s="251"/>
      <c r="L765" s="256"/>
      <c r="M765" s="257"/>
      <c r="N765" s="258"/>
      <c r="O765" s="258"/>
      <c r="P765" s="258"/>
      <c r="Q765" s="258"/>
      <c r="R765" s="258"/>
      <c r="S765" s="258"/>
      <c r="T765" s="259"/>
      <c r="AT765" s="260" t="s">
        <v>231</v>
      </c>
      <c r="AU765" s="260" t="s">
        <v>84</v>
      </c>
      <c r="AV765" s="16" t="s">
        <v>168</v>
      </c>
      <c r="AW765" s="16" t="s">
        <v>33</v>
      </c>
      <c r="AX765" s="16" t="s">
        <v>74</v>
      </c>
      <c r="AY765" s="260" t="s">
        <v>221</v>
      </c>
    </row>
    <row r="766" spans="2:51" s="14" customFormat="1" ht="11.25">
      <c r="B766" s="219"/>
      <c r="C766" s="220"/>
      <c r="D766" s="204" t="s">
        <v>231</v>
      </c>
      <c r="E766" s="221" t="s">
        <v>21</v>
      </c>
      <c r="F766" s="222" t="s">
        <v>239</v>
      </c>
      <c r="G766" s="220"/>
      <c r="H766" s="223">
        <v>30.7</v>
      </c>
      <c r="I766" s="224"/>
      <c r="J766" s="220"/>
      <c r="K766" s="220"/>
      <c r="L766" s="225"/>
      <c r="M766" s="226"/>
      <c r="N766" s="227"/>
      <c r="O766" s="227"/>
      <c r="P766" s="227"/>
      <c r="Q766" s="227"/>
      <c r="R766" s="227"/>
      <c r="S766" s="227"/>
      <c r="T766" s="228"/>
      <c r="AT766" s="229" t="s">
        <v>231</v>
      </c>
      <c r="AU766" s="229" t="s">
        <v>84</v>
      </c>
      <c r="AV766" s="14" t="s">
        <v>227</v>
      </c>
      <c r="AW766" s="14" t="s">
        <v>33</v>
      </c>
      <c r="AX766" s="14" t="s">
        <v>82</v>
      </c>
      <c r="AY766" s="229" t="s">
        <v>221</v>
      </c>
    </row>
    <row r="767" spans="2:51" s="13" customFormat="1" ht="11.25">
      <c r="B767" s="208"/>
      <c r="C767" s="209"/>
      <c r="D767" s="204" t="s">
        <v>231</v>
      </c>
      <c r="E767" s="209"/>
      <c r="F767" s="211" t="s">
        <v>1152</v>
      </c>
      <c r="G767" s="209"/>
      <c r="H767" s="212">
        <v>33.77</v>
      </c>
      <c r="I767" s="213"/>
      <c r="J767" s="209"/>
      <c r="K767" s="209"/>
      <c r="L767" s="214"/>
      <c r="M767" s="215"/>
      <c r="N767" s="216"/>
      <c r="O767" s="216"/>
      <c r="P767" s="216"/>
      <c r="Q767" s="216"/>
      <c r="R767" s="216"/>
      <c r="S767" s="216"/>
      <c r="T767" s="217"/>
      <c r="AT767" s="218" t="s">
        <v>231</v>
      </c>
      <c r="AU767" s="218" t="s">
        <v>84</v>
      </c>
      <c r="AV767" s="13" t="s">
        <v>84</v>
      </c>
      <c r="AW767" s="13" t="s">
        <v>4</v>
      </c>
      <c r="AX767" s="13" t="s">
        <v>82</v>
      </c>
      <c r="AY767" s="218" t="s">
        <v>221</v>
      </c>
    </row>
    <row r="768" spans="1:65" s="2" customFormat="1" ht="16.5" customHeight="1">
      <c r="A768" s="36"/>
      <c r="B768" s="37"/>
      <c r="C768" s="191" t="s">
        <v>1153</v>
      </c>
      <c r="D768" s="191" t="s">
        <v>223</v>
      </c>
      <c r="E768" s="192" t="s">
        <v>1154</v>
      </c>
      <c r="F768" s="193" t="s">
        <v>1155</v>
      </c>
      <c r="G768" s="194" t="s">
        <v>108</v>
      </c>
      <c r="H768" s="195">
        <v>124.75</v>
      </c>
      <c r="I768" s="196"/>
      <c r="J768" s="197">
        <f>ROUND(I768*H768,2)</f>
        <v>0</v>
      </c>
      <c r="K768" s="193" t="s">
        <v>226</v>
      </c>
      <c r="L768" s="41"/>
      <c r="M768" s="198" t="s">
        <v>21</v>
      </c>
      <c r="N768" s="199" t="s">
        <v>45</v>
      </c>
      <c r="O768" s="66"/>
      <c r="P768" s="200">
        <f>O768*H768</f>
        <v>0</v>
      </c>
      <c r="Q768" s="200">
        <v>0.0003</v>
      </c>
      <c r="R768" s="200">
        <f>Q768*H768</f>
        <v>0.037425</v>
      </c>
      <c r="S768" s="200">
        <v>0</v>
      </c>
      <c r="T768" s="201">
        <f>S768*H768</f>
        <v>0</v>
      </c>
      <c r="U768" s="36"/>
      <c r="V768" s="36"/>
      <c r="W768" s="36"/>
      <c r="X768" s="36"/>
      <c r="Y768" s="36"/>
      <c r="Z768" s="36"/>
      <c r="AA768" s="36"/>
      <c r="AB768" s="36"/>
      <c r="AC768" s="36"/>
      <c r="AD768" s="36"/>
      <c r="AE768" s="36"/>
      <c r="AR768" s="202" t="s">
        <v>311</v>
      </c>
      <c r="AT768" s="202" t="s">
        <v>223</v>
      </c>
      <c r="AU768" s="202" t="s">
        <v>84</v>
      </c>
      <c r="AY768" s="19" t="s">
        <v>221</v>
      </c>
      <c r="BE768" s="203">
        <f>IF(N768="základní",J768,0)</f>
        <v>0</v>
      </c>
      <c r="BF768" s="203">
        <f>IF(N768="snížená",J768,0)</f>
        <v>0</v>
      </c>
      <c r="BG768" s="203">
        <f>IF(N768="zákl. přenesená",J768,0)</f>
        <v>0</v>
      </c>
      <c r="BH768" s="203">
        <f>IF(N768="sníž. přenesená",J768,0)</f>
        <v>0</v>
      </c>
      <c r="BI768" s="203">
        <f>IF(N768="nulová",J768,0)</f>
        <v>0</v>
      </c>
      <c r="BJ768" s="19" t="s">
        <v>82</v>
      </c>
      <c r="BK768" s="203">
        <f>ROUND(I768*H768,2)</f>
        <v>0</v>
      </c>
      <c r="BL768" s="19" t="s">
        <v>311</v>
      </c>
      <c r="BM768" s="202" t="s">
        <v>1156</v>
      </c>
    </row>
    <row r="769" spans="1:47" s="2" customFormat="1" ht="19.5">
      <c r="A769" s="36"/>
      <c r="B769" s="37"/>
      <c r="C769" s="38"/>
      <c r="D769" s="204" t="s">
        <v>229</v>
      </c>
      <c r="E769" s="38"/>
      <c r="F769" s="205" t="s">
        <v>1157</v>
      </c>
      <c r="G769" s="38"/>
      <c r="H769" s="38"/>
      <c r="I769" s="111"/>
      <c r="J769" s="38"/>
      <c r="K769" s="38"/>
      <c r="L769" s="41"/>
      <c r="M769" s="206"/>
      <c r="N769" s="207"/>
      <c r="O769" s="66"/>
      <c r="P769" s="66"/>
      <c r="Q769" s="66"/>
      <c r="R769" s="66"/>
      <c r="S769" s="66"/>
      <c r="T769" s="67"/>
      <c r="U769" s="36"/>
      <c r="V769" s="36"/>
      <c r="W769" s="36"/>
      <c r="X769" s="36"/>
      <c r="Y769" s="36"/>
      <c r="Z769" s="36"/>
      <c r="AA769" s="36"/>
      <c r="AB769" s="36"/>
      <c r="AC769" s="36"/>
      <c r="AD769" s="36"/>
      <c r="AE769" s="36"/>
      <c r="AT769" s="19" t="s">
        <v>229</v>
      </c>
      <c r="AU769" s="19" t="s">
        <v>84</v>
      </c>
    </row>
    <row r="770" spans="2:51" s="13" customFormat="1" ht="11.25">
      <c r="B770" s="208"/>
      <c r="C770" s="209"/>
      <c r="D770" s="204" t="s">
        <v>231</v>
      </c>
      <c r="E770" s="210" t="s">
        <v>21</v>
      </c>
      <c r="F770" s="211" t="s">
        <v>1158</v>
      </c>
      <c r="G770" s="209"/>
      <c r="H770" s="212">
        <v>124.75</v>
      </c>
      <c r="I770" s="213"/>
      <c r="J770" s="209"/>
      <c r="K770" s="209"/>
      <c r="L770" s="214"/>
      <c r="M770" s="215"/>
      <c r="N770" s="216"/>
      <c r="O770" s="216"/>
      <c r="P770" s="216"/>
      <c r="Q770" s="216"/>
      <c r="R770" s="216"/>
      <c r="S770" s="216"/>
      <c r="T770" s="217"/>
      <c r="AT770" s="218" t="s">
        <v>231</v>
      </c>
      <c r="AU770" s="218" t="s">
        <v>84</v>
      </c>
      <c r="AV770" s="13" t="s">
        <v>84</v>
      </c>
      <c r="AW770" s="13" t="s">
        <v>33</v>
      </c>
      <c r="AX770" s="13" t="s">
        <v>82</v>
      </c>
      <c r="AY770" s="218" t="s">
        <v>221</v>
      </c>
    </row>
    <row r="771" spans="1:65" s="2" customFormat="1" ht="16.5" customHeight="1">
      <c r="A771" s="36"/>
      <c r="B771" s="37"/>
      <c r="C771" s="191" t="s">
        <v>1159</v>
      </c>
      <c r="D771" s="191" t="s">
        <v>223</v>
      </c>
      <c r="E771" s="192" t="s">
        <v>1160</v>
      </c>
      <c r="F771" s="193" t="s">
        <v>1161</v>
      </c>
      <c r="G771" s="194" t="s">
        <v>129</v>
      </c>
      <c r="H771" s="195">
        <v>58.2</v>
      </c>
      <c r="I771" s="196"/>
      <c r="J771" s="197">
        <f>ROUND(I771*H771,2)</f>
        <v>0</v>
      </c>
      <c r="K771" s="193" t="s">
        <v>226</v>
      </c>
      <c r="L771" s="41"/>
      <c r="M771" s="198" t="s">
        <v>21</v>
      </c>
      <c r="N771" s="199" t="s">
        <v>45</v>
      </c>
      <c r="O771" s="66"/>
      <c r="P771" s="200">
        <f>O771*H771</f>
        <v>0</v>
      </c>
      <c r="Q771" s="200">
        <v>3E-05</v>
      </c>
      <c r="R771" s="200">
        <f>Q771*H771</f>
        <v>0.0017460000000000002</v>
      </c>
      <c r="S771" s="200">
        <v>0</v>
      </c>
      <c r="T771" s="201">
        <f>S771*H771</f>
        <v>0</v>
      </c>
      <c r="U771" s="36"/>
      <c r="V771" s="36"/>
      <c r="W771" s="36"/>
      <c r="X771" s="36"/>
      <c r="Y771" s="36"/>
      <c r="Z771" s="36"/>
      <c r="AA771" s="36"/>
      <c r="AB771" s="36"/>
      <c r="AC771" s="36"/>
      <c r="AD771" s="36"/>
      <c r="AE771" s="36"/>
      <c r="AR771" s="202" t="s">
        <v>311</v>
      </c>
      <c r="AT771" s="202" t="s">
        <v>223</v>
      </c>
      <c r="AU771" s="202" t="s">
        <v>84</v>
      </c>
      <c r="AY771" s="19" t="s">
        <v>221</v>
      </c>
      <c r="BE771" s="203">
        <f>IF(N771="základní",J771,0)</f>
        <v>0</v>
      </c>
      <c r="BF771" s="203">
        <f>IF(N771="snížená",J771,0)</f>
        <v>0</v>
      </c>
      <c r="BG771" s="203">
        <f>IF(N771="zákl. přenesená",J771,0)</f>
        <v>0</v>
      </c>
      <c r="BH771" s="203">
        <f>IF(N771="sníž. přenesená",J771,0)</f>
        <v>0</v>
      </c>
      <c r="BI771" s="203">
        <f>IF(N771="nulová",J771,0)</f>
        <v>0</v>
      </c>
      <c r="BJ771" s="19" t="s">
        <v>82</v>
      </c>
      <c r="BK771" s="203">
        <f>ROUND(I771*H771,2)</f>
        <v>0</v>
      </c>
      <c r="BL771" s="19" t="s">
        <v>311</v>
      </c>
      <c r="BM771" s="202" t="s">
        <v>1162</v>
      </c>
    </row>
    <row r="772" spans="1:47" s="2" customFormat="1" ht="11.25">
      <c r="A772" s="36"/>
      <c r="B772" s="37"/>
      <c r="C772" s="38"/>
      <c r="D772" s="204" t="s">
        <v>229</v>
      </c>
      <c r="E772" s="38"/>
      <c r="F772" s="205" t="s">
        <v>1163</v>
      </c>
      <c r="G772" s="38"/>
      <c r="H772" s="38"/>
      <c r="I772" s="111"/>
      <c r="J772" s="38"/>
      <c r="K772" s="38"/>
      <c r="L772" s="41"/>
      <c r="M772" s="206"/>
      <c r="N772" s="207"/>
      <c r="O772" s="66"/>
      <c r="P772" s="66"/>
      <c r="Q772" s="66"/>
      <c r="R772" s="66"/>
      <c r="S772" s="66"/>
      <c r="T772" s="67"/>
      <c r="U772" s="36"/>
      <c r="V772" s="36"/>
      <c r="W772" s="36"/>
      <c r="X772" s="36"/>
      <c r="Y772" s="36"/>
      <c r="Z772" s="36"/>
      <c r="AA772" s="36"/>
      <c r="AB772" s="36"/>
      <c r="AC772" s="36"/>
      <c r="AD772" s="36"/>
      <c r="AE772" s="36"/>
      <c r="AT772" s="19" t="s">
        <v>229</v>
      </c>
      <c r="AU772" s="19" t="s">
        <v>84</v>
      </c>
    </row>
    <row r="773" spans="2:51" s="15" customFormat="1" ht="11.25">
      <c r="B773" s="240"/>
      <c r="C773" s="241"/>
      <c r="D773" s="204" t="s">
        <v>231</v>
      </c>
      <c r="E773" s="242" t="s">
        <v>21</v>
      </c>
      <c r="F773" s="243" t="s">
        <v>337</v>
      </c>
      <c r="G773" s="241"/>
      <c r="H773" s="242" t="s">
        <v>21</v>
      </c>
      <c r="I773" s="244"/>
      <c r="J773" s="241"/>
      <c r="K773" s="241"/>
      <c r="L773" s="245"/>
      <c r="M773" s="246"/>
      <c r="N773" s="247"/>
      <c r="O773" s="247"/>
      <c r="P773" s="247"/>
      <c r="Q773" s="247"/>
      <c r="R773" s="247"/>
      <c r="S773" s="247"/>
      <c r="T773" s="248"/>
      <c r="AT773" s="249" t="s">
        <v>231</v>
      </c>
      <c r="AU773" s="249" t="s">
        <v>84</v>
      </c>
      <c r="AV773" s="15" t="s">
        <v>82</v>
      </c>
      <c r="AW773" s="15" t="s">
        <v>33</v>
      </c>
      <c r="AX773" s="15" t="s">
        <v>74</v>
      </c>
      <c r="AY773" s="249" t="s">
        <v>221</v>
      </c>
    </row>
    <row r="774" spans="2:51" s="13" customFormat="1" ht="11.25">
      <c r="B774" s="208"/>
      <c r="C774" s="209"/>
      <c r="D774" s="204" t="s">
        <v>231</v>
      </c>
      <c r="E774" s="210" t="s">
        <v>21</v>
      </c>
      <c r="F774" s="211" t="s">
        <v>668</v>
      </c>
      <c r="G774" s="209"/>
      <c r="H774" s="212">
        <v>23.92</v>
      </c>
      <c r="I774" s="213"/>
      <c r="J774" s="209"/>
      <c r="K774" s="209"/>
      <c r="L774" s="214"/>
      <c r="M774" s="215"/>
      <c r="N774" s="216"/>
      <c r="O774" s="216"/>
      <c r="P774" s="216"/>
      <c r="Q774" s="216"/>
      <c r="R774" s="216"/>
      <c r="S774" s="216"/>
      <c r="T774" s="217"/>
      <c r="AT774" s="218" t="s">
        <v>231</v>
      </c>
      <c r="AU774" s="218" t="s">
        <v>84</v>
      </c>
      <c r="AV774" s="13" t="s">
        <v>84</v>
      </c>
      <c r="AW774" s="13" t="s">
        <v>33</v>
      </c>
      <c r="AX774" s="13" t="s">
        <v>74</v>
      </c>
      <c r="AY774" s="218" t="s">
        <v>221</v>
      </c>
    </row>
    <row r="775" spans="2:51" s="13" customFormat="1" ht="11.25">
      <c r="B775" s="208"/>
      <c r="C775" s="209"/>
      <c r="D775" s="204" t="s">
        <v>231</v>
      </c>
      <c r="E775" s="210" t="s">
        <v>21</v>
      </c>
      <c r="F775" s="211" t="s">
        <v>669</v>
      </c>
      <c r="G775" s="209"/>
      <c r="H775" s="212">
        <v>24.05</v>
      </c>
      <c r="I775" s="213"/>
      <c r="J775" s="209"/>
      <c r="K775" s="209"/>
      <c r="L775" s="214"/>
      <c r="M775" s="215"/>
      <c r="N775" s="216"/>
      <c r="O775" s="216"/>
      <c r="P775" s="216"/>
      <c r="Q775" s="216"/>
      <c r="R775" s="216"/>
      <c r="S775" s="216"/>
      <c r="T775" s="217"/>
      <c r="AT775" s="218" t="s">
        <v>231</v>
      </c>
      <c r="AU775" s="218" t="s">
        <v>84</v>
      </c>
      <c r="AV775" s="13" t="s">
        <v>84</v>
      </c>
      <c r="AW775" s="13" t="s">
        <v>33</v>
      </c>
      <c r="AX775" s="13" t="s">
        <v>74</v>
      </c>
      <c r="AY775" s="218" t="s">
        <v>221</v>
      </c>
    </row>
    <row r="776" spans="2:51" s="13" customFormat="1" ht="11.25">
      <c r="B776" s="208"/>
      <c r="C776" s="209"/>
      <c r="D776" s="204" t="s">
        <v>231</v>
      </c>
      <c r="E776" s="210" t="s">
        <v>21</v>
      </c>
      <c r="F776" s="211" t="s">
        <v>670</v>
      </c>
      <c r="G776" s="209"/>
      <c r="H776" s="212">
        <v>10.23</v>
      </c>
      <c r="I776" s="213"/>
      <c r="J776" s="209"/>
      <c r="K776" s="209"/>
      <c r="L776" s="214"/>
      <c r="M776" s="215"/>
      <c r="N776" s="216"/>
      <c r="O776" s="216"/>
      <c r="P776" s="216"/>
      <c r="Q776" s="216"/>
      <c r="R776" s="216"/>
      <c r="S776" s="216"/>
      <c r="T776" s="217"/>
      <c r="AT776" s="218" t="s">
        <v>231</v>
      </c>
      <c r="AU776" s="218" t="s">
        <v>84</v>
      </c>
      <c r="AV776" s="13" t="s">
        <v>84</v>
      </c>
      <c r="AW776" s="13" t="s">
        <v>33</v>
      </c>
      <c r="AX776" s="13" t="s">
        <v>74</v>
      </c>
      <c r="AY776" s="218" t="s">
        <v>221</v>
      </c>
    </row>
    <row r="777" spans="2:51" s="16" customFormat="1" ht="11.25">
      <c r="B777" s="250"/>
      <c r="C777" s="251"/>
      <c r="D777" s="204" t="s">
        <v>231</v>
      </c>
      <c r="E777" s="252" t="s">
        <v>21</v>
      </c>
      <c r="F777" s="253" t="s">
        <v>340</v>
      </c>
      <c r="G777" s="251"/>
      <c r="H777" s="254">
        <v>58.2</v>
      </c>
      <c r="I777" s="255"/>
      <c r="J777" s="251"/>
      <c r="K777" s="251"/>
      <c r="L777" s="256"/>
      <c r="M777" s="257"/>
      <c r="N777" s="258"/>
      <c r="O777" s="258"/>
      <c r="P777" s="258"/>
      <c r="Q777" s="258"/>
      <c r="R777" s="258"/>
      <c r="S777" s="258"/>
      <c r="T777" s="259"/>
      <c r="AT777" s="260" t="s">
        <v>231</v>
      </c>
      <c r="AU777" s="260" t="s">
        <v>84</v>
      </c>
      <c r="AV777" s="16" t="s">
        <v>168</v>
      </c>
      <c r="AW777" s="16" t="s">
        <v>33</v>
      </c>
      <c r="AX777" s="16" t="s">
        <v>74</v>
      </c>
      <c r="AY777" s="260" t="s">
        <v>221</v>
      </c>
    </row>
    <row r="778" spans="2:51" s="14" customFormat="1" ht="11.25">
      <c r="B778" s="219"/>
      <c r="C778" s="220"/>
      <c r="D778" s="204" t="s">
        <v>231</v>
      </c>
      <c r="E778" s="221" t="s">
        <v>21</v>
      </c>
      <c r="F778" s="222" t="s">
        <v>239</v>
      </c>
      <c r="G778" s="220"/>
      <c r="H778" s="223">
        <v>58.2</v>
      </c>
      <c r="I778" s="224"/>
      <c r="J778" s="220"/>
      <c r="K778" s="220"/>
      <c r="L778" s="225"/>
      <c r="M778" s="226"/>
      <c r="N778" s="227"/>
      <c r="O778" s="227"/>
      <c r="P778" s="227"/>
      <c r="Q778" s="227"/>
      <c r="R778" s="227"/>
      <c r="S778" s="227"/>
      <c r="T778" s="228"/>
      <c r="AT778" s="229" t="s">
        <v>231</v>
      </c>
      <c r="AU778" s="229" t="s">
        <v>84</v>
      </c>
      <c r="AV778" s="14" t="s">
        <v>227</v>
      </c>
      <c r="AW778" s="14" t="s">
        <v>33</v>
      </c>
      <c r="AX778" s="14" t="s">
        <v>82</v>
      </c>
      <c r="AY778" s="229" t="s">
        <v>221</v>
      </c>
    </row>
    <row r="779" spans="1:65" s="2" customFormat="1" ht="16.5" customHeight="1">
      <c r="A779" s="36"/>
      <c r="B779" s="37"/>
      <c r="C779" s="191" t="s">
        <v>1164</v>
      </c>
      <c r="D779" s="191" t="s">
        <v>223</v>
      </c>
      <c r="E779" s="192" t="s">
        <v>1165</v>
      </c>
      <c r="F779" s="193" t="s">
        <v>1166</v>
      </c>
      <c r="G779" s="194" t="s">
        <v>159</v>
      </c>
      <c r="H779" s="195">
        <v>27</v>
      </c>
      <c r="I779" s="196"/>
      <c r="J779" s="197">
        <f>ROUND(I779*H779,2)</f>
        <v>0</v>
      </c>
      <c r="K779" s="193" t="s">
        <v>226</v>
      </c>
      <c r="L779" s="41"/>
      <c r="M779" s="198" t="s">
        <v>21</v>
      </c>
      <c r="N779" s="199" t="s">
        <v>45</v>
      </c>
      <c r="O779" s="66"/>
      <c r="P779" s="200">
        <f>O779*H779</f>
        <v>0</v>
      </c>
      <c r="Q779" s="200">
        <v>0</v>
      </c>
      <c r="R779" s="200">
        <f>Q779*H779</f>
        <v>0</v>
      </c>
      <c r="S779" s="200">
        <v>0</v>
      </c>
      <c r="T779" s="201">
        <f>S779*H779</f>
        <v>0</v>
      </c>
      <c r="U779" s="36"/>
      <c r="V779" s="36"/>
      <c r="W779" s="36"/>
      <c r="X779" s="36"/>
      <c r="Y779" s="36"/>
      <c r="Z779" s="36"/>
      <c r="AA779" s="36"/>
      <c r="AB779" s="36"/>
      <c r="AC779" s="36"/>
      <c r="AD779" s="36"/>
      <c r="AE779" s="36"/>
      <c r="AR779" s="202" t="s">
        <v>311</v>
      </c>
      <c r="AT779" s="202" t="s">
        <v>223</v>
      </c>
      <c r="AU779" s="202" t="s">
        <v>84</v>
      </c>
      <c r="AY779" s="19" t="s">
        <v>221</v>
      </c>
      <c r="BE779" s="203">
        <f>IF(N779="základní",J779,0)</f>
        <v>0</v>
      </c>
      <c r="BF779" s="203">
        <f>IF(N779="snížená",J779,0)</f>
        <v>0</v>
      </c>
      <c r="BG779" s="203">
        <f>IF(N779="zákl. přenesená",J779,0)</f>
        <v>0</v>
      </c>
      <c r="BH779" s="203">
        <f>IF(N779="sníž. přenesená",J779,0)</f>
        <v>0</v>
      </c>
      <c r="BI779" s="203">
        <f>IF(N779="nulová",J779,0)</f>
        <v>0</v>
      </c>
      <c r="BJ779" s="19" t="s">
        <v>82</v>
      </c>
      <c r="BK779" s="203">
        <f>ROUND(I779*H779,2)</f>
        <v>0</v>
      </c>
      <c r="BL779" s="19" t="s">
        <v>311</v>
      </c>
      <c r="BM779" s="202" t="s">
        <v>1167</v>
      </c>
    </row>
    <row r="780" spans="1:47" s="2" customFormat="1" ht="19.5">
      <c r="A780" s="36"/>
      <c r="B780" s="37"/>
      <c r="C780" s="38"/>
      <c r="D780" s="204" t="s">
        <v>229</v>
      </c>
      <c r="E780" s="38"/>
      <c r="F780" s="205" t="s">
        <v>1168</v>
      </c>
      <c r="G780" s="38"/>
      <c r="H780" s="38"/>
      <c r="I780" s="111"/>
      <c r="J780" s="38"/>
      <c r="K780" s="38"/>
      <c r="L780" s="41"/>
      <c r="M780" s="206"/>
      <c r="N780" s="207"/>
      <c r="O780" s="66"/>
      <c r="P780" s="66"/>
      <c r="Q780" s="66"/>
      <c r="R780" s="66"/>
      <c r="S780" s="66"/>
      <c r="T780" s="67"/>
      <c r="U780" s="36"/>
      <c r="V780" s="36"/>
      <c r="W780" s="36"/>
      <c r="X780" s="36"/>
      <c r="Y780" s="36"/>
      <c r="Z780" s="36"/>
      <c r="AA780" s="36"/>
      <c r="AB780" s="36"/>
      <c r="AC780" s="36"/>
      <c r="AD780" s="36"/>
      <c r="AE780" s="36"/>
      <c r="AT780" s="19" t="s">
        <v>229</v>
      </c>
      <c r="AU780" s="19" t="s">
        <v>84</v>
      </c>
    </row>
    <row r="781" spans="2:51" s="15" customFormat="1" ht="11.25">
      <c r="B781" s="240"/>
      <c r="C781" s="241"/>
      <c r="D781" s="204" t="s">
        <v>231</v>
      </c>
      <c r="E781" s="242" t="s">
        <v>21</v>
      </c>
      <c r="F781" s="243" t="s">
        <v>337</v>
      </c>
      <c r="G781" s="241"/>
      <c r="H781" s="242" t="s">
        <v>21</v>
      </c>
      <c r="I781" s="244"/>
      <c r="J781" s="241"/>
      <c r="K781" s="241"/>
      <c r="L781" s="245"/>
      <c r="M781" s="246"/>
      <c r="N781" s="247"/>
      <c r="O781" s="247"/>
      <c r="P781" s="247"/>
      <c r="Q781" s="247"/>
      <c r="R781" s="247"/>
      <c r="S781" s="247"/>
      <c r="T781" s="248"/>
      <c r="AT781" s="249" t="s">
        <v>231</v>
      </c>
      <c r="AU781" s="249" t="s">
        <v>84</v>
      </c>
      <c r="AV781" s="15" t="s">
        <v>82</v>
      </c>
      <c r="AW781" s="15" t="s">
        <v>33</v>
      </c>
      <c r="AX781" s="15" t="s">
        <v>74</v>
      </c>
      <c r="AY781" s="249" t="s">
        <v>221</v>
      </c>
    </row>
    <row r="782" spans="2:51" s="13" customFormat="1" ht="11.25">
      <c r="B782" s="208"/>
      <c r="C782" s="209"/>
      <c r="D782" s="204" t="s">
        <v>231</v>
      </c>
      <c r="E782" s="210" t="s">
        <v>21</v>
      </c>
      <c r="F782" s="211" t="s">
        <v>1169</v>
      </c>
      <c r="G782" s="209"/>
      <c r="H782" s="212">
        <v>7</v>
      </c>
      <c r="I782" s="213"/>
      <c r="J782" s="209"/>
      <c r="K782" s="209"/>
      <c r="L782" s="214"/>
      <c r="M782" s="215"/>
      <c r="N782" s="216"/>
      <c r="O782" s="216"/>
      <c r="P782" s="216"/>
      <c r="Q782" s="216"/>
      <c r="R782" s="216"/>
      <c r="S782" s="216"/>
      <c r="T782" s="217"/>
      <c r="AT782" s="218" t="s">
        <v>231</v>
      </c>
      <c r="AU782" s="218" t="s">
        <v>84</v>
      </c>
      <c r="AV782" s="13" t="s">
        <v>84</v>
      </c>
      <c r="AW782" s="13" t="s">
        <v>33</v>
      </c>
      <c r="AX782" s="13" t="s">
        <v>74</v>
      </c>
      <c r="AY782" s="218" t="s">
        <v>221</v>
      </c>
    </row>
    <row r="783" spans="2:51" s="13" customFormat="1" ht="11.25">
      <c r="B783" s="208"/>
      <c r="C783" s="209"/>
      <c r="D783" s="204" t="s">
        <v>231</v>
      </c>
      <c r="E783" s="210" t="s">
        <v>21</v>
      </c>
      <c r="F783" s="211" t="s">
        <v>1170</v>
      </c>
      <c r="G783" s="209"/>
      <c r="H783" s="212">
        <v>7</v>
      </c>
      <c r="I783" s="213"/>
      <c r="J783" s="209"/>
      <c r="K783" s="209"/>
      <c r="L783" s="214"/>
      <c r="M783" s="215"/>
      <c r="N783" s="216"/>
      <c r="O783" s="216"/>
      <c r="P783" s="216"/>
      <c r="Q783" s="216"/>
      <c r="R783" s="216"/>
      <c r="S783" s="216"/>
      <c r="T783" s="217"/>
      <c r="AT783" s="218" t="s">
        <v>231</v>
      </c>
      <c r="AU783" s="218" t="s">
        <v>84</v>
      </c>
      <c r="AV783" s="13" t="s">
        <v>84</v>
      </c>
      <c r="AW783" s="13" t="s">
        <v>33</v>
      </c>
      <c r="AX783" s="13" t="s">
        <v>74</v>
      </c>
      <c r="AY783" s="218" t="s">
        <v>221</v>
      </c>
    </row>
    <row r="784" spans="2:51" s="13" customFormat="1" ht="11.25">
      <c r="B784" s="208"/>
      <c r="C784" s="209"/>
      <c r="D784" s="204" t="s">
        <v>231</v>
      </c>
      <c r="E784" s="210" t="s">
        <v>21</v>
      </c>
      <c r="F784" s="211" t="s">
        <v>1171</v>
      </c>
      <c r="G784" s="209"/>
      <c r="H784" s="212">
        <v>3</v>
      </c>
      <c r="I784" s="213"/>
      <c r="J784" s="209"/>
      <c r="K784" s="209"/>
      <c r="L784" s="214"/>
      <c r="M784" s="215"/>
      <c r="N784" s="216"/>
      <c r="O784" s="216"/>
      <c r="P784" s="216"/>
      <c r="Q784" s="216"/>
      <c r="R784" s="216"/>
      <c r="S784" s="216"/>
      <c r="T784" s="217"/>
      <c r="AT784" s="218" t="s">
        <v>231</v>
      </c>
      <c r="AU784" s="218" t="s">
        <v>84</v>
      </c>
      <c r="AV784" s="13" t="s">
        <v>84</v>
      </c>
      <c r="AW784" s="13" t="s">
        <v>33</v>
      </c>
      <c r="AX784" s="13" t="s">
        <v>74</v>
      </c>
      <c r="AY784" s="218" t="s">
        <v>221</v>
      </c>
    </row>
    <row r="785" spans="2:51" s="16" customFormat="1" ht="11.25">
      <c r="B785" s="250"/>
      <c r="C785" s="251"/>
      <c r="D785" s="204" t="s">
        <v>231</v>
      </c>
      <c r="E785" s="252" t="s">
        <v>21</v>
      </c>
      <c r="F785" s="253" t="s">
        <v>340</v>
      </c>
      <c r="G785" s="251"/>
      <c r="H785" s="254">
        <v>17</v>
      </c>
      <c r="I785" s="255"/>
      <c r="J785" s="251"/>
      <c r="K785" s="251"/>
      <c r="L785" s="256"/>
      <c r="M785" s="257"/>
      <c r="N785" s="258"/>
      <c r="O785" s="258"/>
      <c r="P785" s="258"/>
      <c r="Q785" s="258"/>
      <c r="R785" s="258"/>
      <c r="S785" s="258"/>
      <c r="T785" s="259"/>
      <c r="AT785" s="260" t="s">
        <v>231</v>
      </c>
      <c r="AU785" s="260" t="s">
        <v>84</v>
      </c>
      <c r="AV785" s="16" t="s">
        <v>168</v>
      </c>
      <c r="AW785" s="16" t="s">
        <v>33</v>
      </c>
      <c r="AX785" s="16" t="s">
        <v>74</v>
      </c>
      <c r="AY785" s="260" t="s">
        <v>221</v>
      </c>
    </row>
    <row r="786" spans="2:51" s="13" customFormat="1" ht="11.25">
      <c r="B786" s="208"/>
      <c r="C786" s="209"/>
      <c r="D786" s="204" t="s">
        <v>231</v>
      </c>
      <c r="E786" s="210" t="s">
        <v>21</v>
      </c>
      <c r="F786" s="211" t="s">
        <v>1172</v>
      </c>
      <c r="G786" s="209"/>
      <c r="H786" s="212">
        <v>2</v>
      </c>
      <c r="I786" s="213"/>
      <c r="J786" s="209"/>
      <c r="K786" s="209"/>
      <c r="L786" s="214"/>
      <c r="M786" s="215"/>
      <c r="N786" s="216"/>
      <c r="O786" s="216"/>
      <c r="P786" s="216"/>
      <c r="Q786" s="216"/>
      <c r="R786" s="216"/>
      <c r="S786" s="216"/>
      <c r="T786" s="217"/>
      <c r="AT786" s="218" t="s">
        <v>231</v>
      </c>
      <c r="AU786" s="218" t="s">
        <v>84</v>
      </c>
      <c r="AV786" s="13" t="s">
        <v>84</v>
      </c>
      <c r="AW786" s="13" t="s">
        <v>33</v>
      </c>
      <c r="AX786" s="13" t="s">
        <v>74</v>
      </c>
      <c r="AY786" s="218" t="s">
        <v>221</v>
      </c>
    </row>
    <row r="787" spans="2:51" s="13" customFormat="1" ht="11.25">
      <c r="B787" s="208"/>
      <c r="C787" s="209"/>
      <c r="D787" s="204" t="s">
        <v>231</v>
      </c>
      <c r="E787" s="210" t="s">
        <v>21</v>
      </c>
      <c r="F787" s="211" t="s">
        <v>1173</v>
      </c>
      <c r="G787" s="209"/>
      <c r="H787" s="212">
        <v>2</v>
      </c>
      <c r="I787" s="213"/>
      <c r="J787" s="209"/>
      <c r="K787" s="209"/>
      <c r="L787" s="214"/>
      <c r="M787" s="215"/>
      <c r="N787" s="216"/>
      <c r="O787" s="216"/>
      <c r="P787" s="216"/>
      <c r="Q787" s="216"/>
      <c r="R787" s="216"/>
      <c r="S787" s="216"/>
      <c r="T787" s="217"/>
      <c r="AT787" s="218" t="s">
        <v>231</v>
      </c>
      <c r="AU787" s="218" t="s">
        <v>84</v>
      </c>
      <c r="AV787" s="13" t="s">
        <v>84</v>
      </c>
      <c r="AW787" s="13" t="s">
        <v>33</v>
      </c>
      <c r="AX787" s="13" t="s">
        <v>74</v>
      </c>
      <c r="AY787" s="218" t="s">
        <v>221</v>
      </c>
    </row>
    <row r="788" spans="2:51" s="13" customFormat="1" ht="11.25">
      <c r="B788" s="208"/>
      <c r="C788" s="209"/>
      <c r="D788" s="204" t="s">
        <v>231</v>
      </c>
      <c r="E788" s="210" t="s">
        <v>21</v>
      </c>
      <c r="F788" s="211" t="s">
        <v>1174</v>
      </c>
      <c r="G788" s="209"/>
      <c r="H788" s="212">
        <v>2</v>
      </c>
      <c r="I788" s="213"/>
      <c r="J788" s="209"/>
      <c r="K788" s="209"/>
      <c r="L788" s="214"/>
      <c r="M788" s="215"/>
      <c r="N788" s="216"/>
      <c r="O788" s="216"/>
      <c r="P788" s="216"/>
      <c r="Q788" s="216"/>
      <c r="R788" s="216"/>
      <c r="S788" s="216"/>
      <c r="T788" s="217"/>
      <c r="AT788" s="218" t="s">
        <v>231</v>
      </c>
      <c r="AU788" s="218" t="s">
        <v>84</v>
      </c>
      <c r="AV788" s="13" t="s">
        <v>84</v>
      </c>
      <c r="AW788" s="13" t="s">
        <v>33</v>
      </c>
      <c r="AX788" s="13" t="s">
        <v>74</v>
      </c>
      <c r="AY788" s="218" t="s">
        <v>221</v>
      </c>
    </row>
    <row r="789" spans="2:51" s="13" customFormat="1" ht="11.25">
      <c r="B789" s="208"/>
      <c r="C789" s="209"/>
      <c r="D789" s="204" t="s">
        <v>231</v>
      </c>
      <c r="E789" s="210" t="s">
        <v>21</v>
      </c>
      <c r="F789" s="211" t="s">
        <v>1175</v>
      </c>
      <c r="G789" s="209"/>
      <c r="H789" s="212">
        <v>4</v>
      </c>
      <c r="I789" s="213"/>
      <c r="J789" s="209"/>
      <c r="K789" s="209"/>
      <c r="L789" s="214"/>
      <c r="M789" s="215"/>
      <c r="N789" s="216"/>
      <c r="O789" s="216"/>
      <c r="P789" s="216"/>
      <c r="Q789" s="216"/>
      <c r="R789" s="216"/>
      <c r="S789" s="216"/>
      <c r="T789" s="217"/>
      <c r="AT789" s="218" t="s">
        <v>231</v>
      </c>
      <c r="AU789" s="218" t="s">
        <v>84</v>
      </c>
      <c r="AV789" s="13" t="s">
        <v>84</v>
      </c>
      <c r="AW789" s="13" t="s">
        <v>33</v>
      </c>
      <c r="AX789" s="13" t="s">
        <v>74</v>
      </c>
      <c r="AY789" s="218" t="s">
        <v>221</v>
      </c>
    </row>
    <row r="790" spans="2:51" s="16" customFormat="1" ht="11.25">
      <c r="B790" s="250"/>
      <c r="C790" s="251"/>
      <c r="D790" s="204" t="s">
        <v>231</v>
      </c>
      <c r="E790" s="252" t="s">
        <v>21</v>
      </c>
      <c r="F790" s="253" t="s">
        <v>340</v>
      </c>
      <c r="G790" s="251"/>
      <c r="H790" s="254">
        <v>10</v>
      </c>
      <c r="I790" s="255"/>
      <c r="J790" s="251"/>
      <c r="K790" s="251"/>
      <c r="L790" s="256"/>
      <c r="M790" s="257"/>
      <c r="N790" s="258"/>
      <c r="O790" s="258"/>
      <c r="P790" s="258"/>
      <c r="Q790" s="258"/>
      <c r="R790" s="258"/>
      <c r="S790" s="258"/>
      <c r="T790" s="259"/>
      <c r="AT790" s="260" t="s">
        <v>231</v>
      </c>
      <c r="AU790" s="260" t="s">
        <v>84</v>
      </c>
      <c r="AV790" s="16" t="s">
        <v>168</v>
      </c>
      <c r="AW790" s="16" t="s">
        <v>33</v>
      </c>
      <c r="AX790" s="16" t="s">
        <v>74</v>
      </c>
      <c r="AY790" s="260" t="s">
        <v>221</v>
      </c>
    </row>
    <row r="791" spans="2:51" s="14" customFormat="1" ht="11.25">
      <c r="B791" s="219"/>
      <c r="C791" s="220"/>
      <c r="D791" s="204" t="s">
        <v>231</v>
      </c>
      <c r="E791" s="221" t="s">
        <v>21</v>
      </c>
      <c r="F791" s="222" t="s">
        <v>239</v>
      </c>
      <c r="G791" s="220"/>
      <c r="H791" s="223">
        <v>27</v>
      </c>
      <c r="I791" s="224"/>
      <c r="J791" s="220"/>
      <c r="K791" s="220"/>
      <c r="L791" s="225"/>
      <c r="M791" s="226"/>
      <c r="N791" s="227"/>
      <c r="O791" s="227"/>
      <c r="P791" s="227"/>
      <c r="Q791" s="227"/>
      <c r="R791" s="227"/>
      <c r="S791" s="227"/>
      <c r="T791" s="228"/>
      <c r="AT791" s="229" t="s">
        <v>231</v>
      </c>
      <c r="AU791" s="229" t="s">
        <v>84</v>
      </c>
      <c r="AV791" s="14" t="s">
        <v>227</v>
      </c>
      <c r="AW791" s="14" t="s">
        <v>33</v>
      </c>
      <c r="AX791" s="14" t="s">
        <v>82</v>
      </c>
      <c r="AY791" s="229" t="s">
        <v>221</v>
      </c>
    </row>
    <row r="792" spans="1:65" s="2" customFormat="1" ht="16.5" customHeight="1">
      <c r="A792" s="36"/>
      <c r="B792" s="37"/>
      <c r="C792" s="191" t="s">
        <v>1176</v>
      </c>
      <c r="D792" s="191" t="s">
        <v>223</v>
      </c>
      <c r="E792" s="192" t="s">
        <v>1177</v>
      </c>
      <c r="F792" s="193" t="s">
        <v>1178</v>
      </c>
      <c r="G792" s="194" t="s">
        <v>159</v>
      </c>
      <c r="H792" s="195">
        <v>19</v>
      </c>
      <c r="I792" s="196"/>
      <c r="J792" s="197">
        <f>ROUND(I792*H792,2)</f>
        <v>0</v>
      </c>
      <c r="K792" s="193" t="s">
        <v>226</v>
      </c>
      <c r="L792" s="41"/>
      <c r="M792" s="198" t="s">
        <v>21</v>
      </c>
      <c r="N792" s="199" t="s">
        <v>45</v>
      </c>
      <c r="O792" s="66"/>
      <c r="P792" s="200">
        <f>O792*H792</f>
        <v>0</v>
      </c>
      <c r="Q792" s="200">
        <v>0</v>
      </c>
      <c r="R792" s="200">
        <f>Q792*H792</f>
        <v>0</v>
      </c>
      <c r="S792" s="200">
        <v>0</v>
      </c>
      <c r="T792" s="201">
        <f>S792*H792</f>
        <v>0</v>
      </c>
      <c r="U792" s="36"/>
      <c r="V792" s="36"/>
      <c r="W792" s="36"/>
      <c r="X792" s="36"/>
      <c r="Y792" s="36"/>
      <c r="Z792" s="36"/>
      <c r="AA792" s="36"/>
      <c r="AB792" s="36"/>
      <c r="AC792" s="36"/>
      <c r="AD792" s="36"/>
      <c r="AE792" s="36"/>
      <c r="AR792" s="202" t="s">
        <v>311</v>
      </c>
      <c r="AT792" s="202" t="s">
        <v>223</v>
      </c>
      <c r="AU792" s="202" t="s">
        <v>84</v>
      </c>
      <c r="AY792" s="19" t="s">
        <v>221</v>
      </c>
      <c r="BE792" s="203">
        <f>IF(N792="základní",J792,0)</f>
        <v>0</v>
      </c>
      <c r="BF792" s="203">
        <f>IF(N792="snížená",J792,0)</f>
        <v>0</v>
      </c>
      <c r="BG792" s="203">
        <f>IF(N792="zákl. přenesená",J792,0)</f>
        <v>0</v>
      </c>
      <c r="BH792" s="203">
        <f>IF(N792="sníž. přenesená",J792,0)</f>
        <v>0</v>
      </c>
      <c r="BI792" s="203">
        <f>IF(N792="nulová",J792,0)</f>
        <v>0</v>
      </c>
      <c r="BJ792" s="19" t="s">
        <v>82</v>
      </c>
      <c r="BK792" s="203">
        <f>ROUND(I792*H792,2)</f>
        <v>0</v>
      </c>
      <c r="BL792" s="19" t="s">
        <v>311</v>
      </c>
      <c r="BM792" s="202" t="s">
        <v>1179</v>
      </c>
    </row>
    <row r="793" spans="1:47" s="2" customFormat="1" ht="19.5">
      <c r="A793" s="36"/>
      <c r="B793" s="37"/>
      <c r="C793" s="38"/>
      <c r="D793" s="204" t="s">
        <v>229</v>
      </c>
      <c r="E793" s="38"/>
      <c r="F793" s="205" t="s">
        <v>1180</v>
      </c>
      <c r="G793" s="38"/>
      <c r="H793" s="38"/>
      <c r="I793" s="111"/>
      <c r="J793" s="38"/>
      <c r="K793" s="38"/>
      <c r="L793" s="41"/>
      <c r="M793" s="206"/>
      <c r="N793" s="207"/>
      <c r="O793" s="66"/>
      <c r="P793" s="66"/>
      <c r="Q793" s="66"/>
      <c r="R793" s="66"/>
      <c r="S793" s="66"/>
      <c r="T793" s="67"/>
      <c r="U793" s="36"/>
      <c r="V793" s="36"/>
      <c r="W793" s="36"/>
      <c r="X793" s="36"/>
      <c r="Y793" s="36"/>
      <c r="Z793" s="36"/>
      <c r="AA793" s="36"/>
      <c r="AB793" s="36"/>
      <c r="AC793" s="36"/>
      <c r="AD793" s="36"/>
      <c r="AE793" s="36"/>
      <c r="AT793" s="19" t="s">
        <v>229</v>
      </c>
      <c r="AU793" s="19" t="s">
        <v>84</v>
      </c>
    </row>
    <row r="794" spans="2:51" s="15" customFormat="1" ht="11.25">
      <c r="B794" s="240"/>
      <c r="C794" s="241"/>
      <c r="D794" s="204" t="s">
        <v>231</v>
      </c>
      <c r="E794" s="242" t="s">
        <v>21</v>
      </c>
      <c r="F794" s="243" t="s">
        <v>337</v>
      </c>
      <c r="G794" s="241"/>
      <c r="H794" s="242" t="s">
        <v>21</v>
      </c>
      <c r="I794" s="244"/>
      <c r="J794" s="241"/>
      <c r="K794" s="241"/>
      <c r="L794" s="245"/>
      <c r="M794" s="246"/>
      <c r="N794" s="247"/>
      <c r="O794" s="247"/>
      <c r="P794" s="247"/>
      <c r="Q794" s="247"/>
      <c r="R794" s="247"/>
      <c r="S794" s="247"/>
      <c r="T794" s="248"/>
      <c r="AT794" s="249" t="s">
        <v>231</v>
      </c>
      <c r="AU794" s="249" t="s">
        <v>84</v>
      </c>
      <c r="AV794" s="15" t="s">
        <v>82</v>
      </c>
      <c r="AW794" s="15" t="s">
        <v>33</v>
      </c>
      <c r="AX794" s="15" t="s">
        <v>74</v>
      </c>
      <c r="AY794" s="249" t="s">
        <v>221</v>
      </c>
    </row>
    <row r="795" spans="2:51" s="13" customFormat="1" ht="11.25">
      <c r="B795" s="208"/>
      <c r="C795" s="209"/>
      <c r="D795" s="204" t="s">
        <v>231</v>
      </c>
      <c r="E795" s="210" t="s">
        <v>21</v>
      </c>
      <c r="F795" s="211" t="s">
        <v>1181</v>
      </c>
      <c r="G795" s="209"/>
      <c r="H795" s="212">
        <v>5</v>
      </c>
      <c r="I795" s="213"/>
      <c r="J795" s="209"/>
      <c r="K795" s="209"/>
      <c r="L795" s="214"/>
      <c r="M795" s="215"/>
      <c r="N795" s="216"/>
      <c r="O795" s="216"/>
      <c r="P795" s="216"/>
      <c r="Q795" s="216"/>
      <c r="R795" s="216"/>
      <c r="S795" s="216"/>
      <c r="T795" s="217"/>
      <c r="AT795" s="218" t="s">
        <v>231</v>
      </c>
      <c r="AU795" s="218" t="s">
        <v>84</v>
      </c>
      <c r="AV795" s="13" t="s">
        <v>84</v>
      </c>
      <c r="AW795" s="13" t="s">
        <v>33</v>
      </c>
      <c r="AX795" s="13" t="s">
        <v>74</v>
      </c>
      <c r="AY795" s="218" t="s">
        <v>221</v>
      </c>
    </row>
    <row r="796" spans="2:51" s="13" customFormat="1" ht="11.25">
      <c r="B796" s="208"/>
      <c r="C796" s="209"/>
      <c r="D796" s="204" t="s">
        <v>231</v>
      </c>
      <c r="E796" s="210" t="s">
        <v>21</v>
      </c>
      <c r="F796" s="211" t="s">
        <v>1170</v>
      </c>
      <c r="G796" s="209"/>
      <c r="H796" s="212">
        <v>7</v>
      </c>
      <c r="I796" s="213"/>
      <c r="J796" s="209"/>
      <c r="K796" s="209"/>
      <c r="L796" s="214"/>
      <c r="M796" s="215"/>
      <c r="N796" s="216"/>
      <c r="O796" s="216"/>
      <c r="P796" s="216"/>
      <c r="Q796" s="216"/>
      <c r="R796" s="216"/>
      <c r="S796" s="216"/>
      <c r="T796" s="217"/>
      <c r="AT796" s="218" t="s">
        <v>231</v>
      </c>
      <c r="AU796" s="218" t="s">
        <v>84</v>
      </c>
      <c r="AV796" s="13" t="s">
        <v>84</v>
      </c>
      <c r="AW796" s="13" t="s">
        <v>33</v>
      </c>
      <c r="AX796" s="13" t="s">
        <v>74</v>
      </c>
      <c r="AY796" s="218" t="s">
        <v>221</v>
      </c>
    </row>
    <row r="797" spans="2:51" s="13" customFormat="1" ht="11.25">
      <c r="B797" s="208"/>
      <c r="C797" s="209"/>
      <c r="D797" s="204" t="s">
        <v>231</v>
      </c>
      <c r="E797" s="210" t="s">
        <v>21</v>
      </c>
      <c r="F797" s="211" t="s">
        <v>656</v>
      </c>
      <c r="G797" s="209"/>
      <c r="H797" s="212">
        <v>2</v>
      </c>
      <c r="I797" s="213"/>
      <c r="J797" s="209"/>
      <c r="K797" s="209"/>
      <c r="L797" s="214"/>
      <c r="M797" s="215"/>
      <c r="N797" s="216"/>
      <c r="O797" s="216"/>
      <c r="P797" s="216"/>
      <c r="Q797" s="216"/>
      <c r="R797" s="216"/>
      <c r="S797" s="216"/>
      <c r="T797" s="217"/>
      <c r="AT797" s="218" t="s">
        <v>231</v>
      </c>
      <c r="AU797" s="218" t="s">
        <v>84</v>
      </c>
      <c r="AV797" s="13" t="s">
        <v>84</v>
      </c>
      <c r="AW797" s="13" t="s">
        <v>33</v>
      </c>
      <c r="AX797" s="13" t="s">
        <v>74</v>
      </c>
      <c r="AY797" s="218" t="s">
        <v>221</v>
      </c>
    </row>
    <row r="798" spans="2:51" s="16" customFormat="1" ht="11.25">
      <c r="B798" s="250"/>
      <c r="C798" s="251"/>
      <c r="D798" s="204" t="s">
        <v>231</v>
      </c>
      <c r="E798" s="252" t="s">
        <v>21</v>
      </c>
      <c r="F798" s="253" t="s">
        <v>340</v>
      </c>
      <c r="G798" s="251"/>
      <c r="H798" s="254">
        <v>14</v>
      </c>
      <c r="I798" s="255"/>
      <c r="J798" s="251"/>
      <c r="K798" s="251"/>
      <c r="L798" s="256"/>
      <c r="M798" s="257"/>
      <c r="N798" s="258"/>
      <c r="O798" s="258"/>
      <c r="P798" s="258"/>
      <c r="Q798" s="258"/>
      <c r="R798" s="258"/>
      <c r="S798" s="258"/>
      <c r="T798" s="259"/>
      <c r="AT798" s="260" t="s">
        <v>231</v>
      </c>
      <c r="AU798" s="260" t="s">
        <v>84</v>
      </c>
      <c r="AV798" s="16" t="s">
        <v>168</v>
      </c>
      <c r="AW798" s="16" t="s">
        <v>33</v>
      </c>
      <c r="AX798" s="16" t="s">
        <v>74</v>
      </c>
      <c r="AY798" s="260" t="s">
        <v>221</v>
      </c>
    </row>
    <row r="799" spans="2:51" s="13" customFormat="1" ht="11.25">
      <c r="B799" s="208"/>
      <c r="C799" s="209"/>
      <c r="D799" s="204" t="s">
        <v>231</v>
      </c>
      <c r="E799" s="210" t="s">
        <v>21</v>
      </c>
      <c r="F799" s="211" t="s">
        <v>1182</v>
      </c>
      <c r="G799" s="209"/>
      <c r="H799" s="212">
        <v>1</v>
      </c>
      <c r="I799" s="213"/>
      <c r="J799" s="209"/>
      <c r="K799" s="209"/>
      <c r="L799" s="214"/>
      <c r="M799" s="215"/>
      <c r="N799" s="216"/>
      <c r="O799" s="216"/>
      <c r="P799" s="216"/>
      <c r="Q799" s="216"/>
      <c r="R799" s="216"/>
      <c r="S799" s="216"/>
      <c r="T799" s="217"/>
      <c r="AT799" s="218" t="s">
        <v>231</v>
      </c>
      <c r="AU799" s="218" t="s">
        <v>84</v>
      </c>
      <c r="AV799" s="13" t="s">
        <v>84</v>
      </c>
      <c r="AW799" s="13" t="s">
        <v>33</v>
      </c>
      <c r="AX799" s="13" t="s">
        <v>74</v>
      </c>
      <c r="AY799" s="218" t="s">
        <v>221</v>
      </c>
    </row>
    <row r="800" spans="2:51" s="13" customFormat="1" ht="11.25">
      <c r="B800" s="208"/>
      <c r="C800" s="209"/>
      <c r="D800" s="204" t="s">
        <v>231</v>
      </c>
      <c r="E800" s="210" t="s">
        <v>21</v>
      </c>
      <c r="F800" s="211" t="s">
        <v>1183</v>
      </c>
      <c r="G800" s="209"/>
      <c r="H800" s="212">
        <v>1</v>
      </c>
      <c r="I800" s="213"/>
      <c r="J800" s="209"/>
      <c r="K800" s="209"/>
      <c r="L800" s="214"/>
      <c r="M800" s="215"/>
      <c r="N800" s="216"/>
      <c r="O800" s="216"/>
      <c r="P800" s="216"/>
      <c r="Q800" s="216"/>
      <c r="R800" s="216"/>
      <c r="S800" s="216"/>
      <c r="T800" s="217"/>
      <c r="AT800" s="218" t="s">
        <v>231</v>
      </c>
      <c r="AU800" s="218" t="s">
        <v>84</v>
      </c>
      <c r="AV800" s="13" t="s">
        <v>84</v>
      </c>
      <c r="AW800" s="13" t="s">
        <v>33</v>
      </c>
      <c r="AX800" s="13" t="s">
        <v>74</v>
      </c>
      <c r="AY800" s="218" t="s">
        <v>221</v>
      </c>
    </row>
    <row r="801" spans="2:51" s="13" customFormat="1" ht="11.25">
      <c r="B801" s="208"/>
      <c r="C801" s="209"/>
      <c r="D801" s="204" t="s">
        <v>231</v>
      </c>
      <c r="E801" s="210" t="s">
        <v>21</v>
      </c>
      <c r="F801" s="211" t="s">
        <v>1184</v>
      </c>
      <c r="G801" s="209"/>
      <c r="H801" s="212">
        <v>1</v>
      </c>
      <c r="I801" s="213"/>
      <c r="J801" s="209"/>
      <c r="K801" s="209"/>
      <c r="L801" s="214"/>
      <c r="M801" s="215"/>
      <c r="N801" s="216"/>
      <c r="O801" s="216"/>
      <c r="P801" s="216"/>
      <c r="Q801" s="216"/>
      <c r="R801" s="216"/>
      <c r="S801" s="216"/>
      <c r="T801" s="217"/>
      <c r="AT801" s="218" t="s">
        <v>231</v>
      </c>
      <c r="AU801" s="218" t="s">
        <v>84</v>
      </c>
      <c r="AV801" s="13" t="s">
        <v>84</v>
      </c>
      <c r="AW801" s="13" t="s">
        <v>33</v>
      </c>
      <c r="AX801" s="13" t="s">
        <v>74</v>
      </c>
      <c r="AY801" s="218" t="s">
        <v>221</v>
      </c>
    </row>
    <row r="802" spans="2:51" s="13" customFormat="1" ht="11.25">
      <c r="B802" s="208"/>
      <c r="C802" s="209"/>
      <c r="D802" s="204" t="s">
        <v>231</v>
      </c>
      <c r="E802" s="210" t="s">
        <v>21</v>
      </c>
      <c r="F802" s="211" t="s">
        <v>1185</v>
      </c>
      <c r="G802" s="209"/>
      <c r="H802" s="212">
        <v>2</v>
      </c>
      <c r="I802" s="213"/>
      <c r="J802" s="209"/>
      <c r="K802" s="209"/>
      <c r="L802" s="214"/>
      <c r="M802" s="215"/>
      <c r="N802" s="216"/>
      <c r="O802" s="216"/>
      <c r="P802" s="216"/>
      <c r="Q802" s="216"/>
      <c r="R802" s="216"/>
      <c r="S802" s="216"/>
      <c r="T802" s="217"/>
      <c r="AT802" s="218" t="s">
        <v>231</v>
      </c>
      <c r="AU802" s="218" t="s">
        <v>84</v>
      </c>
      <c r="AV802" s="13" t="s">
        <v>84</v>
      </c>
      <c r="AW802" s="13" t="s">
        <v>33</v>
      </c>
      <c r="AX802" s="13" t="s">
        <v>74</v>
      </c>
      <c r="AY802" s="218" t="s">
        <v>221</v>
      </c>
    </row>
    <row r="803" spans="2:51" s="16" customFormat="1" ht="11.25">
      <c r="B803" s="250"/>
      <c r="C803" s="251"/>
      <c r="D803" s="204" t="s">
        <v>231</v>
      </c>
      <c r="E803" s="252" t="s">
        <v>21</v>
      </c>
      <c r="F803" s="253" t="s">
        <v>340</v>
      </c>
      <c r="G803" s="251"/>
      <c r="H803" s="254">
        <v>5</v>
      </c>
      <c r="I803" s="255"/>
      <c r="J803" s="251"/>
      <c r="K803" s="251"/>
      <c r="L803" s="256"/>
      <c r="M803" s="257"/>
      <c r="N803" s="258"/>
      <c r="O803" s="258"/>
      <c r="P803" s="258"/>
      <c r="Q803" s="258"/>
      <c r="R803" s="258"/>
      <c r="S803" s="258"/>
      <c r="T803" s="259"/>
      <c r="AT803" s="260" t="s">
        <v>231</v>
      </c>
      <c r="AU803" s="260" t="s">
        <v>84</v>
      </c>
      <c r="AV803" s="16" t="s">
        <v>168</v>
      </c>
      <c r="AW803" s="16" t="s">
        <v>33</v>
      </c>
      <c r="AX803" s="16" t="s">
        <v>74</v>
      </c>
      <c r="AY803" s="260" t="s">
        <v>221</v>
      </c>
    </row>
    <row r="804" spans="2:51" s="14" customFormat="1" ht="11.25">
      <c r="B804" s="219"/>
      <c r="C804" s="220"/>
      <c r="D804" s="204" t="s">
        <v>231</v>
      </c>
      <c r="E804" s="221" t="s">
        <v>21</v>
      </c>
      <c r="F804" s="222" t="s">
        <v>239</v>
      </c>
      <c r="G804" s="220"/>
      <c r="H804" s="223">
        <v>19</v>
      </c>
      <c r="I804" s="224"/>
      <c r="J804" s="220"/>
      <c r="K804" s="220"/>
      <c r="L804" s="225"/>
      <c r="M804" s="226"/>
      <c r="N804" s="227"/>
      <c r="O804" s="227"/>
      <c r="P804" s="227"/>
      <c r="Q804" s="227"/>
      <c r="R804" s="227"/>
      <c r="S804" s="227"/>
      <c r="T804" s="228"/>
      <c r="AT804" s="229" t="s">
        <v>231</v>
      </c>
      <c r="AU804" s="229" t="s">
        <v>84</v>
      </c>
      <c r="AV804" s="14" t="s">
        <v>227</v>
      </c>
      <c r="AW804" s="14" t="s">
        <v>33</v>
      </c>
      <c r="AX804" s="14" t="s">
        <v>82</v>
      </c>
      <c r="AY804" s="229" t="s">
        <v>221</v>
      </c>
    </row>
    <row r="805" spans="1:65" s="2" customFormat="1" ht="16.5" customHeight="1">
      <c r="A805" s="36"/>
      <c r="B805" s="37"/>
      <c r="C805" s="191" t="s">
        <v>1186</v>
      </c>
      <c r="D805" s="191" t="s">
        <v>223</v>
      </c>
      <c r="E805" s="192" t="s">
        <v>1187</v>
      </c>
      <c r="F805" s="193" t="s">
        <v>1188</v>
      </c>
      <c r="G805" s="194" t="s">
        <v>159</v>
      </c>
      <c r="H805" s="195">
        <v>5</v>
      </c>
      <c r="I805" s="196"/>
      <c r="J805" s="197">
        <f>ROUND(I805*H805,2)</f>
        <v>0</v>
      </c>
      <c r="K805" s="193" t="s">
        <v>226</v>
      </c>
      <c r="L805" s="41"/>
      <c r="M805" s="198" t="s">
        <v>21</v>
      </c>
      <c r="N805" s="199" t="s">
        <v>45</v>
      </c>
      <c r="O805" s="66"/>
      <c r="P805" s="200">
        <f>O805*H805</f>
        <v>0</v>
      </c>
      <c r="Q805" s="200">
        <v>0</v>
      </c>
      <c r="R805" s="200">
        <f>Q805*H805</f>
        <v>0</v>
      </c>
      <c r="S805" s="200">
        <v>0</v>
      </c>
      <c r="T805" s="201">
        <f>S805*H805</f>
        <v>0</v>
      </c>
      <c r="U805" s="36"/>
      <c r="V805" s="36"/>
      <c r="W805" s="36"/>
      <c r="X805" s="36"/>
      <c r="Y805" s="36"/>
      <c r="Z805" s="36"/>
      <c r="AA805" s="36"/>
      <c r="AB805" s="36"/>
      <c r="AC805" s="36"/>
      <c r="AD805" s="36"/>
      <c r="AE805" s="36"/>
      <c r="AR805" s="202" t="s">
        <v>311</v>
      </c>
      <c r="AT805" s="202" t="s">
        <v>223</v>
      </c>
      <c r="AU805" s="202" t="s">
        <v>84</v>
      </c>
      <c r="AY805" s="19" t="s">
        <v>221</v>
      </c>
      <c r="BE805" s="203">
        <f>IF(N805="základní",J805,0)</f>
        <v>0</v>
      </c>
      <c r="BF805" s="203">
        <f>IF(N805="snížená",J805,0)</f>
        <v>0</v>
      </c>
      <c r="BG805" s="203">
        <f>IF(N805="zákl. přenesená",J805,0)</f>
        <v>0</v>
      </c>
      <c r="BH805" s="203">
        <f>IF(N805="sníž. přenesená",J805,0)</f>
        <v>0</v>
      </c>
      <c r="BI805" s="203">
        <f>IF(N805="nulová",J805,0)</f>
        <v>0</v>
      </c>
      <c r="BJ805" s="19" t="s">
        <v>82</v>
      </c>
      <c r="BK805" s="203">
        <f>ROUND(I805*H805,2)</f>
        <v>0</v>
      </c>
      <c r="BL805" s="19" t="s">
        <v>311</v>
      </c>
      <c r="BM805" s="202" t="s">
        <v>1189</v>
      </c>
    </row>
    <row r="806" spans="1:47" s="2" customFormat="1" ht="19.5">
      <c r="A806" s="36"/>
      <c r="B806" s="37"/>
      <c r="C806" s="38"/>
      <c r="D806" s="204" t="s">
        <v>229</v>
      </c>
      <c r="E806" s="38"/>
      <c r="F806" s="205" t="s">
        <v>1190</v>
      </c>
      <c r="G806" s="38"/>
      <c r="H806" s="38"/>
      <c r="I806" s="111"/>
      <c r="J806" s="38"/>
      <c r="K806" s="38"/>
      <c r="L806" s="41"/>
      <c r="M806" s="206"/>
      <c r="N806" s="207"/>
      <c r="O806" s="66"/>
      <c r="P806" s="66"/>
      <c r="Q806" s="66"/>
      <c r="R806" s="66"/>
      <c r="S806" s="66"/>
      <c r="T806" s="67"/>
      <c r="U806" s="36"/>
      <c r="V806" s="36"/>
      <c r="W806" s="36"/>
      <c r="X806" s="36"/>
      <c r="Y806" s="36"/>
      <c r="Z806" s="36"/>
      <c r="AA806" s="36"/>
      <c r="AB806" s="36"/>
      <c r="AC806" s="36"/>
      <c r="AD806" s="36"/>
      <c r="AE806" s="36"/>
      <c r="AT806" s="19" t="s">
        <v>229</v>
      </c>
      <c r="AU806" s="19" t="s">
        <v>84</v>
      </c>
    </row>
    <row r="807" spans="2:51" s="15" customFormat="1" ht="11.25">
      <c r="B807" s="240"/>
      <c r="C807" s="241"/>
      <c r="D807" s="204" t="s">
        <v>231</v>
      </c>
      <c r="E807" s="242" t="s">
        <v>21</v>
      </c>
      <c r="F807" s="243" t="s">
        <v>337</v>
      </c>
      <c r="G807" s="241"/>
      <c r="H807" s="242" t="s">
        <v>21</v>
      </c>
      <c r="I807" s="244"/>
      <c r="J807" s="241"/>
      <c r="K807" s="241"/>
      <c r="L807" s="245"/>
      <c r="M807" s="246"/>
      <c r="N807" s="247"/>
      <c r="O807" s="247"/>
      <c r="P807" s="247"/>
      <c r="Q807" s="247"/>
      <c r="R807" s="247"/>
      <c r="S807" s="247"/>
      <c r="T807" s="248"/>
      <c r="AT807" s="249" t="s">
        <v>231</v>
      </c>
      <c r="AU807" s="249" t="s">
        <v>84</v>
      </c>
      <c r="AV807" s="15" t="s">
        <v>82</v>
      </c>
      <c r="AW807" s="15" t="s">
        <v>33</v>
      </c>
      <c r="AX807" s="15" t="s">
        <v>74</v>
      </c>
      <c r="AY807" s="249" t="s">
        <v>221</v>
      </c>
    </row>
    <row r="808" spans="2:51" s="13" customFormat="1" ht="11.25">
      <c r="B808" s="208"/>
      <c r="C808" s="209"/>
      <c r="D808" s="204" t="s">
        <v>231</v>
      </c>
      <c r="E808" s="210" t="s">
        <v>21</v>
      </c>
      <c r="F808" s="211" t="s">
        <v>1191</v>
      </c>
      <c r="G808" s="209"/>
      <c r="H808" s="212">
        <v>3</v>
      </c>
      <c r="I808" s="213"/>
      <c r="J808" s="209"/>
      <c r="K808" s="209"/>
      <c r="L808" s="214"/>
      <c r="M808" s="215"/>
      <c r="N808" s="216"/>
      <c r="O808" s="216"/>
      <c r="P808" s="216"/>
      <c r="Q808" s="216"/>
      <c r="R808" s="216"/>
      <c r="S808" s="216"/>
      <c r="T808" s="217"/>
      <c r="AT808" s="218" t="s">
        <v>231</v>
      </c>
      <c r="AU808" s="218" t="s">
        <v>84</v>
      </c>
      <c r="AV808" s="13" t="s">
        <v>84</v>
      </c>
      <c r="AW808" s="13" t="s">
        <v>33</v>
      </c>
      <c r="AX808" s="13" t="s">
        <v>74</v>
      </c>
      <c r="AY808" s="218" t="s">
        <v>221</v>
      </c>
    </row>
    <row r="809" spans="2:51" s="13" customFormat="1" ht="11.25">
      <c r="B809" s="208"/>
      <c r="C809" s="209"/>
      <c r="D809" s="204" t="s">
        <v>231</v>
      </c>
      <c r="E809" s="210" t="s">
        <v>21</v>
      </c>
      <c r="F809" s="211" t="s">
        <v>1192</v>
      </c>
      <c r="G809" s="209"/>
      <c r="H809" s="212">
        <v>1</v>
      </c>
      <c r="I809" s="213"/>
      <c r="J809" s="209"/>
      <c r="K809" s="209"/>
      <c r="L809" s="214"/>
      <c r="M809" s="215"/>
      <c r="N809" s="216"/>
      <c r="O809" s="216"/>
      <c r="P809" s="216"/>
      <c r="Q809" s="216"/>
      <c r="R809" s="216"/>
      <c r="S809" s="216"/>
      <c r="T809" s="217"/>
      <c r="AT809" s="218" t="s">
        <v>231</v>
      </c>
      <c r="AU809" s="218" t="s">
        <v>84</v>
      </c>
      <c r="AV809" s="13" t="s">
        <v>84</v>
      </c>
      <c r="AW809" s="13" t="s">
        <v>33</v>
      </c>
      <c r="AX809" s="13" t="s">
        <v>74</v>
      </c>
      <c r="AY809" s="218" t="s">
        <v>221</v>
      </c>
    </row>
    <row r="810" spans="2:51" s="13" customFormat="1" ht="11.25">
      <c r="B810" s="208"/>
      <c r="C810" s="209"/>
      <c r="D810" s="204" t="s">
        <v>231</v>
      </c>
      <c r="E810" s="210" t="s">
        <v>21</v>
      </c>
      <c r="F810" s="211" t="s">
        <v>1193</v>
      </c>
      <c r="G810" s="209"/>
      <c r="H810" s="212">
        <v>1</v>
      </c>
      <c r="I810" s="213"/>
      <c r="J810" s="209"/>
      <c r="K810" s="209"/>
      <c r="L810" s="214"/>
      <c r="M810" s="215"/>
      <c r="N810" s="216"/>
      <c r="O810" s="216"/>
      <c r="P810" s="216"/>
      <c r="Q810" s="216"/>
      <c r="R810" s="216"/>
      <c r="S810" s="216"/>
      <c r="T810" s="217"/>
      <c r="AT810" s="218" t="s">
        <v>231</v>
      </c>
      <c r="AU810" s="218" t="s">
        <v>84</v>
      </c>
      <c r="AV810" s="13" t="s">
        <v>84</v>
      </c>
      <c r="AW810" s="13" t="s">
        <v>33</v>
      </c>
      <c r="AX810" s="13" t="s">
        <v>74</v>
      </c>
      <c r="AY810" s="218" t="s">
        <v>221</v>
      </c>
    </row>
    <row r="811" spans="2:51" s="16" customFormat="1" ht="11.25">
      <c r="B811" s="250"/>
      <c r="C811" s="251"/>
      <c r="D811" s="204" t="s">
        <v>231</v>
      </c>
      <c r="E811" s="252" t="s">
        <v>21</v>
      </c>
      <c r="F811" s="253" t="s">
        <v>340</v>
      </c>
      <c r="G811" s="251"/>
      <c r="H811" s="254">
        <v>5</v>
      </c>
      <c r="I811" s="255"/>
      <c r="J811" s="251"/>
      <c r="K811" s="251"/>
      <c r="L811" s="256"/>
      <c r="M811" s="257"/>
      <c r="N811" s="258"/>
      <c r="O811" s="258"/>
      <c r="P811" s="258"/>
      <c r="Q811" s="258"/>
      <c r="R811" s="258"/>
      <c r="S811" s="258"/>
      <c r="T811" s="259"/>
      <c r="AT811" s="260" t="s">
        <v>231</v>
      </c>
      <c r="AU811" s="260" t="s">
        <v>84</v>
      </c>
      <c r="AV811" s="16" t="s">
        <v>168</v>
      </c>
      <c r="AW811" s="16" t="s">
        <v>33</v>
      </c>
      <c r="AX811" s="16" t="s">
        <v>74</v>
      </c>
      <c r="AY811" s="260" t="s">
        <v>221</v>
      </c>
    </row>
    <row r="812" spans="2:51" s="14" customFormat="1" ht="11.25">
      <c r="B812" s="219"/>
      <c r="C812" s="220"/>
      <c r="D812" s="204" t="s">
        <v>231</v>
      </c>
      <c r="E812" s="221" t="s">
        <v>21</v>
      </c>
      <c r="F812" s="222" t="s">
        <v>239</v>
      </c>
      <c r="G812" s="220"/>
      <c r="H812" s="223">
        <v>5</v>
      </c>
      <c r="I812" s="224"/>
      <c r="J812" s="220"/>
      <c r="K812" s="220"/>
      <c r="L812" s="225"/>
      <c r="M812" s="226"/>
      <c r="N812" s="227"/>
      <c r="O812" s="227"/>
      <c r="P812" s="227"/>
      <c r="Q812" s="227"/>
      <c r="R812" s="227"/>
      <c r="S812" s="227"/>
      <c r="T812" s="228"/>
      <c r="AT812" s="229" t="s">
        <v>231</v>
      </c>
      <c r="AU812" s="229" t="s">
        <v>84</v>
      </c>
      <c r="AV812" s="14" t="s">
        <v>227</v>
      </c>
      <c r="AW812" s="14" t="s">
        <v>33</v>
      </c>
      <c r="AX812" s="14" t="s">
        <v>82</v>
      </c>
      <c r="AY812" s="229" t="s">
        <v>221</v>
      </c>
    </row>
    <row r="813" spans="1:65" s="2" customFormat="1" ht="21.75" customHeight="1">
      <c r="A813" s="36"/>
      <c r="B813" s="37"/>
      <c r="C813" s="191" t="s">
        <v>1194</v>
      </c>
      <c r="D813" s="191" t="s">
        <v>223</v>
      </c>
      <c r="E813" s="192" t="s">
        <v>1195</v>
      </c>
      <c r="F813" s="193" t="s">
        <v>1196</v>
      </c>
      <c r="G813" s="194" t="s">
        <v>129</v>
      </c>
      <c r="H813" s="195">
        <v>12.12</v>
      </c>
      <c r="I813" s="196"/>
      <c r="J813" s="197">
        <f>ROUND(I813*H813,2)</f>
        <v>0</v>
      </c>
      <c r="K813" s="193" t="s">
        <v>226</v>
      </c>
      <c r="L813" s="41"/>
      <c r="M813" s="198" t="s">
        <v>21</v>
      </c>
      <c r="N813" s="199" t="s">
        <v>45</v>
      </c>
      <c r="O813" s="66"/>
      <c r="P813" s="200">
        <f>O813*H813</f>
        <v>0</v>
      </c>
      <c r="Q813" s="200">
        <v>0.00098</v>
      </c>
      <c r="R813" s="200">
        <f>Q813*H813</f>
        <v>0.011877599999999999</v>
      </c>
      <c r="S813" s="200">
        <v>0</v>
      </c>
      <c r="T813" s="201">
        <f>S813*H813</f>
        <v>0</v>
      </c>
      <c r="U813" s="36"/>
      <c r="V813" s="36"/>
      <c r="W813" s="36"/>
      <c r="X813" s="36"/>
      <c r="Y813" s="36"/>
      <c r="Z813" s="36"/>
      <c r="AA813" s="36"/>
      <c r="AB813" s="36"/>
      <c r="AC813" s="36"/>
      <c r="AD813" s="36"/>
      <c r="AE813" s="36"/>
      <c r="AR813" s="202" t="s">
        <v>311</v>
      </c>
      <c r="AT813" s="202" t="s">
        <v>223</v>
      </c>
      <c r="AU813" s="202" t="s">
        <v>84</v>
      </c>
      <c r="AY813" s="19" t="s">
        <v>221</v>
      </c>
      <c r="BE813" s="203">
        <f>IF(N813="základní",J813,0)</f>
        <v>0</v>
      </c>
      <c r="BF813" s="203">
        <f>IF(N813="snížená",J813,0)</f>
        <v>0</v>
      </c>
      <c r="BG813" s="203">
        <f>IF(N813="zákl. přenesená",J813,0)</f>
        <v>0</v>
      </c>
      <c r="BH813" s="203">
        <f>IF(N813="sníž. přenesená",J813,0)</f>
        <v>0</v>
      </c>
      <c r="BI813" s="203">
        <f>IF(N813="nulová",J813,0)</f>
        <v>0</v>
      </c>
      <c r="BJ813" s="19" t="s">
        <v>82</v>
      </c>
      <c r="BK813" s="203">
        <f>ROUND(I813*H813,2)</f>
        <v>0</v>
      </c>
      <c r="BL813" s="19" t="s">
        <v>311</v>
      </c>
      <c r="BM813" s="202" t="s">
        <v>1197</v>
      </c>
    </row>
    <row r="814" spans="1:47" s="2" customFormat="1" ht="19.5">
      <c r="A814" s="36"/>
      <c r="B814" s="37"/>
      <c r="C814" s="38"/>
      <c r="D814" s="204" t="s">
        <v>229</v>
      </c>
      <c r="E814" s="38"/>
      <c r="F814" s="205" t="s">
        <v>1198</v>
      </c>
      <c r="G814" s="38"/>
      <c r="H814" s="38"/>
      <c r="I814" s="111"/>
      <c r="J814" s="38"/>
      <c r="K814" s="38"/>
      <c r="L814" s="41"/>
      <c r="M814" s="206"/>
      <c r="N814" s="207"/>
      <c r="O814" s="66"/>
      <c r="P814" s="66"/>
      <c r="Q814" s="66"/>
      <c r="R814" s="66"/>
      <c r="S814" s="66"/>
      <c r="T814" s="67"/>
      <c r="U814" s="36"/>
      <c r="V814" s="36"/>
      <c r="W814" s="36"/>
      <c r="X814" s="36"/>
      <c r="Y814" s="36"/>
      <c r="Z814" s="36"/>
      <c r="AA814" s="36"/>
      <c r="AB814" s="36"/>
      <c r="AC814" s="36"/>
      <c r="AD814" s="36"/>
      <c r="AE814" s="36"/>
      <c r="AT814" s="19" t="s">
        <v>229</v>
      </c>
      <c r="AU814" s="19" t="s">
        <v>84</v>
      </c>
    </row>
    <row r="815" spans="2:51" s="15" customFormat="1" ht="11.25">
      <c r="B815" s="240"/>
      <c r="C815" s="241"/>
      <c r="D815" s="204" t="s">
        <v>231</v>
      </c>
      <c r="E815" s="242" t="s">
        <v>21</v>
      </c>
      <c r="F815" s="243" t="s">
        <v>337</v>
      </c>
      <c r="G815" s="241"/>
      <c r="H815" s="242" t="s">
        <v>21</v>
      </c>
      <c r="I815" s="244"/>
      <c r="J815" s="241"/>
      <c r="K815" s="241"/>
      <c r="L815" s="245"/>
      <c r="M815" s="246"/>
      <c r="N815" s="247"/>
      <c r="O815" s="247"/>
      <c r="P815" s="247"/>
      <c r="Q815" s="247"/>
      <c r="R815" s="247"/>
      <c r="S815" s="247"/>
      <c r="T815" s="248"/>
      <c r="AT815" s="249" t="s">
        <v>231</v>
      </c>
      <c r="AU815" s="249" t="s">
        <v>84</v>
      </c>
      <c r="AV815" s="15" t="s">
        <v>82</v>
      </c>
      <c r="AW815" s="15" t="s">
        <v>33</v>
      </c>
      <c r="AX815" s="15" t="s">
        <v>74</v>
      </c>
      <c r="AY815" s="249" t="s">
        <v>221</v>
      </c>
    </row>
    <row r="816" spans="2:51" s="13" customFormat="1" ht="11.25">
      <c r="B816" s="208"/>
      <c r="C816" s="209"/>
      <c r="D816" s="204" t="s">
        <v>231</v>
      </c>
      <c r="E816" s="210" t="s">
        <v>21</v>
      </c>
      <c r="F816" s="211" t="s">
        <v>1199</v>
      </c>
      <c r="G816" s="209"/>
      <c r="H816" s="212">
        <v>4.52</v>
      </c>
      <c r="I816" s="213"/>
      <c r="J816" s="209"/>
      <c r="K816" s="209"/>
      <c r="L816" s="214"/>
      <c r="M816" s="215"/>
      <c r="N816" s="216"/>
      <c r="O816" s="216"/>
      <c r="P816" s="216"/>
      <c r="Q816" s="216"/>
      <c r="R816" s="216"/>
      <c r="S816" s="216"/>
      <c r="T816" s="217"/>
      <c r="AT816" s="218" t="s">
        <v>231</v>
      </c>
      <c r="AU816" s="218" t="s">
        <v>84</v>
      </c>
      <c r="AV816" s="13" t="s">
        <v>84</v>
      </c>
      <c r="AW816" s="13" t="s">
        <v>33</v>
      </c>
      <c r="AX816" s="13" t="s">
        <v>74</v>
      </c>
      <c r="AY816" s="218" t="s">
        <v>221</v>
      </c>
    </row>
    <row r="817" spans="2:51" s="13" customFormat="1" ht="11.25">
      <c r="B817" s="208"/>
      <c r="C817" s="209"/>
      <c r="D817" s="204" t="s">
        <v>231</v>
      </c>
      <c r="E817" s="210" t="s">
        <v>21</v>
      </c>
      <c r="F817" s="211" t="s">
        <v>1200</v>
      </c>
      <c r="G817" s="209"/>
      <c r="H817" s="212">
        <v>3.86</v>
      </c>
      <c r="I817" s="213"/>
      <c r="J817" s="209"/>
      <c r="K817" s="209"/>
      <c r="L817" s="214"/>
      <c r="M817" s="215"/>
      <c r="N817" s="216"/>
      <c r="O817" s="216"/>
      <c r="P817" s="216"/>
      <c r="Q817" s="216"/>
      <c r="R817" s="216"/>
      <c r="S817" s="216"/>
      <c r="T817" s="217"/>
      <c r="AT817" s="218" t="s">
        <v>231</v>
      </c>
      <c r="AU817" s="218" t="s">
        <v>84</v>
      </c>
      <c r="AV817" s="13" t="s">
        <v>84</v>
      </c>
      <c r="AW817" s="13" t="s">
        <v>33</v>
      </c>
      <c r="AX817" s="13" t="s">
        <v>74</v>
      </c>
      <c r="AY817" s="218" t="s">
        <v>221</v>
      </c>
    </row>
    <row r="818" spans="2:51" s="13" customFormat="1" ht="11.25">
      <c r="B818" s="208"/>
      <c r="C818" s="209"/>
      <c r="D818" s="204" t="s">
        <v>231</v>
      </c>
      <c r="E818" s="210" t="s">
        <v>21</v>
      </c>
      <c r="F818" s="211" t="s">
        <v>1201</v>
      </c>
      <c r="G818" s="209"/>
      <c r="H818" s="212">
        <v>3.74</v>
      </c>
      <c r="I818" s="213"/>
      <c r="J818" s="209"/>
      <c r="K818" s="209"/>
      <c r="L818" s="214"/>
      <c r="M818" s="215"/>
      <c r="N818" s="216"/>
      <c r="O818" s="216"/>
      <c r="P818" s="216"/>
      <c r="Q818" s="216"/>
      <c r="R818" s="216"/>
      <c r="S818" s="216"/>
      <c r="T818" s="217"/>
      <c r="AT818" s="218" t="s">
        <v>231</v>
      </c>
      <c r="AU818" s="218" t="s">
        <v>84</v>
      </c>
      <c r="AV818" s="13" t="s">
        <v>84</v>
      </c>
      <c r="AW818" s="13" t="s">
        <v>33</v>
      </c>
      <c r="AX818" s="13" t="s">
        <v>74</v>
      </c>
      <c r="AY818" s="218" t="s">
        <v>221</v>
      </c>
    </row>
    <row r="819" spans="2:51" s="16" customFormat="1" ht="11.25">
      <c r="B819" s="250"/>
      <c r="C819" s="251"/>
      <c r="D819" s="204" t="s">
        <v>231</v>
      </c>
      <c r="E819" s="252" t="s">
        <v>150</v>
      </c>
      <c r="F819" s="253" t="s">
        <v>340</v>
      </c>
      <c r="G819" s="251"/>
      <c r="H819" s="254">
        <v>12.12</v>
      </c>
      <c r="I819" s="255"/>
      <c r="J819" s="251"/>
      <c r="K819" s="251"/>
      <c r="L819" s="256"/>
      <c r="M819" s="257"/>
      <c r="N819" s="258"/>
      <c r="O819" s="258"/>
      <c r="P819" s="258"/>
      <c r="Q819" s="258"/>
      <c r="R819" s="258"/>
      <c r="S819" s="258"/>
      <c r="T819" s="259"/>
      <c r="AT819" s="260" t="s">
        <v>231</v>
      </c>
      <c r="AU819" s="260" t="s">
        <v>84</v>
      </c>
      <c r="AV819" s="16" t="s">
        <v>168</v>
      </c>
      <c r="AW819" s="16" t="s">
        <v>33</v>
      </c>
      <c r="AX819" s="16" t="s">
        <v>74</v>
      </c>
      <c r="AY819" s="260" t="s">
        <v>221</v>
      </c>
    </row>
    <row r="820" spans="2:51" s="14" customFormat="1" ht="11.25">
      <c r="B820" s="219"/>
      <c r="C820" s="220"/>
      <c r="D820" s="204" t="s">
        <v>231</v>
      </c>
      <c r="E820" s="221" t="s">
        <v>21</v>
      </c>
      <c r="F820" s="222" t="s">
        <v>239</v>
      </c>
      <c r="G820" s="220"/>
      <c r="H820" s="223">
        <v>12.12</v>
      </c>
      <c r="I820" s="224"/>
      <c r="J820" s="220"/>
      <c r="K820" s="220"/>
      <c r="L820" s="225"/>
      <c r="M820" s="226"/>
      <c r="N820" s="227"/>
      <c r="O820" s="227"/>
      <c r="P820" s="227"/>
      <c r="Q820" s="227"/>
      <c r="R820" s="227"/>
      <c r="S820" s="227"/>
      <c r="T820" s="228"/>
      <c r="AT820" s="229" t="s">
        <v>231</v>
      </c>
      <c r="AU820" s="229" t="s">
        <v>84</v>
      </c>
      <c r="AV820" s="14" t="s">
        <v>227</v>
      </c>
      <c r="AW820" s="14" t="s">
        <v>33</v>
      </c>
      <c r="AX820" s="14" t="s">
        <v>82</v>
      </c>
      <c r="AY820" s="229" t="s">
        <v>221</v>
      </c>
    </row>
    <row r="821" spans="1:65" s="2" customFormat="1" ht="16.5" customHeight="1">
      <c r="A821" s="36"/>
      <c r="B821" s="37"/>
      <c r="C821" s="230" t="s">
        <v>1202</v>
      </c>
      <c r="D821" s="230" t="s">
        <v>253</v>
      </c>
      <c r="E821" s="231" t="s">
        <v>1203</v>
      </c>
      <c r="F821" s="232" t="s">
        <v>1204</v>
      </c>
      <c r="G821" s="233" t="s">
        <v>108</v>
      </c>
      <c r="H821" s="234">
        <v>139.72</v>
      </c>
      <c r="I821" s="235"/>
      <c r="J821" s="236">
        <f>ROUND(I821*H821,2)</f>
        <v>0</v>
      </c>
      <c r="K821" s="232" t="s">
        <v>226</v>
      </c>
      <c r="L821" s="237"/>
      <c r="M821" s="238" t="s">
        <v>21</v>
      </c>
      <c r="N821" s="239" t="s">
        <v>45</v>
      </c>
      <c r="O821" s="66"/>
      <c r="P821" s="200">
        <f>O821*H821</f>
        <v>0</v>
      </c>
      <c r="Q821" s="200">
        <v>0.0129</v>
      </c>
      <c r="R821" s="200">
        <f>Q821*H821</f>
        <v>1.8023879999999999</v>
      </c>
      <c r="S821" s="200">
        <v>0</v>
      </c>
      <c r="T821" s="201">
        <f>S821*H821</f>
        <v>0</v>
      </c>
      <c r="U821" s="36"/>
      <c r="V821" s="36"/>
      <c r="W821" s="36"/>
      <c r="X821" s="36"/>
      <c r="Y821" s="36"/>
      <c r="Z821" s="36"/>
      <c r="AA821" s="36"/>
      <c r="AB821" s="36"/>
      <c r="AC821" s="36"/>
      <c r="AD821" s="36"/>
      <c r="AE821" s="36"/>
      <c r="AR821" s="202" t="s">
        <v>413</v>
      </c>
      <c r="AT821" s="202" t="s">
        <v>253</v>
      </c>
      <c r="AU821" s="202" t="s">
        <v>84</v>
      </c>
      <c r="AY821" s="19" t="s">
        <v>221</v>
      </c>
      <c r="BE821" s="203">
        <f>IF(N821="základní",J821,0)</f>
        <v>0</v>
      </c>
      <c r="BF821" s="203">
        <f>IF(N821="snížená",J821,0)</f>
        <v>0</v>
      </c>
      <c r="BG821" s="203">
        <f>IF(N821="zákl. přenesená",J821,0)</f>
        <v>0</v>
      </c>
      <c r="BH821" s="203">
        <f>IF(N821="sníž. přenesená",J821,0)</f>
        <v>0</v>
      </c>
      <c r="BI821" s="203">
        <f>IF(N821="nulová",J821,0)</f>
        <v>0</v>
      </c>
      <c r="BJ821" s="19" t="s">
        <v>82</v>
      </c>
      <c r="BK821" s="203">
        <f>ROUND(I821*H821,2)</f>
        <v>0</v>
      </c>
      <c r="BL821" s="19" t="s">
        <v>311</v>
      </c>
      <c r="BM821" s="202" t="s">
        <v>1205</v>
      </c>
    </row>
    <row r="822" spans="1:47" s="2" customFormat="1" ht="11.25">
      <c r="A822" s="36"/>
      <c r="B822" s="37"/>
      <c r="C822" s="38"/>
      <c r="D822" s="204" t="s">
        <v>229</v>
      </c>
      <c r="E822" s="38"/>
      <c r="F822" s="205" t="s">
        <v>1204</v>
      </c>
      <c r="G822" s="38"/>
      <c r="H822" s="38"/>
      <c r="I822" s="111"/>
      <c r="J822" s="38"/>
      <c r="K822" s="38"/>
      <c r="L822" s="41"/>
      <c r="M822" s="206"/>
      <c r="N822" s="207"/>
      <c r="O822" s="66"/>
      <c r="P822" s="66"/>
      <c r="Q822" s="66"/>
      <c r="R822" s="66"/>
      <c r="S822" s="66"/>
      <c r="T822" s="67"/>
      <c r="U822" s="36"/>
      <c r="V822" s="36"/>
      <c r="W822" s="36"/>
      <c r="X822" s="36"/>
      <c r="Y822" s="36"/>
      <c r="Z822" s="36"/>
      <c r="AA822" s="36"/>
      <c r="AB822" s="36"/>
      <c r="AC822" s="36"/>
      <c r="AD822" s="36"/>
      <c r="AE822" s="36"/>
      <c r="AT822" s="19" t="s">
        <v>229</v>
      </c>
      <c r="AU822" s="19" t="s">
        <v>84</v>
      </c>
    </row>
    <row r="823" spans="2:51" s="13" customFormat="1" ht="11.25">
      <c r="B823" s="208"/>
      <c r="C823" s="209"/>
      <c r="D823" s="204" t="s">
        <v>231</v>
      </c>
      <c r="E823" s="210" t="s">
        <v>21</v>
      </c>
      <c r="F823" s="211" t="s">
        <v>1158</v>
      </c>
      <c r="G823" s="209"/>
      <c r="H823" s="212">
        <v>124.75</v>
      </c>
      <c r="I823" s="213"/>
      <c r="J823" s="209"/>
      <c r="K823" s="209"/>
      <c r="L823" s="214"/>
      <c r="M823" s="215"/>
      <c r="N823" s="216"/>
      <c r="O823" s="216"/>
      <c r="P823" s="216"/>
      <c r="Q823" s="216"/>
      <c r="R823" s="216"/>
      <c r="S823" s="216"/>
      <c r="T823" s="217"/>
      <c r="AT823" s="218" t="s">
        <v>231</v>
      </c>
      <c r="AU823" s="218" t="s">
        <v>84</v>
      </c>
      <c r="AV823" s="13" t="s">
        <v>84</v>
      </c>
      <c r="AW823" s="13" t="s">
        <v>33</v>
      </c>
      <c r="AX823" s="13" t="s">
        <v>82</v>
      </c>
      <c r="AY823" s="218" t="s">
        <v>221</v>
      </c>
    </row>
    <row r="824" spans="2:51" s="13" customFormat="1" ht="11.25">
      <c r="B824" s="208"/>
      <c r="C824" s="209"/>
      <c r="D824" s="204" t="s">
        <v>231</v>
      </c>
      <c r="E824" s="209"/>
      <c r="F824" s="211" t="s">
        <v>1206</v>
      </c>
      <c r="G824" s="209"/>
      <c r="H824" s="212">
        <v>139.72</v>
      </c>
      <c r="I824" s="213"/>
      <c r="J824" s="209"/>
      <c r="K824" s="209"/>
      <c r="L824" s="214"/>
      <c r="M824" s="215"/>
      <c r="N824" s="216"/>
      <c r="O824" s="216"/>
      <c r="P824" s="216"/>
      <c r="Q824" s="216"/>
      <c r="R824" s="216"/>
      <c r="S824" s="216"/>
      <c r="T824" s="217"/>
      <c r="AT824" s="218" t="s">
        <v>231</v>
      </c>
      <c r="AU824" s="218" t="s">
        <v>84</v>
      </c>
      <c r="AV824" s="13" t="s">
        <v>84</v>
      </c>
      <c r="AW824" s="13" t="s">
        <v>4</v>
      </c>
      <c r="AX824" s="13" t="s">
        <v>82</v>
      </c>
      <c r="AY824" s="218" t="s">
        <v>221</v>
      </c>
    </row>
    <row r="825" spans="1:65" s="2" customFormat="1" ht="21.75" customHeight="1">
      <c r="A825" s="36"/>
      <c r="B825" s="37"/>
      <c r="C825" s="191" t="s">
        <v>1207</v>
      </c>
      <c r="D825" s="191" t="s">
        <v>223</v>
      </c>
      <c r="E825" s="192" t="s">
        <v>1208</v>
      </c>
      <c r="F825" s="193" t="s">
        <v>1209</v>
      </c>
      <c r="G825" s="194" t="s">
        <v>132</v>
      </c>
      <c r="H825" s="195">
        <v>2.615</v>
      </c>
      <c r="I825" s="196"/>
      <c r="J825" s="197">
        <f>ROUND(I825*H825,2)</f>
        <v>0</v>
      </c>
      <c r="K825" s="193" t="s">
        <v>226</v>
      </c>
      <c r="L825" s="41"/>
      <c r="M825" s="198" t="s">
        <v>21</v>
      </c>
      <c r="N825" s="199" t="s">
        <v>45</v>
      </c>
      <c r="O825" s="66"/>
      <c r="P825" s="200">
        <f>O825*H825</f>
        <v>0</v>
      </c>
      <c r="Q825" s="200">
        <v>0</v>
      </c>
      <c r="R825" s="200">
        <f>Q825*H825</f>
        <v>0</v>
      </c>
      <c r="S825" s="200">
        <v>0</v>
      </c>
      <c r="T825" s="201">
        <f>S825*H825</f>
        <v>0</v>
      </c>
      <c r="U825" s="36"/>
      <c r="V825" s="36"/>
      <c r="W825" s="36"/>
      <c r="X825" s="36"/>
      <c r="Y825" s="36"/>
      <c r="Z825" s="36"/>
      <c r="AA825" s="36"/>
      <c r="AB825" s="36"/>
      <c r="AC825" s="36"/>
      <c r="AD825" s="36"/>
      <c r="AE825" s="36"/>
      <c r="AR825" s="202" t="s">
        <v>311</v>
      </c>
      <c r="AT825" s="202" t="s">
        <v>223</v>
      </c>
      <c r="AU825" s="202" t="s">
        <v>84</v>
      </c>
      <c r="AY825" s="19" t="s">
        <v>221</v>
      </c>
      <c r="BE825" s="203">
        <f>IF(N825="základní",J825,0)</f>
        <v>0</v>
      </c>
      <c r="BF825" s="203">
        <f>IF(N825="snížená",J825,0)</f>
        <v>0</v>
      </c>
      <c r="BG825" s="203">
        <f>IF(N825="zákl. přenesená",J825,0)</f>
        <v>0</v>
      </c>
      <c r="BH825" s="203">
        <f>IF(N825="sníž. přenesená",J825,0)</f>
        <v>0</v>
      </c>
      <c r="BI825" s="203">
        <f>IF(N825="nulová",J825,0)</f>
        <v>0</v>
      </c>
      <c r="BJ825" s="19" t="s">
        <v>82</v>
      </c>
      <c r="BK825" s="203">
        <f>ROUND(I825*H825,2)</f>
        <v>0</v>
      </c>
      <c r="BL825" s="19" t="s">
        <v>311</v>
      </c>
      <c r="BM825" s="202" t="s">
        <v>1210</v>
      </c>
    </row>
    <row r="826" spans="1:47" s="2" customFormat="1" ht="29.25">
      <c r="A826" s="36"/>
      <c r="B826" s="37"/>
      <c r="C826" s="38"/>
      <c r="D826" s="204" t="s">
        <v>229</v>
      </c>
      <c r="E826" s="38"/>
      <c r="F826" s="205" t="s">
        <v>1211</v>
      </c>
      <c r="G826" s="38"/>
      <c r="H826" s="38"/>
      <c r="I826" s="111"/>
      <c r="J826" s="38"/>
      <c r="K826" s="38"/>
      <c r="L826" s="41"/>
      <c r="M826" s="206"/>
      <c r="N826" s="207"/>
      <c r="O826" s="66"/>
      <c r="P826" s="66"/>
      <c r="Q826" s="66"/>
      <c r="R826" s="66"/>
      <c r="S826" s="66"/>
      <c r="T826" s="67"/>
      <c r="U826" s="36"/>
      <c r="V826" s="36"/>
      <c r="W826" s="36"/>
      <c r="X826" s="36"/>
      <c r="Y826" s="36"/>
      <c r="Z826" s="36"/>
      <c r="AA826" s="36"/>
      <c r="AB826" s="36"/>
      <c r="AC826" s="36"/>
      <c r="AD826" s="36"/>
      <c r="AE826" s="36"/>
      <c r="AT826" s="19" t="s">
        <v>229</v>
      </c>
      <c r="AU826" s="19" t="s">
        <v>84</v>
      </c>
    </row>
    <row r="827" spans="1:65" s="2" customFormat="1" ht="21.75" customHeight="1">
      <c r="A827" s="36"/>
      <c r="B827" s="37"/>
      <c r="C827" s="191" t="s">
        <v>1212</v>
      </c>
      <c r="D827" s="191" t="s">
        <v>223</v>
      </c>
      <c r="E827" s="192" t="s">
        <v>1213</v>
      </c>
      <c r="F827" s="193" t="s">
        <v>1214</v>
      </c>
      <c r="G827" s="194" t="s">
        <v>132</v>
      </c>
      <c r="H827" s="195">
        <v>2.615</v>
      </c>
      <c r="I827" s="196"/>
      <c r="J827" s="197">
        <f>ROUND(I827*H827,2)</f>
        <v>0</v>
      </c>
      <c r="K827" s="193" t="s">
        <v>226</v>
      </c>
      <c r="L827" s="41"/>
      <c r="M827" s="198" t="s">
        <v>21</v>
      </c>
      <c r="N827" s="199" t="s">
        <v>45</v>
      </c>
      <c r="O827" s="66"/>
      <c r="P827" s="200">
        <f>O827*H827</f>
        <v>0</v>
      </c>
      <c r="Q827" s="200">
        <v>0</v>
      </c>
      <c r="R827" s="200">
        <f>Q827*H827</f>
        <v>0</v>
      </c>
      <c r="S827" s="200">
        <v>0</v>
      </c>
      <c r="T827" s="201">
        <f>S827*H827</f>
        <v>0</v>
      </c>
      <c r="U827" s="36"/>
      <c r="V827" s="36"/>
      <c r="W827" s="36"/>
      <c r="X827" s="36"/>
      <c r="Y827" s="36"/>
      <c r="Z827" s="36"/>
      <c r="AA827" s="36"/>
      <c r="AB827" s="36"/>
      <c r="AC827" s="36"/>
      <c r="AD827" s="36"/>
      <c r="AE827" s="36"/>
      <c r="AR827" s="202" t="s">
        <v>311</v>
      </c>
      <c r="AT827" s="202" t="s">
        <v>223</v>
      </c>
      <c r="AU827" s="202" t="s">
        <v>84</v>
      </c>
      <c r="AY827" s="19" t="s">
        <v>221</v>
      </c>
      <c r="BE827" s="203">
        <f>IF(N827="základní",J827,0)</f>
        <v>0</v>
      </c>
      <c r="BF827" s="203">
        <f>IF(N827="snížená",J827,0)</f>
        <v>0</v>
      </c>
      <c r="BG827" s="203">
        <f>IF(N827="zákl. přenesená",J827,0)</f>
        <v>0</v>
      </c>
      <c r="BH827" s="203">
        <f>IF(N827="sníž. přenesená",J827,0)</f>
        <v>0</v>
      </c>
      <c r="BI827" s="203">
        <f>IF(N827="nulová",J827,0)</f>
        <v>0</v>
      </c>
      <c r="BJ827" s="19" t="s">
        <v>82</v>
      </c>
      <c r="BK827" s="203">
        <f>ROUND(I827*H827,2)</f>
        <v>0</v>
      </c>
      <c r="BL827" s="19" t="s">
        <v>311</v>
      </c>
      <c r="BM827" s="202" t="s">
        <v>1215</v>
      </c>
    </row>
    <row r="828" spans="1:47" s="2" customFormat="1" ht="29.25">
      <c r="A828" s="36"/>
      <c r="B828" s="37"/>
      <c r="C828" s="38"/>
      <c r="D828" s="204" t="s">
        <v>229</v>
      </c>
      <c r="E828" s="38"/>
      <c r="F828" s="205" t="s">
        <v>1216</v>
      </c>
      <c r="G828" s="38"/>
      <c r="H828" s="38"/>
      <c r="I828" s="111"/>
      <c r="J828" s="38"/>
      <c r="K828" s="38"/>
      <c r="L828" s="41"/>
      <c r="M828" s="206"/>
      <c r="N828" s="207"/>
      <c r="O828" s="66"/>
      <c r="P828" s="66"/>
      <c r="Q828" s="66"/>
      <c r="R828" s="66"/>
      <c r="S828" s="66"/>
      <c r="T828" s="67"/>
      <c r="U828" s="36"/>
      <c r="V828" s="36"/>
      <c r="W828" s="36"/>
      <c r="X828" s="36"/>
      <c r="Y828" s="36"/>
      <c r="Z828" s="36"/>
      <c r="AA828" s="36"/>
      <c r="AB828" s="36"/>
      <c r="AC828" s="36"/>
      <c r="AD828" s="36"/>
      <c r="AE828" s="36"/>
      <c r="AT828" s="19" t="s">
        <v>229</v>
      </c>
      <c r="AU828" s="19" t="s">
        <v>84</v>
      </c>
    </row>
    <row r="829" spans="2:63" s="12" customFormat="1" ht="22.9" customHeight="1">
      <c r="B829" s="175"/>
      <c r="C829" s="176"/>
      <c r="D829" s="177" t="s">
        <v>73</v>
      </c>
      <c r="E829" s="189" t="s">
        <v>1217</v>
      </c>
      <c r="F829" s="189" t="s">
        <v>1218</v>
      </c>
      <c r="G829" s="176"/>
      <c r="H829" s="176"/>
      <c r="I829" s="179"/>
      <c r="J829" s="190">
        <f>BK829</f>
        <v>0</v>
      </c>
      <c r="K829" s="176"/>
      <c r="L829" s="181"/>
      <c r="M829" s="182"/>
      <c r="N829" s="183"/>
      <c r="O829" s="183"/>
      <c r="P829" s="184">
        <f>SUM(P830:P846)</f>
        <v>0</v>
      </c>
      <c r="Q829" s="183"/>
      <c r="R829" s="184">
        <f>SUM(R830:R846)</f>
        <v>0</v>
      </c>
      <c r="S829" s="183"/>
      <c r="T829" s="185">
        <f>SUM(T830:T846)</f>
        <v>0.052343999999999995</v>
      </c>
      <c r="AR829" s="186" t="s">
        <v>84</v>
      </c>
      <c r="AT829" s="187" t="s">
        <v>73</v>
      </c>
      <c r="AU829" s="187" t="s">
        <v>82</v>
      </c>
      <c r="AY829" s="186" t="s">
        <v>221</v>
      </c>
      <c r="BK829" s="188">
        <f>SUM(BK830:BK846)</f>
        <v>0</v>
      </c>
    </row>
    <row r="830" spans="1:65" s="2" customFormat="1" ht="16.5" customHeight="1">
      <c r="A830" s="36"/>
      <c r="B830" s="37"/>
      <c r="C830" s="191" t="s">
        <v>1219</v>
      </c>
      <c r="D830" s="191" t="s">
        <v>223</v>
      </c>
      <c r="E830" s="192" t="s">
        <v>1220</v>
      </c>
      <c r="F830" s="193" t="s">
        <v>1221</v>
      </c>
      <c r="G830" s="194" t="s">
        <v>108</v>
      </c>
      <c r="H830" s="195">
        <v>174.48</v>
      </c>
      <c r="I830" s="196"/>
      <c r="J830" s="197">
        <f>ROUND(I830*H830,2)</f>
        <v>0</v>
      </c>
      <c r="K830" s="193" t="s">
        <v>226</v>
      </c>
      <c r="L830" s="41"/>
      <c r="M830" s="198" t="s">
        <v>21</v>
      </c>
      <c r="N830" s="199" t="s">
        <v>45</v>
      </c>
      <c r="O830" s="66"/>
      <c r="P830" s="200">
        <f>O830*H830</f>
        <v>0</v>
      </c>
      <c r="Q830" s="200">
        <v>0</v>
      </c>
      <c r="R830" s="200">
        <f>Q830*H830</f>
        <v>0</v>
      </c>
      <c r="S830" s="200">
        <v>0.0003</v>
      </c>
      <c r="T830" s="201">
        <f>S830*H830</f>
        <v>0.052343999999999995</v>
      </c>
      <c r="U830" s="36"/>
      <c r="V830" s="36"/>
      <c r="W830" s="36"/>
      <c r="X830" s="36"/>
      <c r="Y830" s="36"/>
      <c r="Z830" s="36"/>
      <c r="AA830" s="36"/>
      <c r="AB830" s="36"/>
      <c r="AC830" s="36"/>
      <c r="AD830" s="36"/>
      <c r="AE830" s="36"/>
      <c r="AR830" s="202" t="s">
        <v>311</v>
      </c>
      <c r="AT830" s="202" t="s">
        <v>223</v>
      </c>
      <c r="AU830" s="202" t="s">
        <v>84</v>
      </c>
      <c r="AY830" s="19" t="s">
        <v>221</v>
      </c>
      <c r="BE830" s="203">
        <f>IF(N830="základní",J830,0)</f>
        <v>0</v>
      </c>
      <c r="BF830" s="203">
        <f>IF(N830="snížená",J830,0)</f>
        <v>0</v>
      </c>
      <c r="BG830" s="203">
        <f>IF(N830="zákl. přenesená",J830,0)</f>
        <v>0</v>
      </c>
      <c r="BH830" s="203">
        <f>IF(N830="sníž. přenesená",J830,0)</f>
        <v>0</v>
      </c>
      <c r="BI830" s="203">
        <f>IF(N830="nulová",J830,0)</f>
        <v>0</v>
      </c>
      <c r="BJ830" s="19" t="s">
        <v>82</v>
      </c>
      <c r="BK830" s="203">
        <f>ROUND(I830*H830,2)</f>
        <v>0</v>
      </c>
      <c r="BL830" s="19" t="s">
        <v>311</v>
      </c>
      <c r="BM830" s="202" t="s">
        <v>1222</v>
      </c>
    </row>
    <row r="831" spans="1:47" s="2" customFormat="1" ht="11.25">
      <c r="A831" s="36"/>
      <c r="B831" s="37"/>
      <c r="C831" s="38"/>
      <c r="D831" s="204" t="s">
        <v>229</v>
      </c>
      <c r="E831" s="38"/>
      <c r="F831" s="205" t="s">
        <v>1221</v>
      </c>
      <c r="G831" s="38"/>
      <c r="H831" s="38"/>
      <c r="I831" s="111"/>
      <c r="J831" s="38"/>
      <c r="K831" s="38"/>
      <c r="L831" s="41"/>
      <c r="M831" s="206"/>
      <c r="N831" s="207"/>
      <c r="O831" s="66"/>
      <c r="P831" s="66"/>
      <c r="Q831" s="66"/>
      <c r="R831" s="66"/>
      <c r="S831" s="66"/>
      <c r="T831" s="67"/>
      <c r="U831" s="36"/>
      <c r="V831" s="36"/>
      <c r="W831" s="36"/>
      <c r="X831" s="36"/>
      <c r="Y831" s="36"/>
      <c r="Z831" s="36"/>
      <c r="AA831" s="36"/>
      <c r="AB831" s="36"/>
      <c r="AC831" s="36"/>
      <c r="AD831" s="36"/>
      <c r="AE831" s="36"/>
      <c r="AT831" s="19" t="s">
        <v>229</v>
      </c>
      <c r="AU831" s="19" t="s">
        <v>84</v>
      </c>
    </row>
    <row r="832" spans="2:51" s="15" customFormat="1" ht="11.25">
      <c r="B832" s="240"/>
      <c r="C832" s="241"/>
      <c r="D832" s="204" t="s">
        <v>231</v>
      </c>
      <c r="E832" s="242" t="s">
        <v>21</v>
      </c>
      <c r="F832" s="243" t="s">
        <v>337</v>
      </c>
      <c r="G832" s="241"/>
      <c r="H832" s="242" t="s">
        <v>21</v>
      </c>
      <c r="I832" s="244"/>
      <c r="J832" s="241"/>
      <c r="K832" s="241"/>
      <c r="L832" s="245"/>
      <c r="M832" s="246"/>
      <c r="N832" s="247"/>
      <c r="O832" s="247"/>
      <c r="P832" s="247"/>
      <c r="Q832" s="247"/>
      <c r="R832" s="247"/>
      <c r="S832" s="247"/>
      <c r="T832" s="248"/>
      <c r="AT832" s="249" t="s">
        <v>231</v>
      </c>
      <c r="AU832" s="249" t="s">
        <v>84</v>
      </c>
      <c r="AV832" s="15" t="s">
        <v>82</v>
      </c>
      <c r="AW832" s="15" t="s">
        <v>33</v>
      </c>
      <c r="AX832" s="15" t="s">
        <v>74</v>
      </c>
      <c r="AY832" s="249" t="s">
        <v>221</v>
      </c>
    </row>
    <row r="833" spans="2:51" s="13" customFormat="1" ht="11.25">
      <c r="B833" s="208"/>
      <c r="C833" s="209"/>
      <c r="D833" s="204" t="s">
        <v>231</v>
      </c>
      <c r="E833" s="210" t="s">
        <v>21</v>
      </c>
      <c r="F833" s="211" t="s">
        <v>1223</v>
      </c>
      <c r="G833" s="209"/>
      <c r="H833" s="212">
        <v>174.48</v>
      </c>
      <c r="I833" s="213"/>
      <c r="J833" s="209"/>
      <c r="K833" s="209"/>
      <c r="L833" s="214"/>
      <c r="M833" s="215"/>
      <c r="N833" s="216"/>
      <c r="O833" s="216"/>
      <c r="P833" s="216"/>
      <c r="Q833" s="216"/>
      <c r="R833" s="216"/>
      <c r="S833" s="216"/>
      <c r="T833" s="217"/>
      <c r="AT833" s="218" t="s">
        <v>231</v>
      </c>
      <c r="AU833" s="218" t="s">
        <v>84</v>
      </c>
      <c r="AV833" s="13" t="s">
        <v>84</v>
      </c>
      <c r="AW833" s="13" t="s">
        <v>33</v>
      </c>
      <c r="AX833" s="13" t="s">
        <v>74</v>
      </c>
      <c r="AY833" s="218" t="s">
        <v>221</v>
      </c>
    </row>
    <row r="834" spans="2:51" s="16" customFormat="1" ht="11.25">
      <c r="B834" s="250"/>
      <c r="C834" s="251"/>
      <c r="D834" s="204" t="s">
        <v>231</v>
      </c>
      <c r="E834" s="252" t="s">
        <v>21</v>
      </c>
      <c r="F834" s="253" t="s">
        <v>340</v>
      </c>
      <c r="G834" s="251"/>
      <c r="H834" s="254">
        <v>174.48</v>
      </c>
      <c r="I834" s="255"/>
      <c r="J834" s="251"/>
      <c r="K834" s="251"/>
      <c r="L834" s="256"/>
      <c r="M834" s="257"/>
      <c r="N834" s="258"/>
      <c r="O834" s="258"/>
      <c r="P834" s="258"/>
      <c r="Q834" s="258"/>
      <c r="R834" s="258"/>
      <c r="S834" s="258"/>
      <c r="T834" s="259"/>
      <c r="AT834" s="260" t="s">
        <v>231</v>
      </c>
      <c r="AU834" s="260" t="s">
        <v>84</v>
      </c>
      <c r="AV834" s="16" t="s">
        <v>168</v>
      </c>
      <c r="AW834" s="16" t="s">
        <v>33</v>
      </c>
      <c r="AX834" s="16" t="s">
        <v>74</v>
      </c>
      <c r="AY834" s="260" t="s">
        <v>221</v>
      </c>
    </row>
    <row r="835" spans="2:51" s="14" customFormat="1" ht="11.25">
      <c r="B835" s="219"/>
      <c r="C835" s="220"/>
      <c r="D835" s="204" t="s">
        <v>231</v>
      </c>
      <c r="E835" s="221" t="s">
        <v>131</v>
      </c>
      <c r="F835" s="222" t="s">
        <v>239</v>
      </c>
      <c r="G835" s="220"/>
      <c r="H835" s="223">
        <v>174.48</v>
      </c>
      <c r="I835" s="224"/>
      <c r="J835" s="220"/>
      <c r="K835" s="220"/>
      <c r="L835" s="225"/>
      <c r="M835" s="226"/>
      <c r="N835" s="227"/>
      <c r="O835" s="227"/>
      <c r="P835" s="227"/>
      <c r="Q835" s="227"/>
      <c r="R835" s="227"/>
      <c r="S835" s="227"/>
      <c r="T835" s="228"/>
      <c r="AT835" s="229" t="s">
        <v>231</v>
      </c>
      <c r="AU835" s="229" t="s">
        <v>84</v>
      </c>
      <c r="AV835" s="14" t="s">
        <v>227</v>
      </c>
      <c r="AW835" s="14" t="s">
        <v>33</v>
      </c>
      <c r="AX835" s="14" t="s">
        <v>82</v>
      </c>
      <c r="AY835" s="229" t="s">
        <v>221</v>
      </c>
    </row>
    <row r="836" spans="1:65" s="2" customFormat="1" ht="21.75" customHeight="1">
      <c r="A836" s="36"/>
      <c r="B836" s="37"/>
      <c r="C836" s="191" t="s">
        <v>1224</v>
      </c>
      <c r="D836" s="191" t="s">
        <v>223</v>
      </c>
      <c r="E836" s="192" t="s">
        <v>1225</v>
      </c>
      <c r="F836" s="193" t="s">
        <v>1226</v>
      </c>
      <c r="G836" s="194" t="s">
        <v>108</v>
      </c>
      <c r="H836" s="195">
        <v>513.1</v>
      </c>
      <c r="I836" s="196"/>
      <c r="J836" s="197">
        <f>ROUND(I836*H836,2)</f>
        <v>0</v>
      </c>
      <c r="K836" s="193" t="s">
        <v>537</v>
      </c>
      <c r="L836" s="41"/>
      <c r="M836" s="198" t="s">
        <v>21</v>
      </c>
      <c r="N836" s="199" t="s">
        <v>45</v>
      </c>
      <c r="O836" s="66"/>
      <c r="P836" s="200">
        <f>O836*H836</f>
        <v>0</v>
      </c>
      <c r="Q836" s="200">
        <v>0</v>
      </c>
      <c r="R836" s="200">
        <f>Q836*H836</f>
        <v>0</v>
      </c>
      <c r="S836" s="200">
        <v>0</v>
      </c>
      <c r="T836" s="201">
        <f>S836*H836</f>
        <v>0</v>
      </c>
      <c r="U836" s="36"/>
      <c r="V836" s="36"/>
      <c r="W836" s="36"/>
      <c r="X836" s="36"/>
      <c r="Y836" s="36"/>
      <c r="Z836" s="36"/>
      <c r="AA836" s="36"/>
      <c r="AB836" s="36"/>
      <c r="AC836" s="36"/>
      <c r="AD836" s="36"/>
      <c r="AE836" s="36"/>
      <c r="AR836" s="202" t="s">
        <v>311</v>
      </c>
      <c r="AT836" s="202" t="s">
        <v>223</v>
      </c>
      <c r="AU836" s="202" t="s">
        <v>84</v>
      </c>
      <c r="AY836" s="19" t="s">
        <v>221</v>
      </c>
      <c r="BE836" s="203">
        <f>IF(N836="základní",J836,0)</f>
        <v>0</v>
      </c>
      <c r="BF836" s="203">
        <f>IF(N836="snížená",J836,0)</f>
        <v>0</v>
      </c>
      <c r="BG836" s="203">
        <f>IF(N836="zákl. přenesená",J836,0)</f>
        <v>0</v>
      </c>
      <c r="BH836" s="203">
        <f>IF(N836="sníž. přenesená",J836,0)</f>
        <v>0</v>
      </c>
      <c r="BI836" s="203">
        <f>IF(N836="nulová",J836,0)</f>
        <v>0</v>
      </c>
      <c r="BJ836" s="19" t="s">
        <v>82</v>
      </c>
      <c r="BK836" s="203">
        <f>ROUND(I836*H836,2)</f>
        <v>0</v>
      </c>
      <c r="BL836" s="19" t="s">
        <v>311</v>
      </c>
      <c r="BM836" s="202" t="s">
        <v>1227</v>
      </c>
    </row>
    <row r="837" spans="1:47" s="2" customFormat="1" ht="19.5">
      <c r="A837" s="36"/>
      <c r="B837" s="37"/>
      <c r="C837" s="38"/>
      <c r="D837" s="204" t="s">
        <v>229</v>
      </c>
      <c r="E837" s="38"/>
      <c r="F837" s="205" t="s">
        <v>1226</v>
      </c>
      <c r="G837" s="38"/>
      <c r="H837" s="38"/>
      <c r="I837" s="111"/>
      <c r="J837" s="38"/>
      <c r="K837" s="38"/>
      <c r="L837" s="41"/>
      <c r="M837" s="206"/>
      <c r="N837" s="207"/>
      <c r="O837" s="66"/>
      <c r="P837" s="66"/>
      <c r="Q837" s="66"/>
      <c r="R837" s="66"/>
      <c r="S837" s="66"/>
      <c r="T837" s="67"/>
      <c r="U837" s="36"/>
      <c r="V837" s="36"/>
      <c r="W837" s="36"/>
      <c r="X837" s="36"/>
      <c r="Y837" s="36"/>
      <c r="Z837" s="36"/>
      <c r="AA837" s="36"/>
      <c r="AB837" s="36"/>
      <c r="AC837" s="36"/>
      <c r="AD837" s="36"/>
      <c r="AE837" s="36"/>
      <c r="AT837" s="19" t="s">
        <v>229</v>
      </c>
      <c r="AU837" s="19" t="s">
        <v>84</v>
      </c>
    </row>
    <row r="838" spans="2:51" s="15" customFormat="1" ht="11.25">
      <c r="B838" s="240"/>
      <c r="C838" s="241"/>
      <c r="D838" s="204" t="s">
        <v>231</v>
      </c>
      <c r="E838" s="242" t="s">
        <v>21</v>
      </c>
      <c r="F838" s="243" t="s">
        <v>337</v>
      </c>
      <c r="G838" s="241"/>
      <c r="H838" s="242" t="s">
        <v>21</v>
      </c>
      <c r="I838" s="244"/>
      <c r="J838" s="241"/>
      <c r="K838" s="241"/>
      <c r="L838" s="245"/>
      <c r="M838" s="246"/>
      <c r="N838" s="247"/>
      <c r="O838" s="247"/>
      <c r="P838" s="247"/>
      <c r="Q838" s="247"/>
      <c r="R838" s="247"/>
      <c r="S838" s="247"/>
      <c r="T838" s="248"/>
      <c r="AT838" s="249" t="s">
        <v>231</v>
      </c>
      <c r="AU838" s="249" t="s">
        <v>84</v>
      </c>
      <c r="AV838" s="15" t="s">
        <v>82</v>
      </c>
      <c r="AW838" s="15" t="s">
        <v>33</v>
      </c>
      <c r="AX838" s="15" t="s">
        <v>74</v>
      </c>
      <c r="AY838" s="249" t="s">
        <v>221</v>
      </c>
    </row>
    <row r="839" spans="2:51" s="13" customFormat="1" ht="11.25">
      <c r="B839" s="208"/>
      <c r="C839" s="209"/>
      <c r="D839" s="204" t="s">
        <v>231</v>
      </c>
      <c r="E839" s="210" t="s">
        <v>21</v>
      </c>
      <c r="F839" s="211" t="s">
        <v>1228</v>
      </c>
      <c r="G839" s="209"/>
      <c r="H839" s="212">
        <v>202.18</v>
      </c>
      <c r="I839" s="213"/>
      <c r="J839" s="209"/>
      <c r="K839" s="209"/>
      <c r="L839" s="214"/>
      <c r="M839" s="215"/>
      <c r="N839" s="216"/>
      <c r="O839" s="216"/>
      <c r="P839" s="216"/>
      <c r="Q839" s="216"/>
      <c r="R839" s="216"/>
      <c r="S839" s="216"/>
      <c r="T839" s="217"/>
      <c r="AT839" s="218" t="s">
        <v>231</v>
      </c>
      <c r="AU839" s="218" t="s">
        <v>84</v>
      </c>
      <c r="AV839" s="13" t="s">
        <v>84</v>
      </c>
      <c r="AW839" s="13" t="s">
        <v>33</v>
      </c>
      <c r="AX839" s="13" t="s">
        <v>74</v>
      </c>
      <c r="AY839" s="218" t="s">
        <v>221</v>
      </c>
    </row>
    <row r="840" spans="2:51" s="13" customFormat="1" ht="11.25">
      <c r="B840" s="208"/>
      <c r="C840" s="209"/>
      <c r="D840" s="204" t="s">
        <v>231</v>
      </c>
      <c r="E840" s="210" t="s">
        <v>21</v>
      </c>
      <c r="F840" s="211" t="s">
        <v>1229</v>
      </c>
      <c r="G840" s="209"/>
      <c r="H840" s="212">
        <v>71.21</v>
      </c>
      <c r="I840" s="213"/>
      <c r="J840" s="209"/>
      <c r="K840" s="209"/>
      <c r="L840" s="214"/>
      <c r="M840" s="215"/>
      <c r="N840" s="216"/>
      <c r="O840" s="216"/>
      <c r="P840" s="216"/>
      <c r="Q840" s="216"/>
      <c r="R840" s="216"/>
      <c r="S840" s="216"/>
      <c r="T840" s="217"/>
      <c r="AT840" s="218" t="s">
        <v>231</v>
      </c>
      <c r="AU840" s="218" t="s">
        <v>84</v>
      </c>
      <c r="AV840" s="13" t="s">
        <v>84</v>
      </c>
      <c r="AW840" s="13" t="s">
        <v>33</v>
      </c>
      <c r="AX840" s="13" t="s">
        <v>74</v>
      </c>
      <c r="AY840" s="218" t="s">
        <v>221</v>
      </c>
    </row>
    <row r="841" spans="2:51" s="13" customFormat="1" ht="11.25">
      <c r="B841" s="208"/>
      <c r="C841" s="209"/>
      <c r="D841" s="204" t="s">
        <v>231</v>
      </c>
      <c r="E841" s="210" t="s">
        <v>21</v>
      </c>
      <c r="F841" s="211" t="s">
        <v>1230</v>
      </c>
      <c r="G841" s="209"/>
      <c r="H841" s="212">
        <v>84.52</v>
      </c>
      <c r="I841" s="213"/>
      <c r="J841" s="209"/>
      <c r="K841" s="209"/>
      <c r="L841" s="214"/>
      <c r="M841" s="215"/>
      <c r="N841" s="216"/>
      <c r="O841" s="216"/>
      <c r="P841" s="216"/>
      <c r="Q841" s="216"/>
      <c r="R841" s="216"/>
      <c r="S841" s="216"/>
      <c r="T841" s="217"/>
      <c r="AT841" s="218" t="s">
        <v>231</v>
      </c>
      <c r="AU841" s="218" t="s">
        <v>84</v>
      </c>
      <c r="AV841" s="13" t="s">
        <v>84</v>
      </c>
      <c r="AW841" s="13" t="s">
        <v>33</v>
      </c>
      <c r="AX841" s="13" t="s">
        <v>74</v>
      </c>
      <c r="AY841" s="218" t="s">
        <v>221</v>
      </c>
    </row>
    <row r="842" spans="2:51" s="13" customFormat="1" ht="11.25">
      <c r="B842" s="208"/>
      <c r="C842" s="209"/>
      <c r="D842" s="204" t="s">
        <v>231</v>
      </c>
      <c r="E842" s="210" t="s">
        <v>21</v>
      </c>
      <c r="F842" s="211" t="s">
        <v>1231</v>
      </c>
      <c r="G842" s="209"/>
      <c r="H842" s="212">
        <v>44.73</v>
      </c>
      <c r="I842" s="213"/>
      <c r="J842" s="209"/>
      <c r="K842" s="209"/>
      <c r="L842" s="214"/>
      <c r="M842" s="215"/>
      <c r="N842" s="216"/>
      <c r="O842" s="216"/>
      <c r="P842" s="216"/>
      <c r="Q842" s="216"/>
      <c r="R842" s="216"/>
      <c r="S842" s="216"/>
      <c r="T842" s="217"/>
      <c r="AT842" s="218" t="s">
        <v>231</v>
      </c>
      <c r="AU842" s="218" t="s">
        <v>84</v>
      </c>
      <c r="AV842" s="13" t="s">
        <v>84</v>
      </c>
      <c r="AW842" s="13" t="s">
        <v>33</v>
      </c>
      <c r="AX842" s="13" t="s">
        <v>74</v>
      </c>
      <c r="AY842" s="218" t="s">
        <v>221</v>
      </c>
    </row>
    <row r="843" spans="2:51" s="13" customFormat="1" ht="11.25">
      <c r="B843" s="208"/>
      <c r="C843" s="209"/>
      <c r="D843" s="204" t="s">
        <v>231</v>
      </c>
      <c r="E843" s="210" t="s">
        <v>21</v>
      </c>
      <c r="F843" s="211" t="s">
        <v>1232</v>
      </c>
      <c r="G843" s="209"/>
      <c r="H843" s="212">
        <v>42.55</v>
      </c>
      <c r="I843" s="213"/>
      <c r="J843" s="209"/>
      <c r="K843" s="209"/>
      <c r="L843" s="214"/>
      <c r="M843" s="215"/>
      <c r="N843" s="216"/>
      <c r="O843" s="216"/>
      <c r="P843" s="216"/>
      <c r="Q843" s="216"/>
      <c r="R843" s="216"/>
      <c r="S843" s="216"/>
      <c r="T843" s="217"/>
      <c r="AT843" s="218" t="s">
        <v>231</v>
      </c>
      <c r="AU843" s="218" t="s">
        <v>84</v>
      </c>
      <c r="AV843" s="13" t="s">
        <v>84</v>
      </c>
      <c r="AW843" s="13" t="s">
        <v>33</v>
      </c>
      <c r="AX843" s="13" t="s">
        <v>74</v>
      </c>
      <c r="AY843" s="218" t="s">
        <v>221</v>
      </c>
    </row>
    <row r="844" spans="2:51" s="13" customFormat="1" ht="11.25">
      <c r="B844" s="208"/>
      <c r="C844" s="209"/>
      <c r="D844" s="204" t="s">
        <v>231</v>
      </c>
      <c r="E844" s="210" t="s">
        <v>21</v>
      </c>
      <c r="F844" s="211" t="s">
        <v>1233</v>
      </c>
      <c r="G844" s="209"/>
      <c r="H844" s="212">
        <v>67.91</v>
      </c>
      <c r="I844" s="213"/>
      <c r="J844" s="209"/>
      <c r="K844" s="209"/>
      <c r="L844" s="214"/>
      <c r="M844" s="215"/>
      <c r="N844" s="216"/>
      <c r="O844" s="216"/>
      <c r="P844" s="216"/>
      <c r="Q844" s="216"/>
      <c r="R844" s="216"/>
      <c r="S844" s="216"/>
      <c r="T844" s="217"/>
      <c r="AT844" s="218" t="s">
        <v>231</v>
      </c>
      <c r="AU844" s="218" t="s">
        <v>84</v>
      </c>
      <c r="AV844" s="13" t="s">
        <v>84</v>
      </c>
      <c r="AW844" s="13" t="s">
        <v>33</v>
      </c>
      <c r="AX844" s="13" t="s">
        <v>74</v>
      </c>
      <c r="AY844" s="218" t="s">
        <v>221</v>
      </c>
    </row>
    <row r="845" spans="2:51" s="16" customFormat="1" ht="11.25">
      <c r="B845" s="250"/>
      <c r="C845" s="251"/>
      <c r="D845" s="204" t="s">
        <v>231</v>
      </c>
      <c r="E845" s="252" t="s">
        <v>1234</v>
      </c>
      <c r="F845" s="253" t="s">
        <v>340</v>
      </c>
      <c r="G845" s="251"/>
      <c r="H845" s="254">
        <v>513.1</v>
      </c>
      <c r="I845" s="255"/>
      <c r="J845" s="251"/>
      <c r="K845" s="251"/>
      <c r="L845" s="256"/>
      <c r="M845" s="257"/>
      <c r="N845" s="258"/>
      <c r="O845" s="258"/>
      <c r="P845" s="258"/>
      <c r="Q845" s="258"/>
      <c r="R845" s="258"/>
      <c r="S845" s="258"/>
      <c r="T845" s="259"/>
      <c r="AT845" s="260" t="s">
        <v>231</v>
      </c>
      <c r="AU845" s="260" t="s">
        <v>84</v>
      </c>
      <c r="AV845" s="16" t="s">
        <v>168</v>
      </c>
      <c r="AW845" s="16" t="s">
        <v>33</v>
      </c>
      <c r="AX845" s="16" t="s">
        <v>74</v>
      </c>
      <c r="AY845" s="260" t="s">
        <v>221</v>
      </c>
    </row>
    <row r="846" spans="2:51" s="14" customFormat="1" ht="11.25">
      <c r="B846" s="219"/>
      <c r="C846" s="220"/>
      <c r="D846" s="204" t="s">
        <v>231</v>
      </c>
      <c r="E846" s="221" t="s">
        <v>21</v>
      </c>
      <c r="F846" s="222" t="s">
        <v>239</v>
      </c>
      <c r="G846" s="220"/>
      <c r="H846" s="223">
        <v>513.1</v>
      </c>
      <c r="I846" s="224"/>
      <c r="J846" s="220"/>
      <c r="K846" s="220"/>
      <c r="L846" s="225"/>
      <c r="M846" s="226"/>
      <c r="N846" s="227"/>
      <c r="O846" s="227"/>
      <c r="P846" s="227"/>
      <c r="Q846" s="227"/>
      <c r="R846" s="227"/>
      <c r="S846" s="227"/>
      <c r="T846" s="228"/>
      <c r="AT846" s="229" t="s">
        <v>231</v>
      </c>
      <c r="AU846" s="229" t="s">
        <v>84</v>
      </c>
      <c r="AV846" s="14" t="s">
        <v>227</v>
      </c>
      <c r="AW846" s="14" t="s">
        <v>33</v>
      </c>
      <c r="AX846" s="14" t="s">
        <v>82</v>
      </c>
      <c r="AY846" s="229" t="s">
        <v>221</v>
      </c>
    </row>
    <row r="847" spans="2:63" s="12" customFormat="1" ht="22.9" customHeight="1">
      <c r="B847" s="175"/>
      <c r="C847" s="176"/>
      <c r="D847" s="177" t="s">
        <v>73</v>
      </c>
      <c r="E847" s="189" t="s">
        <v>1235</v>
      </c>
      <c r="F847" s="189" t="s">
        <v>1236</v>
      </c>
      <c r="G847" s="176"/>
      <c r="H847" s="176"/>
      <c r="I847" s="179"/>
      <c r="J847" s="190">
        <f>BK847</f>
        <v>0</v>
      </c>
      <c r="K847" s="176"/>
      <c r="L847" s="181"/>
      <c r="M847" s="182"/>
      <c r="N847" s="183"/>
      <c r="O847" s="183"/>
      <c r="P847" s="184">
        <f>SUM(P848:P908)</f>
        <v>0</v>
      </c>
      <c r="Q847" s="183"/>
      <c r="R847" s="184">
        <f>SUM(R848:R908)</f>
        <v>1.250136066</v>
      </c>
      <c r="S847" s="183"/>
      <c r="T847" s="185">
        <f>SUM(T848:T908)</f>
        <v>0.2654964</v>
      </c>
      <c r="AR847" s="186" t="s">
        <v>84</v>
      </c>
      <c r="AT847" s="187" t="s">
        <v>73</v>
      </c>
      <c r="AU847" s="187" t="s">
        <v>82</v>
      </c>
      <c r="AY847" s="186" t="s">
        <v>221</v>
      </c>
      <c r="BK847" s="188">
        <f>SUM(BK848:BK908)</f>
        <v>0</v>
      </c>
    </row>
    <row r="848" spans="1:65" s="2" customFormat="1" ht="21.75" customHeight="1">
      <c r="A848" s="36"/>
      <c r="B848" s="37"/>
      <c r="C848" s="191" t="s">
        <v>1237</v>
      </c>
      <c r="D848" s="191" t="s">
        <v>223</v>
      </c>
      <c r="E848" s="192" t="s">
        <v>1238</v>
      </c>
      <c r="F848" s="193" t="s">
        <v>1239</v>
      </c>
      <c r="G848" s="194" t="s">
        <v>108</v>
      </c>
      <c r="H848" s="195">
        <v>1655.85</v>
      </c>
      <c r="I848" s="196"/>
      <c r="J848" s="197">
        <f>ROUND(I848*H848,2)</f>
        <v>0</v>
      </c>
      <c r="K848" s="193" t="s">
        <v>226</v>
      </c>
      <c r="L848" s="41"/>
      <c r="M848" s="198" t="s">
        <v>21</v>
      </c>
      <c r="N848" s="199" t="s">
        <v>45</v>
      </c>
      <c r="O848" s="66"/>
      <c r="P848" s="200">
        <f>O848*H848</f>
        <v>0</v>
      </c>
      <c r="Q848" s="200">
        <v>0</v>
      </c>
      <c r="R848" s="200">
        <f>Q848*H848</f>
        <v>0</v>
      </c>
      <c r="S848" s="200">
        <v>0</v>
      </c>
      <c r="T848" s="201">
        <f>S848*H848</f>
        <v>0</v>
      </c>
      <c r="U848" s="36"/>
      <c r="V848" s="36"/>
      <c r="W848" s="36"/>
      <c r="X848" s="36"/>
      <c r="Y848" s="36"/>
      <c r="Z848" s="36"/>
      <c r="AA848" s="36"/>
      <c r="AB848" s="36"/>
      <c r="AC848" s="36"/>
      <c r="AD848" s="36"/>
      <c r="AE848" s="36"/>
      <c r="AR848" s="202" t="s">
        <v>311</v>
      </c>
      <c r="AT848" s="202" t="s">
        <v>223</v>
      </c>
      <c r="AU848" s="202" t="s">
        <v>84</v>
      </c>
      <c r="AY848" s="19" t="s">
        <v>221</v>
      </c>
      <c r="BE848" s="203">
        <f>IF(N848="základní",J848,0)</f>
        <v>0</v>
      </c>
      <c r="BF848" s="203">
        <f>IF(N848="snížená",J848,0)</f>
        <v>0</v>
      </c>
      <c r="BG848" s="203">
        <f>IF(N848="zákl. přenesená",J848,0)</f>
        <v>0</v>
      </c>
      <c r="BH848" s="203">
        <f>IF(N848="sníž. přenesená",J848,0)</f>
        <v>0</v>
      </c>
      <c r="BI848" s="203">
        <f>IF(N848="nulová",J848,0)</f>
        <v>0</v>
      </c>
      <c r="BJ848" s="19" t="s">
        <v>82</v>
      </c>
      <c r="BK848" s="203">
        <f>ROUND(I848*H848,2)</f>
        <v>0</v>
      </c>
      <c r="BL848" s="19" t="s">
        <v>311</v>
      </c>
      <c r="BM848" s="202" t="s">
        <v>1240</v>
      </c>
    </row>
    <row r="849" spans="1:47" s="2" customFormat="1" ht="11.25">
      <c r="A849" s="36"/>
      <c r="B849" s="37"/>
      <c r="C849" s="38"/>
      <c r="D849" s="204" t="s">
        <v>229</v>
      </c>
      <c r="E849" s="38"/>
      <c r="F849" s="205" t="s">
        <v>1241</v>
      </c>
      <c r="G849" s="38"/>
      <c r="H849" s="38"/>
      <c r="I849" s="111"/>
      <c r="J849" s="38"/>
      <c r="K849" s="38"/>
      <c r="L849" s="41"/>
      <c r="M849" s="206"/>
      <c r="N849" s="207"/>
      <c r="O849" s="66"/>
      <c r="P849" s="66"/>
      <c r="Q849" s="66"/>
      <c r="R849" s="66"/>
      <c r="S849" s="66"/>
      <c r="T849" s="67"/>
      <c r="U849" s="36"/>
      <c r="V849" s="36"/>
      <c r="W849" s="36"/>
      <c r="X849" s="36"/>
      <c r="Y849" s="36"/>
      <c r="Z849" s="36"/>
      <c r="AA849" s="36"/>
      <c r="AB849" s="36"/>
      <c r="AC849" s="36"/>
      <c r="AD849" s="36"/>
      <c r="AE849" s="36"/>
      <c r="AT849" s="19" t="s">
        <v>229</v>
      </c>
      <c r="AU849" s="19" t="s">
        <v>84</v>
      </c>
    </row>
    <row r="850" spans="2:51" s="13" customFormat="1" ht="11.25">
      <c r="B850" s="208"/>
      <c r="C850" s="209"/>
      <c r="D850" s="204" t="s">
        <v>231</v>
      </c>
      <c r="E850" s="210" t="s">
        <v>21</v>
      </c>
      <c r="F850" s="211" t="s">
        <v>1242</v>
      </c>
      <c r="G850" s="209"/>
      <c r="H850" s="212">
        <v>1655.85</v>
      </c>
      <c r="I850" s="213"/>
      <c r="J850" s="209"/>
      <c r="K850" s="209"/>
      <c r="L850" s="214"/>
      <c r="M850" s="215"/>
      <c r="N850" s="216"/>
      <c r="O850" s="216"/>
      <c r="P850" s="216"/>
      <c r="Q850" s="216"/>
      <c r="R850" s="216"/>
      <c r="S850" s="216"/>
      <c r="T850" s="217"/>
      <c r="AT850" s="218" t="s">
        <v>231</v>
      </c>
      <c r="AU850" s="218" t="s">
        <v>84</v>
      </c>
      <c r="AV850" s="13" t="s">
        <v>84</v>
      </c>
      <c r="AW850" s="13" t="s">
        <v>33</v>
      </c>
      <c r="AX850" s="13" t="s">
        <v>82</v>
      </c>
      <c r="AY850" s="218" t="s">
        <v>221</v>
      </c>
    </row>
    <row r="851" spans="1:65" s="2" customFormat="1" ht="16.5" customHeight="1">
      <c r="A851" s="36"/>
      <c r="B851" s="37"/>
      <c r="C851" s="191" t="s">
        <v>1243</v>
      </c>
      <c r="D851" s="191" t="s">
        <v>223</v>
      </c>
      <c r="E851" s="192" t="s">
        <v>1244</v>
      </c>
      <c r="F851" s="193" t="s">
        <v>1245</v>
      </c>
      <c r="G851" s="194" t="s">
        <v>108</v>
      </c>
      <c r="H851" s="195">
        <v>856.44</v>
      </c>
      <c r="I851" s="196"/>
      <c r="J851" s="197">
        <f>ROUND(I851*H851,2)</f>
        <v>0</v>
      </c>
      <c r="K851" s="193" t="s">
        <v>226</v>
      </c>
      <c r="L851" s="41"/>
      <c r="M851" s="198" t="s">
        <v>21</v>
      </c>
      <c r="N851" s="199" t="s">
        <v>45</v>
      </c>
      <c r="O851" s="66"/>
      <c r="P851" s="200">
        <f>O851*H851</f>
        <v>0</v>
      </c>
      <c r="Q851" s="200">
        <v>0.001</v>
      </c>
      <c r="R851" s="200">
        <f>Q851*H851</f>
        <v>0.8564400000000001</v>
      </c>
      <c r="S851" s="200">
        <v>0.00031</v>
      </c>
      <c r="T851" s="201">
        <f>S851*H851</f>
        <v>0.2654964</v>
      </c>
      <c r="U851" s="36"/>
      <c r="V851" s="36"/>
      <c r="W851" s="36"/>
      <c r="X851" s="36"/>
      <c r="Y851" s="36"/>
      <c r="Z851" s="36"/>
      <c r="AA851" s="36"/>
      <c r="AB851" s="36"/>
      <c r="AC851" s="36"/>
      <c r="AD851" s="36"/>
      <c r="AE851" s="36"/>
      <c r="AR851" s="202" t="s">
        <v>311</v>
      </c>
      <c r="AT851" s="202" t="s">
        <v>223</v>
      </c>
      <c r="AU851" s="202" t="s">
        <v>84</v>
      </c>
      <c r="AY851" s="19" t="s">
        <v>221</v>
      </c>
      <c r="BE851" s="203">
        <f>IF(N851="základní",J851,0)</f>
        <v>0</v>
      </c>
      <c r="BF851" s="203">
        <f>IF(N851="snížená",J851,0)</f>
        <v>0</v>
      </c>
      <c r="BG851" s="203">
        <f>IF(N851="zákl. přenesená",J851,0)</f>
        <v>0</v>
      </c>
      <c r="BH851" s="203">
        <f>IF(N851="sníž. přenesená",J851,0)</f>
        <v>0</v>
      </c>
      <c r="BI851" s="203">
        <f>IF(N851="nulová",J851,0)</f>
        <v>0</v>
      </c>
      <c r="BJ851" s="19" t="s">
        <v>82</v>
      </c>
      <c r="BK851" s="203">
        <f>ROUND(I851*H851,2)</f>
        <v>0</v>
      </c>
      <c r="BL851" s="19" t="s">
        <v>311</v>
      </c>
      <c r="BM851" s="202" t="s">
        <v>1246</v>
      </c>
    </row>
    <row r="852" spans="1:47" s="2" customFormat="1" ht="11.25">
      <c r="A852" s="36"/>
      <c r="B852" s="37"/>
      <c r="C852" s="38"/>
      <c r="D852" s="204" t="s">
        <v>229</v>
      </c>
      <c r="E852" s="38"/>
      <c r="F852" s="205" t="s">
        <v>1247</v>
      </c>
      <c r="G852" s="38"/>
      <c r="H852" s="38"/>
      <c r="I852" s="111"/>
      <c r="J852" s="38"/>
      <c r="K852" s="38"/>
      <c r="L852" s="41"/>
      <c r="M852" s="206"/>
      <c r="N852" s="207"/>
      <c r="O852" s="66"/>
      <c r="P852" s="66"/>
      <c r="Q852" s="66"/>
      <c r="R852" s="66"/>
      <c r="S852" s="66"/>
      <c r="T852" s="67"/>
      <c r="U852" s="36"/>
      <c r="V852" s="36"/>
      <c r="W852" s="36"/>
      <c r="X852" s="36"/>
      <c r="Y852" s="36"/>
      <c r="Z852" s="36"/>
      <c r="AA852" s="36"/>
      <c r="AB852" s="36"/>
      <c r="AC852" s="36"/>
      <c r="AD852" s="36"/>
      <c r="AE852" s="36"/>
      <c r="AT852" s="19" t="s">
        <v>229</v>
      </c>
      <c r="AU852" s="19" t="s">
        <v>84</v>
      </c>
    </row>
    <row r="853" spans="2:51" s="15" customFormat="1" ht="11.25">
      <c r="B853" s="240"/>
      <c r="C853" s="241"/>
      <c r="D853" s="204" t="s">
        <v>231</v>
      </c>
      <c r="E853" s="242" t="s">
        <v>21</v>
      </c>
      <c r="F853" s="243" t="s">
        <v>337</v>
      </c>
      <c r="G853" s="241"/>
      <c r="H853" s="242" t="s">
        <v>21</v>
      </c>
      <c r="I853" s="244"/>
      <c r="J853" s="241"/>
      <c r="K853" s="241"/>
      <c r="L853" s="245"/>
      <c r="M853" s="246"/>
      <c r="N853" s="247"/>
      <c r="O853" s="247"/>
      <c r="P853" s="247"/>
      <c r="Q853" s="247"/>
      <c r="R853" s="247"/>
      <c r="S853" s="247"/>
      <c r="T853" s="248"/>
      <c r="AT853" s="249" t="s">
        <v>231</v>
      </c>
      <c r="AU853" s="249" t="s">
        <v>84</v>
      </c>
      <c r="AV853" s="15" t="s">
        <v>82</v>
      </c>
      <c r="AW853" s="15" t="s">
        <v>33</v>
      </c>
      <c r="AX853" s="15" t="s">
        <v>74</v>
      </c>
      <c r="AY853" s="249" t="s">
        <v>221</v>
      </c>
    </row>
    <row r="854" spans="2:51" s="13" customFormat="1" ht="11.25">
      <c r="B854" s="208"/>
      <c r="C854" s="209"/>
      <c r="D854" s="204" t="s">
        <v>231</v>
      </c>
      <c r="E854" s="210" t="s">
        <v>21</v>
      </c>
      <c r="F854" s="211" t="s">
        <v>356</v>
      </c>
      <c r="G854" s="209"/>
      <c r="H854" s="212">
        <v>291.17</v>
      </c>
      <c r="I854" s="213"/>
      <c r="J854" s="209"/>
      <c r="K854" s="209"/>
      <c r="L854" s="214"/>
      <c r="M854" s="215"/>
      <c r="N854" s="216"/>
      <c r="O854" s="216"/>
      <c r="P854" s="216"/>
      <c r="Q854" s="216"/>
      <c r="R854" s="216"/>
      <c r="S854" s="216"/>
      <c r="T854" s="217"/>
      <c r="AT854" s="218" t="s">
        <v>231</v>
      </c>
      <c r="AU854" s="218" t="s">
        <v>84</v>
      </c>
      <c r="AV854" s="13" t="s">
        <v>84</v>
      </c>
      <c r="AW854" s="13" t="s">
        <v>33</v>
      </c>
      <c r="AX854" s="13" t="s">
        <v>74</v>
      </c>
      <c r="AY854" s="218" t="s">
        <v>221</v>
      </c>
    </row>
    <row r="855" spans="2:51" s="13" customFormat="1" ht="11.25">
      <c r="B855" s="208"/>
      <c r="C855" s="209"/>
      <c r="D855" s="204" t="s">
        <v>231</v>
      </c>
      <c r="E855" s="210" t="s">
        <v>21</v>
      </c>
      <c r="F855" s="211" t="s">
        <v>1248</v>
      </c>
      <c r="G855" s="209"/>
      <c r="H855" s="212">
        <v>38.11</v>
      </c>
      <c r="I855" s="213"/>
      <c r="J855" s="209"/>
      <c r="K855" s="209"/>
      <c r="L855" s="214"/>
      <c r="M855" s="215"/>
      <c r="N855" s="216"/>
      <c r="O855" s="216"/>
      <c r="P855" s="216"/>
      <c r="Q855" s="216"/>
      <c r="R855" s="216"/>
      <c r="S855" s="216"/>
      <c r="T855" s="217"/>
      <c r="AT855" s="218" t="s">
        <v>231</v>
      </c>
      <c r="AU855" s="218" t="s">
        <v>84</v>
      </c>
      <c r="AV855" s="13" t="s">
        <v>84</v>
      </c>
      <c r="AW855" s="13" t="s">
        <v>33</v>
      </c>
      <c r="AX855" s="13" t="s">
        <v>74</v>
      </c>
      <c r="AY855" s="218" t="s">
        <v>221</v>
      </c>
    </row>
    <row r="856" spans="2:51" s="13" customFormat="1" ht="11.25">
      <c r="B856" s="208"/>
      <c r="C856" s="209"/>
      <c r="D856" s="204" t="s">
        <v>231</v>
      </c>
      <c r="E856" s="210" t="s">
        <v>21</v>
      </c>
      <c r="F856" s="211" t="s">
        <v>1249</v>
      </c>
      <c r="G856" s="209"/>
      <c r="H856" s="212">
        <v>25.65</v>
      </c>
      <c r="I856" s="213"/>
      <c r="J856" s="209"/>
      <c r="K856" s="209"/>
      <c r="L856" s="214"/>
      <c r="M856" s="215"/>
      <c r="N856" s="216"/>
      <c r="O856" s="216"/>
      <c r="P856" s="216"/>
      <c r="Q856" s="216"/>
      <c r="R856" s="216"/>
      <c r="S856" s="216"/>
      <c r="T856" s="217"/>
      <c r="AT856" s="218" t="s">
        <v>231</v>
      </c>
      <c r="AU856" s="218" t="s">
        <v>84</v>
      </c>
      <c r="AV856" s="13" t="s">
        <v>84</v>
      </c>
      <c r="AW856" s="13" t="s">
        <v>33</v>
      </c>
      <c r="AX856" s="13" t="s">
        <v>74</v>
      </c>
      <c r="AY856" s="218" t="s">
        <v>221</v>
      </c>
    </row>
    <row r="857" spans="2:51" s="13" customFormat="1" ht="11.25">
      <c r="B857" s="208"/>
      <c r="C857" s="209"/>
      <c r="D857" s="204" t="s">
        <v>231</v>
      </c>
      <c r="E857" s="210" t="s">
        <v>21</v>
      </c>
      <c r="F857" s="211" t="s">
        <v>1250</v>
      </c>
      <c r="G857" s="209"/>
      <c r="H857" s="212">
        <v>27.12</v>
      </c>
      <c r="I857" s="213"/>
      <c r="J857" s="209"/>
      <c r="K857" s="209"/>
      <c r="L857" s="214"/>
      <c r="M857" s="215"/>
      <c r="N857" s="216"/>
      <c r="O857" s="216"/>
      <c r="P857" s="216"/>
      <c r="Q857" s="216"/>
      <c r="R857" s="216"/>
      <c r="S857" s="216"/>
      <c r="T857" s="217"/>
      <c r="AT857" s="218" t="s">
        <v>231</v>
      </c>
      <c r="AU857" s="218" t="s">
        <v>84</v>
      </c>
      <c r="AV857" s="13" t="s">
        <v>84</v>
      </c>
      <c r="AW857" s="13" t="s">
        <v>33</v>
      </c>
      <c r="AX857" s="13" t="s">
        <v>74</v>
      </c>
      <c r="AY857" s="218" t="s">
        <v>221</v>
      </c>
    </row>
    <row r="858" spans="2:51" s="13" customFormat="1" ht="11.25">
      <c r="B858" s="208"/>
      <c r="C858" s="209"/>
      <c r="D858" s="204" t="s">
        <v>231</v>
      </c>
      <c r="E858" s="210" t="s">
        <v>21</v>
      </c>
      <c r="F858" s="211" t="s">
        <v>1251</v>
      </c>
      <c r="G858" s="209"/>
      <c r="H858" s="212">
        <v>108.49</v>
      </c>
      <c r="I858" s="213"/>
      <c r="J858" s="209"/>
      <c r="K858" s="209"/>
      <c r="L858" s="214"/>
      <c r="M858" s="215"/>
      <c r="N858" s="216"/>
      <c r="O858" s="216"/>
      <c r="P858" s="216"/>
      <c r="Q858" s="216"/>
      <c r="R858" s="216"/>
      <c r="S858" s="216"/>
      <c r="T858" s="217"/>
      <c r="AT858" s="218" t="s">
        <v>231</v>
      </c>
      <c r="AU858" s="218" t="s">
        <v>84</v>
      </c>
      <c r="AV858" s="13" t="s">
        <v>84</v>
      </c>
      <c r="AW858" s="13" t="s">
        <v>33</v>
      </c>
      <c r="AX858" s="13" t="s">
        <v>74</v>
      </c>
      <c r="AY858" s="218" t="s">
        <v>221</v>
      </c>
    </row>
    <row r="859" spans="2:51" s="13" customFormat="1" ht="11.25">
      <c r="B859" s="208"/>
      <c r="C859" s="209"/>
      <c r="D859" s="204" t="s">
        <v>231</v>
      </c>
      <c r="E859" s="210" t="s">
        <v>21</v>
      </c>
      <c r="F859" s="211" t="s">
        <v>1252</v>
      </c>
      <c r="G859" s="209"/>
      <c r="H859" s="212">
        <v>79.85</v>
      </c>
      <c r="I859" s="213"/>
      <c r="J859" s="209"/>
      <c r="K859" s="209"/>
      <c r="L859" s="214"/>
      <c r="M859" s="215"/>
      <c r="N859" s="216"/>
      <c r="O859" s="216"/>
      <c r="P859" s="216"/>
      <c r="Q859" s="216"/>
      <c r="R859" s="216"/>
      <c r="S859" s="216"/>
      <c r="T859" s="217"/>
      <c r="AT859" s="218" t="s">
        <v>231</v>
      </c>
      <c r="AU859" s="218" t="s">
        <v>84</v>
      </c>
      <c r="AV859" s="13" t="s">
        <v>84</v>
      </c>
      <c r="AW859" s="13" t="s">
        <v>33</v>
      </c>
      <c r="AX859" s="13" t="s">
        <v>74</v>
      </c>
      <c r="AY859" s="218" t="s">
        <v>221</v>
      </c>
    </row>
    <row r="860" spans="2:51" s="13" customFormat="1" ht="11.25">
      <c r="B860" s="208"/>
      <c r="C860" s="209"/>
      <c r="D860" s="204" t="s">
        <v>231</v>
      </c>
      <c r="E860" s="210" t="s">
        <v>21</v>
      </c>
      <c r="F860" s="211" t="s">
        <v>1253</v>
      </c>
      <c r="G860" s="209"/>
      <c r="H860" s="212">
        <v>59.11</v>
      </c>
      <c r="I860" s="213"/>
      <c r="J860" s="209"/>
      <c r="K860" s="209"/>
      <c r="L860" s="214"/>
      <c r="M860" s="215"/>
      <c r="N860" s="216"/>
      <c r="O860" s="216"/>
      <c r="P860" s="216"/>
      <c r="Q860" s="216"/>
      <c r="R860" s="216"/>
      <c r="S860" s="216"/>
      <c r="T860" s="217"/>
      <c r="AT860" s="218" t="s">
        <v>231</v>
      </c>
      <c r="AU860" s="218" t="s">
        <v>84</v>
      </c>
      <c r="AV860" s="13" t="s">
        <v>84</v>
      </c>
      <c r="AW860" s="13" t="s">
        <v>33</v>
      </c>
      <c r="AX860" s="13" t="s">
        <v>74</v>
      </c>
      <c r="AY860" s="218" t="s">
        <v>221</v>
      </c>
    </row>
    <row r="861" spans="2:51" s="13" customFormat="1" ht="11.25">
      <c r="B861" s="208"/>
      <c r="C861" s="209"/>
      <c r="D861" s="204" t="s">
        <v>231</v>
      </c>
      <c r="E861" s="210" t="s">
        <v>21</v>
      </c>
      <c r="F861" s="211" t="s">
        <v>1254</v>
      </c>
      <c r="G861" s="209"/>
      <c r="H861" s="212">
        <v>102.94</v>
      </c>
      <c r="I861" s="213"/>
      <c r="J861" s="209"/>
      <c r="K861" s="209"/>
      <c r="L861" s="214"/>
      <c r="M861" s="215"/>
      <c r="N861" s="216"/>
      <c r="O861" s="216"/>
      <c r="P861" s="216"/>
      <c r="Q861" s="216"/>
      <c r="R861" s="216"/>
      <c r="S861" s="216"/>
      <c r="T861" s="217"/>
      <c r="AT861" s="218" t="s">
        <v>231</v>
      </c>
      <c r="AU861" s="218" t="s">
        <v>84</v>
      </c>
      <c r="AV861" s="13" t="s">
        <v>84</v>
      </c>
      <c r="AW861" s="13" t="s">
        <v>33</v>
      </c>
      <c r="AX861" s="13" t="s">
        <v>74</v>
      </c>
      <c r="AY861" s="218" t="s">
        <v>221</v>
      </c>
    </row>
    <row r="862" spans="2:51" s="16" customFormat="1" ht="11.25">
      <c r="B862" s="250"/>
      <c r="C862" s="251"/>
      <c r="D862" s="204" t="s">
        <v>231</v>
      </c>
      <c r="E862" s="252" t="s">
        <v>163</v>
      </c>
      <c r="F862" s="253" t="s">
        <v>1255</v>
      </c>
      <c r="G862" s="251"/>
      <c r="H862" s="254">
        <v>732.44</v>
      </c>
      <c r="I862" s="255"/>
      <c r="J862" s="251"/>
      <c r="K862" s="251"/>
      <c r="L862" s="256"/>
      <c r="M862" s="257"/>
      <c r="N862" s="258"/>
      <c r="O862" s="258"/>
      <c r="P862" s="258"/>
      <c r="Q862" s="258"/>
      <c r="R862" s="258"/>
      <c r="S862" s="258"/>
      <c r="T862" s="259"/>
      <c r="AT862" s="260" t="s">
        <v>231</v>
      </c>
      <c r="AU862" s="260" t="s">
        <v>84</v>
      </c>
      <c r="AV862" s="16" t="s">
        <v>168</v>
      </c>
      <c r="AW862" s="16" t="s">
        <v>33</v>
      </c>
      <c r="AX862" s="16" t="s">
        <v>74</v>
      </c>
      <c r="AY862" s="260" t="s">
        <v>221</v>
      </c>
    </row>
    <row r="863" spans="2:51" s="13" customFormat="1" ht="11.25">
      <c r="B863" s="208"/>
      <c r="C863" s="209"/>
      <c r="D863" s="204" t="s">
        <v>231</v>
      </c>
      <c r="E863" s="210" t="s">
        <v>21</v>
      </c>
      <c r="F863" s="211" t="s">
        <v>338</v>
      </c>
      <c r="G863" s="209"/>
      <c r="H863" s="212">
        <v>124</v>
      </c>
      <c r="I863" s="213"/>
      <c r="J863" s="209"/>
      <c r="K863" s="209"/>
      <c r="L863" s="214"/>
      <c r="M863" s="215"/>
      <c r="N863" s="216"/>
      <c r="O863" s="216"/>
      <c r="P863" s="216"/>
      <c r="Q863" s="216"/>
      <c r="R863" s="216"/>
      <c r="S863" s="216"/>
      <c r="T863" s="217"/>
      <c r="AT863" s="218" t="s">
        <v>231</v>
      </c>
      <c r="AU863" s="218" t="s">
        <v>84</v>
      </c>
      <c r="AV863" s="13" t="s">
        <v>84</v>
      </c>
      <c r="AW863" s="13" t="s">
        <v>33</v>
      </c>
      <c r="AX863" s="13" t="s">
        <v>74</v>
      </c>
      <c r="AY863" s="218" t="s">
        <v>221</v>
      </c>
    </row>
    <row r="864" spans="2:51" s="16" customFormat="1" ht="11.25">
      <c r="B864" s="250"/>
      <c r="C864" s="251"/>
      <c r="D864" s="204" t="s">
        <v>231</v>
      </c>
      <c r="E864" s="252" t="s">
        <v>165</v>
      </c>
      <c r="F864" s="253" t="s">
        <v>1256</v>
      </c>
      <c r="G864" s="251"/>
      <c r="H864" s="254">
        <v>124</v>
      </c>
      <c r="I864" s="255"/>
      <c r="J864" s="251"/>
      <c r="K864" s="251"/>
      <c r="L864" s="256"/>
      <c r="M864" s="257"/>
      <c r="N864" s="258"/>
      <c r="O864" s="258"/>
      <c r="P864" s="258"/>
      <c r="Q864" s="258"/>
      <c r="R864" s="258"/>
      <c r="S864" s="258"/>
      <c r="T864" s="259"/>
      <c r="AT864" s="260" t="s">
        <v>231</v>
      </c>
      <c r="AU864" s="260" t="s">
        <v>84</v>
      </c>
      <c r="AV864" s="16" t="s">
        <v>168</v>
      </c>
      <c r="AW864" s="16" t="s">
        <v>33</v>
      </c>
      <c r="AX864" s="16" t="s">
        <v>74</v>
      </c>
      <c r="AY864" s="260" t="s">
        <v>221</v>
      </c>
    </row>
    <row r="865" spans="2:51" s="14" customFormat="1" ht="11.25">
      <c r="B865" s="219"/>
      <c r="C865" s="220"/>
      <c r="D865" s="204" t="s">
        <v>231</v>
      </c>
      <c r="E865" s="221" t="s">
        <v>161</v>
      </c>
      <c r="F865" s="222" t="s">
        <v>239</v>
      </c>
      <c r="G865" s="220"/>
      <c r="H865" s="223">
        <v>856.44</v>
      </c>
      <c r="I865" s="224"/>
      <c r="J865" s="220"/>
      <c r="K865" s="220"/>
      <c r="L865" s="225"/>
      <c r="M865" s="226"/>
      <c r="N865" s="227"/>
      <c r="O865" s="227"/>
      <c r="P865" s="227"/>
      <c r="Q865" s="227"/>
      <c r="R865" s="227"/>
      <c r="S865" s="227"/>
      <c r="T865" s="228"/>
      <c r="AT865" s="229" t="s">
        <v>231</v>
      </c>
      <c r="AU865" s="229" t="s">
        <v>84</v>
      </c>
      <c r="AV865" s="14" t="s">
        <v>227</v>
      </c>
      <c r="AW865" s="14" t="s">
        <v>33</v>
      </c>
      <c r="AX865" s="14" t="s">
        <v>82</v>
      </c>
      <c r="AY865" s="229" t="s">
        <v>221</v>
      </c>
    </row>
    <row r="866" spans="1:65" s="2" customFormat="1" ht="21.75" customHeight="1">
      <c r="A866" s="36"/>
      <c r="B866" s="37"/>
      <c r="C866" s="191" t="s">
        <v>1257</v>
      </c>
      <c r="D866" s="191" t="s">
        <v>223</v>
      </c>
      <c r="E866" s="192" t="s">
        <v>1258</v>
      </c>
      <c r="F866" s="193" t="s">
        <v>1259</v>
      </c>
      <c r="G866" s="194" t="s">
        <v>108</v>
      </c>
      <c r="H866" s="195">
        <v>103.85</v>
      </c>
      <c r="I866" s="196"/>
      <c r="J866" s="197">
        <f>ROUND(I866*H866,2)</f>
        <v>0</v>
      </c>
      <c r="K866" s="193" t="s">
        <v>226</v>
      </c>
      <c r="L866" s="41"/>
      <c r="M866" s="198" t="s">
        <v>21</v>
      </c>
      <c r="N866" s="199" t="s">
        <v>45</v>
      </c>
      <c r="O866" s="66"/>
      <c r="P866" s="200">
        <f>O866*H866</f>
        <v>0</v>
      </c>
      <c r="Q866" s="200">
        <v>0</v>
      </c>
      <c r="R866" s="200">
        <f>Q866*H866</f>
        <v>0</v>
      </c>
      <c r="S866" s="200">
        <v>0</v>
      </c>
      <c r="T866" s="201">
        <f>S866*H866</f>
        <v>0</v>
      </c>
      <c r="U866" s="36"/>
      <c r="V866" s="36"/>
      <c r="W866" s="36"/>
      <c r="X866" s="36"/>
      <c r="Y866" s="36"/>
      <c r="Z866" s="36"/>
      <c r="AA866" s="36"/>
      <c r="AB866" s="36"/>
      <c r="AC866" s="36"/>
      <c r="AD866" s="36"/>
      <c r="AE866" s="36"/>
      <c r="AR866" s="202" t="s">
        <v>311</v>
      </c>
      <c r="AT866" s="202" t="s">
        <v>223</v>
      </c>
      <c r="AU866" s="202" t="s">
        <v>84</v>
      </c>
      <c r="AY866" s="19" t="s">
        <v>221</v>
      </c>
      <c r="BE866" s="203">
        <f>IF(N866="základní",J866,0)</f>
        <v>0</v>
      </c>
      <c r="BF866" s="203">
        <f>IF(N866="snížená",J866,0)</f>
        <v>0</v>
      </c>
      <c r="BG866" s="203">
        <f>IF(N866="zákl. přenesená",J866,0)</f>
        <v>0</v>
      </c>
      <c r="BH866" s="203">
        <f>IF(N866="sníž. přenesená",J866,0)</f>
        <v>0</v>
      </c>
      <c r="BI866" s="203">
        <f>IF(N866="nulová",J866,0)</f>
        <v>0</v>
      </c>
      <c r="BJ866" s="19" t="s">
        <v>82</v>
      </c>
      <c r="BK866" s="203">
        <f>ROUND(I866*H866,2)</f>
        <v>0</v>
      </c>
      <c r="BL866" s="19" t="s">
        <v>311</v>
      </c>
      <c r="BM866" s="202" t="s">
        <v>1260</v>
      </c>
    </row>
    <row r="867" spans="1:47" s="2" customFormat="1" ht="29.25">
      <c r="A867" s="36"/>
      <c r="B867" s="37"/>
      <c r="C867" s="38"/>
      <c r="D867" s="204" t="s">
        <v>229</v>
      </c>
      <c r="E867" s="38"/>
      <c r="F867" s="205" t="s">
        <v>1261</v>
      </c>
      <c r="G867" s="38"/>
      <c r="H867" s="38"/>
      <c r="I867" s="111"/>
      <c r="J867" s="38"/>
      <c r="K867" s="38"/>
      <c r="L867" s="41"/>
      <c r="M867" s="206"/>
      <c r="N867" s="207"/>
      <c r="O867" s="66"/>
      <c r="P867" s="66"/>
      <c r="Q867" s="66"/>
      <c r="R867" s="66"/>
      <c r="S867" s="66"/>
      <c r="T867" s="67"/>
      <c r="U867" s="36"/>
      <c r="V867" s="36"/>
      <c r="W867" s="36"/>
      <c r="X867" s="36"/>
      <c r="Y867" s="36"/>
      <c r="Z867" s="36"/>
      <c r="AA867" s="36"/>
      <c r="AB867" s="36"/>
      <c r="AC867" s="36"/>
      <c r="AD867" s="36"/>
      <c r="AE867" s="36"/>
      <c r="AT867" s="19" t="s">
        <v>229</v>
      </c>
      <c r="AU867" s="19" t="s">
        <v>84</v>
      </c>
    </row>
    <row r="868" spans="2:51" s="15" customFormat="1" ht="11.25">
      <c r="B868" s="240"/>
      <c r="C868" s="241"/>
      <c r="D868" s="204" t="s">
        <v>231</v>
      </c>
      <c r="E868" s="242" t="s">
        <v>21</v>
      </c>
      <c r="F868" s="243" t="s">
        <v>337</v>
      </c>
      <c r="G868" s="241"/>
      <c r="H868" s="242" t="s">
        <v>21</v>
      </c>
      <c r="I868" s="244"/>
      <c r="J868" s="241"/>
      <c r="K868" s="241"/>
      <c r="L868" s="245"/>
      <c r="M868" s="246"/>
      <c r="N868" s="247"/>
      <c r="O868" s="247"/>
      <c r="P868" s="247"/>
      <c r="Q868" s="247"/>
      <c r="R868" s="247"/>
      <c r="S868" s="247"/>
      <c r="T868" s="248"/>
      <c r="AT868" s="249" t="s">
        <v>231</v>
      </c>
      <c r="AU868" s="249" t="s">
        <v>84</v>
      </c>
      <c r="AV868" s="15" t="s">
        <v>82</v>
      </c>
      <c r="AW868" s="15" t="s">
        <v>33</v>
      </c>
      <c r="AX868" s="15" t="s">
        <v>74</v>
      </c>
      <c r="AY868" s="249" t="s">
        <v>221</v>
      </c>
    </row>
    <row r="869" spans="2:51" s="13" customFormat="1" ht="11.25">
      <c r="B869" s="208"/>
      <c r="C869" s="209"/>
      <c r="D869" s="204" t="s">
        <v>231</v>
      </c>
      <c r="E869" s="210" t="s">
        <v>21</v>
      </c>
      <c r="F869" s="211" t="s">
        <v>1262</v>
      </c>
      <c r="G869" s="209"/>
      <c r="H869" s="212">
        <v>41.46</v>
      </c>
      <c r="I869" s="213"/>
      <c r="J869" s="209"/>
      <c r="K869" s="209"/>
      <c r="L869" s="214"/>
      <c r="M869" s="215"/>
      <c r="N869" s="216"/>
      <c r="O869" s="216"/>
      <c r="P869" s="216"/>
      <c r="Q869" s="216"/>
      <c r="R869" s="216"/>
      <c r="S869" s="216"/>
      <c r="T869" s="217"/>
      <c r="AT869" s="218" t="s">
        <v>231</v>
      </c>
      <c r="AU869" s="218" t="s">
        <v>84</v>
      </c>
      <c r="AV869" s="13" t="s">
        <v>84</v>
      </c>
      <c r="AW869" s="13" t="s">
        <v>33</v>
      </c>
      <c r="AX869" s="13" t="s">
        <v>74</v>
      </c>
      <c r="AY869" s="218" t="s">
        <v>221</v>
      </c>
    </row>
    <row r="870" spans="2:51" s="13" customFormat="1" ht="11.25">
      <c r="B870" s="208"/>
      <c r="C870" s="209"/>
      <c r="D870" s="204" t="s">
        <v>231</v>
      </c>
      <c r="E870" s="210" t="s">
        <v>21</v>
      </c>
      <c r="F870" s="211" t="s">
        <v>1263</v>
      </c>
      <c r="G870" s="209"/>
      <c r="H870" s="212">
        <v>2.11</v>
      </c>
      <c r="I870" s="213"/>
      <c r="J870" s="209"/>
      <c r="K870" s="209"/>
      <c r="L870" s="214"/>
      <c r="M870" s="215"/>
      <c r="N870" s="216"/>
      <c r="O870" s="216"/>
      <c r="P870" s="216"/>
      <c r="Q870" s="216"/>
      <c r="R870" s="216"/>
      <c r="S870" s="216"/>
      <c r="T870" s="217"/>
      <c r="AT870" s="218" t="s">
        <v>231</v>
      </c>
      <c r="AU870" s="218" t="s">
        <v>84</v>
      </c>
      <c r="AV870" s="13" t="s">
        <v>84</v>
      </c>
      <c r="AW870" s="13" t="s">
        <v>33</v>
      </c>
      <c r="AX870" s="13" t="s">
        <v>74</v>
      </c>
      <c r="AY870" s="218" t="s">
        <v>221</v>
      </c>
    </row>
    <row r="871" spans="2:51" s="13" customFormat="1" ht="11.25">
      <c r="B871" s="208"/>
      <c r="C871" s="209"/>
      <c r="D871" s="204" t="s">
        <v>231</v>
      </c>
      <c r="E871" s="210" t="s">
        <v>21</v>
      </c>
      <c r="F871" s="211" t="s">
        <v>1264</v>
      </c>
      <c r="G871" s="209"/>
      <c r="H871" s="212">
        <v>1.09</v>
      </c>
      <c r="I871" s="213"/>
      <c r="J871" s="209"/>
      <c r="K871" s="209"/>
      <c r="L871" s="214"/>
      <c r="M871" s="215"/>
      <c r="N871" s="216"/>
      <c r="O871" s="216"/>
      <c r="P871" s="216"/>
      <c r="Q871" s="216"/>
      <c r="R871" s="216"/>
      <c r="S871" s="216"/>
      <c r="T871" s="217"/>
      <c r="AT871" s="218" t="s">
        <v>231</v>
      </c>
      <c r="AU871" s="218" t="s">
        <v>84</v>
      </c>
      <c r="AV871" s="13" t="s">
        <v>84</v>
      </c>
      <c r="AW871" s="13" t="s">
        <v>33</v>
      </c>
      <c r="AX871" s="13" t="s">
        <v>74</v>
      </c>
      <c r="AY871" s="218" t="s">
        <v>221</v>
      </c>
    </row>
    <row r="872" spans="2:51" s="13" customFormat="1" ht="11.25">
      <c r="B872" s="208"/>
      <c r="C872" s="209"/>
      <c r="D872" s="204" t="s">
        <v>231</v>
      </c>
      <c r="E872" s="210" t="s">
        <v>21</v>
      </c>
      <c r="F872" s="211" t="s">
        <v>1265</v>
      </c>
      <c r="G872" s="209"/>
      <c r="H872" s="212">
        <v>1.63</v>
      </c>
      <c r="I872" s="213"/>
      <c r="J872" s="209"/>
      <c r="K872" s="209"/>
      <c r="L872" s="214"/>
      <c r="M872" s="215"/>
      <c r="N872" s="216"/>
      <c r="O872" s="216"/>
      <c r="P872" s="216"/>
      <c r="Q872" s="216"/>
      <c r="R872" s="216"/>
      <c r="S872" s="216"/>
      <c r="T872" s="217"/>
      <c r="AT872" s="218" t="s">
        <v>231</v>
      </c>
      <c r="AU872" s="218" t="s">
        <v>84</v>
      </c>
      <c r="AV872" s="13" t="s">
        <v>84</v>
      </c>
      <c r="AW872" s="13" t="s">
        <v>33</v>
      </c>
      <c r="AX872" s="13" t="s">
        <v>74</v>
      </c>
      <c r="AY872" s="218" t="s">
        <v>221</v>
      </c>
    </row>
    <row r="873" spans="2:51" s="13" customFormat="1" ht="11.25">
      <c r="B873" s="208"/>
      <c r="C873" s="209"/>
      <c r="D873" s="204" t="s">
        <v>231</v>
      </c>
      <c r="E873" s="210" t="s">
        <v>21</v>
      </c>
      <c r="F873" s="211" t="s">
        <v>1266</v>
      </c>
      <c r="G873" s="209"/>
      <c r="H873" s="212">
        <v>14.39</v>
      </c>
      <c r="I873" s="213"/>
      <c r="J873" s="209"/>
      <c r="K873" s="209"/>
      <c r="L873" s="214"/>
      <c r="M873" s="215"/>
      <c r="N873" s="216"/>
      <c r="O873" s="216"/>
      <c r="P873" s="216"/>
      <c r="Q873" s="216"/>
      <c r="R873" s="216"/>
      <c r="S873" s="216"/>
      <c r="T873" s="217"/>
      <c r="AT873" s="218" t="s">
        <v>231</v>
      </c>
      <c r="AU873" s="218" t="s">
        <v>84</v>
      </c>
      <c r="AV873" s="13" t="s">
        <v>84</v>
      </c>
      <c r="AW873" s="13" t="s">
        <v>33</v>
      </c>
      <c r="AX873" s="13" t="s">
        <v>74</v>
      </c>
      <c r="AY873" s="218" t="s">
        <v>221</v>
      </c>
    </row>
    <row r="874" spans="2:51" s="13" customFormat="1" ht="11.25">
      <c r="B874" s="208"/>
      <c r="C874" s="209"/>
      <c r="D874" s="204" t="s">
        <v>231</v>
      </c>
      <c r="E874" s="210" t="s">
        <v>21</v>
      </c>
      <c r="F874" s="211" t="s">
        <v>1267</v>
      </c>
      <c r="G874" s="209"/>
      <c r="H874" s="212">
        <v>14.39</v>
      </c>
      <c r="I874" s="213"/>
      <c r="J874" s="209"/>
      <c r="K874" s="209"/>
      <c r="L874" s="214"/>
      <c r="M874" s="215"/>
      <c r="N874" s="216"/>
      <c r="O874" s="216"/>
      <c r="P874" s="216"/>
      <c r="Q874" s="216"/>
      <c r="R874" s="216"/>
      <c r="S874" s="216"/>
      <c r="T874" s="217"/>
      <c r="AT874" s="218" t="s">
        <v>231</v>
      </c>
      <c r="AU874" s="218" t="s">
        <v>84</v>
      </c>
      <c r="AV874" s="13" t="s">
        <v>84</v>
      </c>
      <c r="AW874" s="13" t="s">
        <v>33</v>
      </c>
      <c r="AX874" s="13" t="s">
        <v>74</v>
      </c>
      <c r="AY874" s="218" t="s">
        <v>221</v>
      </c>
    </row>
    <row r="875" spans="2:51" s="13" customFormat="1" ht="11.25">
      <c r="B875" s="208"/>
      <c r="C875" s="209"/>
      <c r="D875" s="204" t="s">
        <v>231</v>
      </c>
      <c r="E875" s="210" t="s">
        <v>21</v>
      </c>
      <c r="F875" s="211" t="s">
        <v>1268</v>
      </c>
      <c r="G875" s="209"/>
      <c r="H875" s="212">
        <v>14.39</v>
      </c>
      <c r="I875" s="213"/>
      <c r="J875" s="209"/>
      <c r="K875" s="209"/>
      <c r="L875" s="214"/>
      <c r="M875" s="215"/>
      <c r="N875" s="216"/>
      <c r="O875" s="216"/>
      <c r="P875" s="216"/>
      <c r="Q875" s="216"/>
      <c r="R875" s="216"/>
      <c r="S875" s="216"/>
      <c r="T875" s="217"/>
      <c r="AT875" s="218" t="s">
        <v>231</v>
      </c>
      <c r="AU875" s="218" t="s">
        <v>84</v>
      </c>
      <c r="AV875" s="13" t="s">
        <v>84</v>
      </c>
      <c r="AW875" s="13" t="s">
        <v>33</v>
      </c>
      <c r="AX875" s="13" t="s">
        <v>74</v>
      </c>
      <c r="AY875" s="218" t="s">
        <v>221</v>
      </c>
    </row>
    <row r="876" spans="2:51" s="13" customFormat="1" ht="11.25">
      <c r="B876" s="208"/>
      <c r="C876" s="209"/>
      <c r="D876" s="204" t="s">
        <v>231</v>
      </c>
      <c r="E876" s="210" t="s">
        <v>21</v>
      </c>
      <c r="F876" s="211" t="s">
        <v>1269</v>
      </c>
      <c r="G876" s="209"/>
      <c r="H876" s="212">
        <v>14.39</v>
      </c>
      <c r="I876" s="213"/>
      <c r="J876" s="209"/>
      <c r="K876" s="209"/>
      <c r="L876" s="214"/>
      <c r="M876" s="215"/>
      <c r="N876" s="216"/>
      <c r="O876" s="216"/>
      <c r="P876" s="216"/>
      <c r="Q876" s="216"/>
      <c r="R876" s="216"/>
      <c r="S876" s="216"/>
      <c r="T876" s="217"/>
      <c r="AT876" s="218" t="s">
        <v>231</v>
      </c>
      <c r="AU876" s="218" t="s">
        <v>84</v>
      </c>
      <c r="AV876" s="13" t="s">
        <v>84</v>
      </c>
      <c r="AW876" s="13" t="s">
        <v>33</v>
      </c>
      <c r="AX876" s="13" t="s">
        <v>74</v>
      </c>
      <c r="AY876" s="218" t="s">
        <v>221</v>
      </c>
    </row>
    <row r="877" spans="2:51" s="16" customFormat="1" ht="11.25">
      <c r="B877" s="250"/>
      <c r="C877" s="251"/>
      <c r="D877" s="204" t="s">
        <v>231</v>
      </c>
      <c r="E877" s="252" t="s">
        <v>21</v>
      </c>
      <c r="F877" s="253" t="s">
        <v>340</v>
      </c>
      <c r="G877" s="251"/>
      <c r="H877" s="254">
        <v>103.85</v>
      </c>
      <c r="I877" s="255"/>
      <c r="J877" s="251"/>
      <c r="K877" s="251"/>
      <c r="L877" s="256"/>
      <c r="M877" s="257"/>
      <c r="N877" s="258"/>
      <c r="O877" s="258"/>
      <c r="P877" s="258"/>
      <c r="Q877" s="258"/>
      <c r="R877" s="258"/>
      <c r="S877" s="258"/>
      <c r="T877" s="259"/>
      <c r="AT877" s="260" t="s">
        <v>231</v>
      </c>
      <c r="AU877" s="260" t="s">
        <v>84</v>
      </c>
      <c r="AV877" s="16" t="s">
        <v>168</v>
      </c>
      <c r="AW877" s="16" t="s">
        <v>33</v>
      </c>
      <c r="AX877" s="16" t="s">
        <v>74</v>
      </c>
      <c r="AY877" s="260" t="s">
        <v>221</v>
      </c>
    </row>
    <row r="878" spans="2:51" s="14" customFormat="1" ht="11.25">
      <c r="B878" s="219"/>
      <c r="C878" s="220"/>
      <c r="D878" s="204" t="s">
        <v>231</v>
      </c>
      <c r="E878" s="221" t="s">
        <v>21</v>
      </c>
      <c r="F878" s="222" t="s">
        <v>239</v>
      </c>
      <c r="G878" s="220"/>
      <c r="H878" s="223">
        <v>103.85</v>
      </c>
      <c r="I878" s="224"/>
      <c r="J878" s="220"/>
      <c r="K878" s="220"/>
      <c r="L878" s="225"/>
      <c r="M878" s="226"/>
      <c r="N878" s="227"/>
      <c r="O878" s="227"/>
      <c r="P878" s="227"/>
      <c r="Q878" s="227"/>
      <c r="R878" s="227"/>
      <c r="S878" s="227"/>
      <c r="T878" s="228"/>
      <c r="AT878" s="229" t="s">
        <v>231</v>
      </c>
      <c r="AU878" s="229" t="s">
        <v>84</v>
      </c>
      <c r="AV878" s="14" t="s">
        <v>227</v>
      </c>
      <c r="AW878" s="14" t="s">
        <v>33</v>
      </c>
      <c r="AX878" s="14" t="s">
        <v>82</v>
      </c>
      <c r="AY878" s="229" t="s">
        <v>221</v>
      </c>
    </row>
    <row r="879" spans="1:65" s="2" customFormat="1" ht="16.5" customHeight="1">
      <c r="A879" s="36"/>
      <c r="B879" s="37"/>
      <c r="C879" s="230" t="s">
        <v>1270</v>
      </c>
      <c r="D879" s="230" t="s">
        <v>253</v>
      </c>
      <c r="E879" s="231" t="s">
        <v>1271</v>
      </c>
      <c r="F879" s="232" t="s">
        <v>1272</v>
      </c>
      <c r="G879" s="233" t="s">
        <v>108</v>
      </c>
      <c r="H879" s="234">
        <v>114.235</v>
      </c>
      <c r="I879" s="235"/>
      <c r="J879" s="236">
        <f>ROUND(I879*H879,2)</f>
        <v>0</v>
      </c>
      <c r="K879" s="232" t="s">
        <v>226</v>
      </c>
      <c r="L879" s="237"/>
      <c r="M879" s="238" t="s">
        <v>21</v>
      </c>
      <c r="N879" s="239" t="s">
        <v>45</v>
      </c>
      <c r="O879" s="66"/>
      <c r="P879" s="200">
        <f>O879*H879</f>
        <v>0</v>
      </c>
      <c r="Q879" s="200">
        <v>0</v>
      </c>
      <c r="R879" s="200">
        <f>Q879*H879</f>
        <v>0</v>
      </c>
      <c r="S879" s="200">
        <v>0</v>
      </c>
      <c r="T879" s="201">
        <f>S879*H879</f>
        <v>0</v>
      </c>
      <c r="U879" s="36"/>
      <c r="V879" s="36"/>
      <c r="W879" s="36"/>
      <c r="X879" s="36"/>
      <c r="Y879" s="36"/>
      <c r="Z879" s="36"/>
      <c r="AA879" s="36"/>
      <c r="AB879" s="36"/>
      <c r="AC879" s="36"/>
      <c r="AD879" s="36"/>
      <c r="AE879" s="36"/>
      <c r="AR879" s="202" t="s">
        <v>413</v>
      </c>
      <c r="AT879" s="202" t="s">
        <v>253</v>
      </c>
      <c r="AU879" s="202" t="s">
        <v>84</v>
      </c>
      <c r="AY879" s="19" t="s">
        <v>221</v>
      </c>
      <c r="BE879" s="203">
        <f>IF(N879="základní",J879,0)</f>
        <v>0</v>
      </c>
      <c r="BF879" s="203">
        <f>IF(N879="snížená",J879,0)</f>
        <v>0</v>
      </c>
      <c r="BG879" s="203">
        <f>IF(N879="zákl. přenesená",J879,0)</f>
        <v>0</v>
      </c>
      <c r="BH879" s="203">
        <f>IF(N879="sníž. přenesená",J879,0)</f>
        <v>0</v>
      </c>
      <c r="BI879" s="203">
        <f>IF(N879="nulová",J879,0)</f>
        <v>0</v>
      </c>
      <c r="BJ879" s="19" t="s">
        <v>82</v>
      </c>
      <c r="BK879" s="203">
        <f>ROUND(I879*H879,2)</f>
        <v>0</v>
      </c>
      <c r="BL879" s="19" t="s">
        <v>311</v>
      </c>
      <c r="BM879" s="202" t="s">
        <v>1273</v>
      </c>
    </row>
    <row r="880" spans="1:47" s="2" customFormat="1" ht="11.25">
      <c r="A880" s="36"/>
      <c r="B880" s="37"/>
      <c r="C880" s="38"/>
      <c r="D880" s="204" t="s">
        <v>229</v>
      </c>
      <c r="E880" s="38"/>
      <c r="F880" s="205" t="s">
        <v>1272</v>
      </c>
      <c r="G880" s="38"/>
      <c r="H880" s="38"/>
      <c r="I880" s="111"/>
      <c r="J880" s="38"/>
      <c r="K880" s="38"/>
      <c r="L880" s="41"/>
      <c r="M880" s="206"/>
      <c r="N880" s="207"/>
      <c r="O880" s="66"/>
      <c r="P880" s="66"/>
      <c r="Q880" s="66"/>
      <c r="R880" s="66"/>
      <c r="S880" s="66"/>
      <c r="T880" s="67"/>
      <c r="U880" s="36"/>
      <c r="V880" s="36"/>
      <c r="W880" s="36"/>
      <c r="X880" s="36"/>
      <c r="Y880" s="36"/>
      <c r="Z880" s="36"/>
      <c r="AA880" s="36"/>
      <c r="AB880" s="36"/>
      <c r="AC880" s="36"/>
      <c r="AD880" s="36"/>
      <c r="AE880" s="36"/>
      <c r="AT880" s="19" t="s">
        <v>229</v>
      </c>
      <c r="AU880" s="19" t="s">
        <v>84</v>
      </c>
    </row>
    <row r="881" spans="2:51" s="13" customFormat="1" ht="11.25">
      <c r="B881" s="208"/>
      <c r="C881" s="209"/>
      <c r="D881" s="204" t="s">
        <v>231</v>
      </c>
      <c r="E881" s="209"/>
      <c r="F881" s="211" t="s">
        <v>1274</v>
      </c>
      <c r="G881" s="209"/>
      <c r="H881" s="212">
        <v>114.235</v>
      </c>
      <c r="I881" s="213"/>
      <c r="J881" s="209"/>
      <c r="K881" s="209"/>
      <c r="L881" s="214"/>
      <c r="M881" s="215"/>
      <c r="N881" s="216"/>
      <c r="O881" s="216"/>
      <c r="P881" s="216"/>
      <c r="Q881" s="216"/>
      <c r="R881" s="216"/>
      <c r="S881" s="216"/>
      <c r="T881" s="217"/>
      <c r="AT881" s="218" t="s">
        <v>231</v>
      </c>
      <c r="AU881" s="218" t="s">
        <v>84</v>
      </c>
      <c r="AV881" s="13" t="s">
        <v>84</v>
      </c>
      <c r="AW881" s="13" t="s">
        <v>4</v>
      </c>
      <c r="AX881" s="13" t="s">
        <v>82</v>
      </c>
      <c r="AY881" s="218" t="s">
        <v>221</v>
      </c>
    </row>
    <row r="882" spans="1:65" s="2" customFormat="1" ht="21.75" customHeight="1">
      <c r="A882" s="36"/>
      <c r="B882" s="37"/>
      <c r="C882" s="191" t="s">
        <v>1275</v>
      </c>
      <c r="D882" s="191" t="s">
        <v>223</v>
      </c>
      <c r="E882" s="192" t="s">
        <v>1276</v>
      </c>
      <c r="F882" s="193" t="s">
        <v>1277</v>
      </c>
      <c r="G882" s="194" t="s">
        <v>108</v>
      </c>
      <c r="H882" s="195">
        <v>799.41</v>
      </c>
      <c r="I882" s="196"/>
      <c r="J882" s="197">
        <f>ROUND(I882*H882,2)</f>
        <v>0</v>
      </c>
      <c r="K882" s="193" t="s">
        <v>226</v>
      </c>
      <c r="L882" s="41"/>
      <c r="M882" s="198" t="s">
        <v>21</v>
      </c>
      <c r="N882" s="199" t="s">
        <v>45</v>
      </c>
      <c r="O882" s="66"/>
      <c r="P882" s="200">
        <f>O882*H882</f>
        <v>0</v>
      </c>
      <c r="Q882" s="200">
        <v>0.0002012</v>
      </c>
      <c r="R882" s="200">
        <f>Q882*H882</f>
        <v>0.160841292</v>
      </c>
      <c r="S882" s="200">
        <v>0</v>
      </c>
      <c r="T882" s="201">
        <f>S882*H882</f>
        <v>0</v>
      </c>
      <c r="U882" s="36"/>
      <c r="V882" s="36"/>
      <c r="W882" s="36"/>
      <c r="X882" s="36"/>
      <c r="Y882" s="36"/>
      <c r="Z882" s="36"/>
      <c r="AA882" s="36"/>
      <c r="AB882" s="36"/>
      <c r="AC882" s="36"/>
      <c r="AD882" s="36"/>
      <c r="AE882" s="36"/>
      <c r="AR882" s="202" t="s">
        <v>311</v>
      </c>
      <c r="AT882" s="202" t="s">
        <v>223</v>
      </c>
      <c r="AU882" s="202" t="s">
        <v>84</v>
      </c>
      <c r="AY882" s="19" t="s">
        <v>221</v>
      </c>
      <c r="BE882" s="203">
        <f>IF(N882="základní",J882,0)</f>
        <v>0</v>
      </c>
      <c r="BF882" s="203">
        <f>IF(N882="snížená",J882,0)</f>
        <v>0</v>
      </c>
      <c r="BG882" s="203">
        <f>IF(N882="zákl. přenesená",J882,0)</f>
        <v>0</v>
      </c>
      <c r="BH882" s="203">
        <f>IF(N882="sníž. přenesená",J882,0)</f>
        <v>0</v>
      </c>
      <c r="BI882" s="203">
        <f>IF(N882="nulová",J882,0)</f>
        <v>0</v>
      </c>
      <c r="BJ882" s="19" t="s">
        <v>82</v>
      </c>
      <c r="BK882" s="203">
        <f>ROUND(I882*H882,2)</f>
        <v>0</v>
      </c>
      <c r="BL882" s="19" t="s">
        <v>311</v>
      </c>
      <c r="BM882" s="202" t="s">
        <v>1278</v>
      </c>
    </row>
    <row r="883" spans="1:47" s="2" customFormat="1" ht="19.5">
      <c r="A883" s="36"/>
      <c r="B883" s="37"/>
      <c r="C883" s="38"/>
      <c r="D883" s="204" t="s">
        <v>229</v>
      </c>
      <c r="E883" s="38"/>
      <c r="F883" s="205" t="s">
        <v>1279</v>
      </c>
      <c r="G883" s="38"/>
      <c r="H883" s="38"/>
      <c r="I883" s="111"/>
      <c r="J883" s="38"/>
      <c r="K883" s="38"/>
      <c r="L883" s="41"/>
      <c r="M883" s="206"/>
      <c r="N883" s="207"/>
      <c r="O883" s="66"/>
      <c r="P883" s="66"/>
      <c r="Q883" s="66"/>
      <c r="R883" s="66"/>
      <c r="S883" s="66"/>
      <c r="T883" s="67"/>
      <c r="U883" s="36"/>
      <c r="V883" s="36"/>
      <c r="W883" s="36"/>
      <c r="X883" s="36"/>
      <c r="Y883" s="36"/>
      <c r="Z883" s="36"/>
      <c r="AA883" s="36"/>
      <c r="AB883" s="36"/>
      <c r="AC883" s="36"/>
      <c r="AD883" s="36"/>
      <c r="AE883" s="36"/>
      <c r="AT883" s="19" t="s">
        <v>229</v>
      </c>
      <c r="AU883" s="19" t="s">
        <v>84</v>
      </c>
    </row>
    <row r="884" spans="2:51" s="13" customFormat="1" ht="11.25">
      <c r="B884" s="208"/>
      <c r="C884" s="209"/>
      <c r="D884" s="204" t="s">
        <v>231</v>
      </c>
      <c r="E884" s="210" t="s">
        <v>21</v>
      </c>
      <c r="F884" s="211" t="s">
        <v>1280</v>
      </c>
      <c r="G884" s="209"/>
      <c r="H884" s="212">
        <v>799.41</v>
      </c>
      <c r="I884" s="213"/>
      <c r="J884" s="209"/>
      <c r="K884" s="209"/>
      <c r="L884" s="214"/>
      <c r="M884" s="215"/>
      <c r="N884" s="216"/>
      <c r="O884" s="216"/>
      <c r="P884" s="216"/>
      <c r="Q884" s="216"/>
      <c r="R884" s="216"/>
      <c r="S884" s="216"/>
      <c r="T884" s="217"/>
      <c r="AT884" s="218" t="s">
        <v>231</v>
      </c>
      <c r="AU884" s="218" t="s">
        <v>84</v>
      </c>
      <c r="AV884" s="13" t="s">
        <v>84</v>
      </c>
      <c r="AW884" s="13" t="s">
        <v>33</v>
      </c>
      <c r="AX884" s="13" t="s">
        <v>82</v>
      </c>
      <c r="AY884" s="218" t="s">
        <v>221</v>
      </c>
    </row>
    <row r="885" spans="1:65" s="2" customFormat="1" ht="21.75" customHeight="1">
      <c r="A885" s="36"/>
      <c r="B885" s="37"/>
      <c r="C885" s="191" t="s">
        <v>1281</v>
      </c>
      <c r="D885" s="191" t="s">
        <v>223</v>
      </c>
      <c r="E885" s="192" t="s">
        <v>1282</v>
      </c>
      <c r="F885" s="193" t="s">
        <v>1283</v>
      </c>
      <c r="G885" s="194" t="s">
        <v>108</v>
      </c>
      <c r="H885" s="195">
        <v>129.71</v>
      </c>
      <c r="I885" s="196"/>
      <c r="J885" s="197">
        <f>ROUND(I885*H885,2)</f>
        <v>0</v>
      </c>
      <c r="K885" s="193" t="s">
        <v>226</v>
      </c>
      <c r="L885" s="41"/>
      <c r="M885" s="198" t="s">
        <v>21</v>
      </c>
      <c r="N885" s="199" t="s">
        <v>45</v>
      </c>
      <c r="O885" s="66"/>
      <c r="P885" s="200">
        <f>O885*H885</f>
        <v>0</v>
      </c>
      <c r="Q885" s="200">
        <v>0.0002584</v>
      </c>
      <c r="R885" s="200">
        <f>Q885*H885</f>
        <v>0.033517064</v>
      </c>
      <c r="S885" s="200">
        <v>0</v>
      </c>
      <c r="T885" s="201">
        <f>S885*H885</f>
        <v>0</v>
      </c>
      <c r="U885" s="36"/>
      <c r="V885" s="36"/>
      <c r="W885" s="36"/>
      <c r="X885" s="36"/>
      <c r="Y885" s="36"/>
      <c r="Z885" s="36"/>
      <c r="AA885" s="36"/>
      <c r="AB885" s="36"/>
      <c r="AC885" s="36"/>
      <c r="AD885" s="36"/>
      <c r="AE885" s="36"/>
      <c r="AR885" s="202" t="s">
        <v>311</v>
      </c>
      <c r="AT885" s="202" t="s">
        <v>223</v>
      </c>
      <c r="AU885" s="202" t="s">
        <v>84</v>
      </c>
      <c r="AY885" s="19" t="s">
        <v>221</v>
      </c>
      <c r="BE885" s="203">
        <f>IF(N885="základní",J885,0)</f>
        <v>0</v>
      </c>
      <c r="BF885" s="203">
        <f>IF(N885="snížená",J885,0)</f>
        <v>0</v>
      </c>
      <c r="BG885" s="203">
        <f>IF(N885="zákl. přenesená",J885,0)</f>
        <v>0</v>
      </c>
      <c r="BH885" s="203">
        <f>IF(N885="sníž. přenesená",J885,0)</f>
        <v>0</v>
      </c>
      <c r="BI885" s="203">
        <f>IF(N885="nulová",J885,0)</f>
        <v>0</v>
      </c>
      <c r="BJ885" s="19" t="s">
        <v>82</v>
      </c>
      <c r="BK885" s="203">
        <f>ROUND(I885*H885,2)</f>
        <v>0</v>
      </c>
      <c r="BL885" s="19" t="s">
        <v>311</v>
      </c>
      <c r="BM885" s="202" t="s">
        <v>1284</v>
      </c>
    </row>
    <row r="886" spans="1:47" s="2" customFormat="1" ht="29.25">
      <c r="A886" s="36"/>
      <c r="B886" s="37"/>
      <c r="C886" s="38"/>
      <c r="D886" s="204" t="s">
        <v>229</v>
      </c>
      <c r="E886" s="38"/>
      <c r="F886" s="205" t="s">
        <v>1285</v>
      </c>
      <c r="G886" s="38"/>
      <c r="H886" s="38"/>
      <c r="I886" s="111"/>
      <c r="J886" s="38"/>
      <c r="K886" s="38"/>
      <c r="L886" s="41"/>
      <c r="M886" s="206"/>
      <c r="N886" s="207"/>
      <c r="O886" s="66"/>
      <c r="P886" s="66"/>
      <c r="Q886" s="66"/>
      <c r="R886" s="66"/>
      <c r="S886" s="66"/>
      <c r="T886" s="67"/>
      <c r="U886" s="36"/>
      <c r="V886" s="36"/>
      <c r="W886" s="36"/>
      <c r="X886" s="36"/>
      <c r="Y886" s="36"/>
      <c r="Z886" s="36"/>
      <c r="AA886" s="36"/>
      <c r="AB886" s="36"/>
      <c r="AC886" s="36"/>
      <c r="AD886" s="36"/>
      <c r="AE886" s="36"/>
      <c r="AT886" s="19" t="s">
        <v>229</v>
      </c>
      <c r="AU886" s="19" t="s">
        <v>84</v>
      </c>
    </row>
    <row r="887" spans="2:51" s="13" customFormat="1" ht="11.25">
      <c r="B887" s="208"/>
      <c r="C887" s="209"/>
      <c r="D887" s="204" t="s">
        <v>231</v>
      </c>
      <c r="E887" s="210" t="s">
        <v>21</v>
      </c>
      <c r="F887" s="211" t="s">
        <v>793</v>
      </c>
      <c r="G887" s="209"/>
      <c r="H887" s="212">
        <v>25.2</v>
      </c>
      <c r="I887" s="213"/>
      <c r="J887" s="209"/>
      <c r="K887" s="209"/>
      <c r="L887" s="214"/>
      <c r="M887" s="215"/>
      <c r="N887" s="216"/>
      <c r="O887" s="216"/>
      <c r="P887" s="216"/>
      <c r="Q887" s="216"/>
      <c r="R887" s="216"/>
      <c r="S887" s="216"/>
      <c r="T887" s="217"/>
      <c r="AT887" s="218" t="s">
        <v>231</v>
      </c>
      <c r="AU887" s="218" t="s">
        <v>84</v>
      </c>
      <c r="AV887" s="13" t="s">
        <v>84</v>
      </c>
      <c r="AW887" s="13" t="s">
        <v>33</v>
      </c>
      <c r="AX887" s="13" t="s">
        <v>74</v>
      </c>
      <c r="AY887" s="218" t="s">
        <v>221</v>
      </c>
    </row>
    <row r="888" spans="2:51" s="15" customFormat="1" ht="11.25">
      <c r="B888" s="240"/>
      <c r="C888" s="241"/>
      <c r="D888" s="204" t="s">
        <v>231</v>
      </c>
      <c r="E888" s="242" t="s">
        <v>21</v>
      </c>
      <c r="F888" s="243" t="s">
        <v>337</v>
      </c>
      <c r="G888" s="241"/>
      <c r="H888" s="242" t="s">
        <v>21</v>
      </c>
      <c r="I888" s="244"/>
      <c r="J888" s="241"/>
      <c r="K888" s="241"/>
      <c r="L888" s="245"/>
      <c r="M888" s="246"/>
      <c r="N888" s="247"/>
      <c r="O888" s="247"/>
      <c r="P888" s="247"/>
      <c r="Q888" s="247"/>
      <c r="R888" s="247"/>
      <c r="S888" s="247"/>
      <c r="T888" s="248"/>
      <c r="AT888" s="249" t="s">
        <v>231</v>
      </c>
      <c r="AU888" s="249" t="s">
        <v>84</v>
      </c>
      <c r="AV888" s="15" t="s">
        <v>82</v>
      </c>
      <c r="AW888" s="15" t="s">
        <v>33</v>
      </c>
      <c r="AX888" s="15" t="s">
        <v>74</v>
      </c>
      <c r="AY888" s="249" t="s">
        <v>221</v>
      </c>
    </row>
    <row r="889" spans="2:51" s="13" customFormat="1" ht="11.25">
      <c r="B889" s="208"/>
      <c r="C889" s="209"/>
      <c r="D889" s="204" t="s">
        <v>231</v>
      </c>
      <c r="E889" s="210" t="s">
        <v>21</v>
      </c>
      <c r="F889" s="211" t="s">
        <v>1286</v>
      </c>
      <c r="G889" s="209"/>
      <c r="H889" s="212">
        <v>43.88</v>
      </c>
      <c r="I889" s="213"/>
      <c r="J889" s="209"/>
      <c r="K889" s="209"/>
      <c r="L889" s="214"/>
      <c r="M889" s="215"/>
      <c r="N889" s="216"/>
      <c r="O889" s="216"/>
      <c r="P889" s="216"/>
      <c r="Q889" s="216"/>
      <c r="R889" s="216"/>
      <c r="S889" s="216"/>
      <c r="T889" s="217"/>
      <c r="AT889" s="218" t="s">
        <v>231</v>
      </c>
      <c r="AU889" s="218" t="s">
        <v>84</v>
      </c>
      <c r="AV889" s="13" t="s">
        <v>84</v>
      </c>
      <c r="AW889" s="13" t="s">
        <v>33</v>
      </c>
      <c r="AX889" s="13" t="s">
        <v>74</v>
      </c>
      <c r="AY889" s="218" t="s">
        <v>221</v>
      </c>
    </row>
    <row r="890" spans="2:51" s="13" customFormat="1" ht="11.25">
      <c r="B890" s="208"/>
      <c r="C890" s="209"/>
      <c r="D890" s="204" t="s">
        <v>231</v>
      </c>
      <c r="E890" s="210" t="s">
        <v>21</v>
      </c>
      <c r="F890" s="211" t="s">
        <v>1287</v>
      </c>
      <c r="G890" s="209"/>
      <c r="H890" s="212">
        <v>43.68</v>
      </c>
      <c r="I890" s="213"/>
      <c r="J890" s="209"/>
      <c r="K890" s="209"/>
      <c r="L890" s="214"/>
      <c r="M890" s="215"/>
      <c r="N890" s="216"/>
      <c r="O890" s="216"/>
      <c r="P890" s="216"/>
      <c r="Q890" s="216"/>
      <c r="R890" s="216"/>
      <c r="S890" s="216"/>
      <c r="T890" s="217"/>
      <c r="AT890" s="218" t="s">
        <v>231</v>
      </c>
      <c r="AU890" s="218" t="s">
        <v>84</v>
      </c>
      <c r="AV890" s="13" t="s">
        <v>84</v>
      </c>
      <c r="AW890" s="13" t="s">
        <v>33</v>
      </c>
      <c r="AX890" s="13" t="s">
        <v>74</v>
      </c>
      <c r="AY890" s="218" t="s">
        <v>221</v>
      </c>
    </row>
    <row r="891" spans="2:51" s="13" customFormat="1" ht="11.25">
      <c r="B891" s="208"/>
      <c r="C891" s="209"/>
      <c r="D891" s="204" t="s">
        <v>231</v>
      </c>
      <c r="E891" s="210" t="s">
        <v>21</v>
      </c>
      <c r="F891" s="211" t="s">
        <v>1288</v>
      </c>
      <c r="G891" s="209"/>
      <c r="H891" s="212">
        <v>16.95</v>
      </c>
      <c r="I891" s="213"/>
      <c r="J891" s="209"/>
      <c r="K891" s="209"/>
      <c r="L891" s="214"/>
      <c r="M891" s="215"/>
      <c r="N891" s="216"/>
      <c r="O891" s="216"/>
      <c r="P891" s="216"/>
      <c r="Q891" s="216"/>
      <c r="R891" s="216"/>
      <c r="S891" s="216"/>
      <c r="T891" s="217"/>
      <c r="AT891" s="218" t="s">
        <v>231</v>
      </c>
      <c r="AU891" s="218" t="s">
        <v>84</v>
      </c>
      <c r="AV891" s="13" t="s">
        <v>84</v>
      </c>
      <c r="AW891" s="13" t="s">
        <v>33</v>
      </c>
      <c r="AX891" s="13" t="s">
        <v>74</v>
      </c>
      <c r="AY891" s="218" t="s">
        <v>221</v>
      </c>
    </row>
    <row r="892" spans="2:51" s="16" customFormat="1" ht="11.25">
      <c r="B892" s="250"/>
      <c r="C892" s="251"/>
      <c r="D892" s="204" t="s">
        <v>231</v>
      </c>
      <c r="E892" s="252" t="s">
        <v>145</v>
      </c>
      <c r="F892" s="253" t="s">
        <v>340</v>
      </c>
      <c r="G892" s="251"/>
      <c r="H892" s="254">
        <v>129.71</v>
      </c>
      <c r="I892" s="255"/>
      <c r="J892" s="251"/>
      <c r="K892" s="251"/>
      <c r="L892" s="256"/>
      <c r="M892" s="257"/>
      <c r="N892" s="258"/>
      <c r="O892" s="258"/>
      <c r="P892" s="258"/>
      <c r="Q892" s="258"/>
      <c r="R892" s="258"/>
      <c r="S892" s="258"/>
      <c r="T892" s="259"/>
      <c r="AT892" s="260" t="s">
        <v>231</v>
      </c>
      <c r="AU892" s="260" t="s">
        <v>84</v>
      </c>
      <c r="AV892" s="16" t="s">
        <v>168</v>
      </c>
      <c r="AW892" s="16" t="s">
        <v>33</v>
      </c>
      <c r="AX892" s="16" t="s">
        <v>74</v>
      </c>
      <c r="AY892" s="260" t="s">
        <v>221</v>
      </c>
    </row>
    <row r="893" spans="2:51" s="14" customFormat="1" ht="11.25">
      <c r="B893" s="219"/>
      <c r="C893" s="220"/>
      <c r="D893" s="204" t="s">
        <v>231</v>
      </c>
      <c r="E893" s="221" t="s">
        <v>21</v>
      </c>
      <c r="F893" s="222" t="s">
        <v>239</v>
      </c>
      <c r="G893" s="220"/>
      <c r="H893" s="223">
        <v>129.71</v>
      </c>
      <c r="I893" s="224"/>
      <c r="J893" s="220"/>
      <c r="K893" s="220"/>
      <c r="L893" s="225"/>
      <c r="M893" s="226"/>
      <c r="N893" s="227"/>
      <c r="O893" s="227"/>
      <c r="P893" s="227"/>
      <c r="Q893" s="227"/>
      <c r="R893" s="227"/>
      <c r="S893" s="227"/>
      <c r="T893" s="228"/>
      <c r="AT893" s="229" t="s">
        <v>231</v>
      </c>
      <c r="AU893" s="229" t="s">
        <v>84</v>
      </c>
      <c r="AV893" s="14" t="s">
        <v>227</v>
      </c>
      <c r="AW893" s="14" t="s">
        <v>33</v>
      </c>
      <c r="AX893" s="14" t="s">
        <v>82</v>
      </c>
      <c r="AY893" s="229" t="s">
        <v>221</v>
      </c>
    </row>
    <row r="894" spans="1:65" s="2" customFormat="1" ht="21.75" customHeight="1">
      <c r="A894" s="36"/>
      <c r="B894" s="37"/>
      <c r="C894" s="191" t="s">
        <v>1289</v>
      </c>
      <c r="D894" s="191" t="s">
        <v>223</v>
      </c>
      <c r="E894" s="192" t="s">
        <v>1290</v>
      </c>
      <c r="F894" s="193" t="s">
        <v>1291</v>
      </c>
      <c r="G894" s="194" t="s">
        <v>108</v>
      </c>
      <c r="H894" s="195">
        <v>669.7</v>
      </c>
      <c r="I894" s="196"/>
      <c r="J894" s="197">
        <f>ROUND(I894*H894,2)</f>
        <v>0</v>
      </c>
      <c r="K894" s="193" t="s">
        <v>226</v>
      </c>
      <c r="L894" s="41"/>
      <c r="M894" s="198" t="s">
        <v>21</v>
      </c>
      <c r="N894" s="199" t="s">
        <v>45</v>
      </c>
      <c r="O894" s="66"/>
      <c r="P894" s="200">
        <f>O894*H894</f>
        <v>0</v>
      </c>
      <c r="Q894" s="200">
        <v>0.000286</v>
      </c>
      <c r="R894" s="200">
        <f>Q894*H894</f>
        <v>0.19153420000000002</v>
      </c>
      <c r="S894" s="200">
        <v>0</v>
      </c>
      <c r="T894" s="201">
        <f>S894*H894</f>
        <v>0</v>
      </c>
      <c r="U894" s="36"/>
      <c r="V894" s="36"/>
      <c r="W894" s="36"/>
      <c r="X894" s="36"/>
      <c r="Y894" s="36"/>
      <c r="Z894" s="36"/>
      <c r="AA894" s="36"/>
      <c r="AB894" s="36"/>
      <c r="AC894" s="36"/>
      <c r="AD894" s="36"/>
      <c r="AE894" s="36"/>
      <c r="AR894" s="202" t="s">
        <v>311</v>
      </c>
      <c r="AT894" s="202" t="s">
        <v>223</v>
      </c>
      <c r="AU894" s="202" t="s">
        <v>84</v>
      </c>
      <c r="AY894" s="19" t="s">
        <v>221</v>
      </c>
      <c r="BE894" s="203">
        <f>IF(N894="základní",J894,0)</f>
        <v>0</v>
      </c>
      <c r="BF894" s="203">
        <f>IF(N894="snížená",J894,0)</f>
        <v>0</v>
      </c>
      <c r="BG894" s="203">
        <f>IF(N894="zákl. přenesená",J894,0)</f>
        <v>0</v>
      </c>
      <c r="BH894" s="203">
        <f>IF(N894="sníž. přenesená",J894,0)</f>
        <v>0</v>
      </c>
      <c r="BI894" s="203">
        <f>IF(N894="nulová",J894,0)</f>
        <v>0</v>
      </c>
      <c r="BJ894" s="19" t="s">
        <v>82</v>
      </c>
      <c r="BK894" s="203">
        <f>ROUND(I894*H894,2)</f>
        <v>0</v>
      </c>
      <c r="BL894" s="19" t="s">
        <v>311</v>
      </c>
      <c r="BM894" s="202" t="s">
        <v>1292</v>
      </c>
    </row>
    <row r="895" spans="1:47" s="2" customFormat="1" ht="19.5">
      <c r="A895" s="36"/>
      <c r="B895" s="37"/>
      <c r="C895" s="38"/>
      <c r="D895" s="204" t="s">
        <v>229</v>
      </c>
      <c r="E895" s="38"/>
      <c r="F895" s="205" t="s">
        <v>1293</v>
      </c>
      <c r="G895" s="38"/>
      <c r="H895" s="38"/>
      <c r="I895" s="111"/>
      <c r="J895" s="38"/>
      <c r="K895" s="38"/>
      <c r="L895" s="41"/>
      <c r="M895" s="206"/>
      <c r="N895" s="207"/>
      <c r="O895" s="66"/>
      <c r="P895" s="66"/>
      <c r="Q895" s="66"/>
      <c r="R895" s="66"/>
      <c r="S895" s="66"/>
      <c r="T895" s="67"/>
      <c r="U895" s="36"/>
      <c r="V895" s="36"/>
      <c r="W895" s="36"/>
      <c r="X895" s="36"/>
      <c r="Y895" s="36"/>
      <c r="Z895" s="36"/>
      <c r="AA895" s="36"/>
      <c r="AB895" s="36"/>
      <c r="AC895" s="36"/>
      <c r="AD895" s="36"/>
      <c r="AE895" s="36"/>
      <c r="AT895" s="19" t="s">
        <v>229</v>
      </c>
      <c r="AU895" s="19" t="s">
        <v>84</v>
      </c>
    </row>
    <row r="896" spans="2:51" s="15" customFormat="1" ht="11.25">
      <c r="B896" s="240"/>
      <c r="C896" s="241"/>
      <c r="D896" s="204" t="s">
        <v>231</v>
      </c>
      <c r="E896" s="242" t="s">
        <v>21</v>
      </c>
      <c r="F896" s="243" t="s">
        <v>337</v>
      </c>
      <c r="G896" s="241"/>
      <c r="H896" s="242" t="s">
        <v>21</v>
      </c>
      <c r="I896" s="244"/>
      <c r="J896" s="241"/>
      <c r="K896" s="241"/>
      <c r="L896" s="245"/>
      <c r="M896" s="246"/>
      <c r="N896" s="247"/>
      <c r="O896" s="247"/>
      <c r="P896" s="247"/>
      <c r="Q896" s="247"/>
      <c r="R896" s="247"/>
      <c r="S896" s="247"/>
      <c r="T896" s="248"/>
      <c r="AT896" s="249" t="s">
        <v>231</v>
      </c>
      <c r="AU896" s="249" t="s">
        <v>84</v>
      </c>
      <c r="AV896" s="15" t="s">
        <v>82</v>
      </c>
      <c r="AW896" s="15" t="s">
        <v>33</v>
      </c>
      <c r="AX896" s="15" t="s">
        <v>74</v>
      </c>
      <c r="AY896" s="249" t="s">
        <v>221</v>
      </c>
    </row>
    <row r="897" spans="2:51" s="13" customFormat="1" ht="11.25">
      <c r="B897" s="208"/>
      <c r="C897" s="209"/>
      <c r="D897" s="204" t="s">
        <v>231</v>
      </c>
      <c r="E897" s="210" t="s">
        <v>21</v>
      </c>
      <c r="F897" s="211" t="s">
        <v>1294</v>
      </c>
      <c r="G897" s="209"/>
      <c r="H897" s="212">
        <v>137.85</v>
      </c>
      <c r="I897" s="213"/>
      <c r="J897" s="209"/>
      <c r="K897" s="209"/>
      <c r="L897" s="214"/>
      <c r="M897" s="215"/>
      <c r="N897" s="216"/>
      <c r="O897" s="216"/>
      <c r="P897" s="216"/>
      <c r="Q897" s="216"/>
      <c r="R897" s="216"/>
      <c r="S897" s="216"/>
      <c r="T897" s="217"/>
      <c r="AT897" s="218" t="s">
        <v>231</v>
      </c>
      <c r="AU897" s="218" t="s">
        <v>84</v>
      </c>
      <c r="AV897" s="13" t="s">
        <v>84</v>
      </c>
      <c r="AW897" s="13" t="s">
        <v>33</v>
      </c>
      <c r="AX897" s="13" t="s">
        <v>74</v>
      </c>
      <c r="AY897" s="218" t="s">
        <v>221</v>
      </c>
    </row>
    <row r="898" spans="2:51" s="13" customFormat="1" ht="11.25">
      <c r="B898" s="208"/>
      <c r="C898" s="209"/>
      <c r="D898" s="204" t="s">
        <v>231</v>
      </c>
      <c r="E898" s="210" t="s">
        <v>21</v>
      </c>
      <c r="F898" s="211" t="s">
        <v>360</v>
      </c>
      <c r="G898" s="209"/>
      <c r="H898" s="212">
        <v>105.45</v>
      </c>
      <c r="I898" s="213"/>
      <c r="J898" s="209"/>
      <c r="K898" s="209"/>
      <c r="L898" s="214"/>
      <c r="M898" s="215"/>
      <c r="N898" s="216"/>
      <c r="O898" s="216"/>
      <c r="P898" s="216"/>
      <c r="Q898" s="216"/>
      <c r="R898" s="216"/>
      <c r="S898" s="216"/>
      <c r="T898" s="217"/>
      <c r="AT898" s="218" t="s">
        <v>231</v>
      </c>
      <c r="AU898" s="218" t="s">
        <v>84</v>
      </c>
      <c r="AV898" s="13" t="s">
        <v>84</v>
      </c>
      <c r="AW898" s="13" t="s">
        <v>33</v>
      </c>
      <c r="AX898" s="13" t="s">
        <v>74</v>
      </c>
      <c r="AY898" s="218" t="s">
        <v>221</v>
      </c>
    </row>
    <row r="899" spans="2:51" s="13" customFormat="1" ht="11.25">
      <c r="B899" s="208"/>
      <c r="C899" s="209"/>
      <c r="D899" s="204" t="s">
        <v>231</v>
      </c>
      <c r="E899" s="210" t="s">
        <v>21</v>
      </c>
      <c r="F899" s="211" t="s">
        <v>361</v>
      </c>
      <c r="G899" s="209"/>
      <c r="H899" s="212">
        <v>97.35</v>
      </c>
      <c r="I899" s="213"/>
      <c r="J899" s="209"/>
      <c r="K899" s="209"/>
      <c r="L899" s="214"/>
      <c r="M899" s="215"/>
      <c r="N899" s="216"/>
      <c r="O899" s="216"/>
      <c r="P899" s="216"/>
      <c r="Q899" s="216"/>
      <c r="R899" s="216"/>
      <c r="S899" s="216"/>
      <c r="T899" s="217"/>
      <c r="AT899" s="218" t="s">
        <v>231</v>
      </c>
      <c r="AU899" s="218" t="s">
        <v>84</v>
      </c>
      <c r="AV899" s="13" t="s">
        <v>84</v>
      </c>
      <c r="AW899" s="13" t="s">
        <v>33</v>
      </c>
      <c r="AX899" s="13" t="s">
        <v>74</v>
      </c>
      <c r="AY899" s="218" t="s">
        <v>221</v>
      </c>
    </row>
    <row r="900" spans="2:51" s="13" customFormat="1" ht="11.25">
      <c r="B900" s="208"/>
      <c r="C900" s="209"/>
      <c r="D900" s="204" t="s">
        <v>231</v>
      </c>
      <c r="E900" s="210" t="s">
        <v>21</v>
      </c>
      <c r="F900" s="211" t="s">
        <v>362</v>
      </c>
      <c r="G900" s="209"/>
      <c r="H900" s="212">
        <v>105.31</v>
      </c>
      <c r="I900" s="213"/>
      <c r="J900" s="209"/>
      <c r="K900" s="209"/>
      <c r="L900" s="214"/>
      <c r="M900" s="215"/>
      <c r="N900" s="216"/>
      <c r="O900" s="216"/>
      <c r="P900" s="216"/>
      <c r="Q900" s="216"/>
      <c r="R900" s="216"/>
      <c r="S900" s="216"/>
      <c r="T900" s="217"/>
      <c r="AT900" s="218" t="s">
        <v>231</v>
      </c>
      <c r="AU900" s="218" t="s">
        <v>84</v>
      </c>
      <c r="AV900" s="13" t="s">
        <v>84</v>
      </c>
      <c r="AW900" s="13" t="s">
        <v>33</v>
      </c>
      <c r="AX900" s="13" t="s">
        <v>74</v>
      </c>
      <c r="AY900" s="218" t="s">
        <v>221</v>
      </c>
    </row>
    <row r="901" spans="2:51" s="13" customFormat="1" ht="11.25">
      <c r="B901" s="208"/>
      <c r="C901" s="209"/>
      <c r="D901" s="204" t="s">
        <v>231</v>
      </c>
      <c r="E901" s="210" t="s">
        <v>21</v>
      </c>
      <c r="F901" s="211" t="s">
        <v>1295</v>
      </c>
      <c r="G901" s="209"/>
      <c r="H901" s="212">
        <v>99.74</v>
      </c>
      <c r="I901" s="213"/>
      <c r="J901" s="209"/>
      <c r="K901" s="209"/>
      <c r="L901" s="214"/>
      <c r="M901" s="215"/>
      <c r="N901" s="216"/>
      <c r="O901" s="216"/>
      <c r="P901" s="216"/>
      <c r="Q901" s="216"/>
      <c r="R901" s="216"/>
      <c r="S901" s="216"/>
      <c r="T901" s="217"/>
      <c r="AT901" s="218" t="s">
        <v>231</v>
      </c>
      <c r="AU901" s="218" t="s">
        <v>84</v>
      </c>
      <c r="AV901" s="13" t="s">
        <v>84</v>
      </c>
      <c r="AW901" s="13" t="s">
        <v>33</v>
      </c>
      <c r="AX901" s="13" t="s">
        <v>74</v>
      </c>
      <c r="AY901" s="218" t="s">
        <v>221</v>
      </c>
    </row>
    <row r="902" spans="2:51" s="16" customFormat="1" ht="11.25">
      <c r="B902" s="250"/>
      <c r="C902" s="251"/>
      <c r="D902" s="204" t="s">
        <v>231</v>
      </c>
      <c r="E902" s="252" t="s">
        <v>143</v>
      </c>
      <c r="F902" s="253" t="s">
        <v>340</v>
      </c>
      <c r="G902" s="251"/>
      <c r="H902" s="254">
        <v>545.7</v>
      </c>
      <c r="I902" s="255"/>
      <c r="J902" s="251"/>
      <c r="K902" s="251"/>
      <c r="L902" s="256"/>
      <c r="M902" s="257"/>
      <c r="N902" s="258"/>
      <c r="O902" s="258"/>
      <c r="P902" s="258"/>
      <c r="Q902" s="258"/>
      <c r="R902" s="258"/>
      <c r="S902" s="258"/>
      <c r="T902" s="259"/>
      <c r="AT902" s="260" t="s">
        <v>231</v>
      </c>
      <c r="AU902" s="260" t="s">
        <v>84</v>
      </c>
      <c r="AV902" s="16" t="s">
        <v>168</v>
      </c>
      <c r="AW902" s="16" t="s">
        <v>33</v>
      </c>
      <c r="AX902" s="16" t="s">
        <v>74</v>
      </c>
      <c r="AY902" s="260" t="s">
        <v>221</v>
      </c>
    </row>
    <row r="903" spans="2:51" s="13" customFormat="1" ht="11.25">
      <c r="B903" s="208"/>
      <c r="C903" s="209"/>
      <c r="D903" s="204" t="s">
        <v>231</v>
      </c>
      <c r="E903" s="210" t="s">
        <v>21</v>
      </c>
      <c r="F903" s="211" t="s">
        <v>1296</v>
      </c>
      <c r="G903" s="209"/>
      <c r="H903" s="212">
        <v>124</v>
      </c>
      <c r="I903" s="213"/>
      <c r="J903" s="209"/>
      <c r="K903" s="209"/>
      <c r="L903" s="214"/>
      <c r="M903" s="215"/>
      <c r="N903" s="216"/>
      <c r="O903" s="216"/>
      <c r="P903" s="216"/>
      <c r="Q903" s="216"/>
      <c r="R903" s="216"/>
      <c r="S903" s="216"/>
      <c r="T903" s="217"/>
      <c r="AT903" s="218" t="s">
        <v>231</v>
      </c>
      <c r="AU903" s="218" t="s">
        <v>84</v>
      </c>
      <c r="AV903" s="13" t="s">
        <v>84</v>
      </c>
      <c r="AW903" s="13" t="s">
        <v>33</v>
      </c>
      <c r="AX903" s="13" t="s">
        <v>74</v>
      </c>
      <c r="AY903" s="218" t="s">
        <v>221</v>
      </c>
    </row>
    <row r="904" spans="2:51" s="16" customFormat="1" ht="11.25">
      <c r="B904" s="250"/>
      <c r="C904" s="251"/>
      <c r="D904" s="204" t="s">
        <v>231</v>
      </c>
      <c r="E904" s="252" t="s">
        <v>147</v>
      </c>
      <c r="F904" s="253" t="s">
        <v>340</v>
      </c>
      <c r="G904" s="251"/>
      <c r="H904" s="254">
        <v>124</v>
      </c>
      <c r="I904" s="255"/>
      <c r="J904" s="251"/>
      <c r="K904" s="251"/>
      <c r="L904" s="256"/>
      <c r="M904" s="257"/>
      <c r="N904" s="258"/>
      <c r="O904" s="258"/>
      <c r="P904" s="258"/>
      <c r="Q904" s="258"/>
      <c r="R904" s="258"/>
      <c r="S904" s="258"/>
      <c r="T904" s="259"/>
      <c r="AT904" s="260" t="s">
        <v>231</v>
      </c>
      <c r="AU904" s="260" t="s">
        <v>84</v>
      </c>
      <c r="AV904" s="16" t="s">
        <v>168</v>
      </c>
      <c r="AW904" s="16" t="s">
        <v>33</v>
      </c>
      <c r="AX904" s="16" t="s">
        <v>74</v>
      </c>
      <c r="AY904" s="260" t="s">
        <v>221</v>
      </c>
    </row>
    <row r="905" spans="2:51" s="14" customFormat="1" ht="11.25">
      <c r="B905" s="219"/>
      <c r="C905" s="220"/>
      <c r="D905" s="204" t="s">
        <v>231</v>
      </c>
      <c r="E905" s="221" t="s">
        <v>21</v>
      </c>
      <c r="F905" s="222" t="s">
        <v>239</v>
      </c>
      <c r="G905" s="220"/>
      <c r="H905" s="223">
        <v>669.7</v>
      </c>
      <c r="I905" s="224"/>
      <c r="J905" s="220"/>
      <c r="K905" s="220"/>
      <c r="L905" s="225"/>
      <c r="M905" s="226"/>
      <c r="N905" s="227"/>
      <c r="O905" s="227"/>
      <c r="P905" s="227"/>
      <c r="Q905" s="227"/>
      <c r="R905" s="227"/>
      <c r="S905" s="227"/>
      <c r="T905" s="228"/>
      <c r="AT905" s="229" t="s">
        <v>231</v>
      </c>
      <c r="AU905" s="229" t="s">
        <v>84</v>
      </c>
      <c r="AV905" s="14" t="s">
        <v>227</v>
      </c>
      <c r="AW905" s="14" t="s">
        <v>33</v>
      </c>
      <c r="AX905" s="14" t="s">
        <v>82</v>
      </c>
      <c r="AY905" s="229" t="s">
        <v>221</v>
      </c>
    </row>
    <row r="906" spans="1:65" s="2" customFormat="1" ht="21.75" customHeight="1">
      <c r="A906" s="36"/>
      <c r="B906" s="37"/>
      <c r="C906" s="191" t="s">
        <v>1297</v>
      </c>
      <c r="D906" s="191" t="s">
        <v>223</v>
      </c>
      <c r="E906" s="192" t="s">
        <v>1298</v>
      </c>
      <c r="F906" s="193" t="s">
        <v>1299</v>
      </c>
      <c r="G906" s="194" t="s">
        <v>108</v>
      </c>
      <c r="H906" s="195">
        <v>545.7</v>
      </c>
      <c r="I906" s="196"/>
      <c r="J906" s="197">
        <f>ROUND(I906*H906,2)</f>
        <v>0</v>
      </c>
      <c r="K906" s="193" t="s">
        <v>226</v>
      </c>
      <c r="L906" s="41"/>
      <c r="M906" s="198" t="s">
        <v>21</v>
      </c>
      <c r="N906" s="199" t="s">
        <v>45</v>
      </c>
      <c r="O906" s="66"/>
      <c r="P906" s="200">
        <f>O906*H906</f>
        <v>0</v>
      </c>
      <c r="Q906" s="200">
        <v>1.43E-05</v>
      </c>
      <c r="R906" s="200">
        <f>Q906*H906</f>
        <v>0.0078035100000000005</v>
      </c>
      <c r="S906" s="200">
        <v>0</v>
      </c>
      <c r="T906" s="201">
        <f>S906*H906</f>
        <v>0</v>
      </c>
      <c r="U906" s="36"/>
      <c r="V906" s="36"/>
      <c r="W906" s="36"/>
      <c r="X906" s="36"/>
      <c r="Y906" s="36"/>
      <c r="Z906" s="36"/>
      <c r="AA906" s="36"/>
      <c r="AB906" s="36"/>
      <c r="AC906" s="36"/>
      <c r="AD906" s="36"/>
      <c r="AE906" s="36"/>
      <c r="AR906" s="202" t="s">
        <v>311</v>
      </c>
      <c r="AT906" s="202" t="s">
        <v>223</v>
      </c>
      <c r="AU906" s="202" t="s">
        <v>84</v>
      </c>
      <c r="AY906" s="19" t="s">
        <v>221</v>
      </c>
      <c r="BE906" s="203">
        <f>IF(N906="základní",J906,0)</f>
        <v>0</v>
      </c>
      <c r="BF906" s="203">
        <f>IF(N906="snížená",J906,0)</f>
        <v>0</v>
      </c>
      <c r="BG906" s="203">
        <f>IF(N906="zákl. přenesená",J906,0)</f>
        <v>0</v>
      </c>
      <c r="BH906" s="203">
        <f>IF(N906="sníž. přenesená",J906,0)</f>
        <v>0</v>
      </c>
      <c r="BI906" s="203">
        <f>IF(N906="nulová",J906,0)</f>
        <v>0</v>
      </c>
      <c r="BJ906" s="19" t="s">
        <v>82</v>
      </c>
      <c r="BK906" s="203">
        <f>ROUND(I906*H906,2)</f>
        <v>0</v>
      </c>
      <c r="BL906" s="19" t="s">
        <v>311</v>
      </c>
      <c r="BM906" s="202" t="s">
        <v>1300</v>
      </c>
    </row>
    <row r="907" spans="1:47" s="2" customFormat="1" ht="29.25">
      <c r="A907" s="36"/>
      <c r="B907" s="37"/>
      <c r="C907" s="38"/>
      <c r="D907" s="204" t="s">
        <v>229</v>
      </c>
      <c r="E907" s="38"/>
      <c r="F907" s="205" t="s">
        <v>1301</v>
      </c>
      <c r="G907" s="38"/>
      <c r="H907" s="38"/>
      <c r="I907" s="111"/>
      <c r="J907" s="38"/>
      <c r="K907" s="38"/>
      <c r="L907" s="41"/>
      <c r="M907" s="206"/>
      <c r="N907" s="207"/>
      <c r="O907" s="66"/>
      <c r="P907" s="66"/>
      <c r="Q907" s="66"/>
      <c r="R907" s="66"/>
      <c r="S907" s="66"/>
      <c r="T907" s="67"/>
      <c r="U907" s="36"/>
      <c r="V907" s="36"/>
      <c r="W907" s="36"/>
      <c r="X907" s="36"/>
      <c r="Y907" s="36"/>
      <c r="Z907" s="36"/>
      <c r="AA907" s="36"/>
      <c r="AB907" s="36"/>
      <c r="AC907" s="36"/>
      <c r="AD907" s="36"/>
      <c r="AE907" s="36"/>
      <c r="AT907" s="19" t="s">
        <v>229</v>
      </c>
      <c r="AU907" s="19" t="s">
        <v>84</v>
      </c>
    </row>
    <row r="908" spans="2:51" s="13" customFormat="1" ht="11.25">
      <c r="B908" s="208"/>
      <c r="C908" s="209"/>
      <c r="D908" s="204" t="s">
        <v>231</v>
      </c>
      <c r="E908" s="210" t="s">
        <v>21</v>
      </c>
      <c r="F908" s="211" t="s">
        <v>143</v>
      </c>
      <c r="G908" s="209"/>
      <c r="H908" s="212">
        <v>545.7</v>
      </c>
      <c r="I908" s="213"/>
      <c r="J908" s="209"/>
      <c r="K908" s="209"/>
      <c r="L908" s="214"/>
      <c r="M908" s="262"/>
      <c r="N908" s="263"/>
      <c r="O908" s="263"/>
      <c r="P908" s="263"/>
      <c r="Q908" s="263"/>
      <c r="R908" s="263"/>
      <c r="S908" s="263"/>
      <c r="T908" s="264"/>
      <c r="AT908" s="218" t="s">
        <v>231</v>
      </c>
      <c r="AU908" s="218" t="s">
        <v>84</v>
      </c>
      <c r="AV908" s="13" t="s">
        <v>84</v>
      </c>
      <c r="AW908" s="13" t="s">
        <v>33</v>
      </c>
      <c r="AX908" s="13" t="s">
        <v>82</v>
      </c>
      <c r="AY908" s="218" t="s">
        <v>221</v>
      </c>
    </row>
    <row r="909" spans="1:31" s="2" customFormat="1" ht="6.95" customHeight="1">
      <c r="A909" s="36"/>
      <c r="B909" s="49"/>
      <c r="C909" s="50"/>
      <c r="D909" s="50"/>
      <c r="E909" s="50"/>
      <c r="F909" s="50"/>
      <c r="G909" s="50"/>
      <c r="H909" s="50"/>
      <c r="I909" s="140"/>
      <c r="J909" s="50"/>
      <c r="K909" s="50"/>
      <c r="L909" s="41"/>
      <c r="M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  <c r="AA909" s="36"/>
      <c r="AB909" s="36"/>
      <c r="AC909" s="36"/>
      <c r="AD909" s="36"/>
      <c r="AE909" s="36"/>
    </row>
  </sheetData>
  <sheetProtection algorithmName="SHA-512" hashValue="alQzSMOr5vHk6/icop2PGrtymKcaiNcGrUN3/JXKI15uzGb9uZ0m45UOe1JeFjklIrYAY3l2cVqaJgzLAZPduw==" saltValue="EhaQdrHFk1xOuuJz+7ixSzMceTrvDmqjcoGNvFtFh8zln3LaAZ8f288yIuTTnB7jssMCyOlP8NHaft3VXDAxWA==" spinCount="100000" sheet="1" objects="1" scenarios="1" formatColumns="0" formatRows="0" autoFilter="0"/>
  <autoFilter ref="C97:K908"/>
  <mergeCells count="9">
    <mergeCell ref="E50:H50"/>
    <mergeCell ref="E88:H88"/>
    <mergeCell ref="E90:H9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3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AT2" s="19" t="s">
        <v>87</v>
      </c>
    </row>
    <row r="3" spans="2:46" s="1" customFormat="1" ht="6.95" customHeight="1">
      <c r="B3" s="105"/>
      <c r="C3" s="106"/>
      <c r="D3" s="106"/>
      <c r="E3" s="106"/>
      <c r="F3" s="106"/>
      <c r="G3" s="106"/>
      <c r="H3" s="106"/>
      <c r="I3" s="107"/>
      <c r="J3" s="106"/>
      <c r="K3" s="106"/>
      <c r="L3" s="22"/>
      <c r="AT3" s="19" t="s">
        <v>84</v>
      </c>
    </row>
    <row r="4" spans="2:46" s="1" customFormat="1" ht="24.95" customHeight="1">
      <c r="B4" s="22"/>
      <c r="D4" s="108" t="s">
        <v>112</v>
      </c>
      <c r="I4" s="103"/>
      <c r="L4" s="22"/>
      <c r="M4" s="109" t="s">
        <v>10</v>
      </c>
      <c r="AT4" s="19" t="s">
        <v>4</v>
      </c>
    </row>
    <row r="5" spans="2:12" s="1" customFormat="1" ht="6.95" customHeight="1">
      <c r="B5" s="22"/>
      <c r="I5" s="103"/>
      <c r="L5" s="22"/>
    </row>
    <row r="6" spans="2:12" s="1" customFormat="1" ht="12" customHeight="1">
      <c r="B6" s="22"/>
      <c r="D6" s="110" t="s">
        <v>16</v>
      </c>
      <c r="I6" s="103"/>
      <c r="L6" s="22"/>
    </row>
    <row r="7" spans="2:12" s="1" customFormat="1" ht="16.5" customHeight="1">
      <c r="B7" s="22"/>
      <c r="E7" s="402" t="str">
        <f>'Rekapitulace stavby'!K6</f>
        <v>Rekonstrukce 3.NP ZŠ a MŠ Kořenského</v>
      </c>
      <c r="F7" s="403"/>
      <c r="G7" s="403"/>
      <c r="H7" s="403"/>
      <c r="I7" s="103"/>
      <c r="L7" s="22"/>
    </row>
    <row r="8" spans="1:31" s="2" customFormat="1" ht="12" customHeight="1">
      <c r="A8" s="36"/>
      <c r="B8" s="41"/>
      <c r="C8" s="36"/>
      <c r="D8" s="110" t="s">
        <v>122</v>
      </c>
      <c r="E8" s="36"/>
      <c r="F8" s="36"/>
      <c r="G8" s="36"/>
      <c r="H8" s="36"/>
      <c r="I8" s="111"/>
      <c r="J8" s="36"/>
      <c r="K8" s="36"/>
      <c r="L8" s="112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04" t="s">
        <v>1302</v>
      </c>
      <c r="F9" s="405"/>
      <c r="G9" s="405"/>
      <c r="H9" s="405"/>
      <c r="I9" s="111"/>
      <c r="J9" s="36"/>
      <c r="K9" s="36"/>
      <c r="L9" s="112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111"/>
      <c r="J10" s="36"/>
      <c r="K10" s="36"/>
      <c r="L10" s="112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0" t="s">
        <v>18</v>
      </c>
      <c r="E11" s="36"/>
      <c r="F11" s="113" t="s">
        <v>19</v>
      </c>
      <c r="G11" s="36"/>
      <c r="H11" s="36"/>
      <c r="I11" s="114" t="s">
        <v>20</v>
      </c>
      <c r="J11" s="113" t="s">
        <v>21</v>
      </c>
      <c r="K11" s="36"/>
      <c r="L11" s="112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0" t="s">
        <v>22</v>
      </c>
      <c r="E12" s="36"/>
      <c r="F12" s="113" t="s">
        <v>23</v>
      </c>
      <c r="G12" s="36"/>
      <c r="H12" s="36"/>
      <c r="I12" s="114" t="s">
        <v>24</v>
      </c>
      <c r="J12" s="115" t="str">
        <f>'Rekapitulace stavby'!AN8</f>
        <v>27. 5. 2020</v>
      </c>
      <c r="K12" s="36"/>
      <c r="L12" s="112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111"/>
      <c r="J13" s="36"/>
      <c r="K13" s="36"/>
      <c r="L13" s="112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0" t="s">
        <v>26</v>
      </c>
      <c r="E14" s="36"/>
      <c r="F14" s="36"/>
      <c r="G14" s="36"/>
      <c r="H14" s="36"/>
      <c r="I14" s="114" t="s">
        <v>27</v>
      </c>
      <c r="J14" s="113" t="str">
        <f>IF('Rekapitulace stavby'!AN10="","",'Rekapitulace stavby'!AN10)</f>
        <v/>
      </c>
      <c r="K14" s="36"/>
      <c r="L14" s="112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3" t="str">
        <f>IF('Rekapitulace stavby'!E11="","",'Rekapitulace stavby'!E11)</f>
        <v xml:space="preserve"> </v>
      </c>
      <c r="F15" s="36"/>
      <c r="G15" s="36"/>
      <c r="H15" s="36"/>
      <c r="I15" s="114" t="s">
        <v>29</v>
      </c>
      <c r="J15" s="113" t="str">
        <f>IF('Rekapitulace stavby'!AN11="","",'Rekapitulace stavby'!AN11)</f>
        <v/>
      </c>
      <c r="K15" s="36"/>
      <c r="L15" s="112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111"/>
      <c r="J16" s="36"/>
      <c r="K16" s="36"/>
      <c r="L16" s="112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0" t="s">
        <v>30</v>
      </c>
      <c r="E17" s="36"/>
      <c r="F17" s="36"/>
      <c r="G17" s="36"/>
      <c r="H17" s="36"/>
      <c r="I17" s="114" t="s">
        <v>27</v>
      </c>
      <c r="J17" s="32" t="str">
        <f>'Rekapitulace stavby'!AN13</f>
        <v>Vyplň údaj</v>
      </c>
      <c r="K17" s="36"/>
      <c r="L17" s="112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6" t="str">
        <f>'Rekapitulace stavby'!E14</f>
        <v>Vyplň údaj</v>
      </c>
      <c r="F18" s="407"/>
      <c r="G18" s="407"/>
      <c r="H18" s="407"/>
      <c r="I18" s="114" t="s">
        <v>29</v>
      </c>
      <c r="J18" s="32" t="str">
        <f>'Rekapitulace stavby'!AN14</f>
        <v>Vyplň údaj</v>
      </c>
      <c r="K18" s="36"/>
      <c r="L18" s="112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111"/>
      <c r="J19" s="36"/>
      <c r="K19" s="36"/>
      <c r="L19" s="112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0" t="s">
        <v>32</v>
      </c>
      <c r="E20" s="36"/>
      <c r="F20" s="36"/>
      <c r="G20" s="36"/>
      <c r="H20" s="36"/>
      <c r="I20" s="114" t="s">
        <v>27</v>
      </c>
      <c r="J20" s="113" t="str">
        <f>IF('Rekapitulace stavby'!AN16="","",'Rekapitulace stavby'!AN16)</f>
        <v/>
      </c>
      <c r="K20" s="36"/>
      <c r="L20" s="112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3" t="str">
        <f>IF('Rekapitulace stavby'!E17="","",'Rekapitulace stavby'!E17)</f>
        <v xml:space="preserve"> </v>
      </c>
      <c r="F21" s="36"/>
      <c r="G21" s="36"/>
      <c r="H21" s="36"/>
      <c r="I21" s="114" t="s">
        <v>29</v>
      </c>
      <c r="J21" s="113" t="str">
        <f>IF('Rekapitulace stavby'!AN17="","",'Rekapitulace stavby'!AN17)</f>
        <v/>
      </c>
      <c r="K21" s="36"/>
      <c r="L21" s="112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111"/>
      <c r="J22" s="36"/>
      <c r="K22" s="36"/>
      <c r="L22" s="112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0" t="s">
        <v>34</v>
      </c>
      <c r="E23" s="36"/>
      <c r="F23" s="36"/>
      <c r="G23" s="36"/>
      <c r="H23" s="36"/>
      <c r="I23" s="114" t="s">
        <v>27</v>
      </c>
      <c r="J23" s="113" t="s">
        <v>35</v>
      </c>
      <c r="K23" s="36"/>
      <c r="L23" s="112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3" t="s">
        <v>36</v>
      </c>
      <c r="F24" s="36"/>
      <c r="G24" s="36"/>
      <c r="H24" s="36"/>
      <c r="I24" s="114" t="s">
        <v>29</v>
      </c>
      <c r="J24" s="113" t="s">
        <v>37</v>
      </c>
      <c r="K24" s="36"/>
      <c r="L24" s="112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111"/>
      <c r="J25" s="36"/>
      <c r="K25" s="36"/>
      <c r="L25" s="112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0" t="s">
        <v>38</v>
      </c>
      <c r="E26" s="36"/>
      <c r="F26" s="36"/>
      <c r="G26" s="36"/>
      <c r="H26" s="36"/>
      <c r="I26" s="111"/>
      <c r="J26" s="36"/>
      <c r="K26" s="36"/>
      <c r="L26" s="112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83.25" customHeight="1">
      <c r="A27" s="116"/>
      <c r="B27" s="117"/>
      <c r="C27" s="116"/>
      <c r="D27" s="116"/>
      <c r="E27" s="408" t="s">
        <v>39</v>
      </c>
      <c r="F27" s="408"/>
      <c r="G27" s="408"/>
      <c r="H27" s="408"/>
      <c r="I27" s="118"/>
      <c r="J27" s="116"/>
      <c r="K27" s="116"/>
      <c r="L27" s="119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111"/>
      <c r="J28" s="36"/>
      <c r="K28" s="36"/>
      <c r="L28" s="112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1"/>
      <c r="E29" s="121"/>
      <c r="F29" s="121"/>
      <c r="G29" s="121"/>
      <c r="H29" s="121"/>
      <c r="I29" s="122"/>
      <c r="J29" s="121"/>
      <c r="K29" s="121"/>
      <c r="L29" s="112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3" t="s">
        <v>40</v>
      </c>
      <c r="E30" s="36"/>
      <c r="F30" s="36"/>
      <c r="G30" s="36"/>
      <c r="H30" s="36"/>
      <c r="I30" s="111"/>
      <c r="J30" s="124">
        <f>ROUND(J82,2)</f>
        <v>0</v>
      </c>
      <c r="K30" s="36"/>
      <c r="L30" s="112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1"/>
      <c r="E31" s="121"/>
      <c r="F31" s="121"/>
      <c r="G31" s="121"/>
      <c r="H31" s="121"/>
      <c r="I31" s="122"/>
      <c r="J31" s="121"/>
      <c r="K31" s="121"/>
      <c r="L31" s="112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5" t="s">
        <v>42</v>
      </c>
      <c r="G32" s="36"/>
      <c r="H32" s="36"/>
      <c r="I32" s="126" t="s">
        <v>41</v>
      </c>
      <c r="J32" s="125" t="s">
        <v>43</v>
      </c>
      <c r="K32" s="36"/>
      <c r="L32" s="112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7" t="s">
        <v>44</v>
      </c>
      <c r="E33" s="110" t="s">
        <v>45</v>
      </c>
      <c r="F33" s="128">
        <f>ROUND((SUM(BE82:BE112)),2)</f>
        <v>0</v>
      </c>
      <c r="G33" s="36"/>
      <c r="H33" s="36"/>
      <c r="I33" s="129">
        <v>0.21</v>
      </c>
      <c r="J33" s="128">
        <f>ROUND(((SUM(BE82:BE112))*I33),2)</f>
        <v>0</v>
      </c>
      <c r="K33" s="36"/>
      <c r="L33" s="112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10" t="s">
        <v>46</v>
      </c>
      <c r="F34" s="128">
        <f>ROUND((SUM(BF82:BF112)),2)</f>
        <v>0</v>
      </c>
      <c r="G34" s="36"/>
      <c r="H34" s="36"/>
      <c r="I34" s="129">
        <v>0.15</v>
      </c>
      <c r="J34" s="128">
        <f>ROUND(((SUM(BF82:BF112))*I34),2)</f>
        <v>0</v>
      </c>
      <c r="K34" s="36"/>
      <c r="L34" s="112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10" t="s">
        <v>47</v>
      </c>
      <c r="F35" s="128">
        <f>ROUND((SUM(BG82:BG112)),2)</f>
        <v>0</v>
      </c>
      <c r="G35" s="36"/>
      <c r="H35" s="36"/>
      <c r="I35" s="129">
        <v>0.21</v>
      </c>
      <c r="J35" s="128">
        <f>0</f>
        <v>0</v>
      </c>
      <c r="K35" s="36"/>
      <c r="L35" s="112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10" t="s">
        <v>48</v>
      </c>
      <c r="F36" s="128">
        <f>ROUND((SUM(BH82:BH112)),2)</f>
        <v>0</v>
      </c>
      <c r="G36" s="36"/>
      <c r="H36" s="36"/>
      <c r="I36" s="129">
        <v>0.15</v>
      </c>
      <c r="J36" s="128">
        <f>0</f>
        <v>0</v>
      </c>
      <c r="K36" s="36"/>
      <c r="L36" s="112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0" t="s">
        <v>49</v>
      </c>
      <c r="F37" s="128">
        <f>ROUND((SUM(BI82:BI112)),2)</f>
        <v>0</v>
      </c>
      <c r="G37" s="36"/>
      <c r="H37" s="36"/>
      <c r="I37" s="129">
        <v>0</v>
      </c>
      <c r="J37" s="128">
        <f>0</f>
        <v>0</v>
      </c>
      <c r="K37" s="36"/>
      <c r="L37" s="112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111"/>
      <c r="J38" s="36"/>
      <c r="K38" s="36"/>
      <c r="L38" s="112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0"/>
      <c r="D39" s="131" t="s">
        <v>50</v>
      </c>
      <c r="E39" s="132"/>
      <c r="F39" s="132"/>
      <c r="G39" s="133" t="s">
        <v>51</v>
      </c>
      <c r="H39" s="134" t="s">
        <v>52</v>
      </c>
      <c r="I39" s="135"/>
      <c r="J39" s="136">
        <f>SUM(J30:J37)</f>
        <v>0</v>
      </c>
      <c r="K39" s="137"/>
      <c r="L39" s="112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8"/>
      <c r="C40" s="139"/>
      <c r="D40" s="139"/>
      <c r="E40" s="139"/>
      <c r="F40" s="139"/>
      <c r="G40" s="139"/>
      <c r="H40" s="139"/>
      <c r="I40" s="140"/>
      <c r="J40" s="139"/>
      <c r="K40" s="139"/>
      <c r="L40" s="112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41"/>
      <c r="C44" s="142"/>
      <c r="D44" s="142"/>
      <c r="E44" s="142"/>
      <c r="F44" s="142"/>
      <c r="G44" s="142"/>
      <c r="H44" s="142"/>
      <c r="I44" s="143"/>
      <c r="J44" s="142"/>
      <c r="K44" s="142"/>
      <c r="L44" s="112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183</v>
      </c>
      <c r="D45" s="38"/>
      <c r="E45" s="38"/>
      <c r="F45" s="38"/>
      <c r="G45" s="38"/>
      <c r="H45" s="38"/>
      <c r="I45" s="111"/>
      <c r="J45" s="38"/>
      <c r="K45" s="38"/>
      <c r="L45" s="112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111"/>
      <c r="J46" s="38"/>
      <c r="K46" s="38"/>
      <c r="L46" s="112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111"/>
      <c r="J47" s="38"/>
      <c r="K47" s="38"/>
      <c r="L47" s="112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9" t="str">
        <f>E7</f>
        <v>Rekonstrukce 3.NP ZŠ a MŠ Kořenského</v>
      </c>
      <c r="F48" s="410"/>
      <c r="G48" s="410"/>
      <c r="H48" s="410"/>
      <c r="I48" s="111"/>
      <c r="J48" s="38"/>
      <c r="K48" s="38"/>
      <c r="L48" s="112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122</v>
      </c>
      <c r="D49" s="38"/>
      <c r="E49" s="38"/>
      <c r="F49" s="38"/>
      <c r="G49" s="38"/>
      <c r="H49" s="38"/>
      <c r="I49" s="111"/>
      <c r="J49" s="38"/>
      <c r="K49" s="38"/>
      <c r="L49" s="112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2" t="str">
        <f>E9</f>
        <v>C00 - Požárně bezpečnostní řešení</v>
      </c>
      <c r="F50" s="411"/>
      <c r="G50" s="411"/>
      <c r="H50" s="411"/>
      <c r="I50" s="111"/>
      <c r="J50" s="38"/>
      <c r="K50" s="38"/>
      <c r="L50" s="112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111"/>
      <c r="J51" s="38"/>
      <c r="K51" s="38"/>
      <c r="L51" s="112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22</v>
      </c>
      <c r="D52" s="38"/>
      <c r="E52" s="38"/>
      <c r="F52" s="29" t="str">
        <f>F12</f>
        <v>Pod Žvahovem 463/21</v>
      </c>
      <c r="G52" s="38"/>
      <c r="H52" s="38"/>
      <c r="I52" s="114" t="s">
        <v>24</v>
      </c>
      <c r="J52" s="61" t="str">
        <f>IF(J12="","",J12)</f>
        <v>27. 5. 2020</v>
      </c>
      <c r="K52" s="38"/>
      <c r="L52" s="112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111"/>
      <c r="J53" s="38"/>
      <c r="K53" s="38"/>
      <c r="L53" s="112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1" t="s">
        <v>26</v>
      </c>
      <c r="D54" s="38"/>
      <c r="E54" s="38"/>
      <c r="F54" s="29" t="str">
        <f>E15</f>
        <v xml:space="preserve"> </v>
      </c>
      <c r="G54" s="38"/>
      <c r="H54" s="38"/>
      <c r="I54" s="114" t="s">
        <v>32</v>
      </c>
      <c r="J54" s="34" t="str">
        <f>E21</f>
        <v xml:space="preserve"> </v>
      </c>
      <c r="K54" s="38"/>
      <c r="L54" s="112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25.7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114" t="s">
        <v>34</v>
      </c>
      <c r="J55" s="34" t="str">
        <f>E24</f>
        <v>VPÚ DECO Praha, a.s.</v>
      </c>
      <c r="K55" s="38"/>
      <c r="L55" s="112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1"/>
      <c r="J56" s="38"/>
      <c r="K56" s="38"/>
      <c r="L56" s="112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44" t="s">
        <v>184</v>
      </c>
      <c r="D57" s="145"/>
      <c r="E57" s="145"/>
      <c r="F57" s="145"/>
      <c r="G57" s="145"/>
      <c r="H57" s="145"/>
      <c r="I57" s="146"/>
      <c r="J57" s="147" t="s">
        <v>185</v>
      </c>
      <c r="K57" s="145"/>
      <c r="L57" s="112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1"/>
      <c r="J58" s="38"/>
      <c r="K58" s="38"/>
      <c r="L58" s="112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48" t="s">
        <v>72</v>
      </c>
      <c r="D59" s="38"/>
      <c r="E59" s="38"/>
      <c r="F59" s="38"/>
      <c r="G59" s="38"/>
      <c r="H59" s="38"/>
      <c r="I59" s="111"/>
      <c r="J59" s="79">
        <f>J82</f>
        <v>0</v>
      </c>
      <c r="K59" s="38"/>
      <c r="L59" s="112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186</v>
      </c>
    </row>
    <row r="60" spans="2:12" s="9" customFormat="1" ht="24.95" customHeight="1">
      <c r="B60" s="149"/>
      <c r="C60" s="150"/>
      <c r="D60" s="151" t="s">
        <v>1303</v>
      </c>
      <c r="E60" s="152"/>
      <c r="F60" s="152"/>
      <c r="G60" s="152"/>
      <c r="H60" s="152"/>
      <c r="I60" s="153"/>
      <c r="J60" s="154">
        <f>J83</f>
        <v>0</v>
      </c>
      <c r="K60" s="150"/>
      <c r="L60" s="155"/>
    </row>
    <row r="61" spans="2:12" s="10" customFormat="1" ht="19.9" customHeight="1">
      <c r="B61" s="156"/>
      <c r="C61" s="157"/>
      <c r="D61" s="158" t="s">
        <v>1304</v>
      </c>
      <c r="E61" s="159"/>
      <c r="F61" s="159"/>
      <c r="G61" s="159"/>
      <c r="H61" s="159"/>
      <c r="I61" s="160"/>
      <c r="J61" s="161">
        <f>J84</f>
        <v>0</v>
      </c>
      <c r="K61" s="157"/>
      <c r="L61" s="162"/>
    </row>
    <row r="62" spans="2:12" s="10" customFormat="1" ht="19.9" customHeight="1">
      <c r="B62" s="156"/>
      <c r="C62" s="157"/>
      <c r="D62" s="158" t="s">
        <v>194</v>
      </c>
      <c r="E62" s="159"/>
      <c r="F62" s="159"/>
      <c r="G62" s="159"/>
      <c r="H62" s="159"/>
      <c r="I62" s="160"/>
      <c r="J62" s="161">
        <f>J110</f>
        <v>0</v>
      </c>
      <c r="K62" s="157"/>
      <c r="L62" s="162"/>
    </row>
    <row r="63" spans="1:31" s="2" customFormat="1" ht="21.75" customHeight="1">
      <c r="A63" s="36"/>
      <c r="B63" s="37"/>
      <c r="C63" s="38"/>
      <c r="D63" s="38"/>
      <c r="E63" s="38"/>
      <c r="F63" s="38"/>
      <c r="G63" s="38"/>
      <c r="H63" s="38"/>
      <c r="I63" s="111"/>
      <c r="J63" s="38"/>
      <c r="K63" s="38"/>
      <c r="L63" s="112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s="2" customFormat="1" ht="6.95" customHeight="1">
      <c r="A64" s="36"/>
      <c r="B64" s="49"/>
      <c r="C64" s="50"/>
      <c r="D64" s="50"/>
      <c r="E64" s="50"/>
      <c r="F64" s="50"/>
      <c r="G64" s="50"/>
      <c r="H64" s="50"/>
      <c r="I64" s="140"/>
      <c r="J64" s="50"/>
      <c r="K64" s="50"/>
      <c r="L64" s="112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8" spans="1:31" s="2" customFormat="1" ht="6.95" customHeight="1">
      <c r="A68" s="36"/>
      <c r="B68" s="51"/>
      <c r="C68" s="52"/>
      <c r="D68" s="52"/>
      <c r="E68" s="52"/>
      <c r="F68" s="52"/>
      <c r="G68" s="52"/>
      <c r="H68" s="52"/>
      <c r="I68" s="143"/>
      <c r="J68" s="52"/>
      <c r="K68" s="52"/>
      <c r="L68" s="112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24.95" customHeight="1">
      <c r="A69" s="36"/>
      <c r="B69" s="37"/>
      <c r="C69" s="25" t="s">
        <v>206</v>
      </c>
      <c r="D69" s="38"/>
      <c r="E69" s="38"/>
      <c r="F69" s="38"/>
      <c r="G69" s="38"/>
      <c r="H69" s="38"/>
      <c r="I69" s="111"/>
      <c r="J69" s="38"/>
      <c r="K69" s="38"/>
      <c r="L69" s="112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6.95" customHeight="1">
      <c r="A70" s="36"/>
      <c r="B70" s="37"/>
      <c r="C70" s="38"/>
      <c r="D70" s="38"/>
      <c r="E70" s="38"/>
      <c r="F70" s="38"/>
      <c r="G70" s="38"/>
      <c r="H70" s="38"/>
      <c r="I70" s="111"/>
      <c r="J70" s="38"/>
      <c r="K70" s="38"/>
      <c r="L70" s="112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2" customHeight="1">
      <c r="A71" s="36"/>
      <c r="B71" s="37"/>
      <c r="C71" s="31" t="s">
        <v>16</v>
      </c>
      <c r="D71" s="38"/>
      <c r="E71" s="38"/>
      <c r="F71" s="38"/>
      <c r="G71" s="38"/>
      <c r="H71" s="38"/>
      <c r="I71" s="111"/>
      <c r="J71" s="38"/>
      <c r="K71" s="38"/>
      <c r="L71" s="112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6.5" customHeight="1">
      <c r="A72" s="36"/>
      <c r="B72" s="37"/>
      <c r="C72" s="38"/>
      <c r="D72" s="38"/>
      <c r="E72" s="409" t="str">
        <f>E7</f>
        <v>Rekonstrukce 3.NP ZŠ a MŠ Kořenského</v>
      </c>
      <c r="F72" s="410"/>
      <c r="G72" s="410"/>
      <c r="H72" s="410"/>
      <c r="I72" s="111"/>
      <c r="J72" s="38"/>
      <c r="K72" s="38"/>
      <c r="L72" s="112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1" t="s">
        <v>122</v>
      </c>
      <c r="D73" s="38"/>
      <c r="E73" s="38"/>
      <c r="F73" s="38"/>
      <c r="G73" s="38"/>
      <c r="H73" s="38"/>
      <c r="I73" s="111"/>
      <c r="J73" s="38"/>
      <c r="K73" s="38"/>
      <c r="L73" s="112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62" t="str">
        <f>E9</f>
        <v>C00 - Požárně bezpečnostní řešení</v>
      </c>
      <c r="F74" s="411"/>
      <c r="G74" s="411"/>
      <c r="H74" s="411"/>
      <c r="I74" s="111"/>
      <c r="J74" s="38"/>
      <c r="K74" s="38"/>
      <c r="L74" s="112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37"/>
      <c r="C75" s="38"/>
      <c r="D75" s="38"/>
      <c r="E75" s="38"/>
      <c r="F75" s="38"/>
      <c r="G75" s="38"/>
      <c r="H75" s="38"/>
      <c r="I75" s="111"/>
      <c r="J75" s="38"/>
      <c r="K75" s="38"/>
      <c r="L75" s="112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22</v>
      </c>
      <c r="D76" s="38"/>
      <c r="E76" s="38"/>
      <c r="F76" s="29" t="str">
        <f>F12</f>
        <v>Pod Žvahovem 463/21</v>
      </c>
      <c r="G76" s="38"/>
      <c r="H76" s="38"/>
      <c r="I76" s="114" t="s">
        <v>24</v>
      </c>
      <c r="J76" s="61" t="str">
        <f>IF(J12="","",J12)</f>
        <v>27. 5. 2020</v>
      </c>
      <c r="K76" s="38"/>
      <c r="L76" s="112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111"/>
      <c r="J77" s="38"/>
      <c r="K77" s="38"/>
      <c r="L77" s="112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5.2" customHeight="1">
      <c r="A78" s="36"/>
      <c r="B78" s="37"/>
      <c r="C78" s="31" t="s">
        <v>26</v>
      </c>
      <c r="D78" s="38"/>
      <c r="E78" s="38"/>
      <c r="F78" s="29" t="str">
        <f>E15</f>
        <v xml:space="preserve"> </v>
      </c>
      <c r="G78" s="38"/>
      <c r="H78" s="38"/>
      <c r="I78" s="114" t="s">
        <v>32</v>
      </c>
      <c r="J78" s="34" t="str">
        <f>E21</f>
        <v xml:space="preserve"> </v>
      </c>
      <c r="K78" s="38"/>
      <c r="L78" s="112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25.7" customHeight="1">
      <c r="A79" s="36"/>
      <c r="B79" s="37"/>
      <c r="C79" s="31" t="s">
        <v>30</v>
      </c>
      <c r="D79" s="38"/>
      <c r="E79" s="38"/>
      <c r="F79" s="29" t="str">
        <f>IF(E18="","",E18)</f>
        <v>Vyplň údaj</v>
      </c>
      <c r="G79" s="38"/>
      <c r="H79" s="38"/>
      <c r="I79" s="114" t="s">
        <v>34</v>
      </c>
      <c r="J79" s="34" t="str">
        <f>E24</f>
        <v>VPÚ DECO Praha, a.s.</v>
      </c>
      <c r="K79" s="38"/>
      <c r="L79" s="112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0.35" customHeight="1">
      <c r="A80" s="36"/>
      <c r="B80" s="37"/>
      <c r="C80" s="38"/>
      <c r="D80" s="38"/>
      <c r="E80" s="38"/>
      <c r="F80" s="38"/>
      <c r="G80" s="38"/>
      <c r="H80" s="38"/>
      <c r="I80" s="111"/>
      <c r="J80" s="38"/>
      <c r="K80" s="38"/>
      <c r="L80" s="112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11" customFormat="1" ht="29.25" customHeight="1">
      <c r="A81" s="163"/>
      <c r="B81" s="164"/>
      <c r="C81" s="165" t="s">
        <v>207</v>
      </c>
      <c r="D81" s="166" t="s">
        <v>59</v>
      </c>
      <c r="E81" s="166" t="s">
        <v>55</v>
      </c>
      <c r="F81" s="166" t="s">
        <v>56</v>
      </c>
      <c r="G81" s="166" t="s">
        <v>208</v>
      </c>
      <c r="H81" s="166" t="s">
        <v>209</v>
      </c>
      <c r="I81" s="167" t="s">
        <v>210</v>
      </c>
      <c r="J81" s="166" t="s">
        <v>185</v>
      </c>
      <c r="K81" s="168" t="s">
        <v>211</v>
      </c>
      <c r="L81" s="169"/>
      <c r="M81" s="70" t="s">
        <v>21</v>
      </c>
      <c r="N81" s="71" t="s">
        <v>44</v>
      </c>
      <c r="O81" s="71" t="s">
        <v>212</v>
      </c>
      <c r="P81" s="71" t="s">
        <v>213</v>
      </c>
      <c r="Q81" s="71" t="s">
        <v>214</v>
      </c>
      <c r="R81" s="71" t="s">
        <v>215</v>
      </c>
      <c r="S81" s="71" t="s">
        <v>216</v>
      </c>
      <c r="T81" s="72" t="s">
        <v>217</v>
      </c>
      <c r="U81" s="163"/>
      <c r="V81" s="163"/>
      <c r="W81" s="163"/>
      <c r="X81" s="163"/>
      <c r="Y81" s="163"/>
      <c r="Z81" s="163"/>
      <c r="AA81" s="163"/>
      <c r="AB81" s="163"/>
      <c r="AC81" s="163"/>
      <c r="AD81" s="163"/>
      <c r="AE81" s="163"/>
    </row>
    <row r="82" spans="1:63" s="2" customFormat="1" ht="22.9" customHeight="1">
      <c r="A82" s="36"/>
      <c r="B82" s="37"/>
      <c r="C82" s="77" t="s">
        <v>218</v>
      </c>
      <c r="D82" s="38"/>
      <c r="E82" s="38"/>
      <c r="F82" s="38"/>
      <c r="G82" s="38"/>
      <c r="H82" s="38"/>
      <c r="I82" s="111"/>
      <c r="J82" s="170">
        <f>BK82</f>
        <v>0</v>
      </c>
      <c r="K82" s="38"/>
      <c r="L82" s="41"/>
      <c r="M82" s="73"/>
      <c r="N82" s="171"/>
      <c r="O82" s="74"/>
      <c r="P82" s="172">
        <f>P83</f>
        <v>0</v>
      </c>
      <c r="Q82" s="74"/>
      <c r="R82" s="172">
        <f>R83</f>
        <v>0.10670000000000002</v>
      </c>
      <c r="S82" s="74"/>
      <c r="T82" s="173">
        <f>T83</f>
        <v>0</v>
      </c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T82" s="19" t="s">
        <v>73</v>
      </c>
      <c r="AU82" s="19" t="s">
        <v>186</v>
      </c>
      <c r="BK82" s="174">
        <f>BK83</f>
        <v>0</v>
      </c>
    </row>
    <row r="83" spans="2:63" s="12" customFormat="1" ht="25.9" customHeight="1">
      <c r="B83" s="175"/>
      <c r="C83" s="176"/>
      <c r="D83" s="177" t="s">
        <v>73</v>
      </c>
      <c r="E83" s="178" t="s">
        <v>219</v>
      </c>
      <c r="F83" s="178" t="s">
        <v>219</v>
      </c>
      <c r="G83" s="176"/>
      <c r="H83" s="176"/>
      <c r="I83" s="179"/>
      <c r="J83" s="180">
        <f>BK83</f>
        <v>0</v>
      </c>
      <c r="K83" s="176"/>
      <c r="L83" s="181"/>
      <c r="M83" s="182"/>
      <c r="N83" s="183"/>
      <c r="O83" s="183"/>
      <c r="P83" s="184">
        <f>P84+P110</f>
        <v>0</v>
      </c>
      <c r="Q83" s="183"/>
      <c r="R83" s="184">
        <f>R84+R110</f>
        <v>0.10670000000000002</v>
      </c>
      <c r="S83" s="183"/>
      <c r="T83" s="185">
        <f>T84+T110</f>
        <v>0</v>
      </c>
      <c r="AR83" s="186" t="s">
        <v>82</v>
      </c>
      <c r="AT83" s="187" t="s">
        <v>73</v>
      </c>
      <c r="AU83" s="187" t="s">
        <v>74</v>
      </c>
      <c r="AY83" s="186" t="s">
        <v>221</v>
      </c>
      <c r="BK83" s="188">
        <f>BK84+BK110</f>
        <v>0</v>
      </c>
    </row>
    <row r="84" spans="2:63" s="12" customFormat="1" ht="22.9" customHeight="1">
      <c r="B84" s="175"/>
      <c r="C84" s="176"/>
      <c r="D84" s="177" t="s">
        <v>73</v>
      </c>
      <c r="E84" s="189" t="s">
        <v>85</v>
      </c>
      <c r="F84" s="189" t="s">
        <v>86</v>
      </c>
      <c r="G84" s="176"/>
      <c r="H84" s="176"/>
      <c r="I84" s="179"/>
      <c r="J84" s="190">
        <f>BK84</f>
        <v>0</v>
      </c>
      <c r="K84" s="176"/>
      <c r="L84" s="181"/>
      <c r="M84" s="182"/>
      <c r="N84" s="183"/>
      <c r="O84" s="183"/>
      <c r="P84" s="184">
        <f>SUM(P85:P109)</f>
        <v>0</v>
      </c>
      <c r="Q84" s="183"/>
      <c r="R84" s="184">
        <f>SUM(R85:R109)</f>
        <v>0.10670000000000002</v>
      </c>
      <c r="S84" s="183"/>
      <c r="T84" s="185">
        <f>SUM(T85:T109)</f>
        <v>0</v>
      </c>
      <c r="AR84" s="186" t="s">
        <v>82</v>
      </c>
      <c r="AT84" s="187" t="s">
        <v>73</v>
      </c>
      <c r="AU84" s="187" t="s">
        <v>82</v>
      </c>
      <c r="AY84" s="186" t="s">
        <v>221</v>
      </c>
      <c r="BK84" s="188">
        <f>SUM(BK85:BK109)</f>
        <v>0</v>
      </c>
    </row>
    <row r="85" spans="1:65" s="2" customFormat="1" ht="16.5" customHeight="1">
      <c r="A85" s="36"/>
      <c r="B85" s="37"/>
      <c r="C85" s="191" t="s">
        <v>82</v>
      </c>
      <c r="D85" s="191" t="s">
        <v>223</v>
      </c>
      <c r="E85" s="192" t="s">
        <v>1305</v>
      </c>
      <c r="F85" s="193" t="s">
        <v>1306</v>
      </c>
      <c r="G85" s="194" t="s">
        <v>167</v>
      </c>
      <c r="H85" s="195">
        <v>6</v>
      </c>
      <c r="I85" s="196"/>
      <c r="J85" s="197">
        <f>ROUND(I85*H85,2)</f>
        <v>0</v>
      </c>
      <c r="K85" s="193" t="s">
        <v>537</v>
      </c>
      <c r="L85" s="41"/>
      <c r="M85" s="198" t="s">
        <v>21</v>
      </c>
      <c r="N85" s="199" t="s">
        <v>45</v>
      </c>
      <c r="O85" s="66"/>
      <c r="P85" s="200">
        <f>O85*H85</f>
        <v>0</v>
      </c>
      <c r="Q85" s="200">
        <v>0.0062</v>
      </c>
      <c r="R85" s="200">
        <f>Q85*H85</f>
        <v>0.0372</v>
      </c>
      <c r="S85" s="200">
        <v>0</v>
      </c>
      <c r="T85" s="201">
        <f>S85*H85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R85" s="202" t="s">
        <v>227</v>
      </c>
      <c r="AT85" s="202" t="s">
        <v>223</v>
      </c>
      <c r="AU85" s="202" t="s">
        <v>84</v>
      </c>
      <c r="AY85" s="19" t="s">
        <v>221</v>
      </c>
      <c r="BE85" s="203">
        <f>IF(N85="základní",J85,0)</f>
        <v>0</v>
      </c>
      <c r="BF85" s="203">
        <f>IF(N85="snížená",J85,0)</f>
        <v>0</v>
      </c>
      <c r="BG85" s="203">
        <f>IF(N85="zákl. přenesená",J85,0)</f>
        <v>0</v>
      </c>
      <c r="BH85" s="203">
        <f>IF(N85="sníž. přenesená",J85,0)</f>
        <v>0</v>
      </c>
      <c r="BI85" s="203">
        <f>IF(N85="nulová",J85,0)</f>
        <v>0</v>
      </c>
      <c r="BJ85" s="19" t="s">
        <v>82</v>
      </c>
      <c r="BK85" s="203">
        <f>ROUND(I85*H85,2)</f>
        <v>0</v>
      </c>
      <c r="BL85" s="19" t="s">
        <v>227</v>
      </c>
      <c r="BM85" s="202" t="s">
        <v>1307</v>
      </c>
    </row>
    <row r="86" spans="1:47" s="2" customFormat="1" ht="11.25">
      <c r="A86" s="36"/>
      <c r="B86" s="37"/>
      <c r="C86" s="38"/>
      <c r="D86" s="204" t="s">
        <v>229</v>
      </c>
      <c r="E86" s="38"/>
      <c r="F86" s="205" t="s">
        <v>1306</v>
      </c>
      <c r="G86" s="38"/>
      <c r="H86" s="38"/>
      <c r="I86" s="111"/>
      <c r="J86" s="38"/>
      <c r="K86" s="38"/>
      <c r="L86" s="41"/>
      <c r="M86" s="206"/>
      <c r="N86" s="207"/>
      <c r="O86" s="66"/>
      <c r="P86" s="66"/>
      <c r="Q86" s="66"/>
      <c r="R86" s="66"/>
      <c r="S86" s="66"/>
      <c r="T86" s="67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T86" s="19" t="s">
        <v>229</v>
      </c>
      <c r="AU86" s="19" t="s">
        <v>84</v>
      </c>
    </row>
    <row r="87" spans="1:65" s="2" customFormat="1" ht="16.5" customHeight="1">
      <c r="A87" s="36"/>
      <c r="B87" s="37"/>
      <c r="C87" s="191" t="s">
        <v>84</v>
      </c>
      <c r="D87" s="191" t="s">
        <v>223</v>
      </c>
      <c r="E87" s="192" t="s">
        <v>1308</v>
      </c>
      <c r="F87" s="193" t="s">
        <v>1309</v>
      </c>
      <c r="G87" s="194" t="s">
        <v>167</v>
      </c>
      <c r="H87" s="195">
        <v>1</v>
      </c>
      <c r="I87" s="196"/>
      <c r="J87" s="197">
        <f>ROUND(I87*H87,2)</f>
        <v>0</v>
      </c>
      <c r="K87" s="193" t="s">
        <v>537</v>
      </c>
      <c r="L87" s="41"/>
      <c r="M87" s="198" t="s">
        <v>21</v>
      </c>
      <c r="N87" s="199" t="s">
        <v>45</v>
      </c>
      <c r="O87" s="66"/>
      <c r="P87" s="200">
        <f>O87*H87</f>
        <v>0</v>
      </c>
      <c r="Q87" s="200">
        <v>0.05</v>
      </c>
      <c r="R87" s="200">
        <f>Q87*H87</f>
        <v>0.05</v>
      </c>
      <c r="S87" s="200">
        <v>0</v>
      </c>
      <c r="T87" s="201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202" t="s">
        <v>227</v>
      </c>
      <c r="AT87" s="202" t="s">
        <v>223</v>
      </c>
      <c r="AU87" s="202" t="s">
        <v>84</v>
      </c>
      <c r="AY87" s="19" t="s">
        <v>221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19" t="s">
        <v>82</v>
      </c>
      <c r="BK87" s="203">
        <f>ROUND(I87*H87,2)</f>
        <v>0</v>
      </c>
      <c r="BL87" s="19" t="s">
        <v>227</v>
      </c>
      <c r="BM87" s="202" t="s">
        <v>1310</v>
      </c>
    </row>
    <row r="88" spans="1:47" s="2" customFormat="1" ht="11.25">
      <c r="A88" s="36"/>
      <c r="B88" s="37"/>
      <c r="C88" s="38"/>
      <c r="D88" s="204" t="s">
        <v>229</v>
      </c>
      <c r="E88" s="38"/>
      <c r="F88" s="205" t="s">
        <v>1309</v>
      </c>
      <c r="G88" s="38"/>
      <c r="H88" s="38"/>
      <c r="I88" s="111"/>
      <c r="J88" s="38"/>
      <c r="K88" s="38"/>
      <c r="L88" s="41"/>
      <c r="M88" s="206"/>
      <c r="N88" s="207"/>
      <c r="O88" s="66"/>
      <c r="P88" s="66"/>
      <c r="Q88" s="66"/>
      <c r="R88" s="66"/>
      <c r="S88" s="66"/>
      <c r="T88" s="67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9" t="s">
        <v>229</v>
      </c>
      <c r="AU88" s="19" t="s">
        <v>84</v>
      </c>
    </row>
    <row r="89" spans="1:65" s="2" customFormat="1" ht="16.5" customHeight="1">
      <c r="A89" s="36"/>
      <c r="B89" s="37"/>
      <c r="C89" s="191" t="s">
        <v>168</v>
      </c>
      <c r="D89" s="191" t="s">
        <v>223</v>
      </c>
      <c r="E89" s="192" t="s">
        <v>1311</v>
      </c>
      <c r="F89" s="193" t="s">
        <v>1312</v>
      </c>
      <c r="G89" s="194" t="s">
        <v>1313</v>
      </c>
      <c r="H89" s="195">
        <v>1</v>
      </c>
      <c r="I89" s="196"/>
      <c r="J89" s="197">
        <f>ROUND(I89*H89,2)</f>
        <v>0</v>
      </c>
      <c r="K89" s="193" t="s">
        <v>537</v>
      </c>
      <c r="L89" s="41"/>
      <c r="M89" s="198" t="s">
        <v>21</v>
      </c>
      <c r="N89" s="199" t="s">
        <v>45</v>
      </c>
      <c r="O89" s="66"/>
      <c r="P89" s="200">
        <f>O89*H89</f>
        <v>0</v>
      </c>
      <c r="Q89" s="200">
        <v>0</v>
      </c>
      <c r="R89" s="200">
        <f>Q89*H89</f>
        <v>0</v>
      </c>
      <c r="S89" s="200">
        <v>0</v>
      </c>
      <c r="T89" s="201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202" t="s">
        <v>227</v>
      </c>
      <c r="AT89" s="202" t="s">
        <v>223</v>
      </c>
      <c r="AU89" s="202" t="s">
        <v>84</v>
      </c>
      <c r="AY89" s="19" t="s">
        <v>221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19" t="s">
        <v>82</v>
      </c>
      <c r="BK89" s="203">
        <f>ROUND(I89*H89,2)</f>
        <v>0</v>
      </c>
      <c r="BL89" s="19" t="s">
        <v>227</v>
      </c>
      <c r="BM89" s="202" t="s">
        <v>1314</v>
      </c>
    </row>
    <row r="90" spans="1:47" s="2" customFormat="1" ht="19.5">
      <c r="A90" s="36"/>
      <c r="B90" s="37"/>
      <c r="C90" s="38"/>
      <c r="D90" s="204" t="s">
        <v>229</v>
      </c>
      <c r="E90" s="38"/>
      <c r="F90" s="205" t="s">
        <v>1315</v>
      </c>
      <c r="G90" s="38"/>
      <c r="H90" s="38"/>
      <c r="I90" s="111"/>
      <c r="J90" s="38"/>
      <c r="K90" s="38"/>
      <c r="L90" s="41"/>
      <c r="M90" s="206"/>
      <c r="N90" s="207"/>
      <c r="O90" s="66"/>
      <c r="P90" s="66"/>
      <c r="Q90" s="66"/>
      <c r="R90" s="66"/>
      <c r="S90" s="66"/>
      <c r="T90" s="67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T90" s="19" t="s">
        <v>229</v>
      </c>
      <c r="AU90" s="19" t="s">
        <v>84</v>
      </c>
    </row>
    <row r="91" spans="2:51" s="13" customFormat="1" ht="11.25">
      <c r="B91" s="208"/>
      <c r="C91" s="209"/>
      <c r="D91" s="204" t="s">
        <v>231</v>
      </c>
      <c r="E91" s="210" t="s">
        <v>21</v>
      </c>
      <c r="F91" s="211" t="s">
        <v>1316</v>
      </c>
      <c r="G91" s="209"/>
      <c r="H91" s="212">
        <v>1</v>
      </c>
      <c r="I91" s="213"/>
      <c r="J91" s="209"/>
      <c r="K91" s="209"/>
      <c r="L91" s="214"/>
      <c r="M91" s="215"/>
      <c r="N91" s="216"/>
      <c r="O91" s="216"/>
      <c r="P91" s="216"/>
      <c r="Q91" s="216"/>
      <c r="R91" s="216"/>
      <c r="S91" s="216"/>
      <c r="T91" s="217"/>
      <c r="AT91" s="218" t="s">
        <v>231</v>
      </c>
      <c r="AU91" s="218" t="s">
        <v>84</v>
      </c>
      <c r="AV91" s="13" t="s">
        <v>84</v>
      </c>
      <c r="AW91" s="13" t="s">
        <v>33</v>
      </c>
      <c r="AX91" s="13" t="s">
        <v>82</v>
      </c>
      <c r="AY91" s="218" t="s">
        <v>221</v>
      </c>
    </row>
    <row r="92" spans="1:65" s="2" customFormat="1" ht="16.5" customHeight="1">
      <c r="A92" s="36"/>
      <c r="B92" s="37"/>
      <c r="C92" s="191" t="s">
        <v>227</v>
      </c>
      <c r="D92" s="191" t="s">
        <v>223</v>
      </c>
      <c r="E92" s="192" t="s">
        <v>1317</v>
      </c>
      <c r="F92" s="193" t="s">
        <v>1318</v>
      </c>
      <c r="G92" s="194" t="s">
        <v>1313</v>
      </c>
      <c r="H92" s="195">
        <v>1</v>
      </c>
      <c r="I92" s="196"/>
      <c r="J92" s="197">
        <f>ROUND(I92*H92,2)</f>
        <v>0</v>
      </c>
      <c r="K92" s="193" t="s">
        <v>537</v>
      </c>
      <c r="L92" s="41"/>
      <c r="M92" s="198" t="s">
        <v>21</v>
      </c>
      <c r="N92" s="199" t="s">
        <v>45</v>
      </c>
      <c r="O92" s="66"/>
      <c r="P92" s="200">
        <f>O92*H92</f>
        <v>0</v>
      </c>
      <c r="Q92" s="200">
        <v>0</v>
      </c>
      <c r="R92" s="200">
        <f>Q92*H92</f>
        <v>0</v>
      </c>
      <c r="S92" s="200">
        <v>0</v>
      </c>
      <c r="T92" s="201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202" t="s">
        <v>227</v>
      </c>
      <c r="AT92" s="202" t="s">
        <v>223</v>
      </c>
      <c r="AU92" s="202" t="s">
        <v>84</v>
      </c>
      <c r="AY92" s="19" t="s">
        <v>221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19" t="s">
        <v>82</v>
      </c>
      <c r="BK92" s="203">
        <f>ROUND(I92*H92,2)</f>
        <v>0</v>
      </c>
      <c r="BL92" s="19" t="s">
        <v>227</v>
      </c>
      <c r="BM92" s="202" t="s">
        <v>1319</v>
      </c>
    </row>
    <row r="93" spans="1:47" s="2" customFormat="1" ht="11.25">
      <c r="A93" s="36"/>
      <c r="B93" s="37"/>
      <c r="C93" s="38"/>
      <c r="D93" s="204" t="s">
        <v>229</v>
      </c>
      <c r="E93" s="38"/>
      <c r="F93" s="205" t="s">
        <v>1320</v>
      </c>
      <c r="G93" s="38"/>
      <c r="H93" s="38"/>
      <c r="I93" s="111"/>
      <c r="J93" s="38"/>
      <c r="K93" s="38"/>
      <c r="L93" s="41"/>
      <c r="M93" s="206"/>
      <c r="N93" s="207"/>
      <c r="O93" s="66"/>
      <c r="P93" s="66"/>
      <c r="Q93" s="66"/>
      <c r="R93" s="66"/>
      <c r="S93" s="66"/>
      <c r="T93" s="67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229</v>
      </c>
      <c r="AU93" s="19" t="s">
        <v>84</v>
      </c>
    </row>
    <row r="94" spans="2:51" s="13" customFormat="1" ht="11.25">
      <c r="B94" s="208"/>
      <c r="C94" s="209"/>
      <c r="D94" s="204" t="s">
        <v>231</v>
      </c>
      <c r="E94" s="210" t="s">
        <v>21</v>
      </c>
      <c r="F94" s="211" t="s">
        <v>1316</v>
      </c>
      <c r="G94" s="209"/>
      <c r="H94" s="212">
        <v>1</v>
      </c>
      <c r="I94" s="213"/>
      <c r="J94" s="209"/>
      <c r="K94" s="209"/>
      <c r="L94" s="214"/>
      <c r="M94" s="215"/>
      <c r="N94" s="216"/>
      <c r="O94" s="216"/>
      <c r="P94" s="216"/>
      <c r="Q94" s="216"/>
      <c r="R94" s="216"/>
      <c r="S94" s="216"/>
      <c r="T94" s="217"/>
      <c r="AT94" s="218" t="s">
        <v>231</v>
      </c>
      <c r="AU94" s="218" t="s">
        <v>84</v>
      </c>
      <c r="AV94" s="13" t="s">
        <v>84</v>
      </c>
      <c r="AW94" s="13" t="s">
        <v>33</v>
      </c>
      <c r="AX94" s="13" t="s">
        <v>82</v>
      </c>
      <c r="AY94" s="218" t="s">
        <v>221</v>
      </c>
    </row>
    <row r="95" spans="1:65" s="2" customFormat="1" ht="16.5" customHeight="1">
      <c r="A95" s="36"/>
      <c r="B95" s="37"/>
      <c r="C95" s="191" t="s">
        <v>160</v>
      </c>
      <c r="D95" s="191" t="s">
        <v>223</v>
      </c>
      <c r="E95" s="192" t="s">
        <v>1321</v>
      </c>
      <c r="F95" s="193" t="s">
        <v>1322</v>
      </c>
      <c r="G95" s="194" t="s">
        <v>167</v>
      </c>
      <c r="H95" s="195">
        <v>4</v>
      </c>
      <c r="I95" s="196"/>
      <c r="J95" s="197">
        <f>ROUND(I95*H95,2)</f>
        <v>0</v>
      </c>
      <c r="K95" s="193" t="s">
        <v>537</v>
      </c>
      <c r="L95" s="41"/>
      <c r="M95" s="198" t="s">
        <v>21</v>
      </c>
      <c r="N95" s="199" t="s">
        <v>45</v>
      </c>
      <c r="O95" s="66"/>
      <c r="P95" s="200">
        <f>O95*H95</f>
        <v>0</v>
      </c>
      <c r="Q95" s="200">
        <v>0</v>
      </c>
      <c r="R95" s="200">
        <f>Q95*H95</f>
        <v>0</v>
      </c>
      <c r="S95" s="200">
        <v>0</v>
      </c>
      <c r="T95" s="201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202" t="s">
        <v>227</v>
      </c>
      <c r="AT95" s="202" t="s">
        <v>223</v>
      </c>
      <c r="AU95" s="202" t="s">
        <v>84</v>
      </c>
      <c r="AY95" s="19" t="s">
        <v>221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19" t="s">
        <v>82</v>
      </c>
      <c r="BK95" s="203">
        <f>ROUND(I95*H95,2)</f>
        <v>0</v>
      </c>
      <c r="BL95" s="19" t="s">
        <v>227</v>
      </c>
      <c r="BM95" s="202" t="s">
        <v>1323</v>
      </c>
    </row>
    <row r="96" spans="1:47" s="2" customFormat="1" ht="39">
      <c r="A96" s="36"/>
      <c r="B96" s="37"/>
      <c r="C96" s="38"/>
      <c r="D96" s="204" t="s">
        <v>229</v>
      </c>
      <c r="E96" s="38"/>
      <c r="F96" s="205" t="s">
        <v>1324</v>
      </c>
      <c r="G96" s="38"/>
      <c r="H96" s="38"/>
      <c r="I96" s="111"/>
      <c r="J96" s="38"/>
      <c r="K96" s="38"/>
      <c r="L96" s="41"/>
      <c r="M96" s="206"/>
      <c r="N96" s="207"/>
      <c r="O96" s="66"/>
      <c r="P96" s="66"/>
      <c r="Q96" s="66"/>
      <c r="R96" s="66"/>
      <c r="S96" s="66"/>
      <c r="T96" s="67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9" t="s">
        <v>229</v>
      </c>
      <c r="AU96" s="19" t="s">
        <v>84</v>
      </c>
    </row>
    <row r="97" spans="2:51" s="13" customFormat="1" ht="11.25">
      <c r="B97" s="208"/>
      <c r="C97" s="209"/>
      <c r="D97" s="204" t="s">
        <v>231</v>
      </c>
      <c r="E97" s="210" t="s">
        <v>21</v>
      </c>
      <c r="F97" s="211" t="s">
        <v>1325</v>
      </c>
      <c r="G97" s="209"/>
      <c r="H97" s="212">
        <v>4</v>
      </c>
      <c r="I97" s="213"/>
      <c r="J97" s="209"/>
      <c r="K97" s="209"/>
      <c r="L97" s="214"/>
      <c r="M97" s="215"/>
      <c r="N97" s="216"/>
      <c r="O97" s="216"/>
      <c r="P97" s="216"/>
      <c r="Q97" s="216"/>
      <c r="R97" s="216"/>
      <c r="S97" s="216"/>
      <c r="T97" s="217"/>
      <c r="AT97" s="218" t="s">
        <v>231</v>
      </c>
      <c r="AU97" s="218" t="s">
        <v>84</v>
      </c>
      <c r="AV97" s="13" t="s">
        <v>84</v>
      </c>
      <c r="AW97" s="13" t="s">
        <v>33</v>
      </c>
      <c r="AX97" s="13" t="s">
        <v>82</v>
      </c>
      <c r="AY97" s="218" t="s">
        <v>221</v>
      </c>
    </row>
    <row r="98" spans="1:65" s="2" customFormat="1" ht="16.5" customHeight="1">
      <c r="A98" s="36"/>
      <c r="B98" s="37"/>
      <c r="C98" s="191" t="s">
        <v>252</v>
      </c>
      <c r="D98" s="191" t="s">
        <v>223</v>
      </c>
      <c r="E98" s="192" t="s">
        <v>1326</v>
      </c>
      <c r="F98" s="193" t="s">
        <v>1327</v>
      </c>
      <c r="G98" s="194" t="s">
        <v>167</v>
      </c>
      <c r="H98" s="195">
        <v>2</v>
      </c>
      <c r="I98" s="196"/>
      <c r="J98" s="197">
        <f>ROUND(I98*H98,2)</f>
        <v>0</v>
      </c>
      <c r="K98" s="193" t="s">
        <v>537</v>
      </c>
      <c r="L98" s="41"/>
      <c r="M98" s="198" t="s">
        <v>21</v>
      </c>
      <c r="N98" s="199" t="s">
        <v>45</v>
      </c>
      <c r="O98" s="66"/>
      <c r="P98" s="200">
        <f>O98*H98</f>
        <v>0</v>
      </c>
      <c r="Q98" s="200">
        <v>0.003</v>
      </c>
      <c r="R98" s="200">
        <f>Q98*H98</f>
        <v>0.006</v>
      </c>
      <c r="S98" s="200">
        <v>0</v>
      </c>
      <c r="T98" s="201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202" t="s">
        <v>227</v>
      </c>
      <c r="AT98" s="202" t="s">
        <v>223</v>
      </c>
      <c r="AU98" s="202" t="s">
        <v>84</v>
      </c>
      <c r="AY98" s="19" t="s">
        <v>221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19" t="s">
        <v>82</v>
      </c>
      <c r="BK98" s="203">
        <f>ROUND(I98*H98,2)</f>
        <v>0</v>
      </c>
      <c r="BL98" s="19" t="s">
        <v>227</v>
      </c>
      <c r="BM98" s="202" t="s">
        <v>1328</v>
      </c>
    </row>
    <row r="99" spans="1:47" s="2" customFormat="1" ht="11.25">
      <c r="A99" s="36"/>
      <c r="B99" s="37"/>
      <c r="C99" s="38"/>
      <c r="D99" s="204" t="s">
        <v>229</v>
      </c>
      <c r="E99" s="38"/>
      <c r="F99" s="205" t="s">
        <v>1327</v>
      </c>
      <c r="G99" s="38"/>
      <c r="H99" s="38"/>
      <c r="I99" s="111"/>
      <c r="J99" s="38"/>
      <c r="K99" s="38"/>
      <c r="L99" s="41"/>
      <c r="M99" s="206"/>
      <c r="N99" s="207"/>
      <c r="O99" s="66"/>
      <c r="P99" s="66"/>
      <c r="Q99" s="66"/>
      <c r="R99" s="66"/>
      <c r="S99" s="66"/>
      <c r="T99" s="6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229</v>
      </c>
      <c r="AU99" s="19" t="s">
        <v>84</v>
      </c>
    </row>
    <row r="100" spans="1:65" s="2" customFormat="1" ht="16.5" customHeight="1">
      <c r="A100" s="36"/>
      <c r="B100" s="37"/>
      <c r="C100" s="191" t="s">
        <v>259</v>
      </c>
      <c r="D100" s="191" t="s">
        <v>223</v>
      </c>
      <c r="E100" s="192" t="s">
        <v>1329</v>
      </c>
      <c r="F100" s="193" t="s">
        <v>1330</v>
      </c>
      <c r="G100" s="194" t="s">
        <v>167</v>
      </c>
      <c r="H100" s="195">
        <v>3</v>
      </c>
      <c r="I100" s="196"/>
      <c r="J100" s="197">
        <f>ROUND(I100*H100,2)</f>
        <v>0</v>
      </c>
      <c r="K100" s="193" t="s">
        <v>537</v>
      </c>
      <c r="L100" s="41"/>
      <c r="M100" s="198" t="s">
        <v>21</v>
      </c>
      <c r="N100" s="199" t="s">
        <v>45</v>
      </c>
      <c r="O100" s="66"/>
      <c r="P100" s="200">
        <f>O100*H100</f>
        <v>0</v>
      </c>
      <c r="Q100" s="200">
        <v>0.0005</v>
      </c>
      <c r="R100" s="200">
        <f>Q100*H100</f>
        <v>0.0015</v>
      </c>
      <c r="S100" s="200">
        <v>0</v>
      </c>
      <c r="T100" s="201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02" t="s">
        <v>227</v>
      </c>
      <c r="AT100" s="202" t="s">
        <v>223</v>
      </c>
      <c r="AU100" s="202" t="s">
        <v>84</v>
      </c>
      <c r="AY100" s="19" t="s">
        <v>221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19" t="s">
        <v>82</v>
      </c>
      <c r="BK100" s="203">
        <f>ROUND(I100*H100,2)</f>
        <v>0</v>
      </c>
      <c r="BL100" s="19" t="s">
        <v>227</v>
      </c>
      <c r="BM100" s="202" t="s">
        <v>1331</v>
      </c>
    </row>
    <row r="101" spans="1:47" s="2" customFormat="1" ht="11.25">
      <c r="A101" s="36"/>
      <c r="B101" s="37"/>
      <c r="C101" s="38"/>
      <c r="D101" s="204" t="s">
        <v>229</v>
      </c>
      <c r="E101" s="38"/>
      <c r="F101" s="205" t="s">
        <v>1330</v>
      </c>
      <c r="G101" s="38"/>
      <c r="H101" s="38"/>
      <c r="I101" s="111"/>
      <c r="J101" s="38"/>
      <c r="K101" s="38"/>
      <c r="L101" s="41"/>
      <c r="M101" s="206"/>
      <c r="N101" s="207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229</v>
      </c>
      <c r="AU101" s="19" t="s">
        <v>84</v>
      </c>
    </row>
    <row r="102" spans="1:65" s="2" customFormat="1" ht="16.5" customHeight="1">
      <c r="A102" s="36"/>
      <c r="B102" s="37"/>
      <c r="C102" s="191" t="s">
        <v>256</v>
      </c>
      <c r="D102" s="191" t="s">
        <v>223</v>
      </c>
      <c r="E102" s="192" t="s">
        <v>1332</v>
      </c>
      <c r="F102" s="193" t="s">
        <v>1333</v>
      </c>
      <c r="G102" s="194" t="s">
        <v>167</v>
      </c>
      <c r="H102" s="195">
        <v>2</v>
      </c>
      <c r="I102" s="196"/>
      <c r="J102" s="197">
        <f>ROUND(I102*H102,2)</f>
        <v>0</v>
      </c>
      <c r="K102" s="193" t="s">
        <v>537</v>
      </c>
      <c r="L102" s="41"/>
      <c r="M102" s="198" t="s">
        <v>21</v>
      </c>
      <c r="N102" s="199" t="s">
        <v>45</v>
      </c>
      <c r="O102" s="66"/>
      <c r="P102" s="200">
        <f>O102*H102</f>
        <v>0</v>
      </c>
      <c r="Q102" s="200">
        <v>0.0008</v>
      </c>
      <c r="R102" s="200">
        <f>Q102*H102</f>
        <v>0.0016</v>
      </c>
      <c r="S102" s="200">
        <v>0</v>
      </c>
      <c r="T102" s="201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202" t="s">
        <v>227</v>
      </c>
      <c r="AT102" s="202" t="s">
        <v>223</v>
      </c>
      <c r="AU102" s="202" t="s">
        <v>84</v>
      </c>
      <c r="AY102" s="19" t="s">
        <v>221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19" t="s">
        <v>82</v>
      </c>
      <c r="BK102" s="203">
        <f>ROUND(I102*H102,2)</f>
        <v>0</v>
      </c>
      <c r="BL102" s="19" t="s">
        <v>227</v>
      </c>
      <c r="BM102" s="202" t="s">
        <v>1334</v>
      </c>
    </row>
    <row r="103" spans="1:47" s="2" customFormat="1" ht="11.25">
      <c r="A103" s="36"/>
      <c r="B103" s="37"/>
      <c r="C103" s="38"/>
      <c r="D103" s="204" t="s">
        <v>229</v>
      </c>
      <c r="E103" s="38"/>
      <c r="F103" s="205" t="s">
        <v>1333</v>
      </c>
      <c r="G103" s="38"/>
      <c r="H103" s="38"/>
      <c r="I103" s="111"/>
      <c r="J103" s="38"/>
      <c r="K103" s="38"/>
      <c r="L103" s="41"/>
      <c r="M103" s="206"/>
      <c r="N103" s="207"/>
      <c r="O103" s="66"/>
      <c r="P103" s="66"/>
      <c r="Q103" s="66"/>
      <c r="R103" s="66"/>
      <c r="S103" s="66"/>
      <c r="T103" s="67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9" t="s">
        <v>229</v>
      </c>
      <c r="AU103" s="19" t="s">
        <v>84</v>
      </c>
    </row>
    <row r="104" spans="1:65" s="2" customFormat="1" ht="16.5" customHeight="1">
      <c r="A104" s="36"/>
      <c r="B104" s="37"/>
      <c r="C104" s="191" t="s">
        <v>270</v>
      </c>
      <c r="D104" s="191" t="s">
        <v>223</v>
      </c>
      <c r="E104" s="192" t="s">
        <v>1335</v>
      </c>
      <c r="F104" s="193" t="s">
        <v>1336</v>
      </c>
      <c r="G104" s="194" t="s">
        <v>167</v>
      </c>
      <c r="H104" s="195">
        <v>2</v>
      </c>
      <c r="I104" s="196"/>
      <c r="J104" s="197">
        <f>ROUND(I104*H104,2)</f>
        <v>0</v>
      </c>
      <c r="K104" s="193" t="s">
        <v>537</v>
      </c>
      <c r="L104" s="41"/>
      <c r="M104" s="198" t="s">
        <v>21</v>
      </c>
      <c r="N104" s="199" t="s">
        <v>45</v>
      </c>
      <c r="O104" s="66"/>
      <c r="P104" s="200">
        <f>O104*H104</f>
        <v>0</v>
      </c>
      <c r="Q104" s="200">
        <v>0.0012</v>
      </c>
      <c r="R104" s="200">
        <f>Q104*H104</f>
        <v>0.0024</v>
      </c>
      <c r="S104" s="200">
        <v>0</v>
      </c>
      <c r="T104" s="201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02" t="s">
        <v>227</v>
      </c>
      <c r="AT104" s="202" t="s">
        <v>223</v>
      </c>
      <c r="AU104" s="202" t="s">
        <v>84</v>
      </c>
      <c r="AY104" s="19" t="s">
        <v>221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19" t="s">
        <v>82</v>
      </c>
      <c r="BK104" s="203">
        <f>ROUND(I104*H104,2)</f>
        <v>0</v>
      </c>
      <c r="BL104" s="19" t="s">
        <v>227</v>
      </c>
      <c r="BM104" s="202" t="s">
        <v>1337</v>
      </c>
    </row>
    <row r="105" spans="1:47" s="2" customFormat="1" ht="11.25">
      <c r="A105" s="36"/>
      <c r="B105" s="37"/>
      <c r="C105" s="38"/>
      <c r="D105" s="204" t="s">
        <v>229</v>
      </c>
      <c r="E105" s="38"/>
      <c r="F105" s="205" t="s">
        <v>1336</v>
      </c>
      <c r="G105" s="38"/>
      <c r="H105" s="38"/>
      <c r="I105" s="111"/>
      <c r="J105" s="38"/>
      <c r="K105" s="38"/>
      <c r="L105" s="41"/>
      <c r="M105" s="206"/>
      <c r="N105" s="207"/>
      <c r="O105" s="66"/>
      <c r="P105" s="66"/>
      <c r="Q105" s="66"/>
      <c r="R105" s="66"/>
      <c r="S105" s="66"/>
      <c r="T105" s="67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229</v>
      </c>
      <c r="AU105" s="19" t="s">
        <v>84</v>
      </c>
    </row>
    <row r="106" spans="1:65" s="2" customFormat="1" ht="16.5" customHeight="1">
      <c r="A106" s="36"/>
      <c r="B106" s="37"/>
      <c r="C106" s="191" t="s">
        <v>116</v>
      </c>
      <c r="D106" s="191" t="s">
        <v>223</v>
      </c>
      <c r="E106" s="192" t="s">
        <v>1338</v>
      </c>
      <c r="F106" s="193" t="s">
        <v>1339</v>
      </c>
      <c r="G106" s="194" t="s">
        <v>167</v>
      </c>
      <c r="H106" s="195">
        <v>2</v>
      </c>
      <c r="I106" s="196"/>
      <c r="J106" s="197">
        <f>ROUND(I106*H106,2)</f>
        <v>0</v>
      </c>
      <c r="K106" s="193" t="s">
        <v>537</v>
      </c>
      <c r="L106" s="41"/>
      <c r="M106" s="198" t="s">
        <v>21</v>
      </c>
      <c r="N106" s="199" t="s">
        <v>45</v>
      </c>
      <c r="O106" s="66"/>
      <c r="P106" s="200">
        <f>O106*H106</f>
        <v>0</v>
      </c>
      <c r="Q106" s="200">
        <v>0.002</v>
      </c>
      <c r="R106" s="200">
        <f>Q106*H106</f>
        <v>0.004</v>
      </c>
      <c r="S106" s="200">
        <v>0</v>
      </c>
      <c r="T106" s="201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02" t="s">
        <v>227</v>
      </c>
      <c r="AT106" s="202" t="s">
        <v>223</v>
      </c>
      <c r="AU106" s="202" t="s">
        <v>84</v>
      </c>
      <c r="AY106" s="19" t="s">
        <v>221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19" t="s">
        <v>82</v>
      </c>
      <c r="BK106" s="203">
        <f>ROUND(I106*H106,2)</f>
        <v>0</v>
      </c>
      <c r="BL106" s="19" t="s">
        <v>227</v>
      </c>
      <c r="BM106" s="202" t="s">
        <v>1340</v>
      </c>
    </row>
    <row r="107" spans="1:47" s="2" customFormat="1" ht="11.25">
      <c r="A107" s="36"/>
      <c r="B107" s="37"/>
      <c r="C107" s="38"/>
      <c r="D107" s="204" t="s">
        <v>229</v>
      </c>
      <c r="E107" s="38"/>
      <c r="F107" s="205" t="s">
        <v>1339</v>
      </c>
      <c r="G107" s="38"/>
      <c r="H107" s="38"/>
      <c r="I107" s="111"/>
      <c r="J107" s="38"/>
      <c r="K107" s="38"/>
      <c r="L107" s="41"/>
      <c r="M107" s="206"/>
      <c r="N107" s="207"/>
      <c r="O107" s="66"/>
      <c r="P107" s="66"/>
      <c r="Q107" s="66"/>
      <c r="R107" s="66"/>
      <c r="S107" s="66"/>
      <c r="T107" s="67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229</v>
      </c>
      <c r="AU107" s="19" t="s">
        <v>84</v>
      </c>
    </row>
    <row r="108" spans="1:65" s="2" customFormat="1" ht="16.5" customHeight="1">
      <c r="A108" s="36"/>
      <c r="B108" s="37"/>
      <c r="C108" s="191" t="s">
        <v>281</v>
      </c>
      <c r="D108" s="191" t="s">
        <v>223</v>
      </c>
      <c r="E108" s="192" t="s">
        <v>1341</v>
      </c>
      <c r="F108" s="193" t="s">
        <v>1342</v>
      </c>
      <c r="G108" s="194" t="s">
        <v>167</v>
      </c>
      <c r="H108" s="195">
        <v>2</v>
      </c>
      <c r="I108" s="196"/>
      <c r="J108" s="197">
        <f>ROUND(I108*H108,2)</f>
        <v>0</v>
      </c>
      <c r="K108" s="193" t="s">
        <v>537</v>
      </c>
      <c r="L108" s="41"/>
      <c r="M108" s="198" t="s">
        <v>21</v>
      </c>
      <c r="N108" s="199" t="s">
        <v>45</v>
      </c>
      <c r="O108" s="66"/>
      <c r="P108" s="200">
        <f>O108*H108</f>
        <v>0</v>
      </c>
      <c r="Q108" s="200">
        <v>0.002</v>
      </c>
      <c r="R108" s="200">
        <f>Q108*H108</f>
        <v>0.004</v>
      </c>
      <c r="S108" s="200">
        <v>0</v>
      </c>
      <c r="T108" s="201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02" t="s">
        <v>227</v>
      </c>
      <c r="AT108" s="202" t="s">
        <v>223</v>
      </c>
      <c r="AU108" s="202" t="s">
        <v>84</v>
      </c>
      <c r="AY108" s="19" t="s">
        <v>221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19" t="s">
        <v>82</v>
      </c>
      <c r="BK108" s="203">
        <f>ROUND(I108*H108,2)</f>
        <v>0</v>
      </c>
      <c r="BL108" s="19" t="s">
        <v>227</v>
      </c>
      <c r="BM108" s="202" t="s">
        <v>1343</v>
      </c>
    </row>
    <row r="109" spans="1:47" s="2" customFormat="1" ht="11.25">
      <c r="A109" s="36"/>
      <c r="B109" s="37"/>
      <c r="C109" s="38"/>
      <c r="D109" s="204" t="s">
        <v>229</v>
      </c>
      <c r="E109" s="38"/>
      <c r="F109" s="205" t="s">
        <v>1342</v>
      </c>
      <c r="G109" s="38"/>
      <c r="H109" s="38"/>
      <c r="I109" s="111"/>
      <c r="J109" s="38"/>
      <c r="K109" s="38"/>
      <c r="L109" s="41"/>
      <c r="M109" s="206"/>
      <c r="N109" s="207"/>
      <c r="O109" s="66"/>
      <c r="P109" s="66"/>
      <c r="Q109" s="66"/>
      <c r="R109" s="66"/>
      <c r="S109" s="66"/>
      <c r="T109" s="67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9" t="s">
        <v>229</v>
      </c>
      <c r="AU109" s="19" t="s">
        <v>84</v>
      </c>
    </row>
    <row r="110" spans="2:63" s="12" customFormat="1" ht="22.9" customHeight="1">
      <c r="B110" s="175"/>
      <c r="C110" s="176"/>
      <c r="D110" s="177" t="s">
        <v>73</v>
      </c>
      <c r="E110" s="189" t="s">
        <v>633</v>
      </c>
      <c r="F110" s="189" t="s">
        <v>634</v>
      </c>
      <c r="G110" s="176"/>
      <c r="H110" s="176"/>
      <c r="I110" s="179"/>
      <c r="J110" s="190">
        <f>BK110</f>
        <v>0</v>
      </c>
      <c r="K110" s="176"/>
      <c r="L110" s="181"/>
      <c r="M110" s="182"/>
      <c r="N110" s="183"/>
      <c r="O110" s="183"/>
      <c r="P110" s="184">
        <f>SUM(P111:P112)</f>
        <v>0</v>
      </c>
      <c r="Q110" s="183"/>
      <c r="R110" s="184">
        <f>SUM(R111:R112)</f>
        <v>0</v>
      </c>
      <c r="S110" s="183"/>
      <c r="T110" s="185">
        <f>SUM(T111:T112)</f>
        <v>0</v>
      </c>
      <c r="AR110" s="186" t="s">
        <v>82</v>
      </c>
      <c r="AT110" s="187" t="s">
        <v>73</v>
      </c>
      <c r="AU110" s="187" t="s">
        <v>82</v>
      </c>
      <c r="AY110" s="186" t="s">
        <v>221</v>
      </c>
      <c r="BK110" s="188">
        <f>SUM(BK111:BK112)</f>
        <v>0</v>
      </c>
    </row>
    <row r="111" spans="1:65" s="2" customFormat="1" ht="16.5" customHeight="1">
      <c r="A111" s="36"/>
      <c r="B111" s="37"/>
      <c r="C111" s="191" t="s">
        <v>286</v>
      </c>
      <c r="D111" s="191" t="s">
        <v>223</v>
      </c>
      <c r="E111" s="192" t="s">
        <v>636</v>
      </c>
      <c r="F111" s="193" t="s">
        <v>637</v>
      </c>
      <c r="G111" s="194" t="s">
        <v>132</v>
      </c>
      <c r="H111" s="195">
        <v>0.107</v>
      </c>
      <c r="I111" s="196"/>
      <c r="J111" s="197">
        <f>ROUND(I111*H111,2)</f>
        <v>0</v>
      </c>
      <c r="K111" s="193" t="s">
        <v>226</v>
      </c>
      <c r="L111" s="41"/>
      <c r="M111" s="198" t="s">
        <v>21</v>
      </c>
      <c r="N111" s="199" t="s">
        <v>45</v>
      </c>
      <c r="O111" s="66"/>
      <c r="P111" s="200">
        <f>O111*H111</f>
        <v>0</v>
      </c>
      <c r="Q111" s="200">
        <v>0</v>
      </c>
      <c r="R111" s="200">
        <f>Q111*H111</f>
        <v>0</v>
      </c>
      <c r="S111" s="200">
        <v>0</v>
      </c>
      <c r="T111" s="201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202" t="s">
        <v>227</v>
      </c>
      <c r="AT111" s="202" t="s">
        <v>223</v>
      </c>
      <c r="AU111" s="202" t="s">
        <v>84</v>
      </c>
      <c r="AY111" s="19" t="s">
        <v>221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19" t="s">
        <v>82</v>
      </c>
      <c r="BK111" s="203">
        <f>ROUND(I111*H111,2)</f>
        <v>0</v>
      </c>
      <c r="BL111" s="19" t="s">
        <v>227</v>
      </c>
      <c r="BM111" s="202" t="s">
        <v>1344</v>
      </c>
    </row>
    <row r="112" spans="1:47" s="2" customFormat="1" ht="39">
      <c r="A112" s="36"/>
      <c r="B112" s="37"/>
      <c r="C112" s="38"/>
      <c r="D112" s="204" t="s">
        <v>229</v>
      </c>
      <c r="E112" s="38"/>
      <c r="F112" s="205" t="s">
        <v>639</v>
      </c>
      <c r="G112" s="38"/>
      <c r="H112" s="38"/>
      <c r="I112" s="111"/>
      <c r="J112" s="38"/>
      <c r="K112" s="38"/>
      <c r="L112" s="41"/>
      <c r="M112" s="265"/>
      <c r="N112" s="266"/>
      <c r="O112" s="267"/>
      <c r="P112" s="267"/>
      <c r="Q112" s="267"/>
      <c r="R112" s="267"/>
      <c r="S112" s="267"/>
      <c r="T112" s="268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9" t="s">
        <v>229</v>
      </c>
      <c r="AU112" s="19" t="s">
        <v>84</v>
      </c>
    </row>
    <row r="113" spans="1:31" s="2" customFormat="1" ht="6.95" customHeight="1">
      <c r="A113" s="36"/>
      <c r="B113" s="49"/>
      <c r="C113" s="50"/>
      <c r="D113" s="50"/>
      <c r="E113" s="50"/>
      <c r="F113" s="50"/>
      <c r="G113" s="50"/>
      <c r="H113" s="50"/>
      <c r="I113" s="140"/>
      <c r="J113" s="50"/>
      <c r="K113" s="50"/>
      <c r="L113" s="41"/>
      <c r="M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</sheetData>
  <sheetProtection algorithmName="SHA-512" hashValue="A2WDX/6EspGwLXeWDfMAyqk8cm0nRjLEx9xyiHVMQiyeZ8QGNvgZdO9TGi6pxoAot7W+Sv4yjT6o0gCt/eIc6g==" saltValue="DzjX1K25oo34jlyynUBmb5nUDj3dr1qaHiWRWkmqkEqPwI61V/x3byxNyKdGttBhRKPmLuMFODUD/Fx/40GC8A==" spinCount="100000" sheet="1" objects="1" scenarios="1" formatColumns="0" formatRows="0" autoFilter="0"/>
  <autoFilter ref="C81:K112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3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AT2" s="19" t="s">
        <v>90</v>
      </c>
    </row>
    <row r="3" spans="2:46" s="1" customFormat="1" ht="6.95" customHeight="1">
      <c r="B3" s="105"/>
      <c r="C3" s="106"/>
      <c r="D3" s="106"/>
      <c r="E3" s="106"/>
      <c r="F3" s="106"/>
      <c r="G3" s="106"/>
      <c r="H3" s="106"/>
      <c r="I3" s="107"/>
      <c r="J3" s="106"/>
      <c r="K3" s="106"/>
      <c r="L3" s="22"/>
      <c r="AT3" s="19" t="s">
        <v>84</v>
      </c>
    </row>
    <row r="4" spans="2:46" s="1" customFormat="1" ht="24.95" customHeight="1">
      <c r="B4" s="22"/>
      <c r="D4" s="108" t="s">
        <v>112</v>
      </c>
      <c r="I4" s="103"/>
      <c r="L4" s="22"/>
      <c r="M4" s="109" t="s">
        <v>10</v>
      </c>
      <c r="AT4" s="19" t="s">
        <v>4</v>
      </c>
    </row>
    <row r="5" spans="2:12" s="1" customFormat="1" ht="6.95" customHeight="1">
      <c r="B5" s="22"/>
      <c r="I5" s="103"/>
      <c r="L5" s="22"/>
    </row>
    <row r="6" spans="2:12" s="1" customFormat="1" ht="12" customHeight="1">
      <c r="B6" s="22"/>
      <c r="D6" s="110" t="s">
        <v>16</v>
      </c>
      <c r="I6" s="103"/>
      <c r="L6" s="22"/>
    </row>
    <row r="7" spans="2:12" s="1" customFormat="1" ht="16.5" customHeight="1">
      <c r="B7" s="22"/>
      <c r="E7" s="402" t="str">
        <f>'Rekapitulace stavby'!K6</f>
        <v>Rekonstrukce 3.NP ZŠ a MŠ Kořenského</v>
      </c>
      <c r="F7" s="403"/>
      <c r="G7" s="403"/>
      <c r="H7" s="403"/>
      <c r="I7" s="103"/>
      <c r="L7" s="22"/>
    </row>
    <row r="8" spans="1:31" s="2" customFormat="1" ht="12" customHeight="1">
      <c r="A8" s="36"/>
      <c r="B8" s="41"/>
      <c r="C8" s="36"/>
      <c r="D8" s="110" t="s">
        <v>122</v>
      </c>
      <c r="E8" s="36"/>
      <c r="F8" s="36"/>
      <c r="G8" s="36"/>
      <c r="H8" s="36"/>
      <c r="I8" s="111"/>
      <c r="J8" s="36"/>
      <c r="K8" s="36"/>
      <c r="L8" s="112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04" t="s">
        <v>1345</v>
      </c>
      <c r="F9" s="405"/>
      <c r="G9" s="405"/>
      <c r="H9" s="405"/>
      <c r="I9" s="111"/>
      <c r="J9" s="36"/>
      <c r="K9" s="36"/>
      <c r="L9" s="112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111"/>
      <c r="J10" s="36"/>
      <c r="K10" s="36"/>
      <c r="L10" s="112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0" t="s">
        <v>18</v>
      </c>
      <c r="E11" s="36"/>
      <c r="F11" s="113" t="s">
        <v>21</v>
      </c>
      <c r="G11" s="36"/>
      <c r="H11" s="36"/>
      <c r="I11" s="114" t="s">
        <v>20</v>
      </c>
      <c r="J11" s="113" t="s">
        <v>21</v>
      </c>
      <c r="K11" s="36"/>
      <c r="L11" s="112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0" t="s">
        <v>22</v>
      </c>
      <c r="E12" s="36"/>
      <c r="F12" s="113" t="s">
        <v>28</v>
      </c>
      <c r="G12" s="36"/>
      <c r="H12" s="36"/>
      <c r="I12" s="114" t="s">
        <v>24</v>
      </c>
      <c r="J12" s="115" t="str">
        <f>'Rekapitulace stavby'!AN8</f>
        <v>27. 5. 2020</v>
      </c>
      <c r="K12" s="36"/>
      <c r="L12" s="112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111"/>
      <c r="J13" s="36"/>
      <c r="K13" s="36"/>
      <c r="L13" s="112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0" t="s">
        <v>26</v>
      </c>
      <c r="E14" s="36"/>
      <c r="F14" s="36"/>
      <c r="G14" s="36"/>
      <c r="H14" s="36"/>
      <c r="I14" s="114" t="s">
        <v>27</v>
      </c>
      <c r="J14" s="113" t="str">
        <f>IF('Rekapitulace stavby'!AN10="","",'Rekapitulace stavby'!AN10)</f>
        <v/>
      </c>
      <c r="K14" s="36"/>
      <c r="L14" s="112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3" t="str">
        <f>IF('Rekapitulace stavby'!E11="","",'Rekapitulace stavby'!E11)</f>
        <v xml:space="preserve"> </v>
      </c>
      <c r="F15" s="36"/>
      <c r="G15" s="36"/>
      <c r="H15" s="36"/>
      <c r="I15" s="114" t="s">
        <v>29</v>
      </c>
      <c r="J15" s="113" t="str">
        <f>IF('Rekapitulace stavby'!AN11="","",'Rekapitulace stavby'!AN11)</f>
        <v/>
      </c>
      <c r="K15" s="36"/>
      <c r="L15" s="112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111"/>
      <c r="J16" s="36"/>
      <c r="K16" s="36"/>
      <c r="L16" s="112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0" t="s">
        <v>30</v>
      </c>
      <c r="E17" s="36"/>
      <c r="F17" s="36"/>
      <c r="G17" s="36"/>
      <c r="H17" s="36"/>
      <c r="I17" s="114" t="s">
        <v>27</v>
      </c>
      <c r="J17" s="32" t="str">
        <f>'Rekapitulace stavby'!AN13</f>
        <v>Vyplň údaj</v>
      </c>
      <c r="K17" s="36"/>
      <c r="L17" s="112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6" t="str">
        <f>'Rekapitulace stavby'!E14</f>
        <v>Vyplň údaj</v>
      </c>
      <c r="F18" s="407"/>
      <c r="G18" s="407"/>
      <c r="H18" s="407"/>
      <c r="I18" s="114" t="s">
        <v>29</v>
      </c>
      <c r="J18" s="32" t="str">
        <f>'Rekapitulace stavby'!AN14</f>
        <v>Vyplň údaj</v>
      </c>
      <c r="K18" s="36"/>
      <c r="L18" s="112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111"/>
      <c r="J19" s="36"/>
      <c r="K19" s="36"/>
      <c r="L19" s="112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0" t="s">
        <v>32</v>
      </c>
      <c r="E20" s="36"/>
      <c r="F20" s="36"/>
      <c r="G20" s="36"/>
      <c r="H20" s="36"/>
      <c r="I20" s="114" t="s">
        <v>27</v>
      </c>
      <c r="J20" s="113" t="str">
        <f>IF('Rekapitulace stavby'!AN16="","",'Rekapitulace stavby'!AN16)</f>
        <v/>
      </c>
      <c r="K20" s="36"/>
      <c r="L20" s="112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3" t="str">
        <f>IF('Rekapitulace stavby'!E17="","",'Rekapitulace stavby'!E17)</f>
        <v xml:space="preserve"> </v>
      </c>
      <c r="F21" s="36"/>
      <c r="G21" s="36"/>
      <c r="H21" s="36"/>
      <c r="I21" s="114" t="s">
        <v>29</v>
      </c>
      <c r="J21" s="113" t="str">
        <f>IF('Rekapitulace stavby'!AN17="","",'Rekapitulace stavby'!AN17)</f>
        <v/>
      </c>
      <c r="K21" s="36"/>
      <c r="L21" s="112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111"/>
      <c r="J22" s="36"/>
      <c r="K22" s="36"/>
      <c r="L22" s="112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0" t="s">
        <v>34</v>
      </c>
      <c r="E23" s="36"/>
      <c r="F23" s="36"/>
      <c r="G23" s="36"/>
      <c r="H23" s="36"/>
      <c r="I23" s="114" t="s">
        <v>27</v>
      </c>
      <c r="J23" s="113" t="str">
        <f>IF('Rekapitulace stavby'!AN19="","",'Rekapitulace stavby'!AN19)</f>
        <v>60193280</v>
      </c>
      <c r="K23" s="36"/>
      <c r="L23" s="112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3" t="str">
        <f>IF('Rekapitulace stavby'!E20="","",'Rekapitulace stavby'!E20)</f>
        <v>VPÚ DECO Praha, a.s.</v>
      </c>
      <c r="F24" s="36"/>
      <c r="G24" s="36"/>
      <c r="H24" s="36"/>
      <c r="I24" s="114" t="s">
        <v>29</v>
      </c>
      <c r="J24" s="113" t="str">
        <f>IF('Rekapitulace stavby'!AN20="","",'Rekapitulace stavby'!AN20)</f>
        <v>CZ60193280</v>
      </c>
      <c r="K24" s="36"/>
      <c r="L24" s="112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111"/>
      <c r="J25" s="36"/>
      <c r="K25" s="36"/>
      <c r="L25" s="112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0" t="s">
        <v>38</v>
      </c>
      <c r="E26" s="36"/>
      <c r="F26" s="36"/>
      <c r="G26" s="36"/>
      <c r="H26" s="36"/>
      <c r="I26" s="111"/>
      <c r="J26" s="36"/>
      <c r="K26" s="36"/>
      <c r="L26" s="112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6"/>
      <c r="B27" s="117"/>
      <c r="C27" s="116"/>
      <c r="D27" s="116"/>
      <c r="E27" s="408" t="s">
        <v>21</v>
      </c>
      <c r="F27" s="408"/>
      <c r="G27" s="408"/>
      <c r="H27" s="408"/>
      <c r="I27" s="118"/>
      <c r="J27" s="116"/>
      <c r="K27" s="116"/>
      <c r="L27" s="119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111"/>
      <c r="J28" s="36"/>
      <c r="K28" s="36"/>
      <c r="L28" s="112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1"/>
      <c r="E29" s="121"/>
      <c r="F29" s="121"/>
      <c r="G29" s="121"/>
      <c r="H29" s="121"/>
      <c r="I29" s="122"/>
      <c r="J29" s="121"/>
      <c r="K29" s="121"/>
      <c r="L29" s="112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3" t="s">
        <v>40</v>
      </c>
      <c r="E30" s="36"/>
      <c r="F30" s="36"/>
      <c r="G30" s="36"/>
      <c r="H30" s="36"/>
      <c r="I30" s="111"/>
      <c r="J30" s="124">
        <f>ROUND(J99,2)</f>
        <v>0</v>
      </c>
      <c r="K30" s="36"/>
      <c r="L30" s="112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1"/>
      <c r="E31" s="121"/>
      <c r="F31" s="121"/>
      <c r="G31" s="121"/>
      <c r="H31" s="121"/>
      <c r="I31" s="122"/>
      <c r="J31" s="121"/>
      <c r="K31" s="121"/>
      <c r="L31" s="112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5" t="s">
        <v>42</v>
      </c>
      <c r="G32" s="36"/>
      <c r="H32" s="36"/>
      <c r="I32" s="126" t="s">
        <v>41</v>
      </c>
      <c r="J32" s="125" t="s">
        <v>43</v>
      </c>
      <c r="K32" s="36"/>
      <c r="L32" s="112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7" t="s">
        <v>44</v>
      </c>
      <c r="E33" s="110" t="s">
        <v>45</v>
      </c>
      <c r="F33" s="128">
        <f>ROUND((SUM(BE99:BE448)),2)</f>
        <v>0</v>
      </c>
      <c r="G33" s="36"/>
      <c r="H33" s="36"/>
      <c r="I33" s="129">
        <v>0.21</v>
      </c>
      <c r="J33" s="128">
        <f>ROUND(((SUM(BE99:BE448))*I33),2)</f>
        <v>0</v>
      </c>
      <c r="K33" s="36"/>
      <c r="L33" s="112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10" t="s">
        <v>46</v>
      </c>
      <c r="F34" s="128">
        <f>ROUND((SUM(BF99:BF448)),2)</f>
        <v>0</v>
      </c>
      <c r="G34" s="36"/>
      <c r="H34" s="36"/>
      <c r="I34" s="129">
        <v>0.15</v>
      </c>
      <c r="J34" s="128">
        <f>ROUND(((SUM(BF99:BF448))*I34),2)</f>
        <v>0</v>
      </c>
      <c r="K34" s="36"/>
      <c r="L34" s="112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10" t="s">
        <v>47</v>
      </c>
      <c r="F35" s="128">
        <f>ROUND((SUM(BG99:BG448)),2)</f>
        <v>0</v>
      </c>
      <c r="G35" s="36"/>
      <c r="H35" s="36"/>
      <c r="I35" s="129">
        <v>0.21</v>
      </c>
      <c r="J35" s="128">
        <f>0</f>
        <v>0</v>
      </c>
      <c r="K35" s="36"/>
      <c r="L35" s="112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10" t="s">
        <v>48</v>
      </c>
      <c r="F36" s="128">
        <f>ROUND((SUM(BH99:BH448)),2)</f>
        <v>0</v>
      </c>
      <c r="G36" s="36"/>
      <c r="H36" s="36"/>
      <c r="I36" s="129">
        <v>0.15</v>
      </c>
      <c r="J36" s="128">
        <f>0</f>
        <v>0</v>
      </c>
      <c r="K36" s="36"/>
      <c r="L36" s="112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0" t="s">
        <v>49</v>
      </c>
      <c r="F37" s="128">
        <f>ROUND((SUM(BI99:BI448)),2)</f>
        <v>0</v>
      </c>
      <c r="G37" s="36"/>
      <c r="H37" s="36"/>
      <c r="I37" s="129">
        <v>0</v>
      </c>
      <c r="J37" s="128">
        <f>0</f>
        <v>0</v>
      </c>
      <c r="K37" s="36"/>
      <c r="L37" s="112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111"/>
      <c r="J38" s="36"/>
      <c r="K38" s="36"/>
      <c r="L38" s="112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0"/>
      <c r="D39" s="131" t="s">
        <v>50</v>
      </c>
      <c r="E39" s="132"/>
      <c r="F39" s="132"/>
      <c r="G39" s="133" t="s">
        <v>51</v>
      </c>
      <c r="H39" s="134" t="s">
        <v>52</v>
      </c>
      <c r="I39" s="135"/>
      <c r="J39" s="136">
        <f>SUM(J30:J37)</f>
        <v>0</v>
      </c>
      <c r="K39" s="137"/>
      <c r="L39" s="112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8"/>
      <c r="C40" s="139"/>
      <c r="D40" s="139"/>
      <c r="E40" s="139"/>
      <c r="F40" s="139"/>
      <c r="G40" s="139"/>
      <c r="H40" s="139"/>
      <c r="I40" s="140"/>
      <c r="J40" s="139"/>
      <c r="K40" s="139"/>
      <c r="L40" s="112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41"/>
      <c r="C44" s="142"/>
      <c r="D44" s="142"/>
      <c r="E44" s="142"/>
      <c r="F44" s="142"/>
      <c r="G44" s="142"/>
      <c r="H44" s="142"/>
      <c r="I44" s="143"/>
      <c r="J44" s="142"/>
      <c r="K44" s="142"/>
      <c r="L44" s="112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183</v>
      </c>
      <c r="D45" s="38"/>
      <c r="E45" s="38"/>
      <c r="F45" s="38"/>
      <c r="G45" s="38"/>
      <c r="H45" s="38"/>
      <c r="I45" s="111"/>
      <c r="J45" s="38"/>
      <c r="K45" s="38"/>
      <c r="L45" s="112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111"/>
      <c r="J46" s="38"/>
      <c r="K46" s="38"/>
      <c r="L46" s="112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111"/>
      <c r="J47" s="38"/>
      <c r="K47" s="38"/>
      <c r="L47" s="112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9" t="str">
        <f>E7</f>
        <v>Rekonstrukce 3.NP ZŠ a MŠ Kořenského</v>
      </c>
      <c r="F48" s="410"/>
      <c r="G48" s="410"/>
      <c r="H48" s="410"/>
      <c r="I48" s="111"/>
      <c r="J48" s="38"/>
      <c r="K48" s="38"/>
      <c r="L48" s="112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122</v>
      </c>
      <c r="D49" s="38"/>
      <c r="E49" s="38"/>
      <c r="F49" s="38"/>
      <c r="G49" s="38"/>
      <c r="H49" s="38"/>
      <c r="I49" s="111"/>
      <c r="J49" s="38"/>
      <c r="K49" s="38"/>
      <c r="L49" s="112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2" t="str">
        <f>E9</f>
        <v>D00 - Zdravotně technické instalace</v>
      </c>
      <c r="F50" s="411"/>
      <c r="G50" s="411"/>
      <c r="H50" s="411"/>
      <c r="I50" s="111"/>
      <c r="J50" s="38"/>
      <c r="K50" s="38"/>
      <c r="L50" s="112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111"/>
      <c r="J51" s="38"/>
      <c r="K51" s="38"/>
      <c r="L51" s="112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22</v>
      </c>
      <c r="D52" s="38"/>
      <c r="E52" s="38"/>
      <c r="F52" s="29" t="str">
        <f>F12</f>
        <v xml:space="preserve"> </v>
      </c>
      <c r="G52" s="38"/>
      <c r="H52" s="38"/>
      <c r="I52" s="114" t="s">
        <v>24</v>
      </c>
      <c r="J52" s="61" t="str">
        <f>IF(J12="","",J12)</f>
        <v>27. 5. 2020</v>
      </c>
      <c r="K52" s="38"/>
      <c r="L52" s="112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111"/>
      <c r="J53" s="38"/>
      <c r="K53" s="38"/>
      <c r="L53" s="112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1" t="s">
        <v>26</v>
      </c>
      <c r="D54" s="38"/>
      <c r="E54" s="38"/>
      <c r="F54" s="29" t="str">
        <f>E15</f>
        <v xml:space="preserve"> </v>
      </c>
      <c r="G54" s="38"/>
      <c r="H54" s="38"/>
      <c r="I54" s="114" t="s">
        <v>32</v>
      </c>
      <c r="J54" s="34" t="str">
        <f>E21</f>
        <v xml:space="preserve"> </v>
      </c>
      <c r="K54" s="38"/>
      <c r="L54" s="112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25.7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114" t="s">
        <v>34</v>
      </c>
      <c r="J55" s="34" t="str">
        <f>E24</f>
        <v>VPÚ DECO Praha, a.s.</v>
      </c>
      <c r="K55" s="38"/>
      <c r="L55" s="112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1"/>
      <c r="J56" s="38"/>
      <c r="K56" s="38"/>
      <c r="L56" s="112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44" t="s">
        <v>184</v>
      </c>
      <c r="D57" s="145"/>
      <c r="E57" s="145"/>
      <c r="F57" s="145"/>
      <c r="G57" s="145"/>
      <c r="H57" s="145"/>
      <c r="I57" s="146"/>
      <c r="J57" s="147" t="s">
        <v>185</v>
      </c>
      <c r="K57" s="145"/>
      <c r="L57" s="112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1"/>
      <c r="J58" s="38"/>
      <c r="K58" s="38"/>
      <c r="L58" s="112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48" t="s">
        <v>72</v>
      </c>
      <c r="D59" s="38"/>
      <c r="E59" s="38"/>
      <c r="F59" s="38"/>
      <c r="G59" s="38"/>
      <c r="H59" s="38"/>
      <c r="I59" s="111"/>
      <c r="J59" s="79">
        <f>J99</f>
        <v>0</v>
      </c>
      <c r="K59" s="38"/>
      <c r="L59" s="112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186</v>
      </c>
    </row>
    <row r="60" spans="2:12" s="9" customFormat="1" ht="24.95" customHeight="1">
      <c r="B60" s="149"/>
      <c r="C60" s="150"/>
      <c r="D60" s="151" t="s">
        <v>1346</v>
      </c>
      <c r="E60" s="152"/>
      <c r="F60" s="152"/>
      <c r="G60" s="152"/>
      <c r="H60" s="152"/>
      <c r="I60" s="153"/>
      <c r="J60" s="154">
        <f>J100</f>
        <v>0</v>
      </c>
      <c r="K60" s="150"/>
      <c r="L60" s="155"/>
    </row>
    <row r="61" spans="2:12" s="10" customFormat="1" ht="19.9" customHeight="1">
      <c r="B61" s="156"/>
      <c r="C61" s="157"/>
      <c r="D61" s="158" t="s">
        <v>1347</v>
      </c>
      <c r="E61" s="159"/>
      <c r="F61" s="159"/>
      <c r="G61" s="159"/>
      <c r="H61" s="159"/>
      <c r="I61" s="160"/>
      <c r="J61" s="161">
        <f>J101</f>
        <v>0</v>
      </c>
      <c r="K61" s="157"/>
      <c r="L61" s="162"/>
    </row>
    <row r="62" spans="2:12" s="10" customFormat="1" ht="14.85" customHeight="1">
      <c r="B62" s="156"/>
      <c r="C62" s="157"/>
      <c r="D62" s="158" t="s">
        <v>1348</v>
      </c>
      <c r="E62" s="159"/>
      <c r="F62" s="159"/>
      <c r="G62" s="159"/>
      <c r="H62" s="159"/>
      <c r="I62" s="160"/>
      <c r="J62" s="161">
        <f>J102</f>
        <v>0</v>
      </c>
      <c r="K62" s="157"/>
      <c r="L62" s="162"/>
    </row>
    <row r="63" spans="2:12" s="10" customFormat="1" ht="14.85" customHeight="1">
      <c r="B63" s="156"/>
      <c r="C63" s="157"/>
      <c r="D63" s="158" t="s">
        <v>1349</v>
      </c>
      <c r="E63" s="159"/>
      <c r="F63" s="159"/>
      <c r="G63" s="159"/>
      <c r="H63" s="159"/>
      <c r="I63" s="160"/>
      <c r="J63" s="161">
        <f>J148</f>
        <v>0</v>
      </c>
      <c r="K63" s="157"/>
      <c r="L63" s="162"/>
    </row>
    <row r="64" spans="2:12" s="10" customFormat="1" ht="14.85" customHeight="1">
      <c r="B64" s="156"/>
      <c r="C64" s="157"/>
      <c r="D64" s="158" t="s">
        <v>1350</v>
      </c>
      <c r="E64" s="159"/>
      <c r="F64" s="159"/>
      <c r="G64" s="159"/>
      <c r="H64" s="159"/>
      <c r="I64" s="160"/>
      <c r="J64" s="161">
        <f>J169</f>
        <v>0</v>
      </c>
      <c r="K64" s="157"/>
      <c r="L64" s="162"/>
    </row>
    <row r="65" spans="2:12" s="10" customFormat="1" ht="14.85" customHeight="1">
      <c r="B65" s="156"/>
      <c r="C65" s="157"/>
      <c r="D65" s="158" t="s">
        <v>1351</v>
      </c>
      <c r="E65" s="159"/>
      <c r="F65" s="159"/>
      <c r="G65" s="159"/>
      <c r="H65" s="159"/>
      <c r="I65" s="160"/>
      <c r="J65" s="161">
        <f>J174</f>
        <v>0</v>
      </c>
      <c r="K65" s="157"/>
      <c r="L65" s="162"/>
    </row>
    <row r="66" spans="2:12" s="10" customFormat="1" ht="19.9" customHeight="1">
      <c r="B66" s="156"/>
      <c r="C66" s="157"/>
      <c r="D66" s="158" t="s">
        <v>1352</v>
      </c>
      <c r="E66" s="159"/>
      <c r="F66" s="159"/>
      <c r="G66" s="159"/>
      <c r="H66" s="159"/>
      <c r="I66" s="160"/>
      <c r="J66" s="161">
        <f>J193</f>
        <v>0</v>
      </c>
      <c r="K66" s="157"/>
      <c r="L66" s="162"/>
    </row>
    <row r="67" spans="2:12" s="10" customFormat="1" ht="14.85" customHeight="1">
      <c r="B67" s="156"/>
      <c r="C67" s="157"/>
      <c r="D67" s="158" t="s">
        <v>1353</v>
      </c>
      <c r="E67" s="159"/>
      <c r="F67" s="159"/>
      <c r="G67" s="159"/>
      <c r="H67" s="159"/>
      <c r="I67" s="160"/>
      <c r="J67" s="161">
        <f>J194</f>
        <v>0</v>
      </c>
      <c r="K67" s="157"/>
      <c r="L67" s="162"/>
    </row>
    <row r="68" spans="2:12" s="10" customFormat="1" ht="14.85" customHeight="1">
      <c r="B68" s="156"/>
      <c r="C68" s="157"/>
      <c r="D68" s="158" t="s">
        <v>1354</v>
      </c>
      <c r="E68" s="159"/>
      <c r="F68" s="159"/>
      <c r="G68" s="159"/>
      <c r="H68" s="159"/>
      <c r="I68" s="160"/>
      <c r="J68" s="161">
        <f>J276</f>
        <v>0</v>
      </c>
      <c r="K68" s="157"/>
      <c r="L68" s="162"/>
    </row>
    <row r="69" spans="2:12" s="10" customFormat="1" ht="14.85" customHeight="1">
      <c r="B69" s="156"/>
      <c r="C69" s="157"/>
      <c r="D69" s="158" t="s">
        <v>1355</v>
      </c>
      <c r="E69" s="159"/>
      <c r="F69" s="159"/>
      <c r="G69" s="159"/>
      <c r="H69" s="159"/>
      <c r="I69" s="160"/>
      <c r="J69" s="161">
        <f>J337</f>
        <v>0</v>
      </c>
      <c r="K69" s="157"/>
      <c r="L69" s="162"/>
    </row>
    <row r="70" spans="2:12" s="10" customFormat="1" ht="14.85" customHeight="1">
      <c r="B70" s="156"/>
      <c r="C70" s="157"/>
      <c r="D70" s="158" t="s">
        <v>1356</v>
      </c>
      <c r="E70" s="159"/>
      <c r="F70" s="159"/>
      <c r="G70" s="159"/>
      <c r="H70" s="159"/>
      <c r="I70" s="160"/>
      <c r="J70" s="161">
        <f>J342</f>
        <v>0</v>
      </c>
      <c r="K70" s="157"/>
      <c r="L70" s="162"/>
    </row>
    <row r="71" spans="2:12" s="10" customFormat="1" ht="19.9" customHeight="1">
      <c r="B71" s="156"/>
      <c r="C71" s="157"/>
      <c r="D71" s="158" t="s">
        <v>1357</v>
      </c>
      <c r="E71" s="159"/>
      <c r="F71" s="159"/>
      <c r="G71" s="159"/>
      <c r="H71" s="159"/>
      <c r="I71" s="160"/>
      <c r="J71" s="161">
        <f>J360</f>
        <v>0</v>
      </c>
      <c r="K71" s="157"/>
      <c r="L71" s="162"/>
    </row>
    <row r="72" spans="2:12" s="10" customFormat="1" ht="14.85" customHeight="1">
      <c r="B72" s="156"/>
      <c r="C72" s="157"/>
      <c r="D72" s="158" t="s">
        <v>1358</v>
      </c>
      <c r="E72" s="159"/>
      <c r="F72" s="159"/>
      <c r="G72" s="159"/>
      <c r="H72" s="159"/>
      <c r="I72" s="160"/>
      <c r="J72" s="161">
        <f>J361</f>
        <v>0</v>
      </c>
      <c r="K72" s="157"/>
      <c r="L72" s="162"/>
    </row>
    <row r="73" spans="2:12" s="10" customFormat="1" ht="14.85" customHeight="1">
      <c r="B73" s="156"/>
      <c r="C73" s="157"/>
      <c r="D73" s="158" t="s">
        <v>1359</v>
      </c>
      <c r="E73" s="159"/>
      <c r="F73" s="159"/>
      <c r="G73" s="159"/>
      <c r="H73" s="159"/>
      <c r="I73" s="160"/>
      <c r="J73" s="161">
        <f>J372</f>
        <v>0</v>
      </c>
      <c r="K73" s="157"/>
      <c r="L73" s="162"/>
    </row>
    <row r="74" spans="2:12" s="10" customFormat="1" ht="14.85" customHeight="1">
      <c r="B74" s="156"/>
      <c r="C74" s="157"/>
      <c r="D74" s="158" t="s">
        <v>1360</v>
      </c>
      <c r="E74" s="159"/>
      <c r="F74" s="159"/>
      <c r="G74" s="159"/>
      <c r="H74" s="159"/>
      <c r="I74" s="160"/>
      <c r="J74" s="161">
        <f>J381</f>
        <v>0</v>
      </c>
      <c r="K74" s="157"/>
      <c r="L74" s="162"/>
    </row>
    <row r="75" spans="2:12" s="10" customFormat="1" ht="14.85" customHeight="1">
      <c r="B75" s="156"/>
      <c r="C75" s="157"/>
      <c r="D75" s="158" t="s">
        <v>1361</v>
      </c>
      <c r="E75" s="159"/>
      <c r="F75" s="159"/>
      <c r="G75" s="159"/>
      <c r="H75" s="159"/>
      <c r="I75" s="160"/>
      <c r="J75" s="161">
        <f>J392</f>
        <v>0</v>
      </c>
      <c r="K75" s="157"/>
      <c r="L75" s="162"/>
    </row>
    <row r="76" spans="2:12" s="10" customFormat="1" ht="14.85" customHeight="1">
      <c r="B76" s="156"/>
      <c r="C76" s="157"/>
      <c r="D76" s="158" t="s">
        <v>1362</v>
      </c>
      <c r="E76" s="159"/>
      <c r="F76" s="159"/>
      <c r="G76" s="159"/>
      <c r="H76" s="159"/>
      <c r="I76" s="160"/>
      <c r="J76" s="161">
        <f>J403</f>
        <v>0</v>
      </c>
      <c r="K76" s="157"/>
      <c r="L76" s="162"/>
    </row>
    <row r="77" spans="2:12" s="10" customFormat="1" ht="14.85" customHeight="1">
      <c r="B77" s="156"/>
      <c r="C77" s="157"/>
      <c r="D77" s="158" t="s">
        <v>1363</v>
      </c>
      <c r="E77" s="159"/>
      <c r="F77" s="159"/>
      <c r="G77" s="159"/>
      <c r="H77" s="159"/>
      <c r="I77" s="160"/>
      <c r="J77" s="161">
        <f>J414</f>
        <v>0</v>
      </c>
      <c r="K77" s="157"/>
      <c r="L77" s="162"/>
    </row>
    <row r="78" spans="2:12" s="10" customFormat="1" ht="14.85" customHeight="1">
      <c r="B78" s="156"/>
      <c r="C78" s="157"/>
      <c r="D78" s="158" t="s">
        <v>1364</v>
      </c>
      <c r="E78" s="159"/>
      <c r="F78" s="159"/>
      <c r="G78" s="159"/>
      <c r="H78" s="159"/>
      <c r="I78" s="160"/>
      <c r="J78" s="161">
        <f>J427</f>
        <v>0</v>
      </c>
      <c r="K78" s="157"/>
      <c r="L78" s="162"/>
    </row>
    <row r="79" spans="2:12" s="10" customFormat="1" ht="14.85" customHeight="1">
      <c r="B79" s="156"/>
      <c r="C79" s="157"/>
      <c r="D79" s="158" t="s">
        <v>1365</v>
      </c>
      <c r="E79" s="159"/>
      <c r="F79" s="159"/>
      <c r="G79" s="159"/>
      <c r="H79" s="159"/>
      <c r="I79" s="160"/>
      <c r="J79" s="161">
        <f>J436</f>
        <v>0</v>
      </c>
      <c r="K79" s="157"/>
      <c r="L79" s="162"/>
    </row>
    <row r="80" spans="1:31" s="2" customFormat="1" ht="21.75" customHeight="1">
      <c r="A80" s="36"/>
      <c r="B80" s="37"/>
      <c r="C80" s="38"/>
      <c r="D80" s="38"/>
      <c r="E80" s="38"/>
      <c r="F80" s="38"/>
      <c r="G80" s="38"/>
      <c r="H80" s="38"/>
      <c r="I80" s="111"/>
      <c r="J80" s="38"/>
      <c r="K80" s="38"/>
      <c r="L80" s="112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49"/>
      <c r="C81" s="50"/>
      <c r="D81" s="50"/>
      <c r="E81" s="50"/>
      <c r="F81" s="50"/>
      <c r="G81" s="50"/>
      <c r="H81" s="50"/>
      <c r="I81" s="140"/>
      <c r="J81" s="50"/>
      <c r="K81" s="50"/>
      <c r="L81" s="112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5" spans="1:31" s="2" customFormat="1" ht="6.95" customHeight="1">
      <c r="A85" s="36"/>
      <c r="B85" s="51"/>
      <c r="C85" s="52"/>
      <c r="D85" s="52"/>
      <c r="E85" s="52"/>
      <c r="F85" s="52"/>
      <c r="G85" s="52"/>
      <c r="H85" s="52"/>
      <c r="I85" s="143"/>
      <c r="J85" s="52"/>
      <c r="K85" s="52"/>
      <c r="L85" s="112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24.95" customHeight="1">
      <c r="A86" s="36"/>
      <c r="B86" s="37"/>
      <c r="C86" s="25" t="s">
        <v>206</v>
      </c>
      <c r="D86" s="38"/>
      <c r="E86" s="38"/>
      <c r="F86" s="38"/>
      <c r="G86" s="38"/>
      <c r="H86" s="38"/>
      <c r="I86" s="111"/>
      <c r="J86" s="38"/>
      <c r="K86" s="38"/>
      <c r="L86" s="112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6.95" customHeight="1">
      <c r="A87" s="36"/>
      <c r="B87" s="37"/>
      <c r="C87" s="38"/>
      <c r="D87" s="38"/>
      <c r="E87" s="38"/>
      <c r="F87" s="38"/>
      <c r="G87" s="38"/>
      <c r="H87" s="38"/>
      <c r="I87" s="111"/>
      <c r="J87" s="38"/>
      <c r="K87" s="38"/>
      <c r="L87" s="112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1" t="s">
        <v>16</v>
      </c>
      <c r="D88" s="38"/>
      <c r="E88" s="38"/>
      <c r="F88" s="38"/>
      <c r="G88" s="38"/>
      <c r="H88" s="38"/>
      <c r="I88" s="111"/>
      <c r="J88" s="38"/>
      <c r="K88" s="38"/>
      <c r="L88" s="112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>
      <c r="A89" s="36"/>
      <c r="B89" s="37"/>
      <c r="C89" s="38"/>
      <c r="D89" s="38"/>
      <c r="E89" s="409" t="str">
        <f>E7</f>
        <v>Rekonstrukce 3.NP ZŠ a MŠ Kořenského</v>
      </c>
      <c r="F89" s="410"/>
      <c r="G89" s="410"/>
      <c r="H89" s="410"/>
      <c r="I89" s="111"/>
      <c r="J89" s="38"/>
      <c r="K89" s="38"/>
      <c r="L89" s="112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2" customHeight="1">
      <c r="A90" s="36"/>
      <c r="B90" s="37"/>
      <c r="C90" s="31" t="s">
        <v>122</v>
      </c>
      <c r="D90" s="38"/>
      <c r="E90" s="38"/>
      <c r="F90" s="38"/>
      <c r="G90" s="38"/>
      <c r="H90" s="38"/>
      <c r="I90" s="111"/>
      <c r="J90" s="38"/>
      <c r="K90" s="38"/>
      <c r="L90" s="112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6.5" customHeight="1">
      <c r="A91" s="36"/>
      <c r="B91" s="37"/>
      <c r="C91" s="38"/>
      <c r="D91" s="38"/>
      <c r="E91" s="362" t="str">
        <f>E9</f>
        <v>D00 - Zdravotně technické instalace</v>
      </c>
      <c r="F91" s="411"/>
      <c r="G91" s="411"/>
      <c r="H91" s="411"/>
      <c r="I91" s="111"/>
      <c r="J91" s="38"/>
      <c r="K91" s="38"/>
      <c r="L91" s="112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111"/>
      <c r="J92" s="38"/>
      <c r="K92" s="38"/>
      <c r="L92" s="112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2" customHeight="1">
      <c r="A93" s="36"/>
      <c r="B93" s="37"/>
      <c r="C93" s="31" t="s">
        <v>22</v>
      </c>
      <c r="D93" s="38"/>
      <c r="E93" s="38"/>
      <c r="F93" s="29" t="str">
        <f>F12</f>
        <v xml:space="preserve"> </v>
      </c>
      <c r="G93" s="38"/>
      <c r="H93" s="38"/>
      <c r="I93" s="114" t="s">
        <v>24</v>
      </c>
      <c r="J93" s="61" t="str">
        <f>IF(J12="","",J12)</f>
        <v>27. 5. 2020</v>
      </c>
      <c r="K93" s="38"/>
      <c r="L93" s="112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6.95" customHeight="1">
      <c r="A94" s="36"/>
      <c r="B94" s="37"/>
      <c r="C94" s="38"/>
      <c r="D94" s="38"/>
      <c r="E94" s="38"/>
      <c r="F94" s="38"/>
      <c r="G94" s="38"/>
      <c r="H94" s="38"/>
      <c r="I94" s="111"/>
      <c r="J94" s="38"/>
      <c r="K94" s="38"/>
      <c r="L94" s="112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5.2" customHeight="1">
      <c r="A95" s="36"/>
      <c r="B95" s="37"/>
      <c r="C95" s="31" t="s">
        <v>26</v>
      </c>
      <c r="D95" s="38"/>
      <c r="E95" s="38"/>
      <c r="F95" s="29" t="str">
        <f>E15</f>
        <v xml:space="preserve"> </v>
      </c>
      <c r="G95" s="38"/>
      <c r="H95" s="38"/>
      <c r="I95" s="114" t="s">
        <v>32</v>
      </c>
      <c r="J95" s="34" t="str">
        <f>E21</f>
        <v xml:space="preserve"> </v>
      </c>
      <c r="K95" s="38"/>
      <c r="L95" s="112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25.7" customHeight="1">
      <c r="A96" s="36"/>
      <c r="B96" s="37"/>
      <c r="C96" s="31" t="s">
        <v>30</v>
      </c>
      <c r="D96" s="38"/>
      <c r="E96" s="38"/>
      <c r="F96" s="29" t="str">
        <f>IF(E18="","",E18)</f>
        <v>Vyplň údaj</v>
      </c>
      <c r="G96" s="38"/>
      <c r="H96" s="38"/>
      <c r="I96" s="114" t="s">
        <v>34</v>
      </c>
      <c r="J96" s="34" t="str">
        <f>E24</f>
        <v>VPÚ DECO Praha, a.s.</v>
      </c>
      <c r="K96" s="38"/>
      <c r="L96" s="112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10.35" customHeight="1">
      <c r="A97" s="36"/>
      <c r="B97" s="37"/>
      <c r="C97" s="38"/>
      <c r="D97" s="38"/>
      <c r="E97" s="38"/>
      <c r="F97" s="38"/>
      <c r="G97" s="38"/>
      <c r="H97" s="38"/>
      <c r="I97" s="111"/>
      <c r="J97" s="38"/>
      <c r="K97" s="38"/>
      <c r="L97" s="112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31" s="11" customFormat="1" ht="29.25" customHeight="1">
      <c r="A98" s="163"/>
      <c r="B98" s="164"/>
      <c r="C98" s="165" t="s">
        <v>207</v>
      </c>
      <c r="D98" s="166" t="s">
        <v>59</v>
      </c>
      <c r="E98" s="166" t="s">
        <v>55</v>
      </c>
      <c r="F98" s="166" t="s">
        <v>56</v>
      </c>
      <c r="G98" s="166" t="s">
        <v>208</v>
      </c>
      <c r="H98" s="166" t="s">
        <v>209</v>
      </c>
      <c r="I98" s="167" t="s">
        <v>210</v>
      </c>
      <c r="J98" s="166" t="s">
        <v>185</v>
      </c>
      <c r="K98" s="168" t="s">
        <v>211</v>
      </c>
      <c r="L98" s="169"/>
      <c r="M98" s="70" t="s">
        <v>21</v>
      </c>
      <c r="N98" s="71" t="s">
        <v>44</v>
      </c>
      <c r="O98" s="71" t="s">
        <v>212</v>
      </c>
      <c r="P98" s="71" t="s">
        <v>213</v>
      </c>
      <c r="Q98" s="71" t="s">
        <v>214</v>
      </c>
      <c r="R98" s="71" t="s">
        <v>215</v>
      </c>
      <c r="S98" s="71" t="s">
        <v>216</v>
      </c>
      <c r="T98" s="72" t="s">
        <v>217</v>
      </c>
      <c r="U98" s="163"/>
      <c r="V98" s="163"/>
      <c r="W98" s="163"/>
      <c r="X98" s="163"/>
      <c r="Y98" s="163"/>
      <c r="Z98" s="163"/>
      <c r="AA98" s="163"/>
      <c r="AB98" s="163"/>
      <c r="AC98" s="163"/>
      <c r="AD98" s="163"/>
      <c r="AE98" s="163"/>
    </row>
    <row r="99" spans="1:63" s="2" customFormat="1" ht="22.9" customHeight="1">
      <c r="A99" s="36"/>
      <c r="B99" s="37"/>
      <c r="C99" s="77" t="s">
        <v>218</v>
      </c>
      <c r="D99" s="38"/>
      <c r="E99" s="38"/>
      <c r="F99" s="38"/>
      <c r="G99" s="38"/>
      <c r="H99" s="38"/>
      <c r="I99" s="111"/>
      <c r="J99" s="170">
        <f>BK99</f>
        <v>0</v>
      </c>
      <c r="K99" s="38"/>
      <c r="L99" s="41"/>
      <c r="M99" s="73"/>
      <c r="N99" s="171"/>
      <c r="O99" s="74"/>
      <c r="P99" s="172">
        <f>P100</f>
        <v>0</v>
      </c>
      <c r="Q99" s="74"/>
      <c r="R99" s="172">
        <f>R100</f>
        <v>0</v>
      </c>
      <c r="S99" s="74"/>
      <c r="T99" s="173">
        <f>T100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73</v>
      </c>
      <c r="AU99" s="19" t="s">
        <v>186</v>
      </c>
      <c r="BK99" s="174">
        <f>BK100</f>
        <v>0</v>
      </c>
    </row>
    <row r="100" spans="2:63" s="12" customFormat="1" ht="25.9" customHeight="1">
      <c r="B100" s="175"/>
      <c r="C100" s="176"/>
      <c r="D100" s="177" t="s">
        <v>73</v>
      </c>
      <c r="E100" s="178" t="s">
        <v>88</v>
      </c>
      <c r="F100" s="178" t="s">
        <v>1366</v>
      </c>
      <c r="G100" s="176"/>
      <c r="H100" s="176"/>
      <c r="I100" s="179"/>
      <c r="J100" s="180">
        <f>BK100</f>
        <v>0</v>
      </c>
      <c r="K100" s="176"/>
      <c r="L100" s="181"/>
      <c r="M100" s="182"/>
      <c r="N100" s="183"/>
      <c r="O100" s="183"/>
      <c r="P100" s="184">
        <f>P101+P193+P360</f>
        <v>0</v>
      </c>
      <c r="Q100" s="183"/>
      <c r="R100" s="184">
        <f>R101+R193+R360</f>
        <v>0</v>
      </c>
      <c r="S100" s="183"/>
      <c r="T100" s="185">
        <f>T101+T193+T360</f>
        <v>0</v>
      </c>
      <c r="AR100" s="186" t="s">
        <v>82</v>
      </c>
      <c r="AT100" s="187" t="s">
        <v>73</v>
      </c>
      <c r="AU100" s="187" t="s">
        <v>74</v>
      </c>
      <c r="AY100" s="186" t="s">
        <v>221</v>
      </c>
      <c r="BK100" s="188">
        <f>BK101+BK193+BK360</f>
        <v>0</v>
      </c>
    </row>
    <row r="101" spans="2:63" s="12" customFormat="1" ht="22.9" customHeight="1">
      <c r="B101" s="175"/>
      <c r="C101" s="176"/>
      <c r="D101" s="177" t="s">
        <v>73</v>
      </c>
      <c r="E101" s="189" t="s">
        <v>1367</v>
      </c>
      <c r="F101" s="189" t="s">
        <v>1368</v>
      </c>
      <c r="G101" s="176"/>
      <c r="H101" s="176"/>
      <c r="I101" s="179"/>
      <c r="J101" s="190">
        <f>BK101</f>
        <v>0</v>
      </c>
      <c r="K101" s="176"/>
      <c r="L101" s="181"/>
      <c r="M101" s="182"/>
      <c r="N101" s="183"/>
      <c r="O101" s="183"/>
      <c r="P101" s="184">
        <f>P102+P148+P169+P174</f>
        <v>0</v>
      </c>
      <c r="Q101" s="183"/>
      <c r="R101" s="184">
        <f>R102+R148+R169+R174</f>
        <v>0</v>
      </c>
      <c r="S101" s="183"/>
      <c r="T101" s="185">
        <f>T102+T148+T169+T174</f>
        <v>0</v>
      </c>
      <c r="AR101" s="186" t="s">
        <v>82</v>
      </c>
      <c r="AT101" s="187" t="s">
        <v>73</v>
      </c>
      <c r="AU101" s="187" t="s">
        <v>82</v>
      </c>
      <c r="AY101" s="186" t="s">
        <v>221</v>
      </c>
      <c r="BK101" s="188">
        <f>BK102+BK148+BK169+BK174</f>
        <v>0</v>
      </c>
    </row>
    <row r="102" spans="2:63" s="12" customFormat="1" ht="20.85" customHeight="1">
      <c r="B102" s="175"/>
      <c r="C102" s="176"/>
      <c r="D102" s="177" t="s">
        <v>73</v>
      </c>
      <c r="E102" s="189" t="s">
        <v>1369</v>
      </c>
      <c r="F102" s="189" t="s">
        <v>1370</v>
      </c>
      <c r="G102" s="176"/>
      <c r="H102" s="176"/>
      <c r="I102" s="179"/>
      <c r="J102" s="190">
        <f>BK102</f>
        <v>0</v>
      </c>
      <c r="K102" s="176"/>
      <c r="L102" s="181"/>
      <c r="M102" s="182"/>
      <c r="N102" s="183"/>
      <c r="O102" s="183"/>
      <c r="P102" s="184">
        <f>SUM(P103:P147)</f>
        <v>0</v>
      </c>
      <c r="Q102" s="183"/>
      <c r="R102" s="184">
        <f>SUM(R103:R147)</f>
        <v>0</v>
      </c>
      <c r="S102" s="183"/>
      <c r="T102" s="185">
        <f>SUM(T103:T147)</f>
        <v>0</v>
      </c>
      <c r="AR102" s="186" t="s">
        <v>82</v>
      </c>
      <c r="AT102" s="187" t="s">
        <v>73</v>
      </c>
      <c r="AU102" s="187" t="s">
        <v>84</v>
      </c>
      <c r="AY102" s="186" t="s">
        <v>221</v>
      </c>
      <c r="BK102" s="188">
        <f>SUM(BK103:BK147)</f>
        <v>0</v>
      </c>
    </row>
    <row r="103" spans="1:65" s="2" customFormat="1" ht="33" customHeight="1">
      <c r="A103" s="36"/>
      <c r="B103" s="37"/>
      <c r="C103" s="191" t="s">
        <v>82</v>
      </c>
      <c r="D103" s="191" t="s">
        <v>223</v>
      </c>
      <c r="E103" s="192" t="s">
        <v>1371</v>
      </c>
      <c r="F103" s="193" t="s">
        <v>1372</v>
      </c>
      <c r="G103" s="194" t="s">
        <v>129</v>
      </c>
      <c r="H103" s="195">
        <v>8</v>
      </c>
      <c r="I103" s="196"/>
      <c r="J103" s="197">
        <f>ROUND(I103*H103,2)</f>
        <v>0</v>
      </c>
      <c r="K103" s="193" t="s">
        <v>21</v>
      </c>
      <c r="L103" s="41"/>
      <c r="M103" s="198" t="s">
        <v>21</v>
      </c>
      <c r="N103" s="199" t="s">
        <v>45</v>
      </c>
      <c r="O103" s="66"/>
      <c r="P103" s="200">
        <f>O103*H103</f>
        <v>0</v>
      </c>
      <c r="Q103" s="200">
        <v>0</v>
      </c>
      <c r="R103" s="200">
        <f>Q103*H103</f>
        <v>0</v>
      </c>
      <c r="S103" s="200">
        <v>0</v>
      </c>
      <c r="T103" s="201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02" t="s">
        <v>311</v>
      </c>
      <c r="AT103" s="202" t="s">
        <v>223</v>
      </c>
      <c r="AU103" s="202" t="s">
        <v>168</v>
      </c>
      <c r="AY103" s="19" t="s">
        <v>221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19" t="s">
        <v>82</v>
      </c>
      <c r="BK103" s="203">
        <f>ROUND(I103*H103,2)</f>
        <v>0</v>
      </c>
      <c r="BL103" s="19" t="s">
        <v>311</v>
      </c>
      <c r="BM103" s="202" t="s">
        <v>84</v>
      </c>
    </row>
    <row r="104" spans="1:47" s="2" customFormat="1" ht="19.5">
      <c r="A104" s="36"/>
      <c r="B104" s="37"/>
      <c r="C104" s="38"/>
      <c r="D104" s="204" t="s">
        <v>229</v>
      </c>
      <c r="E104" s="38"/>
      <c r="F104" s="205" t="s">
        <v>1372</v>
      </c>
      <c r="G104" s="38"/>
      <c r="H104" s="38"/>
      <c r="I104" s="111"/>
      <c r="J104" s="38"/>
      <c r="K104" s="38"/>
      <c r="L104" s="41"/>
      <c r="M104" s="206"/>
      <c r="N104" s="207"/>
      <c r="O104" s="66"/>
      <c r="P104" s="66"/>
      <c r="Q104" s="66"/>
      <c r="R104" s="66"/>
      <c r="S104" s="66"/>
      <c r="T104" s="67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229</v>
      </c>
      <c r="AU104" s="19" t="s">
        <v>168</v>
      </c>
    </row>
    <row r="105" spans="2:51" s="13" customFormat="1" ht="11.25">
      <c r="B105" s="208"/>
      <c r="C105" s="209"/>
      <c r="D105" s="204" t="s">
        <v>231</v>
      </c>
      <c r="E105" s="210" t="s">
        <v>21</v>
      </c>
      <c r="F105" s="211" t="s">
        <v>1373</v>
      </c>
      <c r="G105" s="209"/>
      <c r="H105" s="212">
        <v>8</v>
      </c>
      <c r="I105" s="213"/>
      <c r="J105" s="209"/>
      <c r="K105" s="209"/>
      <c r="L105" s="214"/>
      <c r="M105" s="215"/>
      <c r="N105" s="216"/>
      <c r="O105" s="216"/>
      <c r="P105" s="216"/>
      <c r="Q105" s="216"/>
      <c r="R105" s="216"/>
      <c r="S105" s="216"/>
      <c r="T105" s="217"/>
      <c r="AT105" s="218" t="s">
        <v>231</v>
      </c>
      <c r="AU105" s="218" t="s">
        <v>168</v>
      </c>
      <c r="AV105" s="13" t="s">
        <v>84</v>
      </c>
      <c r="AW105" s="13" t="s">
        <v>33</v>
      </c>
      <c r="AX105" s="13" t="s">
        <v>74</v>
      </c>
      <c r="AY105" s="218" t="s">
        <v>221</v>
      </c>
    </row>
    <row r="106" spans="2:51" s="14" customFormat="1" ht="11.25">
      <c r="B106" s="219"/>
      <c r="C106" s="220"/>
      <c r="D106" s="204" t="s">
        <v>231</v>
      </c>
      <c r="E106" s="221" t="s">
        <v>21</v>
      </c>
      <c r="F106" s="222" t="s">
        <v>239</v>
      </c>
      <c r="G106" s="220"/>
      <c r="H106" s="223">
        <v>8</v>
      </c>
      <c r="I106" s="224"/>
      <c r="J106" s="220"/>
      <c r="K106" s="220"/>
      <c r="L106" s="225"/>
      <c r="M106" s="226"/>
      <c r="N106" s="227"/>
      <c r="O106" s="227"/>
      <c r="P106" s="227"/>
      <c r="Q106" s="227"/>
      <c r="R106" s="227"/>
      <c r="S106" s="227"/>
      <c r="T106" s="228"/>
      <c r="AT106" s="229" t="s">
        <v>231</v>
      </c>
      <c r="AU106" s="229" t="s">
        <v>168</v>
      </c>
      <c r="AV106" s="14" t="s">
        <v>227</v>
      </c>
      <c r="AW106" s="14" t="s">
        <v>33</v>
      </c>
      <c r="AX106" s="14" t="s">
        <v>82</v>
      </c>
      <c r="AY106" s="229" t="s">
        <v>221</v>
      </c>
    </row>
    <row r="107" spans="1:65" s="2" customFormat="1" ht="33" customHeight="1">
      <c r="A107" s="36"/>
      <c r="B107" s="37"/>
      <c r="C107" s="191" t="s">
        <v>84</v>
      </c>
      <c r="D107" s="191" t="s">
        <v>223</v>
      </c>
      <c r="E107" s="192" t="s">
        <v>1374</v>
      </c>
      <c r="F107" s="193" t="s">
        <v>1375</v>
      </c>
      <c r="G107" s="194" t="s">
        <v>129</v>
      </c>
      <c r="H107" s="195">
        <v>34</v>
      </c>
      <c r="I107" s="196"/>
      <c r="J107" s="197">
        <f>ROUND(I107*H107,2)</f>
        <v>0</v>
      </c>
      <c r="K107" s="193" t="s">
        <v>21</v>
      </c>
      <c r="L107" s="41"/>
      <c r="M107" s="198" t="s">
        <v>21</v>
      </c>
      <c r="N107" s="199" t="s">
        <v>45</v>
      </c>
      <c r="O107" s="66"/>
      <c r="P107" s="200">
        <f>O107*H107</f>
        <v>0</v>
      </c>
      <c r="Q107" s="200">
        <v>0</v>
      </c>
      <c r="R107" s="200">
        <f>Q107*H107</f>
        <v>0</v>
      </c>
      <c r="S107" s="200">
        <v>0</v>
      </c>
      <c r="T107" s="201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202" t="s">
        <v>311</v>
      </c>
      <c r="AT107" s="202" t="s">
        <v>223</v>
      </c>
      <c r="AU107" s="202" t="s">
        <v>168</v>
      </c>
      <c r="AY107" s="19" t="s">
        <v>221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19" t="s">
        <v>82</v>
      </c>
      <c r="BK107" s="203">
        <f>ROUND(I107*H107,2)</f>
        <v>0</v>
      </c>
      <c r="BL107" s="19" t="s">
        <v>311</v>
      </c>
      <c r="BM107" s="202" t="s">
        <v>227</v>
      </c>
    </row>
    <row r="108" spans="1:47" s="2" customFormat="1" ht="19.5">
      <c r="A108" s="36"/>
      <c r="B108" s="37"/>
      <c r="C108" s="38"/>
      <c r="D108" s="204" t="s">
        <v>229</v>
      </c>
      <c r="E108" s="38"/>
      <c r="F108" s="205" t="s">
        <v>1375</v>
      </c>
      <c r="G108" s="38"/>
      <c r="H108" s="38"/>
      <c r="I108" s="111"/>
      <c r="J108" s="38"/>
      <c r="K108" s="38"/>
      <c r="L108" s="41"/>
      <c r="M108" s="206"/>
      <c r="N108" s="207"/>
      <c r="O108" s="66"/>
      <c r="P108" s="66"/>
      <c r="Q108" s="66"/>
      <c r="R108" s="66"/>
      <c r="S108" s="66"/>
      <c r="T108" s="6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229</v>
      </c>
      <c r="AU108" s="19" t="s">
        <v>168</v>
      </c>
    </row>
    <row r="109" spans="2:51" s="13" customFormat="1" ht="11.25">
      <c r="B109" s="208"/>
      <c r="C109" s="209"/>
      <c r="D109" s="204" t="s">
        <v>231</v>
      </c>
      <c r="E109" s="210" t="s">
        <v>21</v>
      </c>
      <c r="F109" s="211" t="s">
        <v>1376</v>
      </c>
      <c r="G109" s="209"/>
      <c r="H109" s="212">
        <v>34</v>
      </c>
      <c r="I109" s="213"/>
      <c r="J109" s="209"/>
      <c r="K109" s="209"/>
      <c r="L109" s="214"/>
      <c r="M109" s="215"/>
      <c r="N109" s="216"/>
      <c r="O109" s="216"/>
      <c r="P109" s="216"/>
      <c r="Q109" s="216"/>
      <c r="R109" s="216"/>
      <c r="S109" s="216"/>
      <c r="T109" s="217"/>
      <c r="AT109" s="218" t="s">
        <v>231</v>
      </c>
      <c r="AU109" s="218" t="s">
        <v>168</v>
      </c>
      <c r="AV109" s="13" t="s">
        <v>84</v>
      </c>
      <c r="AW109" s="13" t="s">
        <v>33</v>
      </c>
      <c r="AX109" s="13" t="s">
        <v>74</v>
      </c>
      <c r="AY109" s="218" t="s">
        <v>221</v>
      </c>
    </row>
    <row r="110" spans="2:51" s="14" customFormat="1" ht="11.25">
      <c r="B110" s="219"/>
      <c r="C110" s="220"/>
      <c r="D110" s="204" t="s">
        <v>231</v>
      </c>
      <c r="E110" s="221" t="s">
        <v>21</v>
      </c>
      <c r="F110" s="222" t="s">
        <v>239</v>
      </c>
      <c r="G110" s="220"/>
      <c r="H110" s="223">
        <v>34</v>
      </c>
      <c r="I110" s="224"/>
      <c r="J110" s="220"/>
      <c r="K110" s="220"/>
      <c r="L110" s="225"/>
      <c r="M110" s="226"/>
      <c r="N110" s="227"/>
      <c r="O110" s="227"/>
      <c r="P110" s="227"/>
      <c r="Q110" s="227"/>
      <c r="R110" s="227"/>
      <c r="S110" s="227"/>
      <c r="T110" s="228"/>
      <c r="AT110" s="229" t="s">
        <v>231</v>
      </c>
      <c r="AU110" s="229" t="s">
        <v>168</v>
      </c>
      <c r="AV110" s="14" t="s">
        <v>227</v>
      </c>
      <c r="AW110" s="14" t="s">
        <v>33</v>
      </c>
      <c r="AX110" s="14" t="s">
        <v>82</v>
      </c>
      <c r="AY110" s="229" t="s">
        <v>221</v>
      </c>
    </row>
    <row r="111" spans="1:65" s="2" customFormat="1" ht="44.25" customHeight="1">
      <c r="A111" s="36"/>
      <c r="B111" s="37"/>
      <c r="C111" s="191" t="s">
        <v>168</v>
      </c>
      <c r="D111" s="191" t="s">
        <v>223</v>
      </c>
      <c r="E111" s="192" t="s">
        <v>1377</v>
      </c>
      <c r="F111" s="193" t="s">
        <v>1378</v>
      </c>
      <c r="G111" s="194" t="s">
        <v>129</v>
      </c>
      <c r="H111" s="195">
        <v>8</v>
      </c>
      <c r="I111" s="196"/>
      <c r="J111" s="197">
        <f>ROUND(I111*H111,2)</f>
        <v>0</v>
      </c>
      <c r="K111" s="193" t="s">
        <v>21</v>
      </c>
      <c r="L111" s="41"/>
      <c r="M111" s="198" t="s">
        <v>21</v>
      </c>
      <c r="N111" s="199" t="s">
        <v>45</v>
      </c>
      <c r="O111" s="66"/>
      <c r="P111" s="200">
        <f>O111*H111</f>
        <v>0</v>
      </c>
      <c r="Q111" s="200">
        <v>0</v>
      </c>
      <c r="R111" s="200">
        <f>Q111*H111</f>
        <v>0</v>
      </c>
      <c r="S111" s="200">
        <v>0</v>
      </c>
      <c r="T111" s="201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202" t="s">
        <v>311</v>
      </c>
      <c r="AT111" s="202" t="s">
        <v>223</v>
      </c>
      <c r="AU111" s="202" t="s">
        <v>168</v>
      </c>
      <c r="AY111" s="19" t="s">
        <v>221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19" t="s">
        <v>82</v>
      </c>
      <c r="BK111" s="203">
        <f>ROUND(I111*H111,2)</f>
        <v>0</v>
      </c>
      <c r="BL111" s="19" t="s">
        <v>311</v>
      </c>
      <c r="BM111" s="202" t="s">
        <v>252</v>
      </c>
    </row>
    <row r="112" spans="1:47" s="2" customFormat="1" ht="39">
      <c r="A112" s="36"/>
      <c r="B112" s="37"/>
      <c r="C112" s="38"/>
      <c r="D112" s="204" t="s">
        <v>229</v>
      </c>
      <c r="E112" s="38"/>
      <c r="F112" s="205" t="s">
        <v>1378</v>
      </c>
      <c r="G112" s="38"/>
      <c r="H112" s="38"/>
      <c r="I112" s="111"/>
      <c r="J112" s="38"/>
      <c r="K112" s="38"/>
      <c r="L112" s="41"/>
      <c r="M112" s="206"/>
      <c r="N112" s="207"/>
      <c r="O112" s="66"/>
      <c r="P112" s="66"/>
      <c r="Q112" s="66"/>
      <c r="R112" s="66"/>
      <c r="S112" s="66"/>
      <c r="T112" s="67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9" t="s">
        <v>229</v>
      </c>
      <c r="AU112" s="19" t="s">
        <v>168</v>
      </c>
    </row>
    <row r="113" spans="2:51" s="13" customFormat="1" ht="11.25">
      <c r="B113" s="208"/>
      <c r="C113" s="209"/>
      <c r="D113" s="204" t="s">
        <v>231</v>
      </c>
      <c r="E113" s="210" t="s">
        <v>21</v>
      </c>
      <c r="F113" s="211" t="s">
        <v>1379</v>
      </c>
      <c r="G113" s="209"/>
      <c r="H113" s="212">
        <v>4</v>
      </c>
      <c r="I113" s="213"/>
      <c r="J113" s="209"/>
      <c r="K113" s="209"/>
      <c r="L113" s="214"/>
      <c r="M113" s="215"/>
      <c r="N113" s="216"/>
      <c r="O113" s="216"/>
      <c r="P113" s="216"/>
      <c r="Q113" s="216"/>
      <c r="R113" s="216"/>
      <c r="S113" s="216"/>
      <c r="T113" s="217"/>
      <c r="AT113" s="218" t="s">
        <v>231</v>
      </c>
      <c r="AU113" s="218" t="s">
        <v>168</v>
      </c>
      <c r="AV113" s="13" t="s">
        <v>84</v>
      </c>
      <c r="AW113" s="13" t="s">
        <v>33</v>
      </c>
      <c r="AX113" s="13" t="s">
        <v>74</v>
      </c>
      <c r="AY113" s="218" t="s">
        <v>221</v>
      </c>
    </row>
    <row r="114" spans="2:51" s="13" customFormat="1" ht="11.25">
      <c r="B114" s="208"/>
      <c r="C114" s="209"/>
      <c r="D114" s="204" t="s">
        <v>231</v>
      </c>
      <c r="E114" s="210" t="s">
        <v>21</v>
      </c>
      <c r="F114" s="211" t="s">
        <v>1380</v>
      </c>
      <c r="G114" s="209"/>
      <c r="H114" s="212">
        <v>4</v>
      </c>
      <c r="I114" s="213"/>
      <c r="J114" s="209"/>
      <c r="K114" s="209"/>
      <c r="L114" s="214"/>
      <c r="M114" s="215"/>
      <c r="N114" s="216"/>
      <c r="O114" s="216"/>
      <c r="P114" s="216"/>
      <c r="Q114" s="216"/>
      <c r="R114" s="216"/>
      <c r="S114" s="216"/>
      <c r="T114" s="217"/>
      <c r="AT114" s="218" t="s">
        <v>231</v>
      </c>
      <c r="AU114" s="218" t="s">
        <v>168</v>
      </c>
      <c r="AV114" s="13" t="s">
        <v>84</v>
      </c>
      <c r="AW114" s="13" t="s">
        <v>33</v>
      </c>
      <c r="AX114" s="13" t="s">
        <v>74</v>
      </c>
      <c r="AY114" s="218" t="s">
        <v>221</v>
      </c>
    </row>
    <row r="115" spans="2:51" s="14" customFormat="1" ht="11.25">
      <c r="B115" s="219"/>
      <c r="C115" s="220"/>
      <c r="D115" s="204" t="s">
        <v>231</v>
      </c>
      <c r="E115" s="221" t="s">
        <v>21</v>
      </c>
      <c r="F115" s="222" t="s">
        <v>239</v>
      </c>
      <c r="G115" s="220"/>
      <c r="H115" s="223">
        <v>8</v>
      </c>
      <c r="I115" s="224"/>
      <c r="J115" s="220"/>
      <c r="K115" s="220"/>
      <c r="L115" s="225"/>
      <c r="M115" s="226"/>
      <c r="N115" s="227"/>
      <c r="O115" s="227"/>
      <c r="P115" s="227"/>
      <c r="Q115" s="227"/>
      <c r="R115" s="227"/>
      <c r="S115" s="227"/>
      <c r="T115" s="228"/>
      <c r="AT115" s="229" t="s">
        <v>231</v>
      </c>
      <c r="AU115" s="229" t="s">
        <v>168</v>
      </c>
      <c r="AV115" s="14" t="s">
        <v>227</v>
      </c>
      <c r="AW115" s="14" t="s">
        <v>33</v>
      </c>
      <c r="AX115" s="14" t="s">
        <v>82</v>
      </c>
      <c r="AY115" s="229" t="s">
        <v>221</v>
      </c>
    </row>
    <row r="116" spans="1:65" s="2" customFormat="1" ht="33" customHeight="1">
      <c r="A116" s="36"/>
      <c r="B116" s="37"/>
      <c r="C116" s="191" t="s">
        <v>227</v>
      </c>
      <c r="D116" s="191" t="s">
        <v>223</v>
      </c>
      <c r="E116" s="192" t="s">
        <v>1381</v>
      </c>
      <c r="F116" s="193" t="s">
        <v>1382</v>
      </c>
      <c r="G116" s="194" t="s">
        <v>129</v>
      </c>
      <c r="H116" s="195">
        <v>28</v>
      </c>
      <c r="I116" s="196"/>
      <c r="J116" s="197">
        <f>ROUND(I116*H116,2)</f>
        <v>0</v>
      </c>
      <c r="K116" s="193" t="s">
        <v>21</v>
      </c>
      <c r="L116" s="41"/>
      <c r="M116" s="198" t="s">
        <v>21</v>
      </c>
      <c r="N116" s="199" t="s">
        <v>45</v>
      </c>
      <c r="O116" s="66"/>
      <c r="P116" s="200">
        <f>O116*H116</f>
        <v>0</v>
      </c>
      <c r="Q116" s="200">
        <v>0</v>
      </c>
      <c r="R116" s="200">
        <f>Q116*H116</f>
        <v>0</v>
      </c>
      <c r="S116" s="200">
        <v>0</v>
      </c>
      <c r="T116" s="201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202" t="s">
        <v>311</v>
      </c>
      <c r="AT116" s="202" t="s">
        <v>223</v>
      </c>
      <c r="AU116" s="202" t="s">
        <v>168</v>
      </c>
      <c r="AY116" s="19" t="s">
        <v>221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19" t="s">
        <v>82</v>
      </c>
      <c r="BK116" s="203">
        <f>ROUND(I116*H116,2)</f>
        <v>0</v>
      </c>
      <c r="BL116" s="19" t="s">
        <v>311</v>
      </c>
      <c r="BM116" s="202" t="s">
        <v>256</v>
      </c>
    </row>
    <row r="117" spans="1:47" s="2" customFormat="1" ht="29.25">
      <c r="A117" s="36"/>
      <c r="B117" s="37"/>
      <c r="C117" s="38"/>
      <c r="D117" s="204" t="s">
        <v>229</v>
      </c>
      <c r="E117" s="38"/>
      <c r="F117" s="205" t="s">
        <v>1382</v>
      </c>
      <c r="G117" s="38"/>
      <c r="H117" s="38"/>
      <c r="I117" s="111"/>
      <c r="J117" s="38"/>
      <c r="K117" s="38"/>
      <c r="L117" s="41"/>
      <c r="M117" s="206"/>
      <c r="N117" s="207"/>
      <c r="O117" s="66"/>
      <c r="P117" s="66"/>
      <c r="Q117" s="66"/>
      <c r="R117" s="66"/>
      <c r="S117" s="66"/>
      <c r="T117" s="67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9" t="s">
        <v>229</v>
      </c>
      <c r="AU117" s="19" t="s">
        <v>168</v>
      </c>
    </row>
    <row r="118" spans="2:51" s="13" customFormat="1" ht="11.25">
      <c r="B118" s="208"/>
      <c r="C118" s="209"/>
      <c r="D118" s="204" t="s">
        <v>231</v>
      </c>
      <c r="E118" s="210" t="s">
        <v>21</v>
      </c>
      <c r="F118" s="211" t="s">
        <v>1383</v>
      </c>
      <c r="G118" s="209"/>
      <c r="H118" s="212">
        <v>28</v>
      </c>
      <c r="I118" s="213"/>
      <c r="J118" s="209"/>
      <c r="K118" s="209"/>
      <c r="L118" s="214"/>
      <c r="M118" s="215"/>
      <c r="N118" s="216"/>
      <c r="O118" s="216"/>
      <c r="P118" s="216"/>
      <c r="Q118" s="216"/>
      <c r="R118" s="216"/>
      <c r="S118" s="216"/>
      <c r="T118" s="217"/>
      <c r="AT118" s="218" t="s">
        <v>231</v>
      </c>
      <c r="AU118" s="218" t="s">
        <v>168</v>
      </c>
      <c r="AV118" s="13" t="s">
        <v>84</v>
      </c>
      <c r="AW118" s="13" t="s">
        <v>33</v>
      </c>
      <c r="AX118" s="13" t="s">
        <v>74</v>
      </c>
      <c r="AY118" s="218" t="s">
        <v>221</v>
      </c>
    </row>
    <row r="119" spans="2:51" s="14" customFormat="1" ht="11.25">
      <c r="B119" s="219"/>
      <c r="C119" s="220"/>
      <c r="D119" s="204" t="s">
        <v>231</v>
      </c>
      <c r="E119" s="221" t="s">
        <v>21</v>
      </c>
      <c r="F119" s="222" t="s">
        <v>239</v>
      </c>
      <c r="G119" s="220"/>
      <c r="H119" s="223">
        <v>28</v>
      </c>
      <c r="I119" s="224"/>
      <c r="J119" s="220"/>
      <c r="K119" s="220"/>
      <c r="L119" s="225"/>
      <c r="M119" s="226"/>
      <c r="N119" s="227"/>
      <c r="O119" s="227"/>
      <c r="P119" s="227"/>
      <c r="Q119" s="227"/>
      <c r="R119" s="227"/>
      <c r="S119" s="227"/>
      <c r="T119" s="228"/>
      <c r="AT119" s="229" t="s">
        <v>231</v>
      </c>
      <c r="AU119" s="229" t="s">
        <v>168</v>
      </c>
      <c r="AV119" s="14" t="s">
        <v>227</v>
      </c>
      <c r="AW119" s="14" t="s">
        <v>33</v>
      </c>
      <c r="AX119" s="14" t="s">
        <v>82</v>
      </c>
      <c r="AY119" s="229" t="s">
        <v>221</v>
      </c>
    </row>
    <row r="120" spans="1:65" s="2" customFormat="1" ht="33" customHeight="1">
      <c r="A120" s="36"/>
      <c r="B120" s="37"/>
      <c r="C120" s="191" t="s">
        <v>160</v>
      </c>
      <c r="D120" s="191" t="s">
        <v>223</v>
      </c>
      <c r="E120" s="192" t="s">
        <v>1384</v>
      </c>
      <c r="F120" s="193" t="s">
        <v>1385</v>
      </c>
      <c r="G120" s="194" t="s">
        <v>129</v>
      </c>
      <c r="H120" s="195">
        <v>4</v>
      </c>
      <c r="I120" s="196"/>
      <c r="J120" s="197">
        <f>ROUND(I120*H120,2)</f>
        <v>0</v>
      </c>
      <c r="K120" s="193" t="s">
        <v>21</v>
      </c>
      <c r="L120" s="41"/>
      <c r="M120" s="198" t="s">
        <v>21</v>
      </c>
      <c r="N120" s="199" t="s">
        <v>45</v>
      </c>
      <c r="O120" s="66"/>
      <c r="P120" s="200">
        <f>O120*H120</f>
        <v>0</v>
      </c>
      <c r="Q120" s="200">
        <v>0</v>
      </c>
      <c r="R120" s="200">
        <f>Q120*H120</f>
        <v>0</v>
      </c>
      <c r="S120" s="200">
        <v>0</v>
      </c>
      <c r="T120" s="201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202" t="s">
        <v>311</v>
      </c>
      <c r="AT120" s="202" t="s">
        <v>223</v>
      </c>
      <c r="AU120" s="202" t="s">
        <v>168</v>
      </c>
      <c r="AY120" s="19" t="s">
        <v>221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19" t="s">
        <v>82</v>
      </c>
      <c r="BK120" s="203">
        <f>ROUND(I120*H120,2)</f>
        <v>0</v>
      </c>
      <c r="BL120" s="19" t="s">
        <v>311</v>
      </c>
      <c r="BM120" s="202" t="s">
        <v>116</v>
      </c>
    </row>
    <row r="121" spans="1:47" s="2" customFormat="1" ht="19.5">
      <c r="A121" s="36"/>
      <c r="B121" s="37"/>
      <c r="C121" s="38"/>
      <c r="D121" s="204" t="s">
        <v>229</v>
      </c>
      <c r="E121" s="38"/>
      <c r="F121" s="205" t="s">
        <v>1386</v>
      </c>
      <c r="G121" s="38"/>
      <c r="H121" s="38"/>
      <c r="I121" s="111"/>
      <c r="J121" s="38"/>
      <c r="K121" s="38"/>
      <c r="L121" s="41"/>
      <c r="M121" s="206"/>
      <c r="N121" s="207"/>
      <c r="O121" s="66"/>
      <c r="P121" s="66"/>
      <c r="Q121" s="66"/>
      <c r="R121" s="66"/>
      <c r="S121" s="66"/>
      <c r="T121" s="67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9" t="s">
        <v>229</v>
      </c>
      <c r="AU121" s="19" t="s">
        <v>168</v>
      </c>
    </row>
    <row r="122" spans="2:51" s="13" customFormat="1" ht="11.25">
      <c r="B122" s="208"/>
      <c r="C122" s="209"/>
      <c r="D122" s="204" t="s">
        <v>231</v>
      </c>
      <c r="E122" s="210" t="s">
        <v>21</v>
      </c>
      <c r="F122" s="211" t="s">
        <v>1387</v>
      </c>
      <c r="G122" s="209"/>
      <c r="H122" s="212">
        <v>4</v>
      </c>
      <c r="I122" s="213"/>
      <c r="J122" s="209"/>
      <c r="K122" s="209"/>
      <c r="L122" s="214"/>
      <c r="M122" s="215"/>
      <c r="N122" s="216"/>
      <c r="O122" s="216"/>
      <c r="P122" s="216"/>
      <c r="Q122" s="216"/>
      <c r="R122" s="216"/>
      <c r="S122" s="216"/>
      <c r="T122" s="217"/>
      <c r="AT122" s="218" t="s">
        <v>231</v>
      </c>
      <c r="AU122" s="218" t="s">
        <v>168</v>
      </c>
      <c r="AV122" s="13" t="s">
        <v>84</v>
      </c>
      <c r="AW122" s="13" t="s">
        <v>33</v>
      </c>
      <c r="AX122" s="13" t="s">
        <v>74</v>
      </c>
      <c r="AY122" s="218" t="s">
        <v>221</v>
      </c>
    </row>
    <row r="123" spans="2:51" s="14" customFormat="1" ht="11.25">
      <c r="B123" s="219"/>
      <c r="C123" s="220"/>
      <c r="D123" s="204" t="s">
        <v>231</v>
      </c>
      <c r="E123" s="221" t="s">
        <v>21</v>
      </c>
      <c r="F123" s="222" t="s">
        <v>239</v>
      </c>
      <c r="G123" s="220"/>
      <c r="H123" s="223">
        <v>4</v>
      </c>
      <c r="I123" s="224"/>
      <c r="J123" s="220"/>
      <c r="K123" s="220"/>
      <c r="L123" s="225"/>
      <c r="M123" s="226"/>
      <c r="N123" s="227"/>
      <c r="O123" s="227"/>
      <c r="P123" s="227"/>
      <c r="Q123" s="227"/>
      <c r="R123" s="227"/>
      <c r="S123" s="227"/>
      <c r="T123" s="228"/>
      <c r="AT123" s="229" t="s">
        <v>231</v>
      </c>
      <c r="AU123" s="229" t="s">
        <v>168</v>
      </c>
      <c r="AV123" s="14" t="s">
        <v>227</v>
      </c>
      <c r="AW123" s="14" t="s">
        <v>33</v>
      </c>
      <c r="AX123" s="14" t="s">
        <v>82</v>
      </c>
      <c r="AY123" s="229" t="s">
        <v>221</v>
      </c>
    </row>
    <row r="124" spans="1:65" s="2" customFormat="1" ht="33" customHeight="1">
      <c r="A124" s="36"/>
      <c r="B124" s="37"/>
      <c r="C124" s="191" t="s">
        <v>252</v>
      </c>
      <c r="D124" s="191" t="s">
        <v>223</v>
      </c>
      <c r="E124" s="192" t="s">
        <v>1388</v>
      </c>
      <c r="F124" s="193" t="s">
        <v>1389</v>
      </c>
      <c r="G124" s="194" t="s">
        <v>129</v>
      </c>
      <c r="H124" s="195">
        <v>2</v>
      </c>
      <c r="I124" s="196"/>
      <c r="J124" s="197">
        <f>ROUND(I124*H124,2)</f>
        <v>0</v>
      </c>
      <c r="K124" s="193" t="s">
        <v>21</v>
      </c>
      <c r="L124" s="41"/>
      <c r="M124" s="198" t="s">
        <v>21</v>
      </c>
      <c r="N124" s="199" t="s">
        <v>45</v>
      </c>
      <c r="O124" s="66"/>
      <c r="P124" s="200">
        <f>O124*H124</f>
        <v>0</v>
      </c>
      <c r="Q124" s="200">
        <v>0</v>
      </c>
      <c r="R124" s="200">
        <f>Q124*H124</f>
        <v>0</v>
      </c>
      <c r="S124" s="200">
        <v>0</v>
      </c>
      <c r="T124" s="201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02" t="s">
        <v>311</v>
      </c>
      <c r="AT124" s="202" t="s">
        <v>223</v>
      </c>
      <c r="AU124" s="202" t="s">
        <v>168</v>
      </c>
      <c r="AY124" s="19" t="s">
        <v>221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19" t="s">
        <v>82</v>
      </c>
      <c r="BK124" s="203">
        <f>ROUND(I124*H124,2)</f>
        <v>0</v>
      </c>
      <c r="BL124" s="19" t="s">
        <v>311</v>
      </c>
      <c r="BM124" s="202" t="s">
        <v>286</v>
      </c>
    </row>
    <row r="125" spans="1:47" s="2" customFormat="1" ht="19.5">
      <c r="A125" s="36"/>
      <c r="B125" s="37"/>
      <c r="C125" s="38"/>
      <c r="D125" s="204" t="s">
        <v>229</v>
      </c>
      <c r="E125" s="38"/>
      <c r="F125" s="205" t="s">
        <v>1390</v>
      </c>
      <c r="G125" s="38"/>
      <c r="H125" s="38"/>
      <c r="I125" s="111"/>
      <c r="J125" s="38"/>
      <c r="K125" s="38"/>
      <c r="L125" s="41"/>
      <c r="M125" s="206"/>
      <c r="N125" s="207"/>
      <c r="O125" s="66"/>
      <c r="P125" s="66"/>
      <c r="Q125" s="66"/>
      <c r="R125" s="66"/>
      <c r="S125" s="66"/>
      <c r="T125" s="67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9" t="s">
        <v>229</v>
      </c>
      <c r="AU125" s="19" t="s">
        <v>168</v>
      </c>
    </row>
    <row r="126" spans="2:51" s="13" customFormat="1" ht="11.25">
      <c r="B126" s="208"/>
      <c r="C126" s="209"/>
      <c r="D126" s="204" t="s">
        <v>231</v>
      </c>
      <c r="E126" s="210" t="s">
        <v>21</v>
      </c>
      <c r="F126" s="211" t="s">
        <v>1391</v>
      </c>
      <c r="G126" s="209"/>
      <c r="H126" s="212">
        <v>2</v>
      </c>
      <c r="I126" s="213"/>
      <c r="J126" s="209"/>
      <c r="K126" s="209"/>
      <c r="L126" s="214"/>
      <c r="M126" s="215"/>
      <c r="N126" s="216"/>
      <c r="O126" s="216"/>
      <c r="P126" s="216"/>
      <c r="Q126" s="216"/>
      <c r="R126" s="216"/>
      <c r="S126" s="216"/>
      <c r="T126" s="217"/>
      <c r="AT126" s="218" t="s">
        <v>231</v>
      </c>
      <c r="AU126" s="218" t="s">
        <v>168</v>
      </c>
      <c r="AV126" s="13" t="s">
        <v>84</v>
      </c>
      <c r="AW126" s="13" t="s">
        <v>33</v>
      </c>
      <c r="AX126" s="13" t="s">
        <v>74</v>
      </c>
      <c r="AY126" s="218" t="s">
        <v>221</v>
      </c>
    </row>
    <row r="127" spans="2:51" s="14" customFormat="1" ht="11.25">
      <c r="B127" s="219"/>
      <c r="C127" s="220"/>
      <c r="D127" s="204" t="s">
        <v>231</v>
      </c>
      <c r="E127" s="221" t="s">
        <v>21</v>
      </c>
      <c r="F127" s="222" t="s">
        <v>239</v>
      </c>
      <c r="G127" s="220"/>
      <c r="H127" s="223">
        <v>2</v>
      </c>
      <c r="I127" s="224"/>
      <c r="J127" s="220"/>
      <c r="K127" s="220"/>
      <c r="L127" s="225"/>
      <c r="M127" s="226"/>
      <c r="N127" s="227"/>
      <c r="O127" s="227"/>
      <c r="P127" s="227"/>
      <c r="Q127" s="227"/>
      <c r="R127" s="227"/>
      <c r="S127" s="227"/>
      <c r="T127" s="228"/>
      <c r="AT127" s="229" t="s">
        <v>231</v>
      </c>
      <c r="AU127" s="229" t="s">
        <v>168</v>
      </c>
      <c r="AV127" s="14" t="s">
        <v>227</v>
      </c>
      <c r="AW127" s="14" t="s">
        <v>33</v>
      </c>
      <c r="AX127" s="14" t="s">
        <v>82</v>
      </c>
      <c r="AY127" s="229" t="s">
        <v>221</v>
      </c>
    </row>
    <row r="128" spans="1:65" s="2" customFormat="1" ht="33" customHeight="1">
      <c r="A128" s="36"/>
      <c r="B128" s="37"/>
      <c r="C128" s="191" t="s">
        <v>259</v>
      </c>
      <c r="D128" s="191" t="s">
        <v>223</v>
      </c>
      <c r="E128" s="192" t="s">
        <v>1392</v>
      </c>
      <c r="F128" s="193" t="s">
        <v>1393</v>
      </c>
      <c r="G128" s="194" t="s">
        <v>129</v>
      </c>
      <c r="H128" s="195">
        <v>8</v>
      </c>
      <c r="I128" s="196"/>
      <c r="J128" s="197">
        <f>ROUND(I128*H128,2)</f>
        <v>0</v>
      </c>
      <c r="K128" s="193" t="s">
        <v>21</v>
      </c>
      <c r="L128" s="41"/>
      <c r="M128" s="198" t="s">
        <v>21</v>
      </c>
      <c r="N128" s="199" t="s">
        <v>45</v>
      </c>
      <c r="O128" s="66"/>
      <c r="P128" s="200">
        <f>O128*H128</f>
        <v>0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02" t="s">
        <v>311</v>
      </c>
      <c r="AT128" s="202" t="s">
        <v>223</v>
      </c>
      <c r="AU128" s="202" t="s">
        <v>168</v>
      </c>
      <c r="AY128" s="19" t="s">
        <v>221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19" t="s">
        <v>82</v>
      </c>
      <c r="BK128" s="203">
        <f>ROUND(I128*H128,2)</f>
        <v>0</v>
      </c>
      <c r="BL128" s="19" t="s">
        <v>311</v>
      </c>
      <c r="BM128" s="202" t="s">
        <v>300</v>
      </c>
    </row>
    <row r="129" spans="1:47" s="2" customFormat="1" ht="19.5">
      <c r="A129" s="36"/>
      <c r="B129" s="37"/>
      <c r="C129" s="38"/>
      <c r="D129" s="204" t="s">
        <v>229</v>
      </c>
      <c r="E129" s="38"/>
      <c r="F129" s="205" t="s">
        <v>1393</v>
      </c>
      <c r="G129" s="38"/>
      <c r="H129" s="38"/>
      <c r="I129" s="111"/>
      <c r="J129" s="38"/>
      <c r="K129" s="38"/>
      <c r="L129" s="41"/>
      <c r="M129" s="206"/>
      <c r="N129" s="207"/>
      <c r="O129" s="66"/>
      <c r="P129" s="66"/>
      <c r="Q129" s="66"/>
      <c r="R129" s="66"/>
      <c r="S129" s="66"/>
      <c r="T129" s="67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9" t="s">
        <v>229</v>
      </c>
      <c r="AU129" s="19" t="s">
        <v>168</v>
      </c>
    </row>
    <row r="130" spans="2:51" s="13" customFormat="1" ht="11.25">
      <c r="B130" s="208"/>
      <c r="C130" s="209"/>
      <c r="D130" s="204" t="s">
        <v>231</v>
      </c>
      <c r="E130" s="210" t="s">
        <v>21</v>
      </c>
      <c r="F130" s="211" t="s">
        <v>1394</v>
      </c>
      <c r="G130" s="209"/>
      <c r="H130" s="212">
        <v>8</v>
      </c>
      <c r="I130" s="213"/>
      <c r="J130" s="209"/>
      <c r="K130" s="209"/>
      <c r="L130" s="214"/>
      <c r="M130" s="215"/>
      <c r="N130" s="216"/>
      <c r="O130" s="216"/>
      <c r="P130" s="216"/>
      <c r="Q130" s="216"/>
      <c r="R130" s="216"/>
      <c r="S130" s="216"/>
      <c r="T130" s="217"/>
      <c r="AT130" s="218" t="s">
        <v>231</v>
      </c>
      <c r="AU130" s="218" t="s">
        <v>168</v>
      </c>
      <c r="AV130" s="13" t="s">
        <v>84</v>
      </c>
      <c r="AW130" s="13" t="s">
        <v>33</v>
      </c>
      <c r="AX130" s="13" t="s">
        <v>74</v>
      </c>
      <c r="AY130" s="218" t="s">
        <v>221</v>
      </c>
    </row>
    <row r="131" spans="2:51" s="14" customFormat="1" ht="11.25">
      <c r="B131" s="219"/>
      <c r="C131" s="220"/>
      <c r="D131" s="204" t="s">
        <v>231</v>
      </c>
      <c r="E131" s="221" t="s">
        <v>21</v>
      </c>
      <c r="F131" s="222" t="s">
        <v>239</v>
      </c>
      <c r="G131" s="220"/>
      <c r="H131" s="223">
        <v>8</v>
      </c>
      <c r="I131" s="224"/>
      <c r="J131" s="220"/>
      <c r="K131" s="220"/>
      <c r="L131" s="225"/>
      <c r="M131" s="226"/>
      <c r="N131" s="227"/>
      <c r="O131" s="227"/>
      <c r="P131" s="227"/>
      <c r="Q131" s="227"/>
      <c r="R131" s="227"/>
      <c r="S131" s="227"/>
      <c r="T131" s="228"/>
      <c r="AT131" s="229" t="s">
        <v>231</v>
      </c>
      <c r="AU131" s="229" t="s">
        <v>168</v>
      </c>
      <c r="AV131" s="14" t="s">
        <v>227</v>
      </c>
      <c r="AW131" s="14" t="s">
        <v>33</v>
      </c>
      <c r="AX131" s="14" t="s">
        <v>82</v>
      </c>
      <c r="AY131" s="229" t="s">
        <v>221</v>
      </c>
    </row>
    <row r="132" spans="1:65" s="2" customFormat="1" ht="44.25" customHeight="1">
      <c r="A132" s="36"/>
      <c r="B132" s="37"/>
      <c r="C132" s="191" t="s">
        <v>256</v>
      </c>
      <c r="D132" s="191" t="s">
        <v>223</v>
      </c>
      <c r="E132" s="192" t="s">
        <v>1395</v>
      </c>
      <c r="F132" s="193" t="s">
        <v>1396</v>
      </c>
      <c r="G132" s="194" t="s">
        <v>129</v>
      </c>
      <c r="H132" s="195">
        <v>8</v>
      </c>
      <c r="I132" s="196"/>
      <c r="J132" s="197">
        <f>ROUND(I132*H132,2)</f>
        <v>0</v>
      </c>
      <c r="K132" s="193" t="s">
        <v>21</v>
      </c>
      <c r="L132" s="41"/>
      <c r="M132" s="198" t="s">
        <v>21</v>
      </c>
      <c r="N132" s="199" t="s">
        <v>45</v>
      </c>
      <c r="O132" s="66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02" t="s">
        <v>311</v>
      </c>
      <c r="AT132" s="202" t="s">
        <v>223</v>
      </c>
      <c r="AU132" s="202" t="s">
        <v>168</v>
      </c>
      <c r="AY132" s="19" t="s">
        <v>221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9" t="s">
        <v>82</v>
      </c>
      <c r="BK132" s="203">
        <f>ROUND(I132*H132,2)</f>
        <v>0</v>
      </c>
      <c r="BL132" s="19" t="s">
        <v>311</v>
      </c>
      <c r="BM132" s="202" t="s">
        <v>311</v>
      </c>
    </row>
    <row r="133" spans="1:47" s="2" customFormat="1" ht="39">
      <c r="A133" s="36"/>
      <c r="B133" s="37"/>
      <c r="C133" s="38"/>
      <c r="D133" s="204" t="s">
        <v>229</v>
      </c>
      <c r="E133" s="38"/>
      <c r="F133" s="205" t="s">
        <v>1396</v>
      </c>
      <c r="G133" s="38"/>
      <c r="H133" s="38"/>
      <c r="I133" s="111"/>
      <c r="J133" s="38"/>
      <c r="K133" s="38"/>
      <c r="L133" s="41"/>
      <c r="M133" s="206"/>
      <c r="N133" s="207"/>
      <c r="O133" s="66"/>
      <c r="P133" s="66"/>
      <c r="Q133" s="66"/>
      <c r="R133" s="66"/>
      <c r="S133" s="66"/>
      <c r="T133" s="67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9" t="s">
        <v>229</v>
      </c>
      <c r="AU133" s="19" t="s">
        <v>168</v>
      </c>
    </row>
    <row r="134" spans="2:51" s="13" customFormat="1" ht="11.25">
      <c r="B134" s="208"/>
      <c r="C134" s="209"/>
      <c r="D134" s="204" t="s">
        <v>231</v>
      </c>
      <c r="E134" s="210" t="s">
        <v>21</v>
      </c>
      <c r="F134" s="211" t="s">
        <v>1394</v>
      </c>
      <c r="G134" s="209"/>
      <c r="H134" s="212">
        <v>8</v>
      </c>
      <c r="I134" s="213"/>
      <c r="J134" s="209"/>
      <c r="K134" s="209"/>
      <c r="L134" s="214"/>
      <c r="M134" s="215"/>
      <c r="N134" s="216"/>
      <c r="O134" s="216"/>
      <c r="P134" s="216"/>
      <c r="Q134" s="216"/>
      <c r="R134" s="216"/>
      <c r="S134" s="216"/>
      <c r="T134" s="217"/>
      <c r="AT134" s="218" t="s">
        <v>231</v>
      </c>
      <c r="AU134" s="218" t="s">
        <v>168</v>
      </c>
      <c r="AV134" s="13" t="s">
        <v>84</v>
      </c>
      <c r="AW134" s="13" t="s">
        <v>33</v>
      </c>
      <c r="AX134" s="13" t="s">
        <v>74</v>
      </c>
      <c r="AY134" s="218" t="s">
        <v>221</v>
      </c>
    </row>
    <row r="135" spans="2:51" s="14" customFormat="1" ht="11.25">
      <c r="B135" s="219"/>
      <c r="C135" s="220"/>
      <c r="D135" s="204" t="s">
        <v>231</v>
      </c>
      <c r="E135" s="221" t="s">
        <v>21</v>
      </c>
      <c r="F135" s="222" t="s">
        <v>239</v>
      </c>
      <c r="G135" s="220"/>
      <c r="H135" s="223">
        <v>8</v>
      </c>
      <c r="I135" s="224"/>
      <c r="J135" s="220"/>
      <c r="K135" s="220"/>
      <c r="L135" s="225"/>
      <c r="M135" s="226"/>
      <c r="N135" s="227"/>
      <c r="O135" s="227"/>
      <c r="P135" s="227"/>
      <c r="Q135" s="227"/>
      <c r="R135" s="227"/>
      <c r="S135" s="227"/>
      <c r="T135" s="228"/>
      <c r="AT135" s="229" t="s">
        <v>231</v>
      </c>
      <c r="AU135" s="229" t="s">
        <v>168</v>
      </c>
      <c r="AV135" s="14" t="s">
        <v>227</v>
      </c>
      <c r="AW135" s="14" t="s">
        <v>33</v>
      </c>
      <c r="AX135" s="14" t="s">
        <v>82</v>
      </c>
      <c r="AY135" s="229" t="s">
        <v>221</v>
      </c>
    </row>
    <row r="136" spans="1:65" s="2" customFormat="1" ht="33" customHeight="1">
      <c r="A136" s="36"/>
      <c r="B136" s="37"/>
      <c r="C136" s="191" t="s">
        <v>270</v>
      </c>
      <c r="D136" s="191" t="s">
        <v>223</v>
      </c>
      <c r="E136" s="192" t="s">
        <v>1397</v>
      </c>
      <c r="F136" s="193" t="s">
        <v>1398</v>
      </c>
      <c r="G136" s="194" t="s">
        <v>129</v>
      </c>
      <c r="H136" s="195">
        <v>18</v>
      </c>
      <c r="I136" s="196"/>
      <c r="J136" s="197">
        <f>ROUND(I136*H136,2)</f>
        <v>0</v>
      </c>
      <c r="K136" s="193" t="s">
        <v>21</v>
      </c>
      <c r="L136" s="41"/>
      <c r="M136" s="198" t="s">
        <v>21</v>
      </c>
      <c r="N136" s="199" t="s">
        <v>45</v>
      </c>
      <c r="O136" s="66"/>
      <c r="P136" s="200">
        <f>O136*H136</f>
        <v>0</v>
      </c>
      <c r="Q136" s="200">
        <v>0</v>
      </c>
      <c r="R136" s="200">
        <f>Q136*H136</f>
        <v>0</v>
      </c>
      <c r="S136" s="200">
        <v>0</v>
      </c>
      <c r="T136" s="201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02" t="s">
        <v>311</v>
      </c>
      <c r="AT136" s="202" t="s">
        <v>223</v>
      </c>
      <c r="AU136" s="202" t="s">
        <v>168</v>
      </c>
      <c r="AY136" s="19" t="s">
        <v>221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9" t="s">
        <v>82</v>
      </c>
      <c r="BK136" s="203">
        <f>ROUND(I136*H136,2)</f>
        <v>0</v>
      </c>
      <c r="BL136" s="19" t="s">
        <v>311</v>
      </c>
      <c r="BM136" s="202" t="s">
        <v>321</v>
      </c>
    </row>
    <row r="137" spans="1:47" s="2" customFormat="1" ht="19.5">
      <c r="A137" s="36"/>
      <c r="B137" s="37"/>
      <c r="C137" s="38"/>
      <c r="D137" s="204" t="s">
        <v>229</v>
      </c>
      <c r="E137" s="38"/>
      <c r="F137" s="205" t="s">
        <v>1398</v>
      </c>
      <c r="G137" s="38"/>
      <c r="H137" s="38"/>
      <c r="I137" s="111"/>
      <c r="J137" s="38"/>
      <c r="K137" s="38"/>
      <c r="L137" s="41"/>
      <c r="M137" s="206"/>
      <c r="N137" s="207"/>
      <c r="O137" s="66"/>
      <c r="P137" s="66"/>
      <c r="Q137" s="66"/>
      <c r="R137" s="66"/>
      <c r="S137" s="66"/>
      <c r="T137" s="67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9" t="s">
        <v>229</v>
      </c>
      <c r="AU137" s="19" t="s">
        <v>168</v>
      </c>
    </row>
    <row r="138" spans="2:51" s="13" customFormat="1" ht="11.25">
      <c r="B138" s="208"/>
      <c r="C138" s="209"/>
      <c r="D138" s="204" t="s">
        <v>231</v>
      </c>
      <c r="E138" s="210" t="s">
        <v>21</v>
      </c>
      <c r="F138" s="211" t="s">
        <v>1399</v>
      </c>
      <c r="G138" s="209"/>
      <c r="H138" s="212">
        <v>18</v>
      </c>
      <c r="I138" s="213"/>
      <c r="J138" s="209"/>
      <c r="K138" s="209"/>
      <c r="L138" s="214"/>
      <c r="M138" s="215"/>
      <c r="N138" s="216"/>
      <c r="O138" s="216"/>
      <c r="P138" s="216"/>
      <c r="Q138" s="216"/>
      <c r="R138" s="216"/>
      <c r="S138" s="216"/>
      <c r="T138" s="217"/>
      <c r="AT138" s="218" t="s">
        <v>231</v>
      </c>
      <c r="AU138" s="218" t="s">
        <v>168</v>
      </c>
      <c r="AV138" s="13" t="s">
        <v>84</v>
      </c>
      <c r="AW138" s="13" t="s">
        <v>33</v>
      </c>
      <c r="AX138" s="13" t="s">
        <v>74</v>
      </c>
      <c r="AY138" s="218" t="s">
        <v>221</v>
      </c>
    </row>
    <row r="139" spans="2:51" s="14" customFormat="1" ht="11.25">
      <c r="B139" s="219"/>
      <c r="C139" s="220"/>
      <c r="D139" s="204" t="s">
        <v>231</v>
      </c>
      <c r="E139" s="221" t="s">
        <v>21</v>
      </c>
      <c r="F139" s="222" t="s">
        <v>239</v>
      </c>
      <c r="G139" s="220"/>
      <c r="H139" s="223">
        <v>18</v>
      </c>
      <c r="I139" s="224"/>
      <c r="J139" s="220"/>
      <c r="K139" s="220"/>
      <c r="L139" s="225"/>
      <c r="M139" s="226"/>
      <c r="N139" s="227"/>
      <c r="O139" s="227"/>
      <c r="P139" s="227"/>
      <c r="Q139" s="227"/>
      <c r="R139" s="227"/>
      <c r="S139" s="227"/>
      <c r="T139" s="228"/>
      <c r="AT139" s="229" t="s">
        <v>231</v>
      </c>
      <c r="AU139" s="229" t="s">
        <v>168</v>
      </c>
      <c r="AV139" s="14" t="s">
        <v>227</v>
      </c>
      <c r="AW139" s="14" t="s">
        <v>33</v>
      </c>
      <c r="AX139" s="14" t="s">
        <v>82</v>
      </c>
      <c r="AY139" s="229" t="s">
        <v>221</v>
      </c>
    </row>
    <row r="140" spans="1:65" s="2" customFormat="1" ht="33" customHeight="1">
      <c r="A140" s="36"/>
      <c r="B140" s="37"/>
      <c r="C140" s="191" t="s">
        <v>116</v>
      </c>
      <c r="D140" s="191" t="s">
        <v>223</v>
      </c>
      <c r="E140" s="192" t="s">
        <v>1400</v>
      </c>
      <c r="F140" s="193" t="s">
        <v>1401</v>
      </c>
      <c r="G140" s="194" t="s">
        <v>129</v>
      </c>
      <c r="H140" s="195">
        <v>2</v>
      </c>
      <c r="I140" s="196"/>
      <c r="J140" s="197">
        <f>ROUND(I140*H140,2)</f>
        <v>0</v>
      </c>
      <c r="K140" s="193" t="s">
        <v>21</v>
      </c>
      <c r="L140" s="41"/>
      <c r="M140" s="198" t="s">
        <v>21</v>
      </c>
      <c r="N140" s="199" t="s">
        <v>45</v>
      </c>
      <c r="O140" s="66"/>
      <c r="P140" s="200">
        <f>O140*H140</f>
        <v>0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02" t="s">
        <v>311</v>
      </c>
      <c r="AT140" s="202" t="s">
        <v>223</v>
      </c>
      <c r="AU140" s="202" t="s">
        <v>168</v>
      </c>
      <c r="AY140" s="19" t="s">
        <v>221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9" t="s">
        <v>82</v>
      </c>
      <c r="BK140" s="203">
        <f>ROUND(I140*H140,2)</f>
        <v>0</v>
      </c>
      <c r="BL140" s="19" t="s">
        <v>311</v>
      </c>
      <c r="BM140" s="202" t="s">
        <v>332</v>
      </c>
    </row>
    <row r="141" spans="1:47" s="2" customFormat="1" ht="19.5">
      <c r="A141" s="36"/>
      <c r="B141" s="37"/>
      <c r="C141" s="38"/>
      <c r="D141" s="204" t="s">
        <v>229</v>
      </c>
      <c r="E141" s="38"/>
      <c r="F141" s="205" t="s">
        <v>1401</v>
      </c>
      <c r="G141" s="38"/>
      <c r="H141" s="38"/>
      <c r="I141" s="111"/>
      <c r="J141" s="38"/>
      <c r="K141" s="38"/>
      <c r="L141" s="41"/>
      <c r="M141" s="206"/>
      <c r="N141" s="207"/>
      <c r="O141" s="66"/>
      <c r="P141" s="66"/>
      <c r="Q141" s="66"/>
      <c r="R141" s="66"/>
      <c r="S141" s="66"/>
      <c r="T141" s="67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9" t="s">
        <v>229</v>
      </c>
      <c r="AU141" s="19" t="s">
        <v>168</v>
      </c>
    </row>
    <row r="142" spans="2:51" s="13" customFormat="1" ht="11.25">
      <c r="B142" s="208"/>
      <c r="C142" s="209"/>
      <c r="D142" s="204" t="s">
        <v>231</v>
      </c>
      <c r="E142" s="210" t="s">
        <v>21</v>
      </c>
      <c r="F142" s="211" t="s">
        <v>1402</v>
      </c>
      <c r="G142" s="209"/>
      <c r="H142" s="212">
        <v>2</v>
      </c>
      <c r="I142" s="213"/>
      <c r="J142" s="209"/>
      <c r="K142" s="209"/>
      <c r="L142" s="214"/>
      <c r="M142" s="215"/>
      <c r="N142" s="216"/>
      <c r="O142" s="216"/>
      <c r="P142" s="216"/>
      <c r="Q142" s="216"/>
      <c r="R142" s="216"/>
      <c r="S142" s="216"/>
      <c r="T142" s="217"/>
      <c r="AT142" s="218" t="s">
        <v>231</v>
      </c>
      <c r="AU142" s="218" t="s">
        <v>168</v>
      </c>
      <c r="AV142" s="13" t="s">
        <v>84</v>
      </c>
      <c r="AW142" s="13" t="s">
        <v>33</v>
      </c>
      <c r="AX142" s="13" t="s">
        <v>74</v>
      </c>
      <c r="AY142" s="218" t="s">
        <v>221</v>
      </c>
    </row>
    <row r="143" spans="2:51" s="14" customFormat="1" ht="11.25">
      <c r="B143" s="219"/>
      <c r="C143" s="220"/>
      <c r="D143" s="204" t="s">
        <v>231</v>
      </c>
      <c r="E143" s="221" t="s">
        <v>21</v>
      </c>
      <c r="F143" s="222" t="s">
        <v>239</v>
      </c>
      <c r="G143" s="220"/>
      <c r="H143" s="223">
        <v>2</v>
      </c>
      <c r="I143" s="224"/>
      <c r="J143" s="220"/>
      <c r="K143" s="220"/>
      <c r="L143" s="225"/>
      <c r="M143" s="226"/>
      <c r="N143" s="227"/>
      <c r="O143" s="227"/>
      <c r="P143" s="227"/>
      <c r="Q143" s="227"/>
      <c r="R143" s="227"/>
      <c r="S143" s="227"/>
      <c r="T143" s="228"/>
      <c r="AT143" s="229" t="s">
        <v>231</v>
      </c>
      <c r="AU143" s="229" t="s">
        <v>168</v>
      </c>
      <c r="AV143" s="14" t="s">
        <v>227</v>
      </c>
      <c r="AW143" s="14" t="s">
        <v>33</v>
      </c>
      <c r="AX143" s="14" t="s">
        <v>82</v>
      </c>
      <c r="AY143" s="229" t="s">
        <v>221</v>
      </c>
    </row>
    <row r="144" spans="1:65" s="2" customFormat="1" ht="33" customHeight="1">
      <c r="A144" s="36"/>
      <c r="B144" s="37"/>
      <c r="C144" s="191" t="s">
        <v>281</v>
      </c>
      <c r="D144" s="191" t="s">
        <v>223</v>
      </c>
      <c r="E144" s="192" t="s">
        <v>1403</v>
      </c>
      <c r="F144" s="193" t="s">
        <v>1404</v>
      </c>
      <c r="G144" s="194" t="s">
        <v>129</v>
      </c>
      <c r="H144" s="195">
        <v>4</v>
      </c>
      <c r="I144" s="196"/>
      <c r="J144" s="197">
        <f>ROUND(I144*H144,2)</f>
        <v>0</v>
      </c>
      <c r="K144" s="193" t="s">
        <v>21</v>
      </c>
      <c r="L144" s="41"/>
      <c r="M144" s="198" t="s">
        <v>21</v>
      </c>
      <c r="N144" s="199" t="s">
        <v>45</v>
      </c>
      <c r="O144" s="66"/>
      <c r="P144" s="200">
        <f>O144*H144</f>
        <v>0</v>
      </c>
      <c r="Q144" s="200">
        <v>0</v>
      </c>
      <c r="R144" s="200">
        <f>Q144*H144</f>
        <v>0</v>
      </c>
      <c r="S144" s="200">
        <v>0</v>
      </c>
      <c r="T144" s="201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02" t="s">
        <v>311</v>
      </c>
      <c r="AT144" s="202" t="s">
        <v>223</v>
      </c>
      <c r="AU144" s="202" t="s">
        <v>168</v>
      </c>
      <c r="AY144" s="19" t="s">
        <v>221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9" t="s">
        <v>82</v>
      </c>
      <c r="BK144" s="203">
        <f>ROUND(I144*H144,2)</f>
        <v>0</v>
      </c>
      <c r="BL144" s="19" t="s">
        <v>311</v>
      </c>
      <c r="BM144" s="202" t="s">
        <v>345</v>
      </c>
    </row>
    <row r="145" spans="1:47" s="2" customFormat="1" ht="19.5">
      <c r="A145" s="36"/>
      <c r="B145" s="37"/>
      <c r="C145" s="38"/>
      <c r="D145" s="204" t="s">
        <v>229</v>
      </c>
      <c r="E145" s="38"/>
      <c r="F145" s="205" t="s">
        <v>1404</v>
      </c>
      <c r="G145" s="38"/>
      <c r="H145" s="38"/>
      <c r="I145" s="111"/>
      <c r="J145" s="38"/>
      <c r="K145" s="38"/>
      <c r="L145" s="41"/>
      <c r="M145" s="206"/>
      <c r="N145" s="207"/>
      <c r="O145" s="66"/>
      <c r="P145" s="66"/>
      <c r="Q145" s="66"/>
      <c r="R145" s="66"/>
      <c r="S145" s="66"/>
      <c r="T145" s="67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9" t="s">
        <v>229</v>
      </c>
      <c r="AU145" s="19" t="s">
        <v>168</v>
      </c>
    </row>
    <row r="146" spans="2:51" s="13" customFormat="1" ht="11.25">
      <c r="B146" s="208"/>
      <c r="C146" s="209"/>
      <c r="D146" s="204" t="s">
        <v>231</v>
      </c>
      <c r="E146" s="210" t="s">
        <v>21</v>
      </c>
      <c r="F146" s="211" t="s">
        <v>1405</v>
      </c>
      <c r="G146" s="209"/>
      <c r="H146" s="212">
        <v>4</v>
      </c>
      <c r="I146" s="213"/>
      <c r="J146" s="209"/>
      <c r="K146" s="209"/>
      <c r="L146" s="214"/>
      <c r="M146" s="215"/>
      <c r="N146" s="216"/>
      <c r="O146" s="216"/>
      <c r="P146" s="216"/>
      <c r="Q146" s="216"/>
      <c r="R146" s="216"/>
      <c r="S146" s="216"/>
      <c r="T146" s="217"/>
      <c r="AT146" s="218" t="s">
        <v>231</v>
      </c>
      <c r="AU146" s="218" t="s">
        <v>168</v>
      </c>
      <c r="AV146" s="13" t="s">
        <v>84</v>
      </c>
      <c r="AW146" s="13" t="s">
        <v>33</v>
      </c>
      <c r="AX146" s="13" t="s">
        <v>74</v>
      </c>
      <c r="AY146" s="218" t="s">
        <v>221</v>
      </c>
    </row>
    <row r="147" spans="2:51" s="14" customFormat="1" ht="11.25">
      <c r="B147" s="219"/>
      <c r="C147" s="220"/>
      <c r="D147" s="204" t="s">
        <v>231</v>
      </c>
      <c r="E147" s="221" t="s">
        <v>21</v>
      </c>
      <c r="F147" s="222" t="s">
        <v>239</v>
      </c>
      <c r="G147" s="220"/>
      <c r="H147" s="223">
        <v>4</v>
      </c>
      <c r="I147" s="224"/>
      <c r="J147" s="220"/>
      <c r="K147" s="220"/>
      <c r="L147" s="225"/>
      <c r="M147" s="226"/>
      <c r="N147" s="227"/>
      <c r="O147" s="227"/>
      <c r="P147" s="227"/>
      <c r="Q147" s="227"/>
      <c r="R147" s="227"/>
      <c r="S147" s="227"/>
      <c r="T147" s="228"/>
      <c r="AT147" s="229" t="s">
        <v>231</v>
      </c>
      <c r="AU147" s="229" t="s">
        <v>168</v>
      </c>
      <c r="AV147" s="14" t="s">
        <v>227</v>
      </c>
      <c r="AW147" s="14" t="s">
        <v>33</v>
      </c>
      <c r="AX147" s="14" t="s">
        <v>82</v>
      </c>
      <c r="AY147" s="229" t="s">
        <v>221</v>
      </c>
    </row>
    <row r="148" spans="2:63" s="12" customFormat="1" ht="20.85" customHeight="1">
      <c r="B148" s="175"/>
      <c r="C148" s="176"/>
      <c r="D148" s="177" t="s">
        <v>73</v>
      </c>
      <c r="E148" s="189" t="s">
        <v>1406</v>
      </c>
      <c r="F148" s="189" t="s">
        <v>1407</v>
      </c>
      <c r="G148" s="176"/>
      <c r="H148" s="176"/>
      <c r="I148" s="179"/>
      <c r="J148" s="190">
        <f>BK148</f>
        <v>0</v>
      </c>
      <c r="K148" s="176"/>
      <c r="L148" s="181"/>
      <c r="M148" s="182"/>
      <c r="N148" s="183"/>
      <c r="O148" s="183"/>
      <c r="P148" s="184">
        <f>SUM(P149:P168)</f>
        <v>0</v>
      </c>
      <c r="Q148" s="183"/>
      <c r="R148" s="184">
        <f>SUM(R149:R168)</f>
        <v>0</v>
      </c>
      <c r="S148" s="183"/>
      <c r="T148" s="185">
        <f>SUM(T149:T168)</f>
        <v>0</v>
      </c>
      <c r="AR148" s="186" t="s">
        <v>82</v>
      </c>
      <c r="AT148" s="187" t="s">
        <v>73</v>
      </c>
      <c r="AU148" s="187" t="s">
        <v>84</v>
      </c>
      <c r="AY148" s="186" t="s">
        <v>221</v>
      </c>
      <c r="BK148" s="188">
        <f>SUM(BK149:BK168)</f>
        <v>0</v>
      </c>
    </row>
    <row r="149" spans="1:65" s="2" customFormat="1" ht="16.5" customHeight="1">
      <c r="A149" s="36"/>
      <c r="B149" s="37"/>
      <c r="C149" s="191" t="s">
        <v>286</v>
      </c>
      <c r="D149" s="191" t="s">
        <v>223</v>
      </c>
      <c r="E149" s="192" t="s">
        <v>1408</v>
      </c>
      <c r="F149" s="193" t="s">
        <v>1409</v>
      </c>
      <c r="G149" s="194" t="s">
        <v>167</v>
      </c>
      <c r="H149" s="195">
        <v>14</v>
      </c>
      <c r="I149" s="196"/>
      <c r="J149" s="197">
        <f>ROUND(I149*H149,2)</f>
        <v>0</v>
      </c>
      <c r="K149" s="193" t="s">
        <v>21</v>
      </c>
      <c r="L149" s="41"/>
      <c r="M149" s="198" t="s">
        <v>21</v>
      </c>
      <c r="N149" s="199" t="s">
        <v>45</v>
      </c>
      <c r="O149" s="66"/>
      <c r="P149" s="200">
        <f>O149*H149</f>
        <v>0</v>
      </c>
      <c r="Q149" s="200">
        <v>0</v>
      </c>
      <c r="R149" s="200">
        <f>Q149*H149</f>
        <v>0</v>
      </c>
      <c r="S149" s="200">
        <v>0</v>
      </c>
      <c r="T149" s="201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02" t="s">
        <v>311</v>
      </c>
      <c r="AT149" s="202" t="s">
        <v>223</v>
      </c>
      <c r="AU149" s="202" t="s">
        <v>168</v>
      </c>
      <c r="AY149" s="19" t="s">
        <v>221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19" t="s">
        <v>82</v>
      </c>
      <c r="BK149" s="203">
        <f>ROUND(I149*H149,2)</f>
        <v>0</v>
      </c>
      <c r="BL149" s="19" t="s">
        <v>311</v>
      </c>
      <c r="BM149" s="202" t="s">
        <v>365</v>
      </c>
    </row>
    <row r="150" spans="1:47" s="2" customFormat="1" ht="11.25">
      <c r="A150" s="36"/>
      <c r="B150" s="37"/>
      <c r="C150" s="38"/>
      <c r="D150" s="204" t="s">
        <v>229</v>
      </c>
      <c r="E150" s="38"/>
      <c r="F150" s="205" t="s">
        <v>1409</v>
      </c>
      <c r="G150" s="38"/>
      <c r="H150" s="38"/>
      <c r="I150" s="111"/>
      <c r="J150" s="38"/>
      <c r="K150" s="38"/>
      <c r="L150" s="41"/>
      <c r="M150" s="206"/>
      <c r="N150" s="207"/>
      <c r="O150" s="66"/>
      <c r="P150" s="66"/>
      <c r="Q150" s="66"/>
      <c r="R150" s="66"/>
      <c r="S150" s="66"/>
      <c r="T150" s="67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9" t="s">
        <v>229</v>
      </c>
      <c r="AU150" s="19" t="s">
        <v>168</v>
      </c>
    </row>
    <row r="151" spans="2:51" s="13" customFormat="1" ht="11.25">
      <c r="B151" s="208"/>
      <c r="C151" s="209"/>
      <c r="D151" s="204" t="s">
        <v>231</v>
      </c>
      <c r="E151" s="210" t="s">
        <v>21</v>
      </c>
      <c r="F151" s="211" t="s">
        <v>1410</v>
      </c>
      <c r="G151" s="209"/>
      <c r="H151" s="212">
        <v>14</v>
      </c>
      <c r="I151" s="213"/>
      <c r="J151" s="209"/>
      <c r="K151" s="209"/>
      <c r="L151" s="214"/>
      <c r="M151" s="215"/>
      <c r="N151" s="216"/>
      <c r="O151" s="216"/>
      <c r="P151" s="216"/>
      <c r="Q151" s="216"/>
      <c r="R151" s="216"/>
      <c r="S151" s="216"/>
      <c r="T151" s="217"/>
      <c r="AT151" s="218" t="s">
        <v>231</v>
      </c>
      <c r="AU151" s="218" t="s">
        <v>168</v>
      </c>
      <c r="AV151" s="13" t="s">
        <v>84</v>
      </c>
      <c r="AW151" s="13" t="s">
        <v>33</v>
      </c>
      <c r="AX151" s="13" t="s">
        <v>74</v>
      </c>
      <c r="AY151" s="218" t="s">
        <v>221</v>
      </c>
    </row>
    <row r="152" spans="2:51" s="14" customFormat="1" ht="11.25">
      <c r="B152" s="219"/>
      <c r="C152" s="220"/>
      <c r="D152" s="204" t="s">
        <v>231</v>
      </c>
      <c r="E152" s="221" t="s">
        <v>21</v>
      </c>
      <c r="F152" s="222" t="s">
        <v>239</v>
      </c>
      <c r="G152" s="220"/>
      <c r="H152" s="223">
        <v>14</v>
      </c>
      <c r="I152" s="224"/>
      <c r="J152" s="220"/>
      <c r="K152" s="220"/>
      <c r="L152" s="225"/>
      <c r="M152" s="226"/>
      <c r="N152" s="227"/>
      <c r="O152" s="227"/>
      <c r="P152" s="227"/>
      <c r="Q152" s="227"/>
      <c r="R152" s="227"/>
      <c r="S152" s="227"/>
      <c r="T152" s="228"/>
      <c r="AT152" s="229" t="s">
        <v>231</v>
      </c>
      <c r="AU152" s="229" t="s">
        <v>168</v>
      </c>
      <c r="AV152" s="14" t="s">
        <v>227</v>
      </c>
      <c r="AW152" s="14" t="s">
        <v>33</v>
      </c>
      <c r="AX152" s="14" t="s">
        <v>82</v>
      </c>
      <c r="AY152" s="229" t="s">
        <v>221</v>
      </c>
    </row>
    <row r="153" spans="1:65" s="2" customFormat="1" ht="16.5" customHeight="1">
      <c r="A153" s="36"/>
      <c r="B153" s="37"/>
      <c r="C153" s="191" t="s">
        <v>294</v>
      </c>
      <c r="D153" s="191" t="s">
        <v>223</v>
      </c>
      <c r="E153" s="192" t="s">
        <v>1411</v>
      </c>
      <c r="F153" s="193" t="s">
        <v>1412</v>
      </c>
      <c r="G153" s="194" t="s">
        <v>167</v>
      </c>
      <c r="H153" s="195">
        <v>4</v>
      </c>
      <c r="I153" s="196"/>
      <c r="J153" s="197">
        <f>ROUND(I153*H153,2)</f>
        <v>0</v>
      </c>
      <c r="K153" s="193" t="s">
        <v>21</v>
      </c>
      <c r="L153" s="41"/>
      <c r="M153" s="198" t="s">
        <v>21</v>
      </c>
      <c r="N153" s="199" t="s">
        <v>45</v>
      </c>
      <c r="O153" s="66"/>
      <c r="P153" s="200">
        <f>O153*H153</f>
        <v>0</v>
      </c>
      <c r="Q153" s="200">
        <v>0</v>
      </c>
      <c r="R153" s="200">
        <f>Q153*H153</f>
        <v>0</v>
      </c>
      <c r="S153" s="200">
        <v>0</v>
      </c>
      <c r="T153" s="201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02" t="s">
        <v>311</v>
      </c>
      <c r="AT153" s="202" t="s">
        <v>223</v>
      </c>
      <c r="AU153" s="202" t="s">
        <v>168</v>
      </c>
      <c r="AY153" s="19" t="s">
        <v>221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19" t="s">
        <v>82</v>
      </c>
      <c r="BK153" s="203">
        <f>ROUND(I153*H153,2)</f>
        <v>0</v>
      </c>
      <c r="BL153" s="19" t="s">
        <v>311</v>
      </c>
      <c r="BM153" s="202" t="s">
        <v>377</v>
      </c>
    </row>
    <row r="154" spans="1:47" s="2" customFormat="1" ht="11.25">
      <c r="A154" s="36"/>
      <c r="B154" s="37"/>
      <c r="C154" s="38"/>
      <c r="D154" s="204" t="s">
        <v>229</v>
      </c>
      <c r="E154" s="38"/>
      <c r="F154" s="205" t="s">
        <v>1412</v>
      </c>
      <c r="G154" s="38"/>
      <c r="H154" s="38"/>
      <c r="I154" s="111"/>
      <c r="J154" s="38"/>
      <c r="K154" s="38"/>
      <c r="L154" s="41"/>
      <c r="M154" s="206"/>
      <c r="N154" s="207"/>
      <c r="O154" s="66"/>
      <c r="P154" s="66"/>
      <c r="Q154" s="66"/>
      <c r="R154" s="66"/>
      <c r="S154" s="66"/>
      <c r="T154" s="67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9" t="s">
        <v>229</v>
      </c>
      <c r="AU154" s="19" t="s">
        <v>168</v>
      </c>
    </row>
    <row r="155" spans="2:51" s="13" customFormat="1" ht="11.25">
      <c r="B155" s="208"/>
      <c r="C155" s="209"/>
      <c r="D155" s="204" t="s">
        <v>231</v>
      </c>
      <c r="E155" s="210" t="s">
        <v>21</v>
      </c>
      <c r="F155" s="211" t="s">
        <v>1387</v>
      </c>
      <c r="G155" s="209"/>
      <c r="H155" s="212">
        <v>4</v>
      </c>
      <c r="I155" s="213"/>
      <c r="J155" s="209"/>
      <c r="K155" s="209"/>
      <c r="L155" s="214"/>
      <c r="M155" s="215"/>
      <c r="N155" s="216"/>
      <c r="O155" s="216"/>
      <c r="P155" s="216"/>
      <c r="Q155" s="216"/>
      <c r="R155" s="216"/>
      <c r="S155" s="216"/>
      <c r="T155" s="217"/>
      <c r="AT155" s="218" t="s">
        <v>231</v>
      </c>
      <c r="AU155" s="218" t="s">
        <v>168</v>
      </c>
      <c r="AV155" s="13" t="s">
        <v>84</v>
      </c>
      <c r="AW155" s="13" t="s">
        <v>33</v>
      </c>
      <c r="AX155" s="13" t="s">
        <v>74</v>
      </c>
      <c r="AY155" s="218" t="s">
        <v>221</v>
      </c>
    </row>
    <row r="156" spans="2:51" s="14" customFormat="1" ht="11.25">
      <c r="B156" s="219"/>
      <c r="C156" s="220"/>
      <c r="D156" s="204" t="s">
        <v>231</v>
      </c>
      <c r="E156" s="221" t="s">
        <v>21</v>
      </c>
      <c r="F156" s="222" t="s">
        <v>239</v>
      </c>
      <c r="G156" s="220"/>
      <c r="H156" s="223">
        <v>4</v>
      </c>
      <c r="I156" s="224"/>
      <c r="J156" s="220"/>
      <c r="K156" s="220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231</v>
      </c>
      <c r="AU156" s="229" t="s">
        <v>168</v>
      </c>
      <c r="AV156" s="14" t="s">
        <v>227</v>
      </c>
      <c r="AW156" s="14" t="s">
        <v>33</v>
      </c>
      <c r="AX156" s="14" t="s">
        <v>82</v>
      </c>
      <c r="AY156" s="229" t="s">
        <v>221</v>
      </c>
    </row>
    <row r="157" spans="1:65" s="2" customFormat="1" ht="21.75" customHeight="1">
      <c r="A157" s="36"/>
      <c r="B157" s="37"/>
      <c r="C157" s="191" t="s">
        <v>300</v>
      </c>
      <c r="D157" s="191" t="s">
        <v>223</v>
      </c>
      <c r="E157" s="192" t="s">
        <v>1413</v>
      </c>
      <c r="F157" s="193" t="s">
        <v>1414</v>
      </c>
      <c r="G157" s="194" t="s">
        <v>167</v>
      </c>
      <c r="H157" s="195">
        <v>10</v>
      </c>
      <c r="I157" s="196"/>
      <c r="J157" s="197">
        <f>ROUND(I157*H157,2)</f>
        <v>0</v>
      </c>
      <c r="K157" s="193" t="s">
        <v>21</v>
      </c>
      <c r="L157" s="41"/>
      <c r="M157" s="198" t="s">
        <v>21</v>
      </c>
      <c r="N157" s="199" t="s">
        <v>45</v>
      </c>
      <c r="O157" s="66"/>
      <c r="P157" s="200">
        <f>O157*H157</f>
        <v>0</v>
      </c>
      <c r="Q157" s="200">
        <v>0</v>
      </c>
      <c r="R157" s="200">
        <f>Q157*H157</f>
        <v>0</v>
      </c>
      <c r="S157" s="200">
        <v>0</v>
      </c>
      <c r="T157" s="201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02" t="s">
        <v>311</v>
      </c>
      <c r="AT157" s="202" t="s">
        <v>223</v>
      </c>
      <c r="AU157" s="202" t="s">
        <v>168</v>
      </c>
      <c r="AY157" s="19" t="s">
        <v>221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19" t="s">
        <v>82</v>
      </c>
      <c r="BK157" s="203">
        <f>ROUND(I157*H157,2)</f>
        <v>0</v>
      </c>
      <c r="BL157" s="19" t="s">
        <v>311</v>
      </c>
      <c r="BM157" s="202" t="s">
        <v>388</v>
      </c>
    </row>
    <row r="158" spans="1:47" s="2" customFormat="1" ht="19.5">
      <c r="A158" s="36"/>
      <c r="B158" s="37"/>
      <c r="C158" s="38"/>
      <c r="D158" s="204" t="s">
        <v>229</v>
      </c>
      <c r="E158" s="38"/>
      <c r="F158" s="205" t="s">
        <v>1414</v>
      </c>
      <c r="G158" s="38"/>
      <c r="H158" s="38"/>
      <c r="I158" s="111"/>
      <c r="J158" s="38"/>
      <c r="K158" s="38"/>
      <c r="L158" s="41"/>
      <c r="M158" s="206"/>
      <c r="N158" s="207"/>
      <c r="O158" s="66"/>
      <c r="P158" s="66"/>
      <c r="Q158" s="66"/>
      <c r="R158" s="66"/>
      <c r="S158" s="66"/>
      <c r="T158" s="67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9" t="s">
        <v>229</v>
      </c>
      <c r="AU158" s="19" t="s">
        <v>168</v>
      </c>
    </row>
    <row r="159" spans="2:51" s="13" customFormat="1" ht="11.25">
      <c r="B159" s="208"/>
      <c r="C159" s="209"/>
      <c r="D159" s="204" t="s">
        <v>231</v>
      </c>
      <c r="E159" s="210" t="s">
        <v>21</v>
      </c>
      <c r="F159" s="211" t="s">
        <v>1415</v>
      </c>
      <c r="G159" s="209"/>
      <c r="H159" s="212">
        <v>10</v>
      </c>
      <c r="I159" s="213"/>
      <c r="J159" s="209"/>
      <c r="K159" s="209"/>
      <c r="L159" s="214"/>
      <c r="M159" s="215"/>
      <c r="N159" s="216"/>
      <c r="O159" s="216"/>
      <c r="P159" s="216"/>
      <c r="Q159" s="216"/>
      <c r="R159" s="216"/>
      <c r="S159" s="216"/>
      <c r="T159" s="217"/>
      <c r="AT159" s="218" t="s">
        <v>231</v>
      </c>
      <c r="AU159" s="218" t="s">
        <v>168</v>
      </c>
      <c r="AV159" s="13" t="s">
        <v>84</v>
      </c>
      <c r="AW159" s="13" t="s">
        <v>33</v>
      </c>
      <c r="AX159" s="13" t="s">
        <v>74</v>
      </c>
      <c r="AY159" s="218" t="s">
        <v>221</v>
      </c>
    </row>
    <row r="160" spans="2:51" s="14" customFormat="1" ht="11.25">
      <c r="B160" s="219"/>
      <c r="C160" s="220"/>
      <c r="D160" s="204" t="s">
        <v>231</v>
      </c>
      <c r="E160" s="221" t="s">
        <v>21</v>
      </c>
      <c r="F160" s="222" t="s">
        <v>239</v>
      </c>
      <c r="G160" s="220"/>
      <c r="H160" s="223">
        <v>10</v>
      </c>
      <c r="I160" s="224"/>
      <c r="J160" s="220"/>
      <c r="K160" s="220"/>
      <c r="L160" s="225"/>
      <c r="M160" s="226"/>
      <c r="N160" s="227"/>
      <c r="O160" s="227"/>
      <c r="P160" s="227"/>
      <c r="Q160" s="227"/>
      <c r="R160" s="227"/>
      <c r="S160" s="227"/>
      <c r="T160" s="228"/>
      <c r="AT160" s="229" t="s">
        <v>231</v>
      </c>
      <c r="AU160" s="229" t="s">
        <v>168</v>
      </c>
      <c r="AV160" s="14" t="s">
        <v>227</v>
      </c>
      <c r="AW160" s="14" t="s">
        <v>33</v>
      </c>
      <c r="AX160" s="14" t="s">
        <v>82</v>
      </c>
      <c r="AY160" s="229" t="s">
        <v>221</v>
      </c>
    </row>
    <row r="161" spans="1:65" s="2" customFormat="1" ht="16.5" customHeight="1">
      <c r="A161" s="36"/>
      <c r="B161" s="37"/>
      <c r="C161" s="191" t="s">
        <v>8</v>
      </c>
      <c r="D161" s="191" t="s">
        <v>223</v>
      </c>
      <c r="E161" s="192" t="s">
        <v>1416</v>
      </c>
      <c r="F161" s="193" t="s">
        <v>1417</v>
      </c>
      <c r="G161" s="194" t="s">
        <v>167</v>
      </c>
      <c r="H161" s="195">
        <v>1</v>
      </c>
      <c r="I161" s="196"/>
      <c r="J161" s="197">
        <f>ROUND(I161*H161,2)</f>
        <v>0</v>
      </c>
      <c r="K161" s="193" t="s">
        <v>21</v>
      </c>
      <c r="L161" s="41"/>
      <c r="M161" s="198" t="s">
        <v>21</v>
      </c>
      <c r="N161" s="199" t="s">
        <v>45</v>
      </c>
      <c r="O161" s="66"/>
      <c r="P161" s="200">
        <f>O161*H161</f>
        <v>0</v>
      </c>
      <c r="Q161" s="200">
        <v>0</v>
      </c>
      <c r="R161" s="200">
        <f>Q161*H161</f>
        <v>0</v>
      </c>
      <c r="S161" s="200">
        <v>0</v>
      </c>
      <c r="T161" s="201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02" t="s">
        <v>311</v>
      </c>
      <c r="AT161" s="202" t="s">
        <v>223</v>
      </c>
      <c r="AU161" s="202" t="s">
        <v>168</v>
      </c>
      <c r="AY161" s="19" t="s">
        <v>221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19" t="s">
        <v>82</v>
      </c>
      <c r="BK161" s="203">
        <f>ROUND(I161*H161,2)</f>
        <v>0</v>
      </c>
      <c r="BL161" s="19" t="s">
        <v>311</v>
      </c>
      <c r="BM161" s="202" t="s">
        <v>401</v>
      </c>
    </row>
    <row r="162" spans="1:47" s="2" customFormat="1" ht="11.25">
      <c r="A162" s="36"/>
      <c r="B162" s="37"/>
      <c r="C162" s="38"/>
      <c r="D162" s="204" t="s">
        <v>229</v>
      </c>
      <c r="E162" s="38"/>
      <c r="F162" s="205" t="s">
        <v>1417</v>
      </c>
      <c r="G162" s="38"/>
      <c r="H162" s="38"/>
      <c r="I162" s="111"/>
      <c r="J162" s="38"/>
      <c r="K162" s="38"/>
      <c r="L162" s="41"/>
      <c r="M162" s="206"/>
      <c r="N162" s="207"/>
      <c r="O162" s="66"/>
      <c r="P162" s="66"/>
      <c r="Q162" s="66"/>
      <c r="R162" s="66"/>
      <c r="S162" s="66"/>
      <c r="T162" s="67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9" t="s">
        <v>229</v>
      </c>
      <c r="AU162" s="19" t="s">
        <v>168</v>
      </c>
    </row>
    <row r="163" spans="2:51" s="13" customFormat="1" ht="11.25">
      <c r="B163" s="208"/>
      <c r="C163" s="209"/>
      <c r="D163" s="204" t="s">
        <v>231</v>
      </c>
      <c r="E163" s="210" t="s">
        <v>21</v>
      </c>
      <c r="F163" s="211" t="s">
        <v>1418</v>
      </c>
      <c r="G163" s="209"/>
      <c r="H163" s="212">
        <v>1</v>
      </c>
      <c r="I163" s="213"/>
      <c r="J163" s="209"/>
      <c r="K163" s="209"/>
      <c r="L163" s="214"/>
      <c r="M163" s="215"/>
      <c r="N163" s="216"/>
      <c r="O163" s="216"/>
      <c r="P163" s="216"/>
      <c r="Q163" s="216"/>
      <c r="R163" s="216"/>
      <c r="S163" s="216"/>
      <c r="T163" s="217"/>
      <c r="AT163" s="218" t="s">
        <v>231</v>
      </c>
      <c r="AU163" s="218" t="s">
        <v>168</v>
      </c>
      <c r="AV163" s="13" t="s">
        <v>84</v>
      </c>
      <c r="AW163" s="13" t="s">
        <v>33</v>
      </c>
      <c r="AX163" s="13" t="s">
        <v>74</v>
      </c>
      <c r="AY163" s="218" t="s">
        <v>221</v>
      </c>
    </row>
    <row r="164" spans="2:51" s="14" customFormat="1" ht="11.25">
      <c r="B164" s="219"/>
      <c r="C164" s="220"/>
      <c r="D164" s="204" t="s">
        <v>231</v>
      </c>
      <c r="E164" s="221" t="s">
        <v>21</v>
      </c>
      <c r="F164" s="222" t="s">
        <v>239</v>
      </c>
      <c r="G164" s="220"/>
      <c r="H164" s="223">
        <v>1</v>
      </c>
      <c r="I164" s="224"/>
      <c r="J164" s="220"/>
      <c r="K164" s="220"/>
      <c r="L164" s="225"/>
      <c r="M164" s="226"/>
      <c r="N164" s="227"/>
      <c r="O164" s="227"/>
      <c r="P164" s="227"/>
      <c r="Q164" s="227"/>
      <c r="R164" s="227"/>
      <c r="S164" s="227"/>
      <c r="T164" s="228"/>
      <c r="AT164" s="229" t="s">
        <v>231</v>
      </c>
      <c r="AU164" s="229" t="s">
        <v>168</v>
      </c>
      <c r="AV164" s="14" t="s">
        <v>227</v>
      </c>
      <c r="AW164" s="14" t="s">
        <v>33</v>
      </c>
      <c r="AX164" s="14" t="s">
        <v>82</v>
      </c>
      <c r="AY164" s="229" t="s">
        <v>221</v>
      </c>
    </row>
    <row r="165" spans="1:65" s="2" customFormat="1" ht="44.25" customHeight="1">
      <c r="A165" s="36"/>
      <c r="B165" s="37"/>
      <c r="C165" s="191" t="s">
        <v>311</v>
      </c>
      <c r="D165" s="191" t="s">
        <v>223</v>
      </c>
      <c r="E165" s="192" t="s">
        <v>1419</v>
      </c>
      <c r="F165" s="193" t="s">
        <v>1420</v>
      </c>
      <c r="G165" s="194" t="s">
        <v>1313</v>
      </c>
      <c r="H165" s="195">
        <v>1</v>
      </c>
      <c r="I165" s="196"/>
      <c r="J165" s="197">
        <f>ROUND(I165*H165,2)</f>
        <v>0</v>
      </c>
      <c r="K165" s="193" t="s">
        <v>21</v>
      </c>
      <c r="L165" s="41"/>
      <c r="M165" s="198" t="s">
        <v>21</v>
      </c>
      <c r="N165" s="199" t="s">
        <v>45</v>
      </c>
      <c r="O165" s="66"/>
      <c r="P165" s="200">
        <f>O165*H165</f>
        <v>0</v>
      </c>
      <c r="Q165" s="200">
        <v>0</v>
      </c>
      <c r="R165" s="200">
        <f>Q165*H165</f>
        <v>0</v>
      </c>
      <c r="S165" s="200">
        <v>0</v>
      </c>
      <c r="T165" s="201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02" t="s">
        <v>311</v>
      </c>
      <c r="AT165" s="202" t="s">
        <v>223</v>
      </c>
      <c r="AU165" s="202" t="s">
        <v>168</v>
      </c>
      <c r="AY165" s="19" t="s">
        <v>221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19" t="s">
        <v>82</v>
      </c>
      <c r="BK165" s="203">
        <f>ROUND(I165*H165,2)</f>
        <v>0</v>
      </c>
      <c r="BL165" s="19" t="s">
        <v>311</v>
      </c>
      <c r="BM165" s="202" t="s">
        <v>413</v>
      </c>
    </row>
    <row r="166" spans="1:47" s="2" customFormat="1" ht="29.25">
      <c r="A166" s="36"/>
      <c r="B166" s="37"/>
      <c r="C166" s="38"/>
      <c r="D166" s="204" t="s">
        <v>229</v>
      </c>
      <c r="E166" s="38"/>
      <c r="F166" s="205" t="s">
        <v>1420</v>
      </c>
      <c r="G166" s="38"/>
      <c r="H166" s="38"/>
      <c r="I166" s="111"/>
      <c r="J166" s="38"/>
      <c r="K166" s="38"/>
      <c r="L166" s="41"/>
      <c r="M166" s="206"/>
      <c r="N166" s="207"/>
      <c r="O166" s="66"/>
      <c r="P166" s="66"/>
      <c r="Q166" s="66"/>
      <c r="R166" s="66"/>
      <c r="S166" s="66"/>
      <c r="T166" s="67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9" t="s">
        <v>229</v>
      </c>
      <c r="AU166" s="19" t="s">
        <v>168</v>
      </c>
    </row>
    <row r="167" spans="2:51" s="13" customFormat="1" ht="11.25">
      <c r="B167" s="208"/>
      <c r="C167" s="209"/>
      <c r="D167" s="204" t="s">
        <v>231</v>
      </c>
      <c r="E167" s="210" t="s">
        <v>21</v>
      </c>
      <c r="F167" s="211" t="s">
        <v>1418</v>
      </c>
      <c r="G167" s="209"/>
      <c r="H167" s="212">
        <v>1</v>
      </c>
      <c r="I167" s="213"/>
      <c r="J167" s="209"/>
      <c r="K167" s="209"/>
      <c r="L167" s="214"/>
      <c r="M167" s="215"/>
      <c r="N167" s="216"/>
      <c r="O167" s="216"/>
      <c r="P167" s="216"/>
      <c r="Q167" s="216"/>
      <c r="R167" s="216"/>
      <c r="S167" s="216"/>
      <c r="T167" s="217"/>
      <c r="AT167" s="218" t="s">
        <v>231</v>
      </c>
      <c r="AU167" s="218" t="s">
        <v>168</v>
      </c>
      <c r="AV167" s="13" t="s">
        <v>84</v>
      </c>
      <c r="AW167" s="13" t="s">
        <v>33</v>
      </c>
      <c r="AX167" s="13" t="s">
        <v>74</v>
      </c>
      <c r="AY167" s="218" t="s">
        <v>221</v>
      </c>
    </row>
    <row r="168" spans="2:51" s="14" customFormat="1" ht="11.25">
      <c r="B168" s="219"/>
      <c r="C168" s="220"/>
      <c r="D168" s="204" t="s">
        <v>231</v>
      </c>
      <c r="E168" s="221" t="s">
        <v>21</v>
      </c>
      <c r="F168" s="222" t="s">
        <v>239</v>
      </c>
      <c r="G168" s="220"/>
      <c r="H168" s="223">
        <v>1</v>
      </c>
      <c r="I168" s="224"/>
      <c r="J168" s="220"/>
      <c r="K168" s="220"/>
      <c r="L168" s="225"/>
      <c r="M168" s="226"/>
      <c r="N168" s="227"/>
      <c r="O168" s="227"/>
      <c r="P168" s="227"/>
      <c r="Q168" s="227"/>
      <c r="R168" s="227"/>
      <c r="S168" s="227"/>
      <c r="T168" s="228"/>
      <c r="AT168" s="229" t="s">
        <v>231</v>
      </c>
      <c r="AU168" s="229" t="s">
        <v>168</v>
      </c>
      <c r="AV168" s="14" t="s">
        <v>227</v>
      </c>
      <c r="AW168" s="14" t="s">
        <v>33</v>
      </c>
      <c r="AX168" s="14" t="s">
        <v>82</v>
      </c>
      <c r="AY168" s="229" t="s">
        <v>221</v>
      </c>
    </row>
    <row r="169" spans="2:63" s="12" customFormat="1" ht="20.85" customHeight="1">
      <c r="B169" s="175"/>
      <c r="C169" s="176"/>
      <c r="D169" s="177" t="s">
        <v>73</v>
      </c>
      <c r="E169" s="189" t="s">
        <v>1421</v>
      </c>
      <c r="F169" s="189" t="s">
        <v>1422</v>
      </c>
      <c r="G169" s="176"/>
      <c r="H169" s="176"/>
      <c r="I169" s="179"/>
      <c r="J169" s="190">
        <f>BK169</f>
        <v>0</v>
      </c>
      <c r="K169" s="176"/>
      <c r="L169" s="181"/>
      <c r="M169" s="182"/>
      <c r="N169" s="183"/>
      <c r="O169" s="183"/>
      <c r="P169" s="184">
        <f>SUM(P170:P173)</f>
        <v>0</v>
      </c>
      <c r="Q169" s="183"/>
      <c r="R169" s="184">
        <f>SUM(R170:R173)</f>
        <v>0</v>
      </c>
      <c r="S169" s="183"/>
      <c r="T169" s="185">
        <f>SUM(T170:T173)</f>
        <v>0</v>
      </c>
      <c r="AR169" s="186" t="s">
        <v>82</v>
      </c>
      <c r="AT169" s="187" t="s">
        <v>73</v>
      </c>
      <c r="AU169" s="187" t="s">
        <v>84</v>
      </c>
      <c r="AY169" s="186" t="s">
        <v>221</v>
      </c>
      <c r="BK169" s="188">
        <f>SUM(BK170:BK173)</f>
        <v>0</v>
      </c>
    </row>
    <row r="170" spans="1:65" s="2" customFormat="1" ht="21.75" customHeight="1">
      <c r="A170" s="36"/>
      <c r="B170" s="37"/>
      <c r="C170" s="191" t="s">
        <v>316</v>
      </c>
      <c r="D170" s="191" t="s">
        <v>223</v>
      </c>
      <c r="E170" s="192" t="s">
        <v>1423</v>
      </c>
      <c r="F170" s="193" t="s">
        <v>1424</v>
      </c>
      <c r="G170" s="194" t="s">
        <v>167</v>
      </c>
      <c r="H170" s="195">
        <v>12</v>
      </c>
      <c r="I170" s="196"/>
      <c r="J170" s="197">
        <f>ROUND(I170*H170,2)</f>
        <v>0</v>
      </c>
      <c r="K170" s="193" t="s">
        <v>21</v>
      </c>
      <c r="L170" s="41"/>
      <c r="M170" s="198" t="s">
        <v>21</v>
      </c>
      <c r="N170" s="199" t="s">
        <v>45</v>
      </c>
      <c r="O170" s="66"/>
      <c r="P170" s="200">
        <f>O170*H170</f>
        <v>0</v>
      </c>
      <c r="Q170" s="200">
        <v>0</v>
      </c>
      <c r="R170" s="200">
        <f>Q170*H170</f>
        <v>0</v>
      </c>
      <c r="S170" s="200">
        <v>0</v>
      </c>
      <c r="T170" s="201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02" t="s">
        <v>311</v>
      </c>
      <c r="AT170" s="202" t="s">
        <v>223</v>
      </c>
      <c r="AU170" s="202" t="s">
        <v>168</v>
      </c>
      <c r="AY170" s="19" t="s">
        <v>221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19" t="s">
        <v>82</v>
      </c>
      <c r="BK170" s="203">
        <f>ROUND(I170*H170,2)</f>
        <v>0</v>
      </c>
      <c r="BL170" s="19" t="s">
        <v>311</v>
      </c>
      <c r="BM170" s="202" t="s">
        <v>423</v>
      </c>
    </row>
    <row r="171" spans="1:47" s="2" customFormat="1" ht="19.5">
      <c r="A171" s="36"/>
      <c r="B171" s="37"/>
      <c r="C171" s="38"/>
      <c r="D171" s="204" t="s">
        <v>229</v>
      </c>
      <c r="E171" s="38"/>
      <c r="F171" s="205" t="s">
        <v>1424</v>
      </c>
      <c r="G171" s="38"/>
      <c r="H171" s="38"/>
      <c r="I171" s="111"/>
      <c r="J171" s="38"/>
      <c r="K171" s="38"/>
      <c r="L171" s="41"/>
      <c r="M171" s="206"/>
      <c r="N171" s="207"/>
      <c r="O171" s="66"/>
      <c r="P171" s="66"/>
      <c r="Q171" s="66"/>
      <c r="R171" s="66"/>
      <c r="S171" s="66"/>
      <c r="T171" s="67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9" t="s">
        <v>229</v>
      </c>
      <c r="AU171" s="19" t="s">
        <v>168</v>
      </c>
    </row>
    <row r="172" spans="2:51" s="13" customFormat="1" ht="11.25">
      <c r="B172" s="208"/>
      <c r="C172" s="209"/>
      <c r="D172" s="204" t="s">
        <v>231</v>
      </c>
      <c r="E172" s="210" t="s">
        <v>21</v>
      </c>
      <c r="F172" s="211" t="s">
        <v>1425</v>
      </c>
      <c r="G172" s="209"/>
      <c r="H172" s="212">
        <v>12</v>
      </c>
      <c r="I172" s="213"/>
      <c r="J172" s="209"/>
      <c r="K172" s="209"/>
      <c r="L172" s="214"/>
      <c r="M172" s="215"/>
      <c r="N172" s="216"/>
      <c r="O172" s="216"/>
      <c r="P172" s="216"/>
      <c r="Q172" s="216"/>
      <c r="R172" s="216"/>
      <c r="S172" s="216"/>
      <c r="T172" s="217"/>
      <c r="AT172" s="218" t="s">
        <v>231</v>
      </c>
      <c r="AU172" s="218" t="s">
        <v>168</v>
      </c>
      <c r="AV172" s="13" t="s">
        <v>84</v>
      </c>
      <c r="AW172" s="13" t="s">
        <v>33</v>
      </c>
      <c r="AX172" s="13" t="s">
        <v>74</v>
      </c>
      <c r="AY172" s="218" t="s">
        <v>221</v>
      </c>
    </row>
    <row r="173" spans="2:51" s="14" customFormat="1" ht="11.25">
      <c r="B173" s="219"/>
      <c r="C173" s="220"/>
      <c r="D173" s="204" t="s">
        <v>231</v>
      </c>
      <c r="E173" s="221" t="s">
        <v>21</v>
      </c>
      <c r="F173" s="222" t="s">
        <v>239</v>
      </c>
      <c r="G173" s="220"/>
      <c r="H173" s="223">
        <v>12</v>
      </c>
      <c r="I173" s="224"/>
      <c r="J173" s="220"/>
      <c r="K173" s="220"/>
      <c r="L173" s="225"/>
      <c r="M173" s="226"/>
      <c r="N173" s="227"/>
      <c r="O173" s="227"/>
      <c r="P173" s="227"/>
      <c r="Q173" s="227"/>
      <c r="R173" s="227"/>
      <c r="S173" s="227"/>
      <c r="T173" s="228"/>
      <c r="AT173" s="229" t="s">
        <v>231</v>
      </c>
      <c r="AU173" s="229" t="s">
        <v>168</v>
      </c>
      <c r="AV173" s="14" t="s">
        <v>227</v>
      </c>
      <c r="AW173" s="14" t="s">
        <v>33</v>
      </c>
      <c r="AX173" s="14" t="s">
        <v>82</v>
      </c>
      <c r="AY173" s="229" t="s">
        <v>221</v>
      </c>
    </row>
    <row r="174" spans="2:63" s="12" customFormat="1" ht="20.85" customHeight="1">
      <c r="B174" s="175"/>
      <c r="C174" s="176"/>
      <c r="D174" s="177" t="s">
        <v>73</v>
      </c>
      <c r="E174" s="189" t="s">
        <v>1426</v>
      </c>
      <c r="F174" s="189" t="s">
        <v>1427</v>
      </c>
      <c r="G174" s="176"/>
      <c r="H174" s="176"/>
      <c r="I174" s="179"/>
      <c r="J174" s="190">
        <f>BK174</f>
        <v>0</v>
      </c>
      <c r="K174" s="176"/>
      <c r="L174" s="181"/>
      <c r="M174" s="182"/>
      <c r="N174" s="183"/>
      <c r="O174" s="183"/>
      <c r="P174" s="184">
        <f>SUM(P175:P192)</f>
        <v>0</v>
      </c>
      <c r="Q174" s="183"/>
      <c r="R174" s="184">
        <f>SUM(R175:R192)</f>
        <v>0</v>
      </c>
      <c r="S174" s="183"/>
      <c r="T174" s="185">
        <f>SUM(T175:T192)</f>
        <v>0</v>
      </c>
      <c r="AR174" s="186" t="s">
        <v>82</v>
      </c>
      <c r="AT174" s="187" t="s">
        <v>73</v>
      </c>
      <c r="AU174" s="187" t="s">
        <v>84</v>
      </c>
      <c r="AY174" s="186" t="s">
        <v>221</v>
      </c>
      <c r="BK174" s="188">
        <f>SUM(BK175:BK192)</f>
        <v>0</v>
      </c>
    </row>
    <row r="175" spans="1:65" s="2" customFormat="1" ht="21.75" customHeight="1">
      <c r="A175" s="36"/>
      <c r="B175" s="37"/>
      <c r="C175" s="191" t="s">
        <v>321</v>
      </c>
      <c r="D175" s="191" t="s">
        <v>223</v>
      </c>
      <c r="E175" s="192" t="s">
        <v>1428</v>
      </c>
      <c r="F175" s="193" t="s">
        <v>1429</v>
      </c>
      <c r="G175" s="194" t="s">
        <v>129</v>
      </c>
      <c r="H175" s="195">
        <v>124</v>
      </c>
      <c r="I175" s="196"/>
      <c r="J175" s="197">
        <f>ROUND(I175*H175,2)</f>
        <v>0</v>
      </c>
      <c r="K175" s="193" t="s">
        <v>21</v>
      </c>
      <c r="L175" s="41"/>
      <c r="M175" s="198" t="s">
        <v>21</v>
      </c>
      <c r="N175" s="199" t="s">
        <v>45</v>
      </c>
      <c r="O175" s="66"/>
      <c r="P175" s="200">
        <f>O175*H175</f>
        <v>0</v>
      </c>
      <c r="Q175" s="200">
        <v>0</v>
      </c>
      <c r="R175" s="200">
        <f>Q175*H175</f>
        <v>0</v>
      </c>
      <c r="S175" s="200">
        <v>0</v>
      </c>
      <c r="T175" s="201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02" t="s">
        <v>311</v>
      </c>
      <c r="AT175" s="202" t="s">
        <v>223</v>
      </c>
      <c r="AU175" s="202" t="s">
        <v>168</v>
      </c>
      <c r="AY175" s="19" t="s">
        <v>221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19" t="s">
        <v>82</v>
      </c>
      <c r="BK175" s="203">
        <f>ROUND(I175*H175,2)</f>
        <v>0</v>
      </c>
      <c r="BL175" s="19" t="s">
        <v>311</v>
      </c>
      <c r="BM175" s="202" t="s">
        <v>435</v>
      </c>
    </row>
    <row r="176" spans="1:47" s="2" customFormat="1" ht="11.25">
      <c r="A176" s="36"/>
      <c r="B176" s="37"/>
      <c r="C176" s="38"/>
      <c r="D176" s="204" t="s">
        <v>229</v>
      </c>
      <c r="E176" s="38"/>
      <c r="F176" s="205" t="s">
        <v>1429</v>
      </c>
      <c r="G176" s="38"/>
      <c r="H176" s="38"/>
      <c r="I176" s="111"/>
      <c r="J176" s="38"/>
      <c r="K176" s="38"/>
      <c r="L176" s="41"/>
      <c r="M176" s="206"/>
      <c r="N176" s="207"/>
      <c r="O176" s="66"/>
      <c r="P176" s="66"/>
      <c r="Q176" s="66"/>
      <c r="R176" s="66"/>
      <c r="S176" s="66"/>
      <c r="T176" s="67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T176" s="19" t="s">
        <v>229</v>
      </c>
      <c r="AU176" s="19" t="s">
        <v>168</v>
      </c>
    </row>
    <row r="177" spans="1:65" s="2" customFormat="1" ht="21.75" customHeight="1">
      <c r="A177" s="36"/>
      <c r="B177" s="37"/>
      <c r="C177" s="191" t="s">
        <v>179</v>
      </c>
      <c r="D177" s="191" t="s">
        <v>223</v>
      </c>
      <c r="E177" s="192" t="s">
        <v>1430</v>
      </c>
      <c r="F177" s="193" t="s">
        <v>1431</v>
      </c>
      <c r="G177" s="194" t="s">
        <v>129</v>
      </c>
      <c r="H177" s="195">
        <v>124</v>
      </c>
      <c r="I177" s="196"/>
      <c r="J177" s="197">
        <f>ROUND(I177*H177,2)</f>
        <v>0</v>
      </c>
      <c r="K177" s="193" t="s">
        <v>21</v>
      </c>
      <c r="L177" s="41"/>
      <c r="M177" s="198" t="s">
        <v>21</v>
      </c>
      <c r="N177" s="199" t="s">
        <v>45</v>
      </c>
      <c r="O177" s="66"/>
      <c r="P177" s="200">
        <f>O177*H177</f>
        <v>0</v>
      </c>
      <c r="Q177" s="200">
        <v>0</v>
      </c>
      <c r="R177" s="200">
        <f>Q177*H177</f>
        <v>0</v>
      </c>
      <c r="S177" s="200">
        <v>0</v>
      </c>
      <c r="T177" s="201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02" t="s">
        <v>311</v>
      </c>
      <c r="AT177" s="202" t="s">
        <v>223</v>
      </c>
      <c r="AU177" s="202" t="s">
        <v>168</v>
      </c>
      <c r="AY177" s="19" t="s">
        <v>221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19" t="s">
        <v>82</v>
      </c>
      <c r="BK177" s="203">
        <f>ROUND(I177*H177,2)</f>
        <v>0</v>
      </c>
      <c r="BL177" s="19" t="s">
        <v>311</v>
      </c>
      <c r="BM177" s="202" t="s">
        <v>465</v>
      </c>
    </row>
    <row r="178" spans="1:47" s="2" customFormat="1" ht="11.25">
      <c r="A178" s="36"/>
      <c r="B178" s="37"/>
      <c r="C178" s="38"/>
      <c r="D178" s="204" t="s">
        <v>229</v>
      </c>
      <c r="E178" s="38"/>
      <c r="F178" s="205" t="s">
        <v>1431</v>
      </c>
      <c r="G178" s="38"/>
      <c r="H178" s="38"/>
      <c r="I178" s="111"/>
      <c r="J178" s="38"/>
      <c r="K178" s="38"/>
      <c r="L178" s="41"/>
      <c r="M178" s="206"/>
      <c r="N178" s="207"/>
      <c r="O178" s="66"/>
      <c r="P178" s="66"/>
      <c r="Q178" s="66"/>
      <c r="R178" s="66"/>
      <c r="S178" s="66"/>
      <c r="T178" s="67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T178" s="19" t="s">
        <v>229</v>
      </c>
      <c r="AU178" s="19" t="s">
        <v>168</v>
      </c>
    </row>
    <row r="179" spans="1:65" s="2" customFormat="1" ht="16.5" customHeight="1">
      <c r="A179" s="36"/>
      <c r="B179" s="37"/>
      <c r="C179" s="191" t="s">
        <v>332</v>
      </c>
      <c r="D179" s="191" t="s">
        <v>223</v>
      </c>
      <c r="E179" s="192" t="s">
        <v>1432</v>
      </c>
      <c r="F179" s="193" t="s">
        <v>1433</v>
      </c>
      <c r="G179" s="194" t="s">
        <v>129</v>
      </c>
      <c r="H179" s="195">
        <v>30</v>
      </c>
      <c r="I179" s="196"/>
      <c r="J179" s="197">
        <f>ROUND(I179*H179,2)</f>
        <v>0</v>
      </c>
      <c r="K179" s="193" t="s">
        <v>21</v>
      </c>
      <c r="L179" s="41"/>
      <c r="M179" s="198" t="s">
        <v>21</v>
      </c>
      <c r="N179" s="199" t="s">
        <v>45</v>
      </c>
      <c r="O179" s="66"/>
      <c r="P179" s="200">
        <f>O179*H179</f>
        <v>0</v>
      </c>
      <c r="Q179" s="200">
        <v>0</v>
      </c>
      <c r="R179" s="200">
        <f>Q179*H179</f>
        <v>0</v>
      </c>
      <c r="S179" s="200">
        <v>0</v>
      </c>
      <c r="T179" s="201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02" t="s">
        <v>311</v>
      </c>
      <c r="AT179" s="202" t="s">
        <v>223</v>
      </c>
      <c r="AU179" s="202" t="s">
        <v>168</v>
      </c>
      <c r="AY179" s="19" t="s">
        <v>221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19" t="s">
        <v>82</v>
      </c>
      <c r="BK179" s="203">
        <f>ROUND(I179*H179,2)</f>
        <v>0</v>
      </c>
      <c r="BL179" s="19" t="s">
        <v>311</v>
      </c>
      <c r="BM179" s="202" t="s">
        <v>479</v>
      </c>
    </row>
    <row r="180" spans="1:47" s="2" customFormat="1" ht="11.25">
      <c r="A180" s="36"/>
      <c r="B180" s="37"/>
      <c r="C180" s="38"/>
      <c r="D180" s="204" t="s">
        <v>229</v>
      </c>
      <c r="E180" s="38"/>
      <c r="F180" s="205" t="s">
        <v>1433</v>
      </c>
      <c r="G180" s="38"/>
      <c r="H180" s="38"/>
      <c r="I180" s="111"/>
      <c r="J180" s="38"/>
      <c r="K180" s="38"/>
      <c r="L180" s="41"/>
      <c r="M180" s="206"/>
      <c r="N180" s="207"/>
      <c r="O180" s="66"/>
      <c r="P180" s="66"/>
      <c r="Q180" s="66"/>
      <c r="R180" s="66"/>
      <c r="S180" s="66"/>
      <c r="T180" s="67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9" t="s">
        <v>229</v>
      </c>
      <c r="AU180" s="19" t="s">
        <v>168</v>
      </c>
    </row>
    <row r="181" spans="1:65" s="2" customFormat="1" ht="16.5" customHeight="1">
      <c r="A181" s="36"/>
      <c r="B181" s="37"/>
      <c r="C181" s="191" t="s">
        <v>7</v>
      </c>
      <c r="D181" s="191" t="s">
        <v>223</v>
      </c>
      <c r="E181" s="192" t="s">
        <v>1434</v>
      </c>
      <c r="F181" s="193" t="s">
        <v>1435</v>
      </c>
      <c r="G181" s="194" t="s">
        <v>167</v>
      </c>
      <c r="H181" s="195">
        <v>8</v>
      </c>
      <c r="I181" s="196"/>
      <c r="J181" s="197">
        <f>ROUND(I181*H181,2)</f>
        <v>0</v>
      </c>
      <c r="K181" s="193" t="s">
        <v>21</v>
      </c>
      <c r="L181" s="41"/>
      <c r="M181" s="198" t="s">
        <v>21</v>
      </c>
      <c r="N181" s="199" t="s">
        <v>45</v>
      </c>
      <c r="O181" s="66"/>
      <c r="P181" s="200">
        <f>O181*H181</f>
        <v>0</v>
      </c>
      <c r="Q181" s="200">
        <v>0</v>
      </c>
      <c r="R181" s="200">
        <f>Q181*H181</f>
        <v>0</v>
      </c>
      <c r="S181" s="200">
        <v>0</v>
      </c>
      <c r="T181" s="201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02" t="s">
        <v>311</v>
      </c>
      <c r="AT181" s="202" t="s">
        <v>223</v>
      </c>
      <c r="AU181" s="202" t="s">
        <v>168</v>
      </c>
      <c r="AY181" s="19" t="s">
        <v>221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19" t="s">
        <v>82</v>
      </c>
      <c r="BK181" s="203">
        <f>ROUND(I181*H181,2)</f>
        <v>0</v>
      </c>
      <c r="BL181" s="19" t="s">
        <v>311</v>
      </c>
      <c r="BM181" s="202" t="s">
        <v>499</v>
      </c>
    </row>
    <row r="182" spans="1:47" s="2" customFormat="1" ht="11.25">
      <c r="A182" s="36"/>
      <c r="B182" s="37"/>
      <c r="C182" s="38"/>
      <c r="D182" s="204" t="s">
        <v>229</v>
      </c>
      <c r="E182" s="38"/>
      <c r="F182" s="205" t="s">
        <v>1435</v>
      </c>
      <c r="G182" s="38"/>
      <c r="H182" s="38"/>
      <c r="I182" s="111"/>
      <c r="J182" s="38"/>
      <c r="K182" s="38"/>
      <c r="L182" s="41"/>
      <c r="M182" s="206"/>
      <c r="N182" s="207"/>
      <c r="O182" s="66"/>
      <c r="P182" s="66"/>
      <c r="Q182" s="66"/>
      <c r="R182" s="66"/>
      <c r="S182" s="66"/>
      <c r="T182" s="67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T182" s="19" t="s">
        <v>229</v>
      </c>
      <c r="AU182" s="19" t="s">
        <v>168</v>
      </c>
    </row>
    <row r="183" spans="2:51" s="13" customFormat="1" ht="11.25">
      <c r="B183" s="208"/>
      <c r="C183" s="209"/>
      <c r="D183" s="204" t="s">
        <v>231</v>
      </c>
      <c r="E183" s="210" t="s">
        <v>21</v>
      </c>
      <c r="F183" s="211" t="s">
        <v>1394</v>
      </c>
      <c r="G183" s="209"/>
      <c r="H183" s="212">
        <v>8</v>
      </c>
      <c r="I183" s="213"/>
      <c r="J183" s="209"/>
      <c r="K183" s="209"/>
      <c r="L183" s="214"/>
      <c r="M183" s="215"/>
      <c r="N183" s="216"/>
      <c r="O183" s="216"/>
      <c r="P183" s="216"/>
      <c r="Q183" s="216"/>
      <c r="R183" s="216"/>
      <c r="S183" s="216"/>
      <c r="T183" s="217"/>
      <c r="AT183" s="218" t="s">
        <v>231</v>
      </c>
      <c r="AU183" s="218" t="s">
        <v>168</v>
      </c>
      <c r="AV183" s="13" t="s">
        <v>84</v>
      </c>
      <c r="AW183" s="13" t="s">
        <v>33</v>
      </c>
      <c r="AX183" s="13" t="s">
        <v>74</v>
      </c>
      <c r="AY183" s="218" t="s">
        <v>221</v>
      </c>
    </row>
    <row r="184" spans="2:51" s="14" customFormat="1" ht="11.25">
      <c r="B184" s="219"/>
      <c r="C184" s="220"/>
      <c r="D184" s="204" t="s">
        <v>231</v>
      </c>
      <c r="E184" s="221" t="s">
        <v>21</v>
      </c>
      <c r="F184" s="222" t="s">
        <v>239</v>
      </c>
      <c r="G184" s="220"/>
      <c r="H184" s="223">
        <v>8</v>
      </c>
      <c r="I184" s="224"/>
      <c r="J184" s="220"/>
      <c r="K184" s="220"/>
      <c r="L184" s="225"/>
      <c r="M184" s="226"/>
      <c r="N184" s="227"/>
      <c r="O184" s="227"/>
      <c r="P184" s="227"/>
      <c r="Q184" s="227"/>
      <c r="R184" s="227"/>
      <c r="S184" s="227"/>
      <c r="T184" s="228"/>
      <c r="AT184" s="229" t="s">
        <v>231</v>
      </c>
      <c r="AU184" s="229" t="s">
        <v>168</v>
      </c>
      <c r="AV184" s="14" t="s">
        <v>227</v>
      </c>
      <c r="AW184" s="14" t="s">
        <v>33</v>
      </c>
      <c r="AX184" s="14" t="s">
        <v>82</v>
      </c>
      <c r="AY184" s="229" t="s">
        <v>221</v>
      </c>
    </row>
    <row r="185" spans="1:65" s="2" customFormat="1" ht="21.75" customHeight="1">
      <c r="A185" s="36"/>
      <c r="B185" s="37"/>
      <c r="C185" s="191" t="s">
        <v>345</v>
      </c>
      <c r="D185" s="191" t="s">
        <v>223</v>
      </c>
      <c r="E185" s="192" t="s">
        <v>1436</v>
      </c>
      <c r="F185" s="193" t="s">
        <v>1437</v>
      </c>
      <c r="G185" s="194" t="s">
        <v>167</v>
      </c>
      <c r="H185" s="195">
        <v>8</v>
      </c>
      <c r="I185" s="196"/>
      <c r="J185" s="197">
        <f>ROUND(I185*H185,2)</f>
        <v>0</v>
      </c>
      <c r="K185" s="193" t="s">
        <v>21</v>
      </c>
      <c r="L185" s="41"/>
      <c r="M185" s="198" t="s">
        <v>21</v>
      </c>
      <c r="N185" s="199" t="s">
        <v>45</v>
      </c>
      <c r="O185" s="66"/>
      <c r="P185" s="200">
        <f>O185*H185</f>
        <v>0</v>
      </c>
      <c r="Q185" s="200">
        <v>0</v>
      </c>
      <c r="R185" s="200">
        <f>Q185*H185</f>
        <v>0</v>
      </c>
      <c r="S185" s="200">
        <v>0</v>
      </c>
      <c r="T185" s="201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02" t="s">
        <v>311</v>
      </c>
      <c r="AT185" s="202" t="s">
        <v>223</v>
      </c>
      <c r="AU185" s="202" t="s">
        <v>168</v>
      </c>
      <c r="AY185" s="19" t="s">
        <v>221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19" t="s">
        <v>82</v>
      </c>
      <c r="BK185" s="203">
        <f>ROUND(I185*H185,2)</f>
        <v>0</v>
      </c>
      <c r="BL185" s="19" t="s">
        <v>311</v>
      </c>
      <c r="BM185" s="202" t="s">
        <v>510</v>
      </c>
    </row>
    <row r="186" spans="1:47" s="2" customFormat="1" ht="19.5">
      <c r="A186" s="36"/>
      <c r="B186" s="37"/>
      <c r="C186" s="38"/>
      <c r="D186" s="204" t="s">
        <v>229</v>
      </c>
      <c r="E186" s="38"/>
      <c r="F186" s="205" t="s">
        <v>1437</v>
      </c>
      <c r="G186" s="38"/>
      <c r="H186" s="38"/>
      <c r="I186" s="111"/>
      <c r="J186" s="38"/>
      <c r="K186" s="38"/>
      <c r="L186" s="41"/>
      <c r="M186" s="206"/>
      <c r="N186" s="207"/>
      <c r="O186" s="66"/>
      <c r="P186" s="66"/>
      <c r="Q186" s="66"/>
      <c r="R186" s="66"/>
      <c r="S186" s="66"/>
      <c r="T186" s="67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T186" s="19" t="s">
        <v>229</v>
      </c>
      <c r="AU186" s="19" t="s">
        <v>168</v>
      </c>
    </row>
    <row r="187" spans="2:51" s="13" customFormat="1" ht="11.25">
      <c r="B187" s="208"/>
      <c r="C187" s="209"/>
      <c r="D187" s="204" t="s">
        <v>231</v>
      </c>
      <c r="E187" s="210" t="s">
        <v>21</v>
      </c>
      <c r="F187" s="211" t="s">
        <v>1438</v>
      </c>
      <c r="G187" s="209"/>
      <c r="H187" s="212">
        <v>8</v>
      </c>
      <c r="I187" s="213"/>
      <c r="J187" s="209"/>
      <c r="K187" s="209"/>
      <c r="L187" s="214"/>
      <c r="M187" s="215"/>
      <c r="N187" s="216"/>
      <c r="O187" s="216"/>
      <c r="P187" s="216"/>
      <c r="Q187" s="216"/>
      <c r="R187" s="216"/>
      <c r="S187" s="216"/>
      <c r="T187" s="217"/>
      <c r="AT187" s="218" t="s">
        <v>231</v>
      </c>
      <c r="AU187" s="218" t="s">
        <v>168</v>
      </c>
      <c r="AV187" s="13" t="s">
        <v>84</v>
      </c>
      <c r="AW187" s="13" t="s">
        <v>33</v>
      </c>
      <c r="AX187" s="13" t="s">
        <v>74</v>
      </c>
      <c r="AY187" s="218" t="s">
        <v>221</v>
      </c>
    </row>
    <row r="188" spans="2:51" s="14" customFormat="1" ht="11.25">
      <c r="B188" s="219"/>
      <c r="C188" s="220"/>
      <c r="D188" s="204" t="s">
        <v>231</v>
      </c>
      <c r="E188" s="221" t="s">
        <v>21</v>
      </c>
      <c r="F188" s="222" t="s">
        <v>239</v>
      </c>
      <c r="G188" s="220"/>
      <c r="H188" s="223">
        <v>8</v>
      </c>
      <c r="I188" s="224"/>
      <c r="J188" s="220"/>
      <c r="K188" s="220"/>
      <c r="L188" s="225"/>
      <c r="M188" s="226"/>
      <c r="N188" s="227"/>
      <c r="O188" s="227"/>
      <c r="P188" s="227"/>
      <c r="Q188" s="227"/>
      <c r="R188" s="227"/>
      <c r="S188" s="227"/>
      <c r="T188" s="228"/>
      <c r="AT188" s="229" t="s">
        <v>231</v>
      </c>
      <c r="AU188" s="229" t="s">
        <v>168</v>
      </c>
      <c r="AV188" s="14" t="s">
        <v>227</v>
      </c>
      <c r="AW188" s="14" t="s">
        <v>33</v>
      </c>
      <c r="AX188" s="14" t="s">
        <v>82</v>
      </c>
      <c r="AY188" s="229" t="s">
        <v>221</v>
      </c>
    </row>
    <row r="189" spans="1:65" s="2" customFormat="1" ht="16.5" customHeight="1">
      <c r="A189" s="36"/>
      <c r="B189" s="37"/>
      <c r="C189" s="191" t="s">
        <v>351</v>
      </c>
      <c r="D189" s="191" t="s">
        <v>223</v>
      </c>
      <c r="E189" s="192" t="s">
        <v>1439</v>
      </c>
      <c r="F189" s="193" t="s">
        <v>1440</v>
      </c>
      <c r="G189" s="194" t="s">
        <v>1313</v>
      </c>
      <c r="H189" s="195">
        <v>1</v>
      </c>
      <c r="I189" s="196"/>
      <c r="J189" s="197">
        <f>ROUND(I189*H189,2)</f>
        <v>0</v>
      </c>
      <c r="K189" s="193" t="s">
        <v>21</v>
      </c>
      <c r="L189" s="41"/>
      <c r="M189" s="198" t="s">
        <v>21</v>
      </c>
      <c r="N189" s="199" t="s">
        <v>45</v>
      </c>
      <c r="O189" s="66"/>
      <c r="P189" s="200">
        <f>O189*H189</f>
        <v>0</v>
      </c>
      <c r="Q189" s="200">
        <v>0</v>
      </c>
      <c r="R189" s="200">
        <f>Q189*H189</f>
        <v>0</v>
      </c>
      <c r="S189" s="200">
        <v>0</v>
      </c>
      <c r="T189" s="201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02" t="s">
        <v>311</v>
      </c>
      <c r="AT189" s="202" t="s">
        <v>223</v>
      </c>
      <c r="AU189" s="202" t="s">
        <v>168</v>
      </c>
      <c r="AY189" s="19" t="s">
        <v>221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19" t="s">
        <v>82</v>
      </c>
      <c r="BK189" s="203">
        <f>ROUND(I189*H189,2)</f>
        <v>0</v>
      </c>
      <c r="BL189" s="19" t="s">
        <v>311</v>
      </c>
      <c r="BM189" s="202" t="s">
        <v>522</v>
      </c>
    </row>
    <row r="190" spans="1:47" s="2" customFormat="1" ht="11.25">
      <c r="A190" s="36"/>
      <c r="B190" s="37"/>
      <c r="C190" s="38"/>
      <c r="D190" s="204" t="s">
        <v>229</v>
      </c>
      <c r="E190" s="38"/>
      <c r="F190" s="205" t="s">
        <v>1440</v>
      </c>
      <c r="G190" s="38"/>
      <c r="H190" s="38"/>
      <c r="I190" s="111"/>
      <c r="J190" s="38"/>
      <c r="K190" s="38"/>
      <c r="L190" s="41"/>
      <c r="M190" s="206"/>
      <c r="N190" s="207"/>
      <c r="O190" s="66"/>
      <c r="P190" s="66"/>
      <c r="Q190" s="66"/>
      <c r="R190" s="66"/>
      <c r="S190" s="66"/>
      <c r="T190" s="67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T190" s="19" t="s">
        <v>229</v>
      </c>
      <c r="AU190" s="19" t="s">
        <v>168</v>
      </c>
    </row>
    <row r="191" spans="1:65" s="2" customFormat="1" ht="16.5" customHeight="1">
      <c r="A191" s="36"/>
      <c r="B191" s="37"/>
      <c r="C191" s="191" t="s">
        <v>365</v>
      </c>
      <c r="D191" s="191" t="s">
        <v>223</v>
      </c>
      <c r="E191" s="192" t="s">
        <v>1441</v>
      </c>
      <c r="F191" s="193" t="s">
        <v>1442</v>
      </c>
      <c r="G191" s="194" t="s">
        <v>1443</v>
      </c>
      <c r="H191" s="269"/>
      <c r="I191" s="196"/>
      <c r="J191" s="197">
        <f>ROUND(I191*H191,2)</f>
        <v>0</v>
      </c>
      <c r="K191" s="193" t="s">
        <v>21</v>
      </c>
      <c r="L191" s="41"/>
      <c r="M191" s="198" t="s">
        <v>21</v>
      </c>
      <c r="N191" s="199" t="s">
        <v>45</v>
      </c>
      <c r="O191" s="66"/>
      <c r="P191" s="200">
        <f>O191*H191</f>
        <v>0</v>
      </c>
      <c r="Q191" s="200">
        <v>0</v>
      </c>
      <c r="R191" s="200">
        <f>Q191*H191</f>
        <v>0</v>
      </c>
      <c r="S191" s="200">
        <v>0</v>
      </c>
      <c r="T191" s="201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02" t="s">
        <v>1444</v>
      </c>
      <c r="AT191" s="202" t="s">
        <v>223</v>
      </c>
      <c r="AU191" s="202" t="s">
        <v>168</v>
      </c>
      <c r="AY191" s="19" t="s">
        <v>221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19" t="s">
        <v>82</v>
      </c>
      <c r="BK191" s="203">
        <f>ROUND(I191*H191,2)</f>
        <v>0</v>
      </c>
      <c r="BL191" s="19" t="s">
        <v>1444</v>
      </c>
      <c r="BM191" s="202" t="s">
        <v>534</v>
      </c>
    </row>
    <row r="192" spans="1:47" s="2" customFormat="1" ht="11.25">
      <c r="A192" s="36"/>
      <c r="B192" s="37"/>
      <c r="C192" s="38"/>
      <c r="D192" s="204" t="s">
        <v>229</v>
      </c>
      <c r="E192" s="38"/>
      <c r="F192" s="205" t="s">
        <v>1442</v>
      </c>
      <c r="G192" s="38"/>
      <c r="H192" s="38"/>
      <c r="I192" s="111"/>
      <c r="J192" s="38"/>
      <c r="K192" s="38"/>
      <c r="L192" s="41"/>
      <c r="M192" s="206"/>
      <c r="N192" s="207"/>
      <c r="O192" s="66"/>
      <c r="P192" s="66"/>
      <c r="Q192" s="66"/>
      <c r="R192" s="66"/>
      <c r="S192" s="66"/>
      <c r="T192" s="67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T192" s="19" t="s">
        <v>229</v>
      </c>
      <c r="AU192" s="19" t="s">
        <v>168</v>
      </c>
    </row>
    <row r="193" spans="2:63" s="12" customFormat="1" ht="22.9" customHeight="1">
      <c r="B193" s="175"/>
      <c r="C193" s="176"/>
      <c r="D193" s="177" t="s">
        <v>73</v>
      </c>
      <c r="E193" s="189" t="s">
        <v>1445</v>
      </c>
      <c r="F193" s="189" t="s">
        <v>1446</v>
      </c>
      <c r="G193" s="176"/>
      <c r="H193" s="176"/>
      <c r="I193" s="179"/>
      <c r="J193" s="190">
        <f>BK193</f>
        <v>0</v>
      </c>
      <c r="K193" s="176"/>
      <c r="L193" s="181"/>
      <c r="M193" s="182"/>
      <c r="N193" s="183"/>
      <c r="O193" s="183"/>
      <c r="P193" s="184">
        <f>P194+P276+P337+P342</f>
        <v>0</v>
      </c>
      <c r="Q193" s="183"/>
      <c r="R193" s="184">
        <f>R194+R276+R337+R342</f>
        <v>0</v>
      </c>
      <c r="S193" s="183"/>
      <c r="T193" s="185">
        <f>T194+T276+T337+T342</f>
        <v>0</v>
      </c>
      <c r="AR193" s="186" t="s">
        <v>82</v>
      </c>
      <c r="AT193" s="187" t="s">
        <v>73</v>
      </c>
      <c r="AU193" s="187" t="s">
        <v>82</v>
      </c>
      <c r="AY193" s="186" t="s">
        <v>221</v>
      </c>
      <c r="BK193" s="188">
        <f>BK194+BK276+BK337+BK342</f>
        <v>0</v>
      </c>
    </row>
    <row r="194" spans="2:63" s="12" customFormat="1" ht="20.85" customHeight="1">
      <c r="B194" s="175"/>
      <c r="C194" s="176"/>
      <c r="D194" s="177" t="s">
        <v>73</v>
      </c>
      <c r="E194" s="189" t="s">
        <v>1447</v>
      </c>
      <c r="F194" s="189" t="s">
        <v>1370</v>
      </c>
      <c r="G194" s="176"/>
      <c r="H194" s="176"/>
      <c r="I194" s="179"/>
      <c r="J194" s="190">
        <f>BK194</f>
        <v>0</v>
      </c>
      <c r="K194" s="176"/>
      <c r="L194" s="181"/>
      <c r="M194" s="182"/>
      <c r="N194" s="183"/>
      <c r="O194" s="183"/>
      <c r="P194" s="184">
        <f>SUM(P195:P275)</f>
        <v>0</v>
      </c>
      <c r="Q194" s="183"/>
      <c r="R194" s="184">
        <f>SUM(R195:R275)</f>
        <v>0</v>
      </c>
      <c r="S194" s="183"/>
      <c r="T194" s="185">
        <f>SUM(T195:T275)</f>
        <v>0</v>
      </c>
      <c r="AR194" s="186" t="s">
        <v>82</v>
      </c>
      <c r="AT194" s="187" t="s">
        <v>73</v>
      </c>
      <c r="AU194" s="187" t="s">
        <v>84</v>
      </c>
      <c r="AY194" s="186" t="s">
        <v>221</v>
      </c>
      <c r="BK194" s="188">
        <f>SUM(BK195:BK275)</f>
        <v>0</v>
      </c>
    </row>
    <row r="195" spans="1:65" s="2" customFormat="1" ht="33" customHeight="1">
      <c r="A195" s="36"/>
      <c r="B195" s="37"/>
      <c r="C195" s="191" t="s">
        <v>371</v>
      </c>
      <c r="D195" s="191" t="s">
        <v>223</v>
      </c>
      <c r="E195" s="192" t="s">
        <v>1448</v>
      </c>
      <c r="F195" s="193" t="s">
        <v>1449</v>
      </c>
      <c r="G195" s="194" t="s">
        <v>129</v>
      </c>
      <c r="H195" s="195">
        <v>42</v>
      </c>
      <c r="I195" s="196"/>
      <c r="J195" s="197">
        <f>ROUND(I195*H195,2)</f>
        <v>0</v>
      </c>
      <c r="K195" s="193" t="s">
        <v>21</v>
      </c>
      <c r="L195" s="41"/>
      <c r="M195" s="198" t="s">
        <v>21</v>
      </c>
      <c r="N195" s="199" t="s">
        <v>45</v>
      </c>
      <c r="O195" s="66"/>
      <c r="P195" s="200">
        <f>O195*H195</f>
        <v>0</v>
      </c>
      <c r="Q195" s="200">
        <v>0</v>
      </c>
      <c r="R195" s="200">
        <f>Q195*H195</f>
        <v>0</v>
      </c>
      <c r="S195" s="200">
        <v>0</v>
      </c>
      <c r="T195" s="201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02" t="s">
        <v>311</v>
      </c>
      <c r="AT195" s="202" t="s">
        <v>223</v>
      </c>
      <c r="AU195" s="202" t="s">
        <v>168</v>
      </c>
      <c r="AY195" s="19" t="s">
        <v>221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19" t="s">
        <v>82</v>
      </c>
      <c r="BK195" s="203">
        <f>ROUND(I195*H195,2)</f>
        <v>0</v>
      </c>
      <c r="BL195" s="19" t="s">
        <v>311</v>
      </c>
      <c r="BM195" s="202" t="s">
        <v>549</v>
      </c>
    </row>
    <row r="196" spans="1:47" s="2" customFormat="1" ht="19.5">
      <c r="A196" s="36"/>
      <c r="B196" s="37"/>
      <c r="C196" s="38"/>
      <c r="D196" s="204" t="s">
        <v>229</v>
      </c>
      <c r="E196" s="38"/>
      <c r="F196" s="205" t="s">
        <v>1449</v>
      </c>
      <c r="G196" s="38"/>
      <c r="H196" s="38"/>
      <c r="I196" s="111"/>
      <c r="J196" s="38"/>
      <c r="K196" s="38"/>
      <c r="L196" s="41"/>
      <c r="M196" s="206"/>
      <c r="N196" s="207"/>
      <c r="O196" s="66"/>
      <c r="P196" s="66"/>
      <c r="Q196" s="66"/>
      <c r="R196" s="66"/>
      <c r="S196" s="66"/>
      <c r="T196" s="67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T196" s="19" t="s">
        <v>229</v>
      </c>
      <c r="AU196" s="19" t="s">
        <v>168</v>
      </c>
    </row>
    <row r="197" spans="2:51" s="13" customFormat="1" ht="11.25">
      <c r="B197" s="208"/>
      <c r="C197" s="209"/>
      <c r="D197" s="204" t="s">
        <v>231</v>
      </c>
      <c r="E197" s="210" t="s">
        <v>21</v>
      </c>
      <c r="F197" s="211" t="s">
        <v>1450</v>
      </c>
      <c r="G197" s="209"/>
      <c r="H197" s="212">
        <v>4</v>
      </c>
      <c r="I197" s="213"/>
      <c r="J197" s="209"/>
      <c r="K197" s="209"/>
      <c r="L197" s="214"/>
      <c r="M197" s="215"/>
      <c r="N197" s="216"/>
      <c r="O197" s="216"/>
      <c r="P197" s="216"/>
      <c r="Q197" s="216"/>
      <c r="R197" s="216"/>
      <c r="S197" s="216"/>
      <c r="T197" s="217"/>
      <c r="AT197" s="218" t="s">
        <v>231</v>
      </c>
      <c r="AU197" s="218" t="s">
        <v>168</v>
      </c>
      <c r="AV197" s="13" t="s">
        <v>84</v>
      </c>
      <c r="AW197" s="13" t="s">
        <v>33</v>
      </c>
      <c r="AX197" s="13" t="s">
        <v>74</v>
      </c>
      <c r="AY197" s="218" t="s">
        <v>221</v>
      </c>
    </row>
    <row r="198" spans="2:51" s="13" customFormat="1" ht="11.25">
      <c r="B198" s="208"/>
      <c r="C198" s="209"/>
      <c r="D198" s="204" t="s">
        <v>231</v>
      </c>
      <c r="E198" s="210" t="s">
        <v>21</v>
      </c>
      <c r="F198" s="211" t="s">
        <v>1451</v>
      </c>
      <c r="G198" s="209"/>
      <c r="H198" s="212">
        <v>38</v>
      </c>
      <c r="I198" s="213"/>
      <c r="J198" s="209"/>
      <c r="K198" s="209"/>
      <c r="L198" s="214"/>
      <c r="M198" s="215"/>
      <c r="N198" s="216"/>
      <c r="O198" s="216"/>
      <c r="P198" s="216"/>
      <c r="Q198" s="216"/>
      <c r="R198" s="216"/>
      <c r="S198" s="216"/>
      <c r="T198" s="217"/>
      <c r="AT198" s="218" t="s">
        <v>231</v>
      </c>
      <c r="AU198" s="218" t="s">
        <v>168</v>
      </c>
      <c r="AV198" s="13" t="s">
        <v>84</v>
      </c>
      <c r="AW198" s="13" t="s">
        <v>33</v>
      </c>
      <c r="AX198" s="13" t="s">
        <v>74</v>
      </c>
      <c r="AY198" s="218" t="s">
        <v>221</v>
      </c>
    </row>
    <row r="199" spans="2:51" s="14" customFormat="1" ht="11.25">
      <c r="B199" s="219"/>
      <c r="C199" s="220"/>
      <c r="D199" s="204" t="s">
        <v>231</v>
      </c>
      <c r="E199" s="221" t="s">
        <v>21</v>
      </c>
      <c r="F199" s="222" t="s">
        <v>239</v>
      </c>
      <c r="G199" s="220"/>
      <c r="H199" s="223">
        <v>42</v>
      </c>
      <c r="I199" s="224"/>
      <c r="J199" s="220"/>
      <c r="K199" s="220"/>
      <c r="L199" s="225"/>
      <c r="M199" s="226"/>
      <c r="N199" s="227"/>
      <c r="O199" s="227"/>
      <c r="P199" s="227"/>
      <c r="Q199" s="227"/>
      <c r="R199" s="227"/>
      <c r="S199" s="227"/>
      <c r="T199" s="228"/>
      <c r="AT199" s="229" t="s">
        <v>231</v>
      </c>
      <c r="AU199" s="229" t="s">
        <v>168</v>
      </c>
      <c r="AV199" s="14" t="s">
        <v>227</v>
      </c>
      <c r="AW199" s="14" t="s">
        <v>33</v>
      </c>
      <c r="AX199" s="14" t="s">
        <v>82</v>
      </c>
      <c r="AY199" s="229" t="s">
        <v>221</v>
      </c>
    </row>
    <row r="200" spans="1:65" s="2" customFormat="1" ht="33" customHeight="1">
      <c r="A200" s="36"/>
      <c r="B200" s="37"/>
      <c r="C200" s="191" t="s">
        <v>377</v>
      </c>
      <c r="D200" s="191" t="s">
        <v>223</v>
      </c>
      <c r="E200" s="192" t="s">
        <v>1452</v>
      </c>
      <c r="F200" s="193" t="s">
        <v>1453</v>
      </c>
      <c r="G200" s="194" t="s">
        <v>129</v>
      </c>
      <c r="H200" s="195">
        <v>28</v>
      </c>
      <c r="I200" s="196"/>
      <c r="J200" s="197">
        <f>ROUND(I200*H200,2)</f>
        <v>0</v>
      </c>
      <c r="K200" s="193" t="s">
        <v>21</v>
      </c>
      <c r="L200" s="41"/>
      <c r="M200" s="198" t="s">
        <v>21</v>
      </c>
      <c r="N200" s="199" t="s">
        <v>45</v>
      </c>
      <c r="O200" s="66"/>
      <c r="P200" s="200">
        <f>O200*H200</f>
        <v>0</v>
      </c>
      <c r="Q200" s="200">
        <v>0</v>
      </c>
      <c r="R200" s="200">
        <f>Q200*H200</f>
        <v>0</v>
      </c>
      <c r="S200" s="200">
        <v>0</v>
      </c>
      <c r="T200" s="201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02" t="s">
        <v>311</v>
      </c>
      <c r="AT200" s="202" t="s">
        <v>223</v>
      </c>
      <c r="AU200" s="202" t="s">
        <v>168</v>
      </c>
      <c r="AY200" s="19" t="s">
        <v>221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19" t="s">
        <v>82</v>
      </c>
      <c r="BK200" s="203">
        <f>ROUND(I200*H200,2)</f>
        <v>0</v>
      </c>
      <c r="BL200" s="19" t="s">
        <v>311</v>
      </c>
      <c r="BM200" s="202" t="s">
        <v>559</v>
      </c>
    </row>
    <row r="201" spans="1:47" s="2" customFormat="1" ht="19.5">
      <c r="A201" s="36"/>
      <c r="B201" s="37"/>
      <c r="C201" s="38"/>
      <c r="D201" s="204" t="s">
        <v>229</v>
      </c>
      <c r="E201" s="38"/>
      <c r="F201" s="205" t="s">
        <v>1453</v>
      </c>
      <c r="G201" s="38"/>
      <c r="H201" s="38"/>
      <c r="I201" s="111"/>
      <c r="J201" s="38"/>
      <c r="K201" s="38"/>
      <c r="L201" s="41"/>
      <c r="M201" s="206"/>
      <c r="N201" s="207"/>
      <c r="O201" s="66"/>
      <c r="P201" s="66"/>
      <c r="Q201" s="66"/>
      <c r="R201" s="66"/>
      <c r="S201" s="66"/>
      <c r="T201" s="67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T201" s="19" t="s">
        <v>229</v>
      </c>
      <c r="AU201" s="19" t="s">
        <v>168</v>
      </c>
    </row>
    <row r="202" spans="2:51" s="13" customFormat="1" ht="11.25">
      <c r="B202" s="208"/>
      <c r="C202" s="209"/>
      <c r="D202" s="204" t="s">
        <v>231</v>
      </c>
      <c r="E202" s="210" t="s">
        <v>21</v>
      </c>
      <c r="F202" s="211" t="s">
        <v>1394</v>
      </c>
      <c r="G202" s="209"/>
      <c r="H202" s="212">
        <v>8</v>
      </c>
      <c r="I202" s="213"/>
      <c r="J202" s="209"/>
      <c r="K202" s="209"/>
      <c r="L202" s="214"/>
      <c r="M202" s="215"/>
      <c r="N202" s="216"/>
      <c r="O202" s="216"/>
      <c r="P202" s="216"/>
      <c r="Q202" s="216"/>
      <c r="R202" s="216"/>
      <c r="S202" s="216"/>
      <c r="T202" s="217"/>
      <c r="AT202" s="218" t="s">
        <v>231</v>
      </c>
      <c r="AU202" s="218" t="s">
        <v>168</v>
      </c>
      <c r="AV202" s="13" t="s">
        <v>84</v>
      </c>
      <c r="AW202" s="13" t="s">
        <v>33</v>
      </c>
      <c r="AX202" s="13" t="s">
        <v>74</v>
      </c>
      <c r="AY202" s="218" t="s">
        <v>221</v>
      </c>
    </row>
    <row r="203" spans="2:51" s="13" customFormat="1" ht="11.25">
      <c r="B203" s="208"/>
      <c r="C203" s="209"/>
      <c r="D203" s="204" t="s">
        <v>231</v>
      </c>
      <c r="E203" s="210" t="s">
        <v>21</v>
      </c>
      <c r="F203" s="211" t="s">
        <v>1454</v>
      </c>
      <c r="G203" s="209"/>
      <c r="H203" s="212">
        <v>20</v>
      </c>
      <c r="I203" s="213"/>
      <c r="J203" s="209"/>
      <c r="K203" s="209"/>
      <c r="L203" s="214"/>
      <c r="M203" s="215"/>
      <c r="N203" s="216"/>
      <c r="O203" s="216"/>
      <c r="P203" s="216"/>
      <c r="Q203" s="216"/>
      <c r="R203" s="216"/>
      <c r="S203" s="216"/>
      <c r="T203" s="217"/>
      <c r="AT203" s="218" t="s">
        <v>231</v>
      </c>
      <c r="AU203" s="218" t="s">
        <v>168</v>
      </c>
      <c r="AV203" s="13" t="s">
        <v>84</v>
      </c>
      <c r="AW203" s="13" t="s">
        <v>33</v>
      </c>
      <c r="AX203" s="13" t="s">
        <v>74</v>
      </c>
      <c r="AY203" s="218" t="s">
        <v>221</v>
      </c>
    </row>
    <row r="204" spans="2:51" s="14" customFormat="1" ht="11.25">
      <c r="B204" s="219"/>
      <c r="C204" s="220"/>
      <c r="D204" s="204" t="s">
        <v>231</v>
      </c>
      <c r="E204" s="221" t="s">
        <v>21</v>
      </c>
      <c r="F204" s="222" t="s">
        <v>239</v>
      </c>
      <c r="G204" s="220"/>
      <c r="H204" s="223">
        <v>28</v>
      </c>
      <c r="I204" s="224"/>
      <c r="J204" s="220"/>
      <c r="K204" s="220"/>
      <c r="L204" s="225"/>
      <c r="M204" s="226"/>
      <c r="N204" s="227"/>
      <c r="O204" s="227"/>
      <c r="P204" s="227"/>
      <c r="Q204" s="227"/>
      <c r="R204" s="227"/>
      <c r="S204" s="227"/>
      <c r="T204" s="228"/>
      <c r="AT204" s="229" t="s">
        <v>231</v>
      </c>
      <c r="AU204" s="229" t="s">
        <v>168</v>
      </c>
      <c r="AV204" s="14" t="s">
        <v>227</v>
      </c>
      <c r="AW204" s="14" t="s">
        <v>33</v>
      </c>
      <c r="AX204" s="14" t="s">
        <v>82</v>
      </c>
      <c r="AY204" s="229" t="s">
        <v>221</v>
      </c>
    </row>
    <row r="205" spans="1:65" s="2" customFormat="1" ht="33" customHeight="1">
      <c r="A205" s="36"/>
      <c r="B205" s="37"/>
      <c r="C205" s="191" t="s">
        <v>382</v>
      </c>
      <c r="D205" s="191" t="s">
        <v>223</v>
      </c>
      <c r="E205" s="192" t="s">
        <v>1455</v>
      </c>
      <c r="F205" s="193" t="s">
        <v>1456</v>
      </c>
      <c r="G205" s="194" t="s">
        <v>129</v>
      </c>
      <c r="H205" s="195">
        <v>18</v>
      </c>
      <c r="I205" s="196"/>
      <c r="J205" s="197">
        <f>ROUND(I205*H205,2)</f>
        <v>0</v>
      </c>
      <c r="K205" s="193" t="s">
        <v>21</v>
      </c>
      <c r="L205" s="41"/>
      <c r="M205" s="198" t="s">
        <v>21</v>
      </c>
      <c r="N205" s="199" t="s">
        <v>45</v>
      </c>
      <c r="O205" s="66"/>
      <c r="P205" s="200">
        <f>O205*H205</f>
        <v>0</v>
      </c>
      <c r="Q205" s="200">
        <v>0</v>
      </c>
      <c r="R205" s="200">
        <f>Q205*H205</f>
        <v>0</v>
      </c>
      <c r="S205" s="200">
        <v>0</v>
      </c>
      <c r="T205" s="201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02" t="s">
        <v>311</v>
      </c>
      <c r="AT205" s="202" t="s">
        <v>223</v>
      </c>
      <c r="AU205" s="202" t="s">
        <v>168</v>
      </c>
      <c r="AY205" s="19" t="s">
        <v>221</v>
      </c>
      <c r="BE205" s="203">
        <f>IF(N205="základní",J205,0)</f>
        <v>0</v>
      </c>
      <c r="BF205" s="203">
        <f>IF(N205="snížená",J205,0)</f>
        <v>0</v>
      </c>
      <c r="BG205" s="203">
        <f>IF(N205="zákl. přenesená",J205,0)</f>
        <v>0</v>
      </c>
      <c r="BH205" s="203">
        <f>IF(N205="sníž. přenesená",J205,0)</f>
        <v>0</v>
      </c>
      <c r="BI205" s="203">
        <f>IF(N205="nulová",J205,0)</f>
        <v>0</v>
      </c>
      <c r="BJ205" s="19" t="s">
        <v>82</v>
      </c>
      <c r="BK205" s="203">
        <f>ROUND(I205*H205,2)</f>
        <v>0</v>
      </c>
      <c r="BL205" s="19" t="s">
        <v>311</v>
      </c>
      <c r="BM205" s="202" t="s">
        <v>570</v>
      </c>
    </row>
    <row r="206" spans="1:47" s="2" customFormat="1" ht="19.5">
      <c r="A206" s="36"/>
      <c r="B206" s="37"/>
      <c r="C206" s="38"/>
      <c r="D206" s="204" t="s">
        <v>229</v>
      </c>
      <c r="E206" s="38"/>
      <c r="F206" s="205" t="s">
        <v>1456</v>
      </c>
      <c r="G206" s="38"/>
      <c r="H206" s="38"/>
      <c r="I206" s="111"/>
      <c r="J206" s="38"/>
      <c r="K206" s="38"/>
      <c r="L206" s="41"/>
      <c r="M206" s="206"/>
      <c r="N206" s="207"/>
      <c r="O206" s="66"/>
      <c r="P206" s="66"/>
      <c r="Q206" s="66"/>
      <c r="R206" s="66"/>
      <c r="S206" s="66"/>
      <c r="T206" s="67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T206" s="19" t="s">
        <v>229</v>
      </c>
      <c r="AU206" s="19" t="s">
        <v>168</v>
      </c>
    </row>
    <row r="207" spans="1:65" s="2" customFormat="1" ht="33" customHeight="1">
      <c r="A207" s="36"/>
      <c r="B207" s="37"/>
      <c r="C207" s="191" t="s">
        <v>388</v>
      </c>
      <c r="D207" s="191" t="s">
        <v>223</v>
      </c>
      <c r="E207" s="192" t="s">
        <v>1457</v>
      </c>
      <c r="F207" s="193" t="s">
        <v>1458</v>
      </c>
      <c r="G207" s="194" t="s">
        <v>129</v>
      </c>
      <c r="H207" s="195">
        <v>9</v>
      </c>
      <c r="I207" s="196"/>
      <c r="J207" s="197">
        <f>ROUND(I207*H207,2)</f>
        <v>0</v>
      </c>
      <c r="K207" s="193" t="s">
        <v>21</v>
      </c>
      <c r="L207" s="41"/>
      <c r="M207" s="198" t="s">
        <v>21</v>
      </c>
      <c r="N207" s="199" t="s">
        <v>45</v>
      </c>
      <c r="O207" s="66"/>
      <c r="P207" s="200">
        <f>O207*H207</f>
        <v>0</v>
      </c>
      <c r="Q207" s="200">
        <v>0</v>
      </c>
      <c r="R207" s="200">
        <f>Q207*H207</f>
        <v>0</v>
      </c>
      <c r="S207" s="200">
        <v>0</v>
      </c>
      <c r="T207" s="201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202" t="s">
        <v>311</v>
      </c>
      <c r="AT207" s="202" t="s">
        <v>223</v>
      </c>
      <c r="AU207" s="202" t="s">
        <v>168</v>
      </c>
      <c r="AY207" s="19" t="s">
        <v>221</v>
      </c>
      <c r="BE207" s="203">
        <f>IF(N207="základní",J207,0)</f>
        <v>0</v>
      </c>
      <c r="BF207" s="203">
        <f>IF(N207="snížená",J207,0)</f>
        <v>0</v>
      </c>
      <c r="BG207" s="203">
        <f>IF(N207="zákl. přenesená",J207,0)</f>
        <v>0</v>
      </c>
      <c r="BH207" s="203">
        <f>IF(N207="sníž. přenesená",J207,0)</f>
        <v>0</v>
      </c>
      <c r="BI207" s="203">
        <f>IF(N207="nulová",J207,0)</f>
        <v>0</v>
      </c>
      <c r="BJ207" s="19" t="s">
        <v>82</v>
      </c>
      <c r="BK207" s="203">
        <f>ROUND(I207*H207,2)</f>
        <v>0</v>
      </c>
      <c r="BL207" s="19" t="s">
        <v>311</v>
      </c>
      <c r="BM207" s="202" t="s">
        <v>585</v>
      </c>
    </row>
    <row r="208" spans="1:47" s="2" customFormat="1" ht="19.5">
      <c r="A208" s="36"/>
      <c r="B208" s="37"/>
      <c r="C208" s="38"/>
      <c r="D208" s="204" t="s">
        <v>229</v>
      </c>
      <c r="E208" s="38"/>
      <c r="F208" s="205" t="s">
        <v>1458</v>
      </c>
      <c r="G208" s="38"/>
      <c r="H208" s="38"/>
      <c r="I208" s="111"/>
      <c r="J208" s="38"/>
      <c r="K208" s="38"/>
      <c r="L208" s="41"/>
      <c r="M208" s="206"/>
      <c r="N208" s="207"/>
      <c r="O208" s="66"/>
      <c r="P208" s="66"/>
      <c r="Q208" s="66"/>
      <c r="R208" s="66"/>
      <c r="S208" s="66"/>
      <c r="T208" s="67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T208" s="19" t="s">
        <v>229</v>
      </c>
      <c r="AU208" s="19" t="s">
        <v>168</v>
      </c>
    </row>
    <row r="209" spans="2:51" s="13" customFormat="1" ht="11.25">
      <c r="B209" s="208"/>
      <c r="C209" s="209"/>
      <c r="D209" s="204" t="s">
        <v>231</v>
      </c>
      <c r="E209" s="210" t="s">
        <v>21</v>
      </c>
      <c r="F209" s="211" t="s">
        <v>1459</v>
      </c>
      <c r="G209" s="209"/>
      <c r="H209" s="212">
        <v>1</v>
      </c>
      <c r="I209" s="213"/>
      <c r="J209" s="209"/>
      <c r="K209" s="209"/>
      <c r="L209" s="214"/>
      <c r="M209" s="215"/>
      <c r="N209" s="216"/>
      <c r="O209" s="216"/>
      <c r="P209" s="216"/>
      <c r="Q209" s="216"/>
      <c r="R209" s="216"/>
      <c r="S209" s="216"/>
      <c r="T209" s="217"/>
      <c r="AT209" s="218" t="s">
        <v>231</v>
      </c>
      <c r="AU209" s="218" t="s">
        <v>168</v>
      </c>
      <c r="AV209" s="13" t="s">
        <v>84</v>
      </c>
      <c r="AW209" s="13" t="s">
        <v>33</v>
      </c>
      <c r="AX209" s="13" t="s">
        <v>74</v>
      </c>
      <c r="AY209" s="218" t="s">
        <v>221</v>
      </c>
    </row>
    <row r="210" spans="2:51" s="13" customFormat="1" ht="11.25">
      <c r="B210" s="208"/>
      <c r="C210" s="209"/>
      <c r="D210" s="204" t="s">
        <v>231</v>
      </c>
      <c r="E210" s="210" t="s">
        <v>21</v>
      </c>
      <c r="F210" s="211" t="s">
        <v>1460</v>
      </c>
      <c r="G210" s="209"/>
      <c r="H210" s="212">
        <v>4</v>
      </c>
      <c r="I210" s="213"/>
      <c r="J210" s="209"/>
      <c r="K210" s="209"/>
      <c r="L210" s="214"/>
      <c r="M210" s="215"/>
      <c r="N210" s="216"/>
      <c r="O210" s="216"/>
      <c r="P210" s="216"/>
      <c r="Q210" s="216"/>
      <c r="R210" s="216"/>
      <c r="S210" s="216"/>
      <c r="T210" s="217"/>
      <c r="AT210" s="218" t="s">
        <v>231</v>
      </c>
      <c r="AU210" s="218" t="s">
        <v>168</v>
      </c>
      <c r="AV210" s="13" t="s">
        <v>84</v>
      </c>
      <c r="AW210" s="13" t="s">
        <v>33</v>
      </c>
      <c r="AX210" s="13" t="s">
        <v>74</v>
      </c>
      <c r="AY210" s="218" t="s">
        <v>221</v>
      </c>
    </row>
    <row r="211" spans="2:51" s="13" customFormat="1" ht="11.25">
      <c r="B211" s="208"/>
      <c r="C211" s="209"/>
      <c r="D211" s="204" t="s">
        <v>231</v>
      </c>
      <c r="E211" s="210" t="s">
        <v>21</v>
      </c>
      <c r="F211" s="211" t="s">
        <v>1450</v>
      </c>
      <c r="G211" s="209"/>
      <c r="H211" s="212">
        <v>4</v>
      </c>
      <c r="I211" s="213"/>
      <c r="J211" s="209"/>
      <c r="K211" s="209"/>
      <c r="L211" s="214"/>
      <c r="M211" s="215"/>
      <c r="N211" s="216"/>
      <c r="O211" s="216"/>
      <c r="P211" s="216"/>
      <c r="Q211" s="216"/>
      <c r="R211" s="216"/>
      <c r="S211" s="216"/>
      <c r="T211" s="217"/>
      <c r="AT211" s="218" t="s">
        <v>231</v>
      </c>
      <c r="AU211" s="218" t="s">
        <v>168</v>
      </c>
      <c r="AV211" s="13" t="s">
        <v>84</v>
      </c>
      <c r="AW211" s="13" t="s">
        <v>33</v>
      </c>
      <c r="AX211" s="13" t="s">
        <v>74</v>
      </c>
      <c r="AY211" s="218" t="s">
        <v>221</v>
      </c>
    </row>
    <row r="212" spans="2:51" s="14" customFormat="1" ht="11.25">
      <c r="B212" s="219"/>
      <c r="C212" s="220"/>
      <c r="D212" s="204" t="s">
        <v>231</v>
      </c>
      <c r="E212" s="221" t="s">
        <v>21</v>
      </c>
      <c r="F212" s="222" t="s">
        <v>239</v>
      </c>
      <c r="G212" s="220"/>
      <c r="H212" s="223">
        <v>9</v>
      </c>
      <c r="I212" s="224"/>
      <c r="J212" s="220"/>
      <c r="K212" s="220"/>
      <c r="L212" s="225"/>
      <c r="M212" s="226"/>
      <c r="N212" s="227"/>
      <c r="O212" s="227"/>
      <c r="P212" s="227"/>
      <c r="Q212" s="227"/>
      <c r="R212" s="227"/>
      <c r="S212" s="227"/>
      <c r="T212" s="228"/>
      <c r="AT212" s="229" t="s">
        <v>231</v>
      </c>
      <c r="AU212" s="229" t="s">
        <v>168</v>
      </c>
      <c r="AV212" s="14" t="s">
        <v>227</v>
      </c>
      <c r="AW212" s="14" t="s">
        <v>33</v>
      </c>
      <c r="AX212" s="14" t="s">
        <v>82</v>
      </c>
      <c r="AY212" s="229" t="s">
        <v>221</v>
      </c>
    </row>
    <row r="213" spans="1:65" s="2" customFormat="1" ht="33" customHeight="1">
      <c r="A213" s="36"/>
      <c r="B213" s="37"/>
      <c r="C213" s="191" t="s">
        <v>394</v>
      </c>
      <c r="D213" s="191" t="s">
        <v>223</v>
      </c>
      <c r="E213" s="192" t="s">
        <v>1461</v>
      </c>
      <c r="F213" s="193" t="s">
        <v>1462</v>
      </c>
      <c r="G213" s="194" t="s">
        <v>21</v>
      </c>
      <c r="H213" s="195">
        <v>40</v>
      </c>
      <c r="I213" s="196"/>
      <c r="J213" s="197">
        <f>ROUND(I213*H213,2)</f>
        <v>0</v>
      </c>
      <c r="K213" s="193" t="s">
        <v>21</v>
      </c>
      <c r="L213" s="41"/>
      <c r="M213" s="198" t="s">
        <v>21</v>
      </c>
      <c r="N213" s="199" t="s">
        <v>45</v>
      </c>
      <c r="O213" s="66"/>
      <c r="P213" s="200">
        <f>O213*H213</f>
        <v>0</v>
      </c>
      <c r="Q213" s="200">
        <v>0</v>
      </c>
      <c r="R213" s="200">
        <f>Q213*H213</f>
        <v>0</v>
      </c>
      <c r="S213" s="200">
        <v>0</v>
      </c>
      <c r="T213" s="201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202" t="s">
        <v>311</v>
      </c>
      <c r="AT213" s="202" t="s">
        <v>223</v>
      </c>
      <c r="AU213" s="202" t="s">
        <v>168</v>
      </c>
      <c r="AY213" s="19" t="s">
        <v>221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19" t="s">
        <v>82</v>
      </c>
      <c r="BK213" s="203">
        <f>ROUND(I213*H213,2)</f>
        <v>0</v>
      </c>
      <c r="BL213" s="19" t="s">
        <v>311</v>
      </c>
      <c r="BM213" s="202" t="s">
        <v>612</v>
      </c>
    </row>
    <row r="214" spans="1:47" s="2" customFormat="1" ht="19.5">
      <c r="A214" s="36"/>
      <c r="B214" s="37"/>
      <c r="C214" s="38"/>
      <c r="D214" s="204" t="s">
        <v>229</v>
      </c>
      <c r="E214" s="38"/>
      <c r="F214" s="205" t="s">
        <v>1462</v>
      </c>
      <c r="G214" s="38"/>
      <c r="H214" s="38"/>
      <c r="I214" s="111"/>
      <c r="J214" s="38"/>
      <c r="K214" s="38"/>
      <c r="L214" s="41"/>
      <c r="M214" s="206"/>
      <c r="N214" s="207"/>
      <c r="O214" s="66"/>
      <c r="P214" s="66"/>
      <c r="Q214" s="66"/>
      <c r="R214" s="66"/>
      <c r="S214" s="66"/>
      <c r="T214" s="67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T214" s="19" t="s">
        <v>229</v>
      </c>
      <c r="AU214" s="19" t="s">
        <v>168</v>
      </c>
    </row>
    <row r="215" spans="1:65" s="2" customFormat="1" ht="33" customHeight="1">
      <c r="A215" s="36"/>
      <c r="B215" s="37"/>
      <c r="C215" s="191" t="s">
        <v>401</v>
      </c>
      <c r="D215" s="191" t="s">
        <v>223</v>
      </c>
      <c r="E215" s="192" t="s">
        <v>1463</v>
      </c>
      <c r="F215" s="193" t="s">
        <v>1464</v>
      </c>
      <c r="G215" s="194" t="s">
        <v>129</v>
      </c>
      <c r="H215" s="195">
        <v>20</v>
      </c>
      <c r="I215" s="196"/>
      <c r="J215" s="197">
        <f>ROUND(I215*H215,2)</f>
        <v>0</v>
      </c>
      <c r="K215" s="193" t="s">
        <v>21</v>
      </c>
      <c r="L215" s="41"/>
      <c r="M215" s="198" t="s">
        <v>21</v>
      </c>
      <c r="N215" s="199" t="s">
        <v>45</v>
      </c>
      <c r="O215" s="66"/>
      <c r="P215" s="200">
        <f>O215*H215</f>
        <v>0</v>
      </c>
      <c r="Q215" s="200">
        <v>0</v>
      </c>
      <c r="R215" s="200">
        <f>Q215*H215</f>
        <v>0</v>
      </c>
      <c r="S215" s="200">
        <v>0</v>
      </c>
      <c r="T215" s="201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202" t="s">
        <v>311</v>
      </c>
      <c r="AT215" s="202" t="s">
        <v>223</v>
      </c>
      <c r="AU215" s="202" t="s">
        <v>168</v>
      </c>
      <c r="AY215" s="19" t="s">
        <v>221</v>
      </c>
      <c r="BE215" s="203">
        <f>IF(N215="základní",J215,0)</f>
        <v>0</v>
      </c>
      <c r="BF215" s="203">
        <f>IF(N215="snížená",J215,0)</f>
        <v>0</v>
      </c>
      <c r="BG215" s="203">
        <f>IF(N215="zákl. přenesená",J215,0)</f>
        <v>0</v>
      </c>
      <c r="BH215" s="203">
        <f>IF(N215="sníž. přenesená",J215,0)</f>
        <v>0</v>
      </c>
      <c r="BI215" s="203">
        <f>IF(N215="nulová",J215,0)</f>
        <v>0</v>
      </c>
      <c r="BJ215" s="19" t="s">
        <v>82</v>
      </c>
      <c r="BK215" s="203">
        <f>ROUND(I215*H215,2)</f>
        <v>0</v>
      </c>
      <c r="BL215" s="19" t="s">
        <v>311</v>
      </c>
      <c r="BM215" s="202" t="s">
        <v>627</v>
      </c>
    </row>
    <row r="216" spans="1:47" s="2" customFormat="1" ht="19.5">
      <c r="A216" s="36"/>
      <c r="B216" s="37"/>
      <c r="C216" s="38"/>
      <c r="D216" s="204" t="s">
        <v>229</v>
      </c>
      <c r="E216" s="38"/>
      <c r="F216" s="205" t="s">
        <v>1464</v>
      </c>
      <c r="G216" s="38"/>
      <c r="H216" s="38"/>
      <c r="I216" s="111"/>
      <c r="J216" s="38"/>
      <c r="K216" s="38"/>
      <c r="L216" s="41"/>
      <c r="M216" s="206"/>
      <c r="N216" s="207"/>
      <c r="O216" s="66"/>
      <c r="P216" s="66"/>
      <c r="Q216" s="66"/>
      <c r="R216" s="66"/>
      <c r="S216" s="66"/>
      <c r="T216" s="67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T216" s="19" t="s">
        <v>229</v>
      </c>
      <c r="AU216" s="19" t="s">
        <v>168</v>
      </c>
    </row>
    <row r="217" spans="2:51" s="13" customFormat="1" ht="11.25">
      <c r="B217" s="208"/>
      <c r="C217" s="209"/>
      <c r="D217" s="204" t="s">
        <v>231</v>
      </c>
      <c r="E217" s="210" t="s">
        <v>21</v>
      </c>
      <c r="F217" s="211" t="s">
        <v>1465</v>
      </c>
      <c r="G217" s="209"/>
      <c r="H217" s="212">
        <v>20</v>
      </c>
      <c r="I217" s="213"/>
      <c r="J217" s="209"/>
      <c r="K217" s="209"/>
      <c r="L217" s="214"/>
      <c r="M217" s="215"/>
      <c r="N217" s="216"/>
      <c r="O217" s="216"/>
      <c r="P217" s="216"/>
      <c r="Q217" s="216"/>
      <c r="R217" s="216"/>
      <c r="S217" s="216"/>
      <c r="T217" s="217"/>
      <c r="AT217" s="218" t="s">
        <v>231</v>
      </c>
      <c r="AU217" s="218" t="s">
        <v>168</v>
      </c>
      <c r="AV217" s="13" t="s">
        <v>84</v>
      </c>
      <c r="AW217" s="13" t="s">
        <v>33</v>
      </c>
      <c r="AX217" s="13" t="s">
        <v>74</v>
      </c>
      <c r="AY217" s="218" t="s">
        <v>221</v>
      </c>
    </row>
    <row r="218" spans="2:51" s="14" customFormat="1" ht="11.25">
      <c r="B218" s="219"/>
      <c r="C218" s="220"/>
      <c r="D218" s="204" t="s">
        <v>231</v>
      </c>
      <c r="E218" s="221" t="s">
        <v>21</v>
      </c>
      <c r="F218" s="222" t="s">
        <v>239</v>
      </c>
      <c r="G218" s="220"/>
      <c r="H218" s="223">
        <v>20</v>
      </c>
      <c r="I218" s="224"/>
      <c r="J218" s="220"/>
      <c r="K218" s="220"/>
      <c r="L218" s="225"/>
      <c r="M218" s="226"/>
      <c r="N218" s="227"/>
      <c r="O218" s="227"/>
      <c r="P218" s="227"/>
      <c r="Q218" s="227"/>
      <c r="R218" s="227"/>
      <c r="S218" s="227"/>
      <c r="T218" s="228"/>
      <c r="AT218" s="229" t="s">
        <v>231</v>
      </c>
      <c r="AU218" s="229" t="s">
        <v>168</v>
      </c>
      <c r="AV218" s="14" t="s">
        <v>227</v>
      </c>
      <c r="AW218" s="14" t="s">
        <v>33</v>
      </c>
      <c r="AX218" s="14" t="s">
        <v>82</v>
      </c>
      <c r="AY218" s="229" t="s">
        <v>221</v>
      </c>
    </row>
    <row r="219" spans="1:65" s="2" customFormat="1" ht="33" customHeight="1">
      <c r="A219" s="36"/>
      <c r="B219" s="37"/>
      <c r="C219" s="191" t="s">
        <v>114</v>
      </c>
      <c r="D219" s="191" t="s">
        <v>223</v>
      </c>
      <c r="E219" s="192" t="s">
        <v>1466</v>
      </c>
      <c r="F219" s="193" t="s">
        <v>1467</v>
      </c>
      <c r="G219" s="194" t="s">
        <v>129</v>
      </c>
      <c r="H219" s="195">
        <v>30</v>
      </c>
      <c r="I219" s="196"/>
      <c r="J219" s="197">
        <f>ROUND(I219*H219,2)</f>
        <v>0</v>
      </c>
      <c r="K219" s="193" t="s">
        <v>21</v>
      </c>
      <c r="L219" s="41"/>
      <c r="M219" s="198" t="s">
        <v>21</v>
      </c>
      <c r="N219" s="199" t="s">
        <v>45</v>
      </c>
      <c r="O219" s="66"/>
      <c r="P219" s="200">
        <f>O219*H219</f>
        <v>0</v>
      </c>
      <c r="Q219" s="200">
        <v>0</v>
      </c>
      <c r="R219" s="200">
        <f>Q219*H219</f>
        <v>0</v>
      </c>
      <c r="S219" s="200">
        <v>0</v>
      </c>
      <c r="T219" s="201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202" t="s">
        <v>311</v>
      </c>
      <c r="AT219" s="202" t="s">
        <v>223</v>
      </c>
      <c r="AU219" s="202" t="s">
        <v>168</v>
      </c>
      <c r="AY219" s="19" t="s">
        <v>221</v>
      </c>
      <c r="BE219" s="203">
        <f>IF(N219="základní",J219,0)</f>
        <v>0</v>
      </c>
      <c r="BF219" s="203">
        <f>IF(N219="snížená",J219,0)</f>
        <v>0</v>
      </c>
      <c r="BG219" s="203">
        <f>IF(N219="zákl. přenesená",J219,0)</f>
        <v>0</v>
      </c>
      <c r="BH219" s="203">
        <f>IF(N219="sníž. přenesená",J219,0)</f>
        <v>0</v>
      </c>
      <c r="BI219" s="203">
        <f>IF(N219="nulová",J219,0)</f>
        <v>0</v>
      </c>
      <c r="BJ219" s="19" t="s">
        <v>82</v>
      </c>
      <c r="BK219" s="203">
        <f>ROUND(I219*H219,2)</f>
        <v>0</v>
      </c>
      <c r="BL219" s="19" t="s">
        <v>311</v>
      </c>
      <c r="BM219" s="202" t="s">
        <v>644</v>
      </c>
    </row>
    <row r="220" spans="1:47" s="2" customFormat="1" ht="19.5">
      <c r="A220" s="36"/>
      <c r="B220" s="37"/>
      <c r="C220" s="38"/>
      <c r="D220" s="204" t="s">
        <v>229</v>
      </c>
      <c r="E220" s="38"/>
      <c r="F220" s="205" t="s">
        <v>1467</v>
      </c>
      <c r="G220" s="38"/>
      <c r="H220" s="38"/>
      <c r="I220" s="111"/>
      <c r="J220" s="38"/>
      <c r="K220" s="38"/>
      <c r="L220" s="41"/>
      <c r="M220" s="206"/>
      <c r="N220" s="207"/>
      <c r="O220" s="66"/>
      <c r="P220" s="66"/>
      <c r="Q220" s="66"/>
      <c r="R220" s="66"/>
      <c r="S220" s="66"/>
      <c r="T220" s="67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T220" s="19" t="s">
        <v>229</v>
      </c>
      <c r="AU220" s="19" t="s">
        <v>168</v>
      </c>
    </row>
    <row r="221" spans="1:65" s="2" customFormat="1" ht="33" customHeight="1">
      <c r="A221" s="36"/>
      <c r="B221" s="37"/>
      <c r="C221" s="191" t="s">
        <v>413</v>
      </c>
      <c r="D221" s="191" t="s">
        <v>223</v>
      </c>
      <c r="E221" s="192" t="s">
        <v>1468</v>
      </c>
      <c r="F221" s="193" t="s">
        <v>1469</v>
      </c>
      <c r="G221" s="194" t="s">
        <v>129</v>
      </c>
      <c r="H221" s="195">
        <v>15</v>
      </c>
      <c r="I221" s="196"/>
      <c r="J221" s="197">
        <f>ROUND(I221*H221,2)</f>
        <v>0</v>
      </c>
      <c r="K221" s="193" t="s">
        <v>21</v>
      </c>
      <c r="L221" s="41"/>
      <c r="M221" s="198" t="s">
        <v>21</v>
      </c>
      <c r="N221" s="199" t="s">
        <v>45</v>
      </c>
      <c r="O221" s="66"/>
      <c r="P221" s="200">
        <f>O221*H221</f>
        <v>0</v>
      </c>
      <c r="Q221" s="200">
        <v>0</v>
      </c>
      <c r="R221" s="200">
        <f>Q221*H221</f>
        <v>0</v>
      </c>
      <c r="S221" s="200">
        <v>0</v>
      </c>
      <c r="T221" s="201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202" t="s">
        <v>311</v>
      </c>
      <c r="AT221" s="202" t="s">
        <v>223</v>
      </c>
      <c r="AU221" s="202" t="s">
        <v>168</v>
      </c>
      <c r="AY221" s="19" t="s">
        <v>221</v>
      </c>
      <c r="BE221" s="203">
        <f>IF(N221="základní",J221,0)</f>
        <v>0</v>
      </c>
      <c r="BF221" s="203">
        <f>IF(N221="snížená",J221,0)</f>
        <v>0</v>
      </c>
      <c r="BG221" s="203">
        <f>IF(N221="zákl. přenesená",J221,0)</f>
        <v>0</v>
      </c>
      <c r="BH221" s="203">
        <f>IF(N221="sníž. přenesená",J221,0)</f>
        <v>0</v>
      </c>
      <c r="BI221" s="203">
        <f>IF(N221="nulová",J221,0)</f>
        <v>0</v>
      </c>
      <c r="BJ221" s="19" t="s">
        <v>82</v>
      </c>
      <c r="BK221" s="203">
        <f>ROUND(I221*H221,2)</f>
        <v>0</v>
      </c>
      <c r="BL221" s="19" t="s">
        <v>311</v>
      </c>
      <c r="BM221" s="202" t="s">
        <v>657</v>
      </c>
    </row>
    <row r="222" spans="1:47" s="2" customFormat="1" ht="19.5">
      <c r="A222" s="36"/>
      <c r="B222" s="37"/>
      <c r="C222" s="38"/>
      <c r="D222" s="204" t="s">
        <v>229</v>
      </c>
      <c r="E222" s="38"/>
      <c r="F222" s="205" t="s">
        <v>1469</v>
      </c>
      <c r="G222" s="38"/>
      <c r="H222" s="38"/>
      <c r="I222" s="111"/>
      <c r="J222" s="38"/>
      <c r="K222" s="38"/>
      <c r="L222" s="41"/>
      <c r="M222" s="206"/>
      <c r="N222" s="207"/>
      <c r="O222" s="66"/>
      <c r="P222" s="66"/>
      <c r="Q222" s="66"/>
      <c r="R222" s="66"/>
      <c r="S222" s="66"/>
      <c r="T222" s="67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T222" s="19" t="s">
        <v>229</v>
      </c>
      <c r="AU222" s="19" t="s">
        <v>168</v>
      </c>
    </row>
    <row r="223" spans="1:65" s="2" customFormat="1" ht="44.25" customHeight="1">
      <c r="A223" s="36"/>
      <c r="B223" s="37"/>
      <c r="C223" s="191" t="s">
        <v>418</v>
      </c>
      <c r="D223" s="191" t="s">
        <v>223</v>
      </c>
      <c r="E223" s="192" t="s">
        <v>1470</v>
      </c>
      <c r="F223" s="193" t="s">
        <v>1471</v>
      </c>
      <c r="G223" s="194" t="s">
        <v>129</v>
      </c>
      <c r="H223" s="195">
        <v>16</v>
      </c>
      <c r="I223" s="196"/>
      <c r="J223" s="197">
        <f>ROUND(I223*H223,2)</f>
        <v>0</v>
      </c>
      <c r="K223" s="193" t="s">
        <v>21</v>
      </c>
      <c r="L223" s="41"/>
      <c r="M223" s="198" t="s">
        <v>21</v>
      </c>
      <c r="N223" s="199" t="s">
        <v>45</v>
      </c>
      <c r="O223" s="66"/>
      <c r="P223" s="200">
        <f>O223*H223</f>
        <v>0</v>
      </c>
      <c r="Q223" s="200">
        <v>0</v>
      </c>
      <c r="R223" s="200">
        <f>Q223*H223</f>
        <v>0</v>
      </c>
      <c r="S223" s="200">
        <v>0</v>
      </c>
      <c r="T223" s="201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202" t="s">
        <v>311</v>
      </c>
      <c r="AT223" s="202" t="s">
        <v>223</v>
      </c>
      <c r="AU223" s="202" t="s">
        <v>168</v>
      </c>
      <c r="AY223" s="19" t="s">
        <v>221</v>
      </c>
      <c r="BE223" s="203">
        <f>IF(N223="základní",J223,0)</f>
        <v>0</v>
      </c>
      <c r="BF223" s="203">
        <f>IF(N223="snížená",J223,0)</f>
        <v>0</v>
      </c>
      <c r="BG223" s="203">
        <f>IF(N223="zákl. přenesená",J223,0)</f>
        <v>0</v>
      </c>
      <c r="BH223" s="203">
        <f>IF(N223="sníž. přenesená",J223,0)</f>
        <v>0</v>
      </c>
      <c r="BI223" s="203">
        <f>IF(N223="nulová",J223,0)</f>
        <v>0</v>
      </c>
      <c r="BJ223" s="19" t="s">
        <v>82</v>
      </c>
      <c r="BK223" s="203">
        <f>ROUND(I223*H223,2)</f>
        <v>0</v>
      </c>
      <c r="BL223" s="19" t="s">
        <v>311</v>
      </c>
      <c r="BM223" s="202" t="s">
        <v>671</v>
      </c>
    </row>
    <row r="224" spans="1:47" s="2" customFormat="1" ht="29.25">
      <c r="A224" s="36"/>
      <c r="B224" s="37"/>
      <c r="C224" s="38"/>
      <c r="D224" s="204" t="s">
        <v>229</v>
      </c>
      <c r="E224" s="38"/>
      <c r="F224" s="205" t="s">
        <v>1472</v>
      </c>
      <c r="G224" s="38"/>
      <c r="H224" s="38"/>
      <c r="I224" s="111"/>
      <c r="J224" s="38"/>
      <c r="K224" s="38"/>
      <c r="L224" s="41"/>
      <c r="M224" s="206"/>
      <c r="N224" s="207"/>
      <c r="O224" s="66"/>
      <c r="P224" s="66"/>
      <c r="Q224" s="66"/>
      <c r="R224" s="66"/>
      <c r="S224" s="66"/>
      <c r="T224" s="67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T224" s="19" t="s">
        <v>229</v>
      </c>
      <c r="AU224" s="19" t="s">
        <v>168</v>
      </c>
    </row>
    <row r="225" spans="2:51" s="13" customFormat="1" ht="11.25">
      <c r="B225" s="208"/>
      <c r="C225" s="209"/>
      <c r="D225" s="204" t="s">
        <v>231</v>
      </c>
      <c r="E225" s="210" t="s">
        <v>21</v>
      </c>
      <c r="F225" s="211" t="s">
        <v>1473</v>
      </c>
      <c r="G225" s="209"/>
      <c r="H225" s="212">
        <v>2</v>
      </c>
      <c r="I225" s="213"/>
      <c r="J225" s="209"/>
      <c r="K225" s="209"/>
      <c r="L225" s="214"/>
      <c r="M225" s="215"/>
      <c r="N225" s="216"/>
      <c r="O225" s="216"/>
      <c r="P225" s="216"/>
      <c r="Q225" s="216"/>
      <c r="R225" s="216"/>
      <c r="S225" s="216"/>
      <c r="T225" s="217"/>
      <c r="AT225" s="218" t="s">
        <v>231</v>
      </c>
      <c r="AU225" s="218" t="s">
        <v>168</v>
      </c>
      <c r="AV225" s="13" t="s">
        <v>84</v>
      </c>
      <c r="AW225" s="13" t="s">
        <v>33</v>
      </c>
      <c r="AX225" s="13" t="s">
        <v>74</v>
      </c>
      <c r="AY225" s="218" t="s">
        <v>221</v>
      </c>
    </row>
    <row r="226" spans="2:51" s="13" customFormat="1" ht="11.25">
      <c r="B226" s="208"/>
      <c r="C226" s="209"/>
      <c r="D226" s="204" t="s">
        <v>231</v>
      </c>
      <c r="E226" s="210" t="s">
        <v>21</v>
      </c>
      <c r="F226" s="211" t="s">
        <v>1474</v>
      </c>
      <c r="G226" s="209"/>
      <c r="H226" s="212">
        <v>14</v>
      </c>
      <c r="I226" s="213"/>
      <c r="J226" s="209"/>
      <c r="K226" s="209"/>
      <c r="L226" s="214"/>
      <c r="M226" s="215"/>
      <c r="N226" s="216"/>
      <c r="O226" s="216"/>
      <c r="P226" s="216"/>
      <c r="Q226" s="216"/>
      <c r="R226" s="216"/>
      <c r="S226" s="216"/>
      <c r="T226" s="217"/>
      <c r="AT226" s="218" t="s">
        <v>231</v>
      </c>
      <c r="AU226" s="218" t="s">
        <v>168</v>
      </c>
      <c r="AV226" s="13" t="s">
        <v>84</v>
      </c>
      <c r="AW226" s="13" t="s">
        <v>33</v>
      </c>
      <c r="AX226" s="13" t="s">
        <v>74</v>
      </c>
      <c r="AY226" s="218" t="s">
        <v>221</v>
      </c>
    </row>
    <row r="227" spans="2:51" s="14" customFormat="1" ht="11.25">
      <c r="B227" s="219"/>
      <c r="C227" s="220"/>
      <c r="D227" s="204" t="s">
        <v>231</v>
      </c>
      <c r="E227" s="221" t="s">
        <v>21</v>
      </c>
      <c r="F227" s="222" t="s">
        <v>239</v>
      </c>
      <c r="G227" s="220"/>
      <c r="H227" s="223">
        <v>16</v>
      </c>
      <c r="I227" s="224"/>
      <c r="J227" s="220"/>
      <c r="K227" s="220"/>
      <c r="L227" s="225"/>
      <c r="M227" s="226"/>
      <c r="N227" s="227"/>
      <c r="O227" s="227"/>
      <c r="P227" s="227"/>
      <c r="Q227" s="227"/>
      <c r="R227" s="227"/>
      <c r="S227" s="227"/>
      <c r="T227" s="228"/>
      <c r="AT227" s="229" t="s">
        <v>231</v>
      </c>
      <c r="AU227" s="229" t="s">
        <v>168</v>
      </c>
      <c r="AV227" s="14" t="s">
        <v>227</v>
      </c>
      <c r="AW227" s="14" t="s">
        <v>33</v>
      </c>
      <c r="AX227" s="14" t="s">
        <v>82</v>
      </c>
      <c r="AY227" s="229" t="s">
        <v>221</v>
      </c>
    </row>
    <row r="228" spans="1:65" s="2" customFormat="1" ht="44.25" customHeight="1">
      <c r="A228" s="36"/>
      <c r="B228" s="37"/>
      <c r="C228" s="191" t="s">
        <v>423</v>
      </c>
      <c r="D228" s="191" t="s">
        <v>223</v>
      </c>
      <c r="E228" s="192" t="s">
        <v>1475</v>
      </c>
      <c r="F228" s="193" t="s">
        <v>1476</v>
      </c>
      <c r="G228" s="194" t="s">
        <v>129</v>
      </c>
      <c r="H228" s="195">
        <v>35</v>
      </c>
      <c r="I228" s="196"/>
      <c r="J228" s="197">
        <f>ROUND(I228*H228,2)</f>
        <v>0</v>
      </c>
      <c r="K228" s="193" t="s">
        <v>21</v>
      </c>
      <c r="L228" s="41"/>
      <c r="M228" s="198" t="s">
        <v>21</v>
      </c>
      <c r="N228" s="199" t="s">
        <v>45</v>
      </c>
      <c r="O228" s="66"/>
      <c r="P228" s="200">
        <f>O228*H228</f>
        <v>0</v>
      </c>
      <c r="Q228" s="200">
        <v>0</v>
      </c>
      <c r="R228" s="200">
        <f>Q228*H228</f>
        <v>0</v>
      </c>
      <c r="S228" s="200">
        <v>0</v>
      </c>
      <c r="T228" s="201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202" t="s">
        <v>311</v>
      </c>
      <c r="AT228" s="202" t="s">
        <v>223</v>
      </c>
      <c r="AU228" s="202" t="s">
        <v>168</v>
      </c>
      <c r="AY228" s="19" t="s">
        <v>221</v>
      </c>
      <c r="BE228" s="203">
        <f>IF(N228="základní",J228,0)</f>
        <v>0</v>
      </c>
      <c r="BF228" s="203">
        <f>IF(N228="snížená",J228,0)</f>
        <v>0</v>
      </c>
      <c r="BG228" s="203">
        <f>IF(N228="zákl. přenesená",J228,0)</f>
        <v>0</v>
      </c>
      <c r="BH228" s="203">
        <f>IF(N228="sníž. přenesená",J228,0)</f>
        <v>0</v>
      </c>
      <c r="BI228" s="203">
        <f>IF(N228="nulová",J228,0)</f>
        <v>0</v>
      </c>
      <c r="BJ228" s="19" t="s">
        <v>82</v>
      </c>
      <c r="BK228" s="203">
        <f>ROUND(I228*H228,2)</f>
        <v>0</v>
      </c>
      <c r="BL228" s="19" t="s">
        <v>311</v>
      </c>
      <c r="BM228" s="202" t="s">
        <v>681</v>
      </c>
    </row>
    <row r="229" spans="1:47" s="2" customFormat="1" ht="29.25">
      <c r="A229" s="36"/>
      <c r="B229" s="37"/>
      <c r="C229" s="38"/>
      <c r="D229" s="204" t="s">
        <v>229</v>
      </c>
      <c r="E229" s="38"/>
      <c r="F229" s="205" t="s">
        <v>1477</v>
      </c>
      <c r="G229" s="38"/>
      <c r="H229" s="38"/>
      <c r="I229" s="111"/>
      <c r="J229" s="38"/>
      <c r="K229" s="38"/>
      <c r="L229" s="41"/>
      <c r="M229" s="206"/>
      <c r="N229" s="207"/>
      <c r="O229" s="66"/>
      <c r="P229" s="66"/>
      <c r="Q229" s="66"/>
      <c r="R229" s="66"/>
      <c r="S229" s="66"/>
      <c r="T229" s="67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T229" s="19" t="s">
        <v>229</v>
      </c>
      <c r="AU229" s="19" t="s">
        <v>168</v>
      </c>
    </row>
    <row r="230" spans="1:65" s="2" customFormat="1" ht="44.25" customHeight="1">
      <c r="A230" s="36"/>
      <c r="B230" s="37"/>
      <c r="C230" s="191" t="s">
        <v>429</v>
      </c>
      <c r="D230" s="191" t="s">
        <v>223</v>
      </c>
      <c r="E230" s="192" t="s">
        <v>1478</v>
      </c>
      <c r="F230" s="193" t="s">
        <v>1479</v>
      </c>
      <c r="G230" s="194" t="s">
        <v>129</v>
      </c>
      <c r="H230" s="195">
        <v>47</v>
      </c>
      <c r="I230" s="196"/>
      <c r="J230" s="197">
        <f>ROUND(I230*H230,2)</f>
        <v>0</v>
      </c>
      <c r="K230" s="193" t="s">
        <v>21</v>
      </c>
      <c r="L230" s="41"/>
      <c r="M230" s="198" t="s">
        <v>21</v>
      </c>
      <c r="N230" s="199" t="s">
        <v>45</v>
      </c>
      <c r="O230" s="66"/>
      <c r="P230" s="200">
        <f>O230*H230</f>
        <v>0</v>
      </c>
      <c r="Q230" s="200">
        <v>0</v>
      </c>
      <c r="R230" s="200">
        <f>Q230*H230</f>
        <v>0</v>
      </c>
      <c r="S230" s="200">
        <v>0</v>
      </c>
      <c r="T230" s="201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202" t="s">
        <v>311</v>
      </c>
      <c r="AT230" s="202" t="s">
        <v>223</v>
      </c>
      <c r="AU230" s="202" t="s">
        <v>168</v>
      </c>
      <c r="AY230" s="19" t="s">
        <v>221</v>
      </c>
      <c r="BE230" s="203">
        <f>IF(N230="základní",J230,0)</f>
        <v>0</v>
      </c>
      <c r="BF230" s="203">
        <f>IF(N230="snížená",J230,0)</f>
        <v>0</v>
      </c>
      <c r="BG230" s="203">
        <f>IF(N230="zákl. přenesená",J230,0)</f>
        <v>0</v>
      </c>
      <c r="BH230" s="203">
        <f>IF(N230="sníž. přenesená",J230,0)</f>
        <v>0</v>
      </c>
      <c r="BI230" s="203">
        <f>IF(N230="nulová",J230,0)</f>
        <v>0</v>
      </c>
      <c r="BJ230" s="19" t="s">
        <v>82</v>
      </c>
      <c r="BK230" s="203">
        <f>ROUND(I230*H230,2)</f>
        <v>0</v>
      </c>
      <c r="BL230" s="19" t="s">
        <v>311</v>
      </c>
      <c r="BM230" s="202" t="s">
        <v>694</v>
      </c>
    </row>
    <row r="231" spans="1:47" s="2" customFormat="1" ht="29.25">
      <c r="A231" s="36"/>
      <c r="B231" s="37"/>
      <c r="C231" s="38"/>
      <c r="D231" s="204" t="s">
        <v>229</v>
      </c>
      <c r="E231" s="38"/>
      <c r="F231" s="205" t="s">
        <v>1480</v>
      </c>
      <c r="G231" s="38"/>
      <c r="H231" s="38"/>
      <c r="I231" s="111"/>
      <c r="J231" s="38"/>
      <c r="K231" s="38"/>
      <c r="L231" s="41"/>
      <c r="M231" s="206"/>
      <c r="N231" s="207"/>
      <c r="O231" s="66"/>
      <c r="P231" s="66"/>
      <c r="Q231" s="66"/>
      <c r="R231" s="66"/>
      <c r="S231" s="66"/>
      <c r="T231" s="67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T231" s="19" t="s">
        <v>229</v>
      </c>
      <c r="AU231" s="19" t="s">
        <v>168</v>
      </c>
    </row>
    <row r="232" spans="1:65" s="2" customFormat="1" ht="44.25" customHeight="1">
      <c r="A232" s="36"/>
      <c r="B232" s="37"/>
      <c r="C232" s="191" t="s">
        <v>435</v>
      </c>
      <c r="D232" s="191" t="s">
        <v>223</v>
      </c>
      <c r="E232" s="192" t="s">
        <v>1481</v>
      </c>
      <c r="F232" s="193" t="s">
        <v>1482</v>
      </c>
      <c r="G232" s="194" t="s">
        <v>129</v>
      </c>
      <c r="H232" s="195">
        <v>17</v>
      </c>
      <c r="I232" s="196"/>
      <c r="J232" s="197">
        <f>ROUND(I232*H232,2)</f>
        <v>0</v>
      </c>
      <c r="K232" s="193" t="s">
        <v>21</v>
      </c>
      <c r="L232" s="41"/>
      <c r="M232" s="198" t="s">
        <v>21</v>
      </c>
      <c r="N232" s="199" t="s">
        <v>45</v>
      </c>
      <c r="O232" s="66"/>
      <c r="P232" s="200">
        <f>O232*H232</f>
        <v>0</v>
      </c>
      <c r="Q232" s="200">
        <v>0</v>
      </c>
      <c r="R232" s="200">
        <f>Q232*H232</f>
        <v>0</v>
      </c>
      <c r="S232" s="200">
        <v>0</v>
      </c>
      <c r="T232" s="201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202" t="s">
        <v>311</v>
      </c>
      <c r="AT232" s="202" t="s">
        <v>223</v>
      </c>
      <c r="AU232" s="202" t="s">
        <v>168</v>
      </c>
      <c r="AY232" s="19" t="s">
        <v>221</v>
      </c>
      <c r="BE232" s="203">
        <f>IF(N232="základní",J232,0)</f>
        <v>0</v>
      </c>
      <c r="BF232" s="203">
        <f>IF(N232="snížená",J232,0)</f>
        <v>0</v>
      </c>
      <c r="BG232" s="203">
        <f>IF(N232="zákl. přenesená",J232,0)</f>
        <v>0</v>
      </c>
      <c r="BH232" s="203">
        <f>IF(N232="sníž. přenesená",J232,0)</f>
        <v>0</v>
      </c>
      <c r="BI232" s="203">
        <f>IF(N232="nulová",J232,0)</f>
        <v>0</v>
      </c>
      <c r="BJ232" s="19" t="s">
        <v>82</v>
      </c>
      <c r="BK232" s="203">
        <f>ROUND(I232*H232,2)</f>
        <v>0</v>
      </c>
      <c r="BL232" s="19" t="s">
        <v>311</v>
      </c>
      <c r="BM232" s="202" t="s">
        <v>706</v>
      </c>
    </row>
    <row r="233" spans="1:47" s="2" customFormat="1" ht="29.25">
      <c r="A233" s="36"/>
      <c r="B233" s="37"/>
      <c r="C233" s="38"/>
      <c r="D233" s="204" t="s">
        <v>229</v>
      </c>
      <c r="E233" s="38"/>
      <c r="F233" s="205" t="s">
        <v>1483</v>
      </c>
      <c r="G233" s="38"/>
      <c r="H233" s="38"/>
      <c r="I233" s="111"/>
      <c r="J233" s="38"/>
      <c r="K233" s="38"/>
      <c r="L233" s="41"/>
      <c r="M233" s="206"/>
      <c r="N233" s="207"/>
      <c r="O233" s="66"/>
      <c r="P233" s="66"/>
      <c r="Q233" s="66"/>
      <c r="R233" s="66"/>
      <c r="S233" s="66"/>
      <c r="T233" s="67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T233" s="19" t="s">
        <v>229</v>
      </c>
      <c r="AU233" s="19" t="s">
        <v>168</v>
      </c>
    </row>
    <row r="234" spans="2:51" s="13" customFormat="1" ht="11.25">
      <c r="B234" s="208"/>
      <c r="C234" s="209"/>
      <c r="D234" s="204" t="s">
        <v>231</v>
      </c>
      <c r="E234" s="210" t="s">
        <v>21</v>
      </c>
      <c r="F234" s="211" t="s">
        <v>1484</v>
      </c>
      <c r="G234" s="209"/>
      <c r="H234" s="212">
        <v>3</v>
      </c>
      <c r="I234" s="213"/>
      <c r="J234" s="209"/>
      <c r="K234" s="209"/>
      <c r="L234" s="214"/>
      <c r="M234" s="215"/>
      <c r="N234" s="216"/>
      <c r="O234" s="216"/>
      <c r="P234" s="216"/>
      <c r="Q234" s="216"/>
      <c r="R234" s="216"/>
      <c r="S234" s="216"/>
      <c r="T234" s="217"/>
      <c r="AT234" s="218" t="s">
        <v>231</v>
      </c>
      <c r="AU234" s="218" t="s">
        <v>168</v>
      </c>
      <c r="AV234" s="13" t="s">
        <v>84</v>
      </c>
      <c r="AW234" s="13" t="s">
        <v>33</v>
      </c>
      <c r="AX234" s="13" t="s">
        <v>74</v>
      </c>
      <c r="AY234" s="218" t="s">
        <v>221</v>
      </c>
    </row>
    <row r="235" spans="2:51" s="13" customFormat="1" ht="11.25">
      <c r="B235" s="208"/>
      <c r="C235" s="209"/>
      <c r="D235" s="204" t="s">
        <v>231</v>
      </c>
      <c r="E235" s="210" t="s">
        <v>21</v>
      </c>
      <c r="F235" s="211" t="s">
        <v>1485</v>
      </c>
      <c r="G235" s="209"/>
      <c r="H235" s="212">
        <v>8</v>
      </c>
      <c r="I235" s="213"/>
      <c r="J235" s="209"/>
      <c r="K235" s="209"/>
      <c r="L235" s="214"/>
      <c r="M235" s="215"/>
      <c r="N235" s="216"/>
      <c r="O235" s="216"/>
      <c r="P235" s="216"/>
      <c r="Q235" s="216"/>
      <c r="R235" s="216"/>
      <c r="S235" s="216"/>
      <c r="T235" s="217"/>
      <c r="AT235" s="218" t="s">
        <v>231</v>
      </c>
      <c r="AU235" s="218" t="s">
        <v>168</v>
      </c>
      <c r="AV235" s="13" t="s">
        <v>84</v>
      </c>
      <c r="AW235" s="13" t="s">
        <v>33</v>
      </c>
      <c r="AX235" s="13" t="s">
        <v>74</v>
      </c>
      <c r="AY235" s="218" t="s">
        <v>221</v>
      </c>
    </row>
    <row r="236" spans="2:51" s="13" customFormat="1" ht="11.25">
      <c r="B236" s="208"/>
      <c r="C236" s="209"/>
      <c r="D236" s="204" t="s">
        <v>231</v>
      </c>
      <c r="E236" s="210" t="s">
        <v>21</v>
      </c>
      <c r="F236" s="211" t="s">
        <v>1486</v>
      </c>
      <c r="G236" s="209"/>
      <c r="H236" s="212">
        <v>6</v>
      </c>
      <c r="I236" s="213"/>
      <c r="J236" s="209"/>
      <c r="K236" s="209"/>
      <c r="L236" s="214"/>
      <c r="M236" s="215"/>
      <c r="N236" s="216"/>
      <c r="O236" s="216"/>
      <c r="P236" s="216"/>
      <c r="Q236" s="216"/>
      <c r="R236" s="216"/>
      <c r="S236" s="216"/>
      <c r="T236" s="217"/>
      <c r="AT236" s="218" t="s">
        <v>231</v>
      </c>
      <c r="AU236" s="218" t="s">
        <v>168</v>
      </c>
      <c r="AV236" s="13" t="s">
        <v>84</v>
      </c>
      <c r="AW236" s="13" t="s">
        <v>33</v>
      </c>
      <c r="AX236" s="13" t="s">
        <v>74</v>
      </c>
      <c r="AY236" s="218" t="s">
        <v>221</v>
      </c>
    </row>
    <row r="237" spans="2:51" s="14" customFormat="1" ht="11.25">
      <c r="B237" s="219"/>
      <c r="C237" s="220"/>
      <c r="D237" s="204" t="s">
        <v>231</v>
      </c>
      <c r="E237" s="221" t="s">
        <v>21</v>
      </c>
      <c r="F237" s="222" t="s">
        <v>239</v>
      </c>
      <c r="G237" s="220"/>
      <c r="H237" s="223">
        <v>17</v>
      </c>
      <c r="I237" s="224"/>
      <c r="J237" s="220"/>
      <c r="K237" s="220"/>
      <c r="L237" s="225"/>
      <c r="M237" s="226"/>
      <c r="N237" s="227"/>
      <c r="O237" s="227"/>
      <c r="P237" s="227"/>
      <c r="Q237" s="227"/>
      <c r="R237" s="227"/>
      <c r="S237" s="227"/>
      <c r="T237" s="228"/>
      <c r="AT237" s="229" t="s">
        <v>231</v>
      </c>
      <c r="AU237" s="229" t="s">
        <v>168</v>
      </c>
      <c r="AV237" s="14" t="s">
        <v>227</v>
      </c>
      <c r="AW237" s="14" t="s">
        <v>33</v>
      </c>
      <c r="AX237" s="14" t="s">
        <v>82</v>
      </c>
      <c r="AY237" s="229" t="s">
        <v>221</v>
      </c>
    </row>
    <row r="238" spans="1:65" s="2" customFormat="1" ht="33" customHeight="1">
      <c r="A238" s="36"/>
      <c r="B238" s="37"/>
      <c r="C238" s="191" t="s">
        <v>449</v>
      </c>
      <c r="D238" s="191" t="s">
        <v>223</v>
      </c>
      <c r="E238" s="192" t="s">
        <v>1487</v>
      </c>
      <c r="F238" s="193" t="s">
        <v>1488</v>
      </c>
      <c r="G238" s="194" t="s">
        <v>129</v>
      </c>
      <c r="H238" s="195">
        <v>40</v>
      </c>
      <c r="I238" s="196"/>
      <c r="J238" s="197">
        <f>ROUND(I238*H238,2)</f>
        <v>0</v>
      </c>
      <c r="K238" s="193" t="s">
        <v>21</v>
      </c>
      <c r="L238" s="41"/>
      <c r="M238" s="198" t="s">
        <v>21</v>
      </c>
      <c r="N238" s="199" t="s">
        <v>45</v>
      </c>
      <c r="O238" s="66"/>
      <c r="P238" s="200">
        <f>O238*H238</f>
        <v>0</v>
      </c>
      <c r="Q238" s="200">
        <v>0</v>
      </c>
      <c r="R238" s="200">
        <f>Q238*H238</f>
        <v>0</v>
      </c>
      <c r="S238" s="200">
        <v>0</v>
      </c>
      <c r="T238" s="201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202" t="s">
        <v>311</v>
      </c>
      <c r="AT238" s="202" t="s">
        <v>223</v>
      </c>
      <c r="AU238" s="202" t="s">
        <v>168</v>
      </c>
      <c r="AY238" s="19" t="s">
        <v>221</v>
      </c>
      <c r="BE238" s="203">
        <f>IF(N238="základní",J238,0)</f>
        <v>0</v>
      </c>
      <c r="BF238" s="203">
        <f>IF(N238="snížená",J238,0)</f>
        <v>0</v>
      </c>
      <c r="BG238" s="203">
        <f>IF(N238="zákl. přenesená",J238,0)</f>
        <v>0</v>
      </c>
      <c r="BH238" s="203">
        <f>IF(N238="sníž. přenesená",J238,0)</f>
        <v>0</v>
      </c>
      <c r="BI238" s="203">
        <f>IF(N238="nulová",J238,0)</f>
        <v>0</v>
      </c>
      <c r="BJ238" s="19" t="s">
        <v>82</v>
      </c>
      <c r="BK238" s="203">
        <f>ROUND(I238*H238,2)</f>
        <v>0</v>
      </c>
      <c r="BL238" s="19" t="s">
        <v>311</v>
      </c>
      <c r="BM238" s="202" t="s">
        <v>719</v>
      </c>
    </row>
    <row r="239" spans="1:47" s="2" customFormat="1" ht="29.25">
      <c r="A239" s="36"/>
      <c r="B239" s="37"/>
      <c r="C239" s="38"/>
      <c r="D239" s="204" t="s">
        <v>229</v>
      </c>
      <c r="E239" s="38"/>
      <c r="F239" s="205" t="s">
        <v>1489</v>
      </c>
      <c r="G239" s="38"/>
      <c r="H239" s="38"/>
      <c r="I239" s="111"/>
      <c r="J239" s="38"/>
      <c r="K239" s="38"/>
      <c r="L239" s="41"/>
      <c r="M239" s="206"/>
      <c r="N239" s="207"/>
      <c r="O239" s="66"/>
      <c r="P239" s="66"/>
      <c r="Q239" s="66"/>
      <c r="R239" s="66"/>
      <c r="S239" s="66"/>
      <c r="T239" s="67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T239" s="19" t="s">
        <v>229</v>
      </c>
      <c r="AU239" s="19" t="s">
        <v>168</v>
      </c>
    </row>
    <row r="240" spans="2:51" s="13" customFormat="1" ht="11.25">
      <c r="B240" s="208"/>
      <c r="C240" s="209"/>
      <c r="D240" s="204" t="s">
        <v>231</v>
      </c>
      <c r="E240" s="210" t="s">
        <v>21</v>
      </c>
      <c r="F240" s="211" t="s">
        <v>1490</v>
      </c>
      <c r="G240" s="209"/>
      <c r="H240" s="212">
        <v>40</v>
      </c>
      <c r="I240" s="213"/>
      <c r="J240" s="209"/>
      <c r="K240" s="209"/>
      <c r="L240" s="214"/>
      <c r="M240" s="215"/>
      <c r="N240" s="216"/>
      <c r="O240" s="216"/>
      <c r="P240" s="216"/>
      <c r="Q240" s="216"/>
      <c r="R240" s="216"/>
      <c r="S240" s="216"/>
      <c r="T240" s="217"/>
      <c r="AT240" s="218" t="s">
        <v>231</v>
      </c>
      <c r="AU240" s="218" t="s">
        <v>168</v>
      </c>
      <c r="AV240" s="13" t="s">
        <v>84</v>
      </c>
      <c r="AW240" s="13" t="s">
        <v>33</v>
      </c>
      <c r="AX240" s="13" t="s">
        <v>74</v>
      </c>
      <c r="AY240" s="218" t="s">
        <v>221</v>
      </c>
    </row>
    <row r="241" spans="2:51" s="14" customFormat="1" ht="11.25">
      <c r="B241" s="219"/>
      <c r="C241" s="220"/>
      <c r="D241" s="204" t="s">
        <v>231</v>
      </c>
      <c r="E241" s="221" t="s">
        <v>21</v>
      </c>
      <c r="F241" s="222" t="s">
        <v>239</v>
      </c>
      <c r="G241" s="220"/>
      <c r="H241" s="223">
        <v>40</v>
      </c>
      <c r="I241" s="224"/>
      <c r="J241" s="220"/>
      <c r="K241" s="220"/>
      <c r="L241" s="225"/>
      <c r="M241" s="226"/>
      <c r="N241" s="227"/>
      <c r="O241" s="227"/>
      <c r="P241" s="227"/>
      <c r="Q241" s="227"/>
      <c r="R241" s="227"/>
      <c r="S241" s="227"/>
      <c r="T241" s="228"/>
      <c r="AT241" s="229" t="s">
        <v>231</v>
      </c>
      <c r="AU241" s="229" t="s">
        <v>168</v>
      </c>
      <c r="AV241" s="14" t="s">
        <v>227</v>
      </c>
      <c r="AW241" s="14" t="s">
        <v>33</v>
      </c>
      <c r="AX241" s="14" t="s">
        <v>82</v>
      </c>
      <c r="AY241" s="229" t="s">
        <v>221</v>
      </c>
    </row>
    <row r="242" spans="1:65" s="2" customFormat="1" ht="33" customHeight="1">
      <c r="A242" s="36"/>
      <c r="B242" s="37"/>
      <c r="C242" s="191" t="s">
        <v>465</v>
      </c>
      <c r="D242" s="191" t="s">
        <v>223</v>
      </c>
      <c r="E242" s="192" t="s">
        <v>1491</v>
      </c>
      <c r="F242" s="193" t="s">
        <v>1492</v>
      </c>
      <c r="G242" s="194" t="s">
        <v>129</v>
      </c>
      <c r="H242" s="195">
        <v>63</v>
      </c>
      <c r="I242" s="196"/>
      <c r="J242" s="197">
        <f>ROUND(I242*H242,2)</f>
        <v>0</v>
      </c>
      <c r="K242" s="193" t="s">
        <v>21</v>
      </c>
      <c r="L242" s="41"/>
      <c r="M242" s="198" t="s">
        <v>21</v>
      </c>
      <c r="N242" s="199" t="s">
        <v>45</v>
      </c>
      <c r="O242" s="66"/>
      <c r="P242" s="200">
        <f>O242*H242</f>
        <v>0</v>
      </c>
      <c r="Q242" s="200">
        <v>0</v>
      </c>
      <c r="R242" s="200">
        <f>Q242*H242</f>
        <v>0</v>
      </c>
      <c r="S242" s="200">
        <v>0</v>
      </c>
      <c r="T242" s="201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202" t="s">
        <v>311</v>
      </c>
      <c r="AT242" s="202" t="s">
        <v>223</v>
      </c>
      <c r="AU242" s="202" t="s">
        <v>168</v>
      </c>
      <c r="AY242" s="19" t="s">
        <v>221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19" t="s">
        <v>82</v>
      </c>
      <c r="BK242" s="203">
        <f>ROUND(I242*H242,2)</f>
        <v>0</v>
      </c>
      <c r="BL242" s="19" t="s">
        <v>311</v>
      </c>
      <c r="BM242" s="202" t="s">
        <v>730</v>
      </c>
    </row>
    <row r="243" spans="1:47" s="2" customFormat="1" ht="29.25">
      <c r="A243" s="36"/>
      <c r="B243" s="37"/>
      <c r="C243" s="38"/>
      <c r="D243" s="204" t="s">
        <v>229</v>
      </c>
      <c r="E243" s="38"/>
      <c r="F243" s="205" t="s">
        <v>1492</v>
      </c>
      <c r="G243" s="38"/>
      <c r="H243" s="38"/>
      <c r="I243" s="111"/>
      <c r="J243" s="38"/>
      <c r="K243" s="38"/>
      <c r="L243" s="41"/>
      <c r="M243" s="206"/>
      <c r="N243" s="207"/>
      <c r="O243" s="66"/>
      <c r="P243" s="66"/>
      <c r="Q243" s="66"/>
      <c r="R243" s="66"/>
      <c r="S243" s="66"/>
      <c r="T243" s="67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T243" s="19" t="s">
        <v>229</v>
      </c>
      <c r="AU243" s="19" t="s">
        <v>168</v>
      </c>
    </row>
    <row r="244" spans="2:51" s="13" customFormat="1" ht="11.25">
      <c r="B244" s="208"/>
      <c r="C244" s="209"/>
      <c r="D244" s="204" t="s">
        <v>231</v>
      </c>
      <c r="E244" s="210" t="s">
        <v>21</v>
      </c>
      <c r="F244" s="211" t="s">
        <v>1493</v>
      </c>
      <c r="G244" s="209"/>
      <c r="H244" s="212">
        <v>47</v>
      </c>
      <c r="I244" s="213"/>
      <c r="J244" s="209"/>
      <c r="K244" s="209"/>
      <c r="L244" s="214"/>
      <c r="M244" s="215"/>
      <c r="N244" s="216"/>
      <c r="O244" s="216"/>
      <c r="P244" s="216"/>
      <c r="Q244" s="216"/>
      <c r="R244" s="216"/>
      <c r="S244" s="216"/>
      <c r="T244" s="217"/>
      <c r="AT244" s="218" t="s">
        <v>231</v>
      </c>
      <c r="AU244" s="218" t="s">
        <v>168</v>
      </c>
      <c r="AV244" s="13" t="s">
        <v>84</v>
      </c>
      <c r="AW244" s="13" t="s">
        <v>33</v>
      </c>
      <c r="AX244" s="13" t="s">
        <v>74</v>
      </c>
      <c r="AY244" s="218" t="s">
        <v>221</v>
      </c>
    </row>
    <row r="245" spans="2:51" s="13" customFormat="1" ht="11.25">
      <c r="B245" s="208"/>
      <c r="C245" s="209"/>
      <c r="D245" s="204" t="s">
        <v>231</v>
      </c>
      <c r="E245" s="210" t="s">
        <v>21</v>
      </c>
      <c r="F245" s="211" t="s">
        <v>1494</v>
      </c>
      <c r="G245" s="209"/>
      <c r="H245" s="212">
        <v>8</v>
      </c>
      <c r="I245" s="213"/>
      <c r="J245" s="209"/>
      <c r="K245" s="209"/>
      <c r="L245" s="214"/>
      <c r="M245" s="215"/>
      <c r="N245" s="216"/>
      <c r="O245" s="216"/>
      <c r="P245" s="216"/>
      <c r="Q245" s="216"/>
      <c r="R245" s="216"/>
      <c r="S245" s="216"/>
      <c r="T245" s="217"/>
      <c r="AT245" s="218" t="s">
        <v>231</v>
      </c>
      <c r="AU245" s="218" t="s">
        <v>168</v>
      </c>
      <c r="AV245" s="13" t="s">
        <v>84</v>
      </c>
      <c r="AW245" s="13" t="s">
        <v>33</v>
      </c>
      <c r="AX245" s="13" t="s">
        <v>74</v>
      </c>
      <c r="AY245" s="218" t="s">
        <v>221</v>
      </c>
    </row>
    <row r="246" spans="2:51" s="13" customFormat="1" ht="11.25">
      <c r="B246" s="208"/>
      <c r="C246" s="209"/>
      <c r="D246" s="204" t="s">
        <v>231</v>
      </c>
      <c r="E246" s="210" t="s">
        <v>21</v>
      </c>
      <c r="F246" s="211" t="s">
        <v>1494</v>
      </c>
      <c r="G246" s="209"/>
      <c r="H246" s="212">
        <v>8</v>
      </c>
      <c r="I246" s="213"/>
      <c r="J246" s="209"/>
      <c r="K246" s="209"/>
      <c r="L246" s="214"/>
      <c r="M246" s="215"/>
      <c r="N246" s="216"/>
      <c r="O246" s="216"/>
      <c r="P246" s="216"/>
      <c r="Q246" s="216"/>
      <c r="R246" s="216"/>
      <c r="S246" s="216"/>
      <c r="T246" s="217"/>
      <c r="AT246" s="218" t="s">
        <v>231</v>
      </c>
      <c r="AU246" s="218" t="s">
        <v>168</v>
      </c>
      <c r="AV246" s="13" t="s">
        <v>84</v>
      </c>
      <c r="AW246" s="13" t="s">
        <v>33</v>
      </c>
      <c r="AX246" s="13" t="s">
        <v>74</v>
      </c>
      <c r="AY246" s="218" t="s">
        <v>221</v>
      </c>
    </row>
    <row r="247" spans="2:51" s="14" customFormat="1" ht="11.25">
      <c r="B247" s="219"/>
      <c r="C247" s="220"/>
      <c r="D247" s="204" t="s">
        <v>231</v>
      </c>
      <c r="E247" s="221" t="s">
        <v>21</v>
      </c>
      <c r="F247" s="222" t="s">
        <v>239</v>
      </c>
      <c r="G247" s="220"/>
      <c r="H247" s="223">
        <v>63</v>
      </c>
      <c r="I247" s="224"/>
      <c r="J247" s="220"/>
      <c r="K247" s="220"/>
      <c r="L247" s="225"/>
      <c r="M247" s="226"/>
      <c r="N247" s="227"/>
      <c r="O247" s="227"/>
      <c r="P247" s="227"/>
      <c r="Q247" s="227"/>
      <c r="R247" s="227"/>
      <c r="S247" s="227"/>
      <c r="T247" s="228"/>
      <c r="AT247" s="229" t="s">
        <v>231</v>
      </c>
      <c r="AU247" s="229" t="s">
        <v>168</v>
      </c>
      <c r="AV247" s="14" t="s">
        <v>227</v>
      </c>
      <c r="AW247" s="14" t="s">
        <v>33</v>
      </c>
      <c r="AX247" s="14" t="s">
        <v>82</v>
      </c>
      <c r="AY247" s="229" t="s">
        <v>221</v>
      </c>
    </row>
    <row r="248" spans="1:65" s="2" customFormat="1" ht="33" customHeight="1">
      <c r="A248" s="36"/>
      <c r="B248" s="37"/>
      <c r="C248" s="191" t="s">
        <v>473</v>
      </c>
      <c r="D248" s="191" t="s">
        <v>223</v>
      </c>
      <c r="E248" s="192" t="s">
        <v>1495</v>
      </c>
      <c r="F248" s="193" t="s">
        <v>1496</v>
      </c>
      <c r="G248" s="194" t="s">
        <v>129</v>
      </c>
      <c r="H248" s="195">
        <v>40</v>
      </c>
      <c r="I248" s="196"/>
      <c r="J248" s="197">
        <f>ROUND(I248*H248,2)</f>
        <v>0</v>
      </c>
      <c r="K248" s="193" t="s">
        <v>21</v>
      </c>
      <c r="L248" s="41"/>
      <c r="M248" s="198" t="s">
        <v>21</v>
      </c>
      <c r="N248" s="199" t="s">
        <v>45</v>
      </c>
      <c r="O248" s="66"/>
      <c r="P248" s="200">
        <f>O248*H248</f>
        <v>0</v>
      </c>
      <c r="Q248" s="200">
        <v>0</v>
      </c>
      <c r="R248" s="200">
        <f>Q248*H248</f>
        <v>0</v>
      </c>
      <c r="S248" s="200">
        <v>0</v>
      </c>
      <c r="T248" s="201">
        <f>S248*H248</f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202" t="s">
        <v>311</v>
      </c>
      <c r="AT248" s="202" t="s">
        <v>223</v>
      </c>
      <c r="AU248" s="202" t="s">
        <v>168</v>
      </c>
      <c r="AY248" s="19" t="s">
        <v>221</v>
      </c>
      <c r="BE248" s="203">
        <f>IF(N248="základní",J248,0)</f>
        <v>0</v>
      </c>
      <c r="BF248" s="203">
        <f>IF(N248="snížená",J248,0)</f>
        <v>0</v>
      </c>
      <c r="BG248" s="203">
        <f>IF(N248="zákl. přenesená",J248,0)</f>
        <v>0</v>
      </c>
      <c r="BH248" s="203">
        <f>IF(N248="sníž. přenesená",J248,0)</f>
        <v>0</v>
      </c>
      <c r="BI248" s="203">
        <f>IF(N248="nulová",J248,0)</f>
        <v>0</v>
      </c>
      <c r="BJ248" s="19" t="s">
        <v>82</v>
      </c>
      <c r="BK248" s="203">
        <f>ROUND(I248*H248,2)</f>
        <v>0</v>
      </c>
      <c r="BL248" s="19" t="s">
        <v>311</v>
      </c>
      <c r="BM248" s="202" t="s">
        <v>740</v>
      </c>
    </row>
    <row r="249" spans="1:47" s="2" customFormat="1" ht="29.25">
      <c r="A249" s="36"/>
      <c r="B249" s="37"/>
      <c r="C249" s="38"/>
      <c r="D249" s="204" t="s">
        <v>229</v>
      </c>
      <c r="E249" s="38"/>
      <c r="F249" s="205" t="s">
        <v>1497</v>
      </c>
      <c r="G249" s="38"/>
      <c r="H249" s="38"/>
      <c r="I249" s="111"/>
      <c r="J249" s="38"/>
      <c r="K249" s="38"/>
      <c r="L249" s="41"/>
      <c r="M249" s="206"/>
      <c r="N249" s="207"/>
      <c r="O249" s="66"/>
      <c r="P249" s="66"/>
      <c r="Q249" s="66"/>
      <c r="R249" s="66"/>
      <c r="S249" s="66"/>
      <c r="T249" s="67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T249" s="19" t="s">
        <v>229</v>
      </c>
      <c r="AU249" s="19" t="s">
        <v>168</v>
      </c>
    </row>
    <row r="250" spans="2:51" s="13" customFormat="1" ht="11.25">
      <c r="B250" s="208"/>
      <c r="C250" s="209"/>
      <c r="D250" s="204" t="s">
        <v>231</v>
      </c>
      <c r="E250" s="210" t="s">
        <v>21</v>
      </c>
      <c r="F250" s="211" t="s">
        <v>1490</v>
      </c>
      <c r="G250" s="209"/>
      <c r="H250" s="212">
        <v>40</v>
      </c>
      <c r="I250" s="213"/>
      <c r="J250" s="209"/>
      <c r="K250" s="209"/>
      <c r="L250" s="214"/>
      <c r="M250" s="215"/>
      <c r="N250" s="216"/>
      <c r="O250" s="216"/>
      <c r="P250" s="216"/>
      <c r="Q250" s="216"/>
      <c r="R250" s="216"/>
      <c r="S250" s="216"/>
      <c r="T250" s="217"/>
      <c r="AT250" s="218" t="s">
        <v>231</v>
      </c>
      <c r="AU250" s="218" t="s">
        <v>168</v>
      </c>
      <c r="AV250" s="13" t="s">
        <v>84</v>
      </c>
      <c r="AW250" s="13" t="s">
        <v>33</v>
      </c>
      <c r="AX250" s="13" t="s">
        <v>74</v>
      </c>
      <c r="AY250" s="218" t="s">
        <v>221</v>
      </c>
    </row>
    <row r="251" spans="2:51" s="14" customFormat="1" ht="11.25">
      <c r="B251" s="219"/>
      <c r="C251" s="220"/>
      <c r="D251" s="204" t="s">
        <v>231</v>
      </c>
      <c r="E251" s="221" t="s">
        <v>21</v>
      </c>
      <c r="F251" s="222" t="s">
        <v>239</v>
      </c>
      <c r="G251" s="220"/>
      <c r="H251" s="223">
        <v>40</v>
      </c>
      <c r="I251" s="224"/>
      <c r="J251" s="220"/>
      <c r="K251" s="220"/>
      <c r="L251" s="225"/>
      <c r="M251" s="226"/>
      <c r="N251" s="227"/>
      <c r="O251" s="227"/>
      <c r="P251" s="227"/>
      <c r="Q251" s="227"/>
      <c r="R251" s="227"/>
      <c r="S251" s="227"/>
      <c r="T251" s="228"/>
      <c r="AT251" s="229" t="s">
        <v>231</v>
      </c>
      <c r="AU251" s="229" t="s">
        <v>168</v>
      </c>
      <c r="AV251" s="14" t="s">
        <v>227</v>
      </c>
      <c r="AW251" s="14" t="s">
        <v>33</v>
      </c>
      <c r="AX251" s="14" t="s">
        <v>82</v>
      </c>
      <c r="AY251" s="229" t="s">
        <v>221</v>
      </c>
    </row>
    <row r="252" spans="1:65" s="2" customFormat="1" ht="33" customHeight="1">
      <c r="A252" s="36"/>
      <c r="B252" s="37"/>
      <c r="C252" s="191" t="s">
        <v>479</v>
      </c>
      <c r="D252" s="191" t="s">
        <v>223</v>
      </c>
      <c r="E252" s="192" t="s">
        <v>1498</v>
      </c>
      <c r="F252" s="193" t="s">
        <v>1499</v>
      </c>
      <c r="G252" s="194" t="s">
        <v>129</v>
      </c>
      <c r="H252" s="195">
        <v>40</v>
      </c>
      <c r="I252" s="196"/>
      <c r="J252" s="197">
        <f>ROUND(I252*H252,2)</f>
        <v>0</v>
      </c>
      <c r="K252" s="193" t="s">
        <v>21</v>
      </c>
      <c r="L252" s="41"/>
      <c r="M252" s="198" t="s">
        <v>21</v>
      </c>
      <c r="N252" s="199" t="s">
        <v>45</v>
      </c>
      <c r="O252" s="66"/>
      <c r="P252" s="200">
        <f>O252*H252</f>
        <v>0</v>
      </c>
      <c r="Q252" s="200">
        <v>0</v>
      </c>
      <c r="R252" s="200">
        <f>Q252*H252</f>
        <v>0</v>
      </c>
      <c r="S252" s="200">
        <v>0</v>
      </c>
      <c r="T252" s="201">
        <f>S252*H252</f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202" t="s">
        <v>311</v>
      </c>
      <c r="AT252" s="202" t="s">
        <v>223</v>
      </c>
      <c r="AU252" s="202" t="s">
        <v>168</v>
      </c>
      <c r="AY252" s="19" t="s">
        <v>221</v>
      </c>
      <c r="BE252" s="203">
        <f>IF(N252="základní",J252,0)</f>
        <v>0</v>
      </c>
      <c r="BF252" s="203">
        <f>IF(N252="snížená",J252,0)</f>
        <v>0</v>
      </c>
      <c r="BG252" s="203">
        <f>IF(N252="zákl. přenesená",J252,0)</f>
        <v>0</v>
      </c>
      <c r="BH252" s="203">
        <f>IF(N252="sníž. přenesená",J252,0)</f>
        <v>0</v>
      </c>
      <c r="BI252" s="203">
        <f>IF(N252="nulová",J252,0)</f>
        <v>0</v>
      </c>
      <c r="BJ252" s="19" t="s">
        <v>82</v>
      </c>
      <c r="BK252" s="203">
        <f>ROUND(I252*H252,2)</f>
        <v>0</v>
      </c>
      <c r="BL252" s="19" t="s">
        <v>311</v>
      </c>
      <c r="BM252" s="202" t="s">
        <v>750</v>
      </c>
    </row>
    <row r="253" spans="1:47" s="2" customFormat="1" ht="29.25">
      <c r="A253" s="36"/>
      <c r="B253" s="37"/>
      <c r="C253" s="38"/>
      <c r="D253" s="204" t="s">
        <v>229</v>
      </c>
      <c r="E253" s="38"/>
      <c r="F253" s="205" t="s">
        <v>1500</v>
      </c>
      <c r="G253" s="38"/>
      <c r="H253" s="38"/>
      <c r="I253" s="111"/>
      <c r="J253" s="38"/>
      <c r="K253" s="38"/>
      <c r="L253" s="41"/>
      <c r="M253" s="206"/>
      <c r="N253" s="207"/>
      <c r="O253" s="66"/>
      <c r="P253" s="66"/>
      <c r="Q253" s="66"/>
      <c r="R253" s="66"/>
      <c r="S253" s="66"/>
      <c r="T253" s="67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T253" s="19" t="s">
        <v>229</v>
      </c>
      <c r="AU253" s="19" t="s">
        <v>168</v>
      </c>
    </row>
    <row r="254" spans="2:51" s="13" customFormat="1" ht="11.25">
      <c r="B254" s="208"/>
      <c r="C254" s="209"/>
      <c r="D254" s="204" t="s">
        <v>231</v>
      </c>
      <c r="E254" s="210" t="s">
        <v>21</v>
      </c>
      <c r="F254" s="211" t="s">
        <v>1490</v>
      </c>
      <c r="G254" s="209"/>
      <c r="H254" s="212">
        <v>40</v>
      </c>
      <c r="I254" s="213"/>
      <c r="J254" s="209"/>
      <c r="K254" s="209"/>
      <c r="L254" s="214"/>
      <c r="M254" s="215"/>
      <c r="N254" s="216"/>
      <c r="O254" s="216"/>
      <c r="P254" s="216"/>
      <c r="Q254" s="216"/>
      <c r="R254" s="216"/>
      <c r="S254" s="216"/>
      <c r="T254" s="217"/>
      <c r="AT254" s="218" t="s">
        <v>231</v>
      </c>
      <c r="AU254" s="218" t="s">
        <v>168</v>
      </c>
      <c r="AV254" s="13" t="s">
        <v>84</v>
      </c>
      <c r="AW254" s="13" t="s">
        <v>33</v>
      </c>
      <c r="AX254" s="13" t="s">
        <v>74</v>
      </c>
      <c r="AY254" s="218" t="s">
        <v>221</v>
      </c>
    </row>
    <row r="255" spans="2:51" s="14" customFormat="1" ht="11.25">
      <c r="B255" s="219"/>
      <c r="C255" s="220"/>
      <c r="D255" s="204" t="s">
        <v>231</v>
      </c>
      <c r="E255" s="221" t="s">
        <v>21</v>
      </c>
      <c r="F255" s="222" t="s">
        <v>239</v>
      </c>
      <c r="G255" s="220"/>
      <c r="H255" s="223">
        <v>40</v>
      </c>
      <c r="I255" s="224"/>
      <c r="J255" s="220"/>
      <c r="K255" s="220"/>
      <c r="L255" s="225"/>
      <c r="M255" s="226"/>
      <c r="N255" s="227"/>
      <c r="O255" s="227"/>
      <c r="P255" s="227"/>
      <c r="Q255" s="227"/>
      <c r="R255" s="227"/>
      <c r="S255" s="227"/>
      <c r="T255" s="228"/>
      <c r="AT255" s="229" t="s">
        <v>231</v>
      </c>
      <c r="AU255" s="229" t="s">
        <v>168</v>
      </c>
      <c r="AV255" s="14" t="s">
        <v>227</v>
      </c>
      <c r="AW255" s="14" t="s">
        <v>33</v>
      </c>
      <c r="AX255" s="14" t="s">
        <v>82</v>
      </c>
      <c r="AY255" s="229" t="s">
        <v>221</v>
      </c>
    </row>
    <row r="256" spans="1:65" s="2" customFormat="1" ht="33" customHeight="1">
      <c r="A256" s="36"/>
      <c r="B256" s="37"/>
      <c r="C256" s="191" t="s">
        <v>489</v>
      </c>
      <c r="D256" s="191" t="s">
        <v>223</v>
      </c>
      <c r="E256" s="192" t="s">
        <v>1501</v>
      </c>
      <c r="F256" s="193" t="s">
        <v>1502</v>
      </c>
      <c r="G256" s="194" t="s">
        <v>129</v>
      </c>
      <c r="H256" s="195">
        <v>97</v>
      </c>
      <c r="I256" s="196"/>
      <c r="J256" s="197">
        <f>ROUND(I256*H256,2)</f>
        <v>0</v>
      </c>
      <c r="K256" s="193" t="s">
        <v>21</v>
      </c>
      <c r="L256" s="41"/>
      <c r="M256" s="198" t="s">
        <v>21</v>
      </c>
      <c r="N256" s="199" t="s">
        <v>45</v>
      </c>
      <c r="O256" s="66"/>
      <c r="P256" s="200">
        <f>O256*H256</f>
        <v>0</v>
      </c>
      <c r="Q256" s="200">
        <v>0</v>
      </c>
      <c r="R256" s="200">
        <f>Q256*H256</f>
        <v>0</v>
      </c>
      <c r="S256" s="200">
        <v>0</v>
      </c>
      <c r="T256" s="201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202" t="s">
        <v>311</v>
      </c>
      <c r="AT256" s="202" t="s">
        <v>223</v>
      </c>
      <c r="AU256" s="202" t="s">
        <v>168</v>
      </c>
      <c r="AY256" s="19" t="s">
        <v>221</v>
      </c>
      <c r="BE256" s="203">
        <f>IF(N256="základní",J256,0)</f>
        <v>0</v>
      </c>
      <c r="BF256" s="203">
        <f>IF(N256="snížená",J256,0)</f>
        <v>0</v>
      </c>
      <c r="BG256" s="203">
        <f>IF(N256="zákl. přenesená",J256,0)</f>
        <v>0</v>
      </c>
      <c r="BH256" s="203">
        <f>IF(N256="sníž. přenesená",J256,0)</f>
        <v>0</v>
      </c>
      <c r="BI256" s="203">
        <f>IF(N256="nulová",J256,0)</f>
        <v>0</v>
      </c>
      <c r="BJ256" s="19" t="s">
        <v>82</v>
      </c>
      <c r="BK256" s="203">
        <f>ROUND(I256*H256,2)</f>
        <v>0</v>
      </c>
      <c r="BL256" s="19" t="s">
        <v>311</v>
      </c>
      <c r="BM256" s="202" t="s">
        <v>762</v>
      </c>
    </row>
    <row r="257" spans="1:47" s="2" customFormat="1" ht="29.25">
      <c r="A257" s="36"/>
      <c r="B257" s="37"/>
      <c r="C257" s="38"/>
      <c r="D257" s="204" t="s">
        <v>229</v>
      </c>
      <c r="E257" s="38"/>
      <c r="F257" s="205" t="s">
        <v>1502</v>
      </c>
      <c r="G257" s="38"/>
      <c r="H257" s="38"/>
      <c r="I257" s="111"/>
      <c r="J257" s="38"/>
      <c r="K257" s="38"/>
      <c r="L257" s="41"/>
      <c r="M257" s="206"/>
      <c r="N257" s="207"/>
      <c r="O257" s="66"/>
      <c r="P257" s="66"/>
      <c r="Q257" s="66"/>
      <c r="R257" s="66"/>
      <c r="S257" s="66"/>
      <c r="T257" s="67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T257" s="19" t="s">
        <v>229</v>
      </c>
      <c r="AU257" s="19" t="s">
        <v>168</v>
      </c>
    </row>
    <row r="258" spans="1:65" s="2" customFormat="1" ht="33" customHeight="1">
      <c r="A258" s="36"/>
      <c r="B258" s="37"/>
      <c r="C258" s="191" t="s">
        <v>499</v>
      </c>
      <c r="D258" s="191" t="s">
        <v>223</v>
      </c>
      <c r="E258" s="192" t="s">
        <v>1503</v>
      </c>
      <c r="F258" s="193" t="s">
        <v>1504</v>
      </c>
      <c r="G258" s="194" t="s">
        <v>129</v>
      </c>
      <c r="H258" s="195">
        <v>105</v>
      </c>
      <c r="I258" s="196"/>
      <c r="J258" s="197">
        <f>ROUND(I258*H258,2)</f>
        <v>0</v>
      </c>
      <c r="K258" s="193" t="s">
        <v>21</v>
      </c>
      <c r="L258" s="41"/>
      <c r="M258" s="198" t="s">
        <v>21</v>
      </c>
      <c r="N258" s="199" t="s">
        <v>45</v>
      </c>
      <c r="O258" s="66"/>
      <c r="P258" s="200">
        <f>O258*H258</f>
        <v>0</v>
      </c>
      <c r="Q258" s="200">
        <v>0</v>
      </c>
      <c r="R258" s="200">
        <f>Q258*H258</f>
        <v>0</v>
      </c>
      <c r="S258" s="200">
        <v>0</v>
      </c>
      <c r="T258" s="201">
        <f>S258*H258</f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202" t="s">
        <v>311</v>
      </c>
      <c r="AT258" s="202" t="s">
        <v>223</v>
      </c>
      <c r="AU258" s="202" t="s">
        <v>168</v>
      </c>
      <c r="AY258" s="19" t="s">
        <v>221</v>
      </c>
      <c r="BE258" s="203">
        <f>IF(N258="základní",J258,0)</f>
        <v>0</v>
      </c>
      <c r="BF258" s="203">
        <f>IF(N258="snížená",J258,0)</f>
        <v>0</v>
      </c>
      <c r="BG258" s="203">
        <f>IF(N258="zákl. přenesená",J258,0)</f>
        <v>0</v>
      </c>
      <c r="BH258" s="203">
        <f>IF(N258="sníž. přenesená",J258,0)</f>
        <v>0</v>
      </c>
      <c r="BI258" s="203">
        <f>IF(N258="nulová",J258,0)</f>
        <v>0</v>
      </c>
      <c r="BJ258" s="19" t="s">
        <v>82</v>
      </c>
      <c r="BK258" s="203">
        <f>ROUND(I258*H258,2)</f>
        <v>0</v>
      </c>
      <c r="BL258" s="19" t="s">
        <v>311</v>
      </c>
      <c r="BM258" s="202" t="s">
        <v>772</v>
      </c>
    </row>
    <row r="259" spans="1:47" s="2" customFormat="1" ht="29.25">
      <c r="A259" s="36"/>
      <c r="B259" s="37"/>
      <c r="C259" s="38"/>
      <c r="D259" s="204" t="s">
        <v>229</v>
      </c>
      <c r="E259" s="38"/>
      <c r="F259" s="205" t="s">
        <v>1504</v>
      </c>
      <c r="G259" s="38"/>
      <c r="H259" s="38"/>
      <c r="I259" s="111"/>
      <c r="J259" s="38"/>
      <c r="K259" s="38"/>
      <c r="L259" s="41"/>
      <c r="M259" s="206"/>
      <c r="N259" s="207"/>
      <c r="O259" s="66"/>
      <c r="P259" s="66"/>
      <c r="Q259" s="66"/>
      <c r="R259" s="66"/>
      <c r="S259" s="66"/>
      <c r="T259" s="67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T259" s="19" t="s">
        <v>229</v>
      </c>
      <c r="AU259" s="19" t="s">
        <v>168</v>
      </c>
    </row>
    <row r="260" spans="1:65" s="2" customFormat="1" ht="33" customHeight="1">
      <c r="A260" s="36"/>
      <c r="B260" s="37"/>
      <c r="C260" s="191" t="s">
        <v>504</v>
      </c>
      <c r="D260" s="191" t="s">
        <v>223</v>
      </c>
      <c r="E260" s="192" t="s">
        <v>1505</v>
      </c>
      <c r="F260" s="193" t="s">
        <v>1506</v>
      </c>
      <c r="G260" s="194" t="s">
        <v>129</v>
      </c>
      <c r="H260" s="195">
        <v>16</v>
      </c>
      <c r="I260" s="196"/>
      <c r="J260" s="197">
        <f>ROUND(I260*H260,2)</f>
        <v>0</v>
      </c>
      <c r="K260" s="193" t="s">
        <v>21</v>
      </c>
      <c r="L260" s="41"/>
      <c r="M260" s="198" t="s">
        <v>21</v>
      </c>
      <c r="N260" s="199" t="s">
        <v>45</v>
      </c>
      <c r="O260" s="66"/>
      <c r="P260" s="200">
        <f>O260*H260</f>
        <v>0</v>
      </c>
      <c r="Q260" s="200">
        <v>0</v>
      </c>
      <c r="R260" s="200">
        <f>Q260*H260</f>
        <v>0</v>
      </c>
      <c r="S260" s="200">
        <v>0</v>
      </c>
      <c r="T260" s="201">
        <f>S260*H260</f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202" t="s">
        <v>311</v>
      </c>
      <c r="AT260" s="202" t="s">
        <v>223</v>
      </c>
      <c r="AU260" s="202" t="s">
        <v>168</v>
      </c>
      <c r="AY260" s="19" t="s">
        <v>221</v>
      </c>
      <c r="BE260" s="203">
        <f>IF(N260="základní",J260,0)</f>
        <v>0</v>
      </c>
      <c r="BF260" s="203">
        <f>IF(N260="snížená",J260,0)</f>
        <v>0</v>
      </c>
      <c r="BG260" s="203">
        <f>IF(N260="zákl. přenesená",J260,0)</f>
        <v>0</v>
      </c>
      <c r="BH260" s="203">
        <f>IF(N260="sníž. přenesená",J260,0)</f>
        <v>0</v>
      </c>
      <c r="BI260" s="203">
        <f>IF(N260="nulová",J260,0)</f>
        <v>0</v>
      </c>
      <c r="BJ260" s="19" t="s">
        <v>82</v>
      </c>
      <c r="BK260" s="203">
        <f>ROUND(I260*H260,2)</f>
        <v>0</v>
      </c>
      <c r="BL260" s="19" t="s">
        <v>311</v>
      </c>
      <c r="BM260" s="202" t="s">
        <v>782</v>
      </c>
    </row>
    <row r="261" spans="1:47" s="2" customFormat="1" ht="29.25">
      <c r="A261" s="36"/>
      <c r="B261" s="37"/>
      <c r="C261" s="38"/>
      <c r="D261" s="204" t="s">
        <v>229</v>
      </c>
      <c r="E261" s="38"/>
      <c r="F261" s="205" t="s">
        <v>1506</v>
      </c>
      <c r="G261" s="38"/>
      <c r="H261" s="38"/>
      <c r="I261" s="111"/>
      <c r="J261" s="38"/>
      <c r="K261" s="38"/>
      <c r="L261" s="41"/>
      <c r="M261" s="206"/>
      <c r="N261" s="207"/>
      <c r="O261" s="66"/>
      <c r="P261" s="66"/>
      <c r="Q261" s="66"/>
      <c r="R261" s="66"/>
      <c r="S261" s="66"/>
      <c r="T261" s="67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T261" s="19" t="s">
        <v>229</v>
      </c>
      <c r="AU261" s="19" t="s">
        <v>168</v>
      </c>
    </row>
    <row r="262" spans="1:65" s="2" customFormat="1" ht="33" customHeight="1">
      <c r="A262" s="36"/>
      <c r="B262" s="37"/>
      <c r="C262" s="191" t="s">
        <v>510</v>
      </c>
      <c r="D262" s="191" t="s">
        <v>223</v>
      </c>
      <c r="E262" s="192" t="s">
        <v>1507</v>
      </c>
      <c r="F262" s="193" t="s">
        <v>1508</v>
      </c>
      <c r="G262" s="194" t="s">
        <v>129</v>
      </c>
      <c r="H262" s="195">
        <v>35</v>
      </c>
      <c r="I262" s="196"/>
      <c r="J262" s="197">
        <f>ROUND(I262*H262,2)</f>
        <v>0</v>
      </c>
      <c r="K262" s="193" t="s">
        <v>21</v>
      </c>
      <c r="L262" s="41"/>
      <c r="M262" s="198" t="s">
        <v>21</v>
      </c>
      <c r="N262" s="199" t="s">
        <v>45</v>
      </c>
      <c r="O262" s="66"/>
      <c r="P262" s="200">
        <f>O262*H262</f>
        <v>0</v>
      </c>
      <c r="Q262" s="200">
        <v>0</v>
      </c>
      <c r="R262" s="200">
        <f>Q262*H262</f>
        <v>0</v>
      </c>
      <c r="S262" s="200">
        <v>0</v>
      </c>
      <c r="T262" s="201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202" t="s">
        <v>311</v>
      </c>
      <c r="AT262" s="202" t="s">
        <v>223</v>
      </c>
      <c r="AU262" s="202" t="s">
        <v>168</v>
      </c>
      <c r="AY262" s="19" t="s">
        <v>221</v>
      </c>
      <c r="BE262" s="203">
        <f>IF(N262="základní",J262,0)</f>
        <v>0</v>
      </c>
      <c r="BF262" s="203">
        <f>IF(N262="snížená",J262,0)</f>
        <v>0</v>
      </c>
      <c r="BG262" s="203">
        <f>IF(N262="zákl. přenesená",J262,0)</f>
        <v>0</v>
      </c>
      <c r="BH262" s="203">
        <f>IF(N262="sníž. přenesená",J262,0)</f>
        <v>0</v>
      </c>
      <c r="BI262" s="203">
        <f>IF(N262="nulová",J262,0)</f>
        <v>0</v>
      </c>
      <c r="BJ262" s="19" t="s">
        <v>82</v>
      </c>
      <c r="BK262" s="203">
        <f>ROUND(I262*H262,2)</f>
        <v>0</v>
      </c>
      <c r="BL262" s="19" t="s">
        <v>311</v>
      </c>
      <c r="BM262" s="202" t="s">
        <v>794</v>
      </c>
    </row>
    <row r="263" spans="1:47" s="2" customFormat="1" ht="29.25">
      <c r="A263" s="36"/>
      <c r="B263" s="37"/>
      <c r="C263" s="38"/>
      <c r="D263" s="204" t="s">
        <v>229</v>
      </c>
      <c r="E263" s="38"/>
      <c r="F263" s="205" t="s">
        <v>1508</v>
      </c>
      <c r="G263" s="38"/>
      <c r="H263" s="38"/>
      <c r="I263" s="111"/>
      <c r="J263" s="38"/>
      <c r="K263" s="38"/>
      <c r="L263" s="41"/>
      <c r="M263" s="206"/>
      <c r="N263" s="207"/>
      <c r="O263" s="66"/>
      <c r="P263" s="66"/>
      <c r="Q263" s="66"/>
      <c r="R263" s="66"/>
      <c r="S263" s="66"/>
      <c r="T263" s="67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T263" s="19" t="s">
        <v>229</v>
      </c>
      <c r="AU263" s="19" t="s">
        <v>168</v>
      </c>
    </row>
    <row r="264" spans="1:65" s="2" customFormat="1" ht="33" customHeight="1">
      <c r="A264" s="36"/>
      <c r="B264" s="37"/>
      <c r="C264" s="191" t="s">
        <v>516</v>
      </c>
      <c r="D264" s="191" t="s">
        <v>223</v>
      </c>
      <c r="E264" s="192" t="s">
        <v>1509</v>
      </c>
      <c r="F264" s="193" t="s">
        <v>1510</v>
      </c>
      <c r="G264" s="194" t="s">
        <v>129</v>
      </c>
      <c r="H264" s="195">
        <v>47</v>
      </c>
      <c r="I264" s="196"/>
      <c r="J264" s="197">
        <f>ROUND(I264*H264,2)</f>
        <v>0</v>
      </c>
      <c r="K264" s="193" t="s">
        <v>21</v>
      </c>
      <c r="L264" s="41"/>
      <c r="M264" s="198" t="s">
        <v>21</v>
      </c>
      <c r="N264" s="199" t="s">
        <v>45</v>
      </c>
      <c r="O264" s="66"/>
      <c r="P264" s="200">
        <f>O264*H264</f>
        <v>0</v>
      </c>
      <c r="Q264" s="200">
        <v>0</v>
      </c>
      <c r="R264" s="200">
        <f>Q264*H264</f>
        <v>0</v>
      </c>
      <c r="S264" s="200">
        <v>0</v>
      </c>
      <c r="T264" s="201">
        <f>S264*H264</f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202" t="s">
        <v>311</v>
      </c>
      <c r="AT264" s="202" t="s">
        <v>223</v>
      </c>
      <c r="AU264" s="202" t="s">
        <v>168</v>
      </c>
      <c r="AY264" s="19" t="s">
        <v>221</v>
      </c>
      <c r="BE264" s="203">
        <f>IF(N264="základní",J264,0)</f>
        <v>0</v>
      </c>
      <c r="BF264" s="203">
        <f>IF(N264="snížená",J264,0)</f>
        <v>0</v>
      </c>
      <c r="BG264" s="203">
        <f>IF(N264="zákl. přenesená",J264,0)</f>
        <v>0</v>
      </c>
      <c r="BH264" s="203">
        <f>IF(N264="sníž. přenesená",J264,0)</f>
        <v>0</v>
      </c>
      <c r="BI264" s="203">
        <f>IF(N264="nulová",J264,0)</f>
        <v>0</v>
      </c>
      <c r="BJ264" s="19" t="s">
        <v>82</v>
      </c>
      <c r="BK264" s="203">
        <f>ROUND(I264*H264,2)</f>
        <v>0</v>
      </c>
      <c r="BL264" s="19" t="s">
        <v>311</v>
      </c>
      <c r="BM264" s="202" t="s">
        <v>810</v>
      </c>
    </row>
    <row r="265" spans="1:47" s="2" customFormat="1" ht="29.25">
      <c r="A265" s="36"/>
      <c r="B265" s="37"/>
      <c r="C265" s="38"/>
      <c r="D265" s="204" t="s">
        <v>229</v>
      </c>
      <c r="E265" s="38"/>
      <c r="F265" s="205" t="s">
        <v>1510</v>
      </c>
      <c r="G265" s="38"/>
      <c r="H265" s="38"/>
      <c r="I265" s="111"/>
      <c r="J265" s="38"/>
      <c r="K265" s="38"/>
      <c r="L265" s="41"/>
      <c r="M265" s="206"/>
      <c r="N265" s="207"/>
      <c r="O265" s="66"/>
      <c r="P265" s="66"/>
      <c r="Q265" s="66"/>
      <c r="R265" s="66"/>
      <c r="S265" s="66"/>
      <c r="T265" s="67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T265" s="19" t="s">
        <v>229</v>
      </c>
      <c r="AU265" s="19" t="s">
        <v>168</v>
      </c>
    </row>
    <row r="266" spans="1:65" s="2" customFormat="1" ht="33" customHeight="1">
      <c r="A266" s="36"/>
      <c r="B266" s="37"/>
      <c r="C266" s="191" t="s">
        <v>522</v>
      </c>
      <c r="D266" s="191" t="s">
        <v>223</v>
      </c>
      <c r="E266" s="192" t="s">
        <v>1511</v>
      </c>
      <c r="F266" s="193" t="s">
        <v>1512</v>
      </c>
      <c r="G266" s="194" t="s">
        <v>129</v>
      </c>
      <c r="H266" s="195">
        <v>17</v>
      </c>
      <c r="I266" s="196"/>
      <c r="J266" s="197">
        <f>ROUND(I266*H266,2)</f>
        <v>0</v>
      </c>
      <c r="K266" s="193" t="s">
        <v>21</v>
      </c>
      <c r="L266" s="41"/>
      <c r="M266" s="198" t="s">
        <v>21</v>
      </c>
      <c r="N266" s="199" t="s">
        <v>45</v>
      </c>
      <c r="O266" s="66"/>
      <c r="P266" s="200">
        <f>O266*H266</f>
        <v>0</v>
      </c>
      <c r="Q266" s="200">
        <v>0</v>
      </c>
      <c r="R266" s="200">
        <f>Q266*H266</f>
        <v>0</v>
      </c>
      <c r="S266" s="200">
        <v>0</v>
      </c>
      <c r="T266" s="201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202" t="s">
        <v>311</v>
      </c>
      <c r="AT266" s="202" t="s">
        <v>223</v>
      </c>
      <c r="AU266" s="202" t="s">
        <v>168</v>
      </c>
      <c r="AY266" s="19" t="s">
        <v>221</v>
      </c>
      <c r="BE266" s="203">
        <f>IF(N266="základní",J266,0)</f>
        <v>0</v>
      </c>
      <c r="BF266" s="203">
        <f>IF(N266="snížená",J266,0)</f>
        <v>0</v>
      </c>
      <c r="BG266" s="203">
        <f>IF(N266="zákl. přenesená",J266,0)</f>
        <v>0</v>
      </c>
      <c r="BH266" s="203">
        <f>IF(N266="sníž. přenesená",J266,0)</f>
        <v>0</v>
      </c>
      <c r="BI266" s="203">
        <f>IF(N266="nulová",J266,0)</f>
        <v>0</v>
      </c>
      <c r="BJ266" s="19" t="s">
        <v>82</v>
      </c>
      <c r="BK266" s="203">
        <f>ROUND(I266*H266,2)</f>
        <v>0</v>
      </c>
      <c r="BL266" s="19" t="s">
        <v>311</v>
      </c>
      <c r="BM266" s="202" t="s">
        <v>820</v>
      </c>
    </row>
    <row r="267" spans="1:47" s="2" customFormat="1" ht="29.25">
      <c r="A267" s="36"/>
      <c r="B267" s="37"/>
      <c r="C267" s="38"/>
      <c r="D267" s="204" t="s">
        <v>229</v>
      </c>
      <c r="E267" s="38"/>
      <c r="F267" s="205" t="s">
        <v>1512</v>
      </c>
      <c r="G267" s="38"/>
      <c r="H267" s="38"/>
      <c r="I267" s="111"/>
      <c r="J267" s="38"/>
      <c r="K267" s="38"/>
      <c r="L267" s="41"/>
      <c r="M267" s="206"/>
      <c r="N267" s="207"/>
      <c r="O267" s="66"/>
      <c r="P267" s="66"/>
      <c r="Q267" s="66"/>
      <c r="R267" s="66"/>
      <c r="S267" s="66"/>
      <c r="T267" s="67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T267" s="19" t="s">
        <v>229</v>
      </c>
      <c r="AU267" s="19" t="s">
        <v>168</v>
      </c>
    </row>
    <row r="268" spans="1:65" s="2" customFormat="1" ht="33" customHeight="1">
      <c r="A268" s="36"/>
      <c r="B268" s="37"/>
      <c r="C268" s="191" t="s">
        <v>528</v>
      </c>
      <c r="D268" s="191" t="s">
        <v>223</v>
      </c>
      <c r="E268" s="192" t="s">
        <v>1513</v>
      </c>
      <c r="F268" s="193" t="s">
        <v>1514</v>
      </c>
      <c r="G268" s="194" t="s">
        <v>129</v>
      </c>
      <c r="H268" s="195">
        <v>40</v>
      </c>
      <c r="I268" s="196"/>
      <c r="J268" s="197">
        <f>ROUND(I268*H268,2)</f>
        <v>0</v>
      </c>
      <c r="K268" s="193" t="s">
        <v>21</v>
      </c>
      <c r="L268" s="41"/>
      <c r="M268" s="198" t="s">
        <v>21</v>
      </c>
      <c r="N268" s="199" t="s">
        <v>45</v>
      </c>
      <c r="O268" s="66"/>
      <c r="P268" s="200">
        <f>O268*H268</f>
        <v>0</v>
      </c>
      <c r="Q268" s="200">
        <v>0</v>
      </c>
      <c r="R268" s="200">
        <f>Q268*H268</f>
        <v>0</v>
      </c>
      <c r="S268" s="200">
        <v>0</v>
      </c>
      <c r="T268" s="201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202" t="s">
        <v>311</v>
      </c>
      <c r="AT268" s="202" t="s">
        <v>223</v>
      </c>
      <c r="AU268" s="202" t="s">
        <v>168</v>
      </c>
      <c r="AY268" s="19" t="s">
        <v>221</v>
      </c>
      <c r="BE268" s="203">
        <f>IF(N268="základní",J268,0)</f>
        <v>0</v>
      </c>
      <c r="BF268" s="203">
        <f>IF(N268="snížená",J268,0)</f>
        <v>0</v>
      </c>
      <c r="BG268" s="203">
        <f>IF(N268="zákl. přenesená",J268,0)</f>
        <v>0</v>
      </c>
      <c r="BH268" s="203">
        <f>IF(N268="sníž. přenesená",J268,0)</f>
        <v>0</v>
      </c>
      <c r="BI268" s="203">
        <f>IF(N268="nulová",J268,0)</f>
        <v>0</v>
      </c>
      <c r="BJ268" s="19" t="s">
        <v>82</v>
      </c>
      <c r="BK268" s="203">
        <f>ROUND(I268*H268,2)</f>
        <v>0</v>
      </c>
      <c r="BL268" s="19" t="s">
        <v>311</v>
      </c>
      <c r="BM268" s="202" t="s">
        <v>838</v>
      </c>
    </row>
    <row r="269" spans="1:47" s="2" customFormat="1" ht="29.25">
      <c r="A269" s="36"/>
      <c r="B269" s="37"/>
      <c r="C269" s="38"/>
      <c r="D269" s="204" t="s">
        <v>229</v>
      </c>
      <c r="E269" s="38"/>
      <c r="F269" s="205" t="s">
        <v>1514</v>
      </c>
      <c r="G269" s="38"/>
      <c r="H269" s="38"/>
      <c r="I269" s="111"/>
      <c r="J269" s="38"/>
      <c r="K269" s="38"/>
      <c r="L269" s="41"/>
      <c r="M269" s="206"/>
      <c r="N269" s="207"/>
      <c r="O269" s="66"/>
      <c r="P269" s="66"/>
      <c r="Q269" s="66"/>
      <c r="R269" s="66"/>
      <c r="S269" s="66"/>
      <c r="T269" s="67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T269" s="19" t="s">
        <v>229</v>
      </c>
      <c r="AU269" s="19" t="s">
        <v>168</v>
      </c>
    </row>
    <row r="270" spans="1:65" s="2" customFormat="1" ht="33" customHeight="1">
      <c r="A270" s="36"/>
      <c r="B270" s="37"/>
      <c r="C270" s="191" t="s">
        <v>534</v>
      </c>
      <c r="D270" s="191" t="s">
        <v>223</v>
      </c>
      <c r="E270" s="192" t="s">
        <v>1515</v>
      </c>
      <c r="F270" s="193" t="s">
        <v>1516</v>
      </c>
      <c r="G270" s="194" t="s">
        <v>129</v>
      </c>
      <c r="H270" s="195">
        <v>63</v>
      </c>
      <c r="I270" s="196"/>
      <c r="J270" s="197">
        <f>ROUND(I270*H270,2)</f>
        <v>0</v>
      </c>
      <c r="K270" s="193" t="s">
        <v>21</v>
      </c>
      <c r="L270" s="41"/>
      <c r="M270" s="198" t="s">
        <v>21</v>
      </c>
      <c r="N270" s="199" t="s">
        <v>45</v>
      </c>
      <c r="O270" s="66"/>
      <c r="P270" s="200">
        <f>O270*H270</f>
        <v>0</v>
      </c>
      <c r="Q270" s="200">
        <v>0</v>
      </c>
      <c r="R270" s="200">
        <f>Q270*H270</f>
        <v>0</v>
      </c>
      <c r="S270" s="200">
        <v>0</v>
      </c>
      <c r="T270" s="201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202" t="s">
        <v>311</v>
      </c>
      <c r="AT270" s="202" t="s">
        <v>223</v>
      </c>
      <c r="AU270" s="202" t="s">
        <v>168</v>
      </c>
      <c r="AY270" s="19" t="s">
        <v>221</v>
      </c>
      <c r="BE270" s="203">
        <f>IF(N270="základní",J270,0)</f>
        <v>0</v>
      </c>
      <c r="BF270" s="203">
        <f>IF(N270="snížená",J270,0)</f>
        <v>0</v>
      </c>
      <c r="BG270" s="203">
        <f>IF(N270="zákl. přenesená",J270,0)</f>
        <v>0</v>
      </c>
      <c r="BH270" s="203">
        <f>IF(N270="sníž. přenesená",J270,0)</f>
        <v>0</v>
      </c>
      <c r="BI270" s="203">
        <f>IF(N270="nulová",J270,0)</f>
        <v>0</v>
      </c>
      <c r="BJ270" s="19" t="s">
        <v>82</v>
      </c>
      <c r="BK270" s="203">
        <f>ROUND(I270*H270,2)</f>
        <v>0</v>
      </c>
      <c r="BL270" s="19" t="s">
        <v>311</v>
      </c>
      <c r="BM270" s="202" t="s">
        <v>853</v>
      </c>
    </row>
    <row r="271" spans="1:47" s="2" customFormat="1" ht="29.25">
      <c r="A271" s="36"/>
      <c r="B271" s="37"/>
      <c r="C271" s="38"/>
      <c r="D271" s="204" t="s">
        <v>229</v>
      </c>
      <c r="E271" s="38"/>
      <c r="F271" s="205" t="s">
        <v>1516</v>
      </c>
      <c r="G271" s="38"/>
      <c r="H271" s="38"/>
      <c r="I271" s="111"/>
      <c r="J271" s="38"/>
      <c r="K271" s="38"/>
      <c r="L271" s="41"/>
      <c r="M271" s="206"/>
      <c r="N271" s="207"/>
      <c r="O271" s="66"/>
      <c r="P271" s="66"/>
      <c r="Q271" s="66"/>
      <c r="R271" s="66"/>
      <c r="S271" s="66"/>
      <c r="T271" s="67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T271" s="19" t="s">
        <v>229</v>
      </c>
      <c r="AU271" s="19" t="s">
        <v>168</v>
      </c>
    </row>
    <row r="272" spans="1:65" s="2" customFormat="1" ht="33" customHeight="1">
      <c r="A272" s="36"/>
      <c r="B272" s="37"/>
      <c r="C272" s="191" t="s">
        <v>541</v>
      </c>
      <c r="D272" s="191" t="s">
        <v>223</v>
      </c>
      <c r="E272" s="192" t="s">
        <v>1517</v>
      </c>
      <c r="F272" s="193" t="s">
        <v>1518</v>
      </c>
      <c r="G272" s="194" t="s">
        <v>129</v>
      </c>
      <c r="H272" s="195">
        <v>40</v>
      </c>
      <c r="I272" s="196"/>
      <c r="J272" s="197">
        <f>ROUND(I272*H272,2)</f>
        <v>0</v>
      </c>
      <c r="K272" s="193" t="s">
        <v>21</v>
      </c>
      <c r="L272" s="41"/>
      <c r="M272" s="198" t="s">
        <v>21</v>
      </c>
      <c r="N272" s="199" t="s">
        <v>45</v>
      </c>
      <c r="O272" s="66"/>
      <c r="P272" s="200">
        <f>O272*H272</f>
        <v>0</v>
      </c>
      <c r="Q272" s="200">
        <v>0</v>
      </c>
      <c r="R272" s="200">
        <f>Q272*H272</f>
        <v>0</v>
      </c>
      <c r="S272" s="200">
        <v>0</v>
      </c>
      <c r="T272" s="201">
        <f>S272*H272</f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202" t="s">
        <v>311</v>
      </c>
      <c r="AT272" s="202" t="s">
        <v>223</v>
      </c>
      <c r="AU272" s="202" t="s">
        <v>168</v>
      </c>
      <c r="AY272" s="19" t="s">
        <v>221</v>
      </c>
      <c r="BE272" s="203">
        <f>IF(N272="základní",J272,0)</f>
        <v>0</v>
      </c>
      <c r="BF272" s="203">
        <f>IF(N272="snížená",J272,0)</f>
        <v>0</v>
      </c>
      <c r="BG272" s="203">
        <f>IF(N272="zákl. přenesená",J272,0)</f>
        <v>0</v>
      </c>
      <c r="BH272" s="203">
        <f>IF(N272="sníž. přenesená",J272,0)</f>
        <v>0</v>
      </c>
      <c r="BI272" s="203">
        <f>IF(N272="nulová",J272,0)</f>
        <v>0</v>
      </c>
      <c r="BJ272" s="19" t="s">
        <v>82</v>
      </c>
      <c r="BK272" s="203">
        <f>ROUND(I272*H272,2)</f>
        <v>0</v>
      </c>
      <c r="BL272" s="19" t="s">
        <v>311</v>
      </c>
      <c r="BM272" s="202" t="s">
        <v>865</v>
      </c>
    </row>
    <row r="273" spans="1:47" s="2" customFormat="1" ht="29.25">
      <c r="A273" s="36"/>
      <c r="B273" s="37"/>
      <c r="C273" s="38"/>
      <c r="D273" s="204" t="s">
        <v>229</v>
      </c>
      <c r="E273" s="38"/>
      <c r="F273" s="205" t="s">
        <v>1518</v>
      </c>
      <c r="G273" s="38"/>
      <c r="H273" s="38"/>
      <c r="I273" s="111"/>
      <c r="J273" s="38"/>
      <c r="K273" s="38"/>
      <c r="L273" s="41"/>
      <c r="M273" s="206"/>
      <c r="N273" s="207"/>
      <c r="O273" s="66"/>
      <c r="P273" s="66"/>
      <c r="Q273" s="66"/>
      <c r="R273" s="66"/>
      <c r="S273" s="66"/>
      <c r="T273" s="67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T273" s="19" t="s">
        <v>229</v>
      </c>
      <c r="AU273" s="19" t="s">
        <v>168</v>
      </c>
    </row>
    <row r="274" spans="1:65" s="2" customFormat="1" ht="33" customHeight="1">
      <c r="A274" s="36"/>
      <c r="B274" s="37"/>
      <c r="C274" s="191" t="s">
        <v>549</v>
      </c>
      <c r="D274" s="191" t="s">
        <v>223</v>
      </c>
      <c r="E274" s="192" t="s">
        <v>1519</v>
      </c>
      <c r="F274" s="193" t="s">
        <v>1520</v>
      </c>
      <c r="G274" s="194" t="s">
        <v>129</v>
      </c>
      <c r="H274" s="195">
        <v>40</v>
      </c>
      <c r="I274" s="196"/>
      <c r="J274" s="197">
        <f>ROUND(I274*H274,2)</f>
        <v>0</v>
      </c>
      <c r="K274" s="193" t="s">
        <v>21</v>
      </c>
      <c r="L274" s="41"/>
      <c r="M274" s="198" t="s">
        <v>21</v>
      </c>
      <c r="N274" s="199" t="s">
        <v>45</v>
      </c>
      <c r="O274" s="66"/>
      <c r="P274" s="200">
        <f>O274*H274</f>
        <v>0</v>
      </c>
      <c r="Q274" s="200">
        <v>0</v>
      </c>
      <c r="R274" s="200">
        <f>Q274*H274</f>
        <v>0</v>
      </c>
      <c r="S274" s="200">
        <v>0</v>
      </c>
      <c r="T274" s="201">
        <f>S274*H274</f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202" t="s">
        <v>311</v>
      </c>
      <c r="AT274" s="202" t="s">
        <v>223</v>
      </c>
      <c r="AU274" s="202" t="s">
        <v>168</v>
      </c>
      <c r="AY274" s="19" t="s">
        <v>221</v>
      </c>
      <c r="BE274" s="203">
        <f>IF(N274="základní",J274,0)</f>
        <v>0</v>
      </c>
      <c r="BF274" s="203">
        <f>IF(N274="snížená",J274,0)</f>
        <v>0</v>
      </c>
      <c r="BG274" s="203">
        <f>IF(N274="zákl. přenesená",J274,0)</f>
        <v>0</v>
      </c>
      <c r="BH274" s="203">
        <f>IF(N274="sníž. přenesená",J274,0)</f>
        <v>0</v>
      </c>
      <c r="BI274" s="203">
        <f>IF(N274="nulová",J274,0)</f>
        <v>0</v>
      </c>
      <c r="BJ274" s="19" t="s">
        <v>82</v>
      </c>
      <c r="BK274" s="203">
        <f>ROUND(I274*H274,2)</f>
        <v>0</v>
      </c>
      <c r="BL274" s="19" t="s">
        <v>311</v>
      </c>
      <c r="BM274" s="202" t="s">
        <v>873</v>
      </c>
    </row>
    <row r="275" spans="1:47" s="2" customFormat="1" ht="29.25">
      <c r="A275" s="36"/>
      <c r="B275" s="37"/>
      <c r="C275" s="38"/>
      <c r="D275" s="204" t="s">
        <v>229</v>
      </c>
      <c r="E275" s="38"/>
      <c r="F275" s="205" t="s">
        <v>1520</v>
      </c>
      <c r="G275" s="38"/>
      <c r="H275" s="38"/>
      <c r="I275" s="111"/>
      <c r="J275" s="38"/>
      <c r="K275" s="38"/>
      <c r="L275" s="41"/>
      <c r="M275" s="206"/>
      <c r="N275" s="207"/>
      <c r="O275" s="66"/>
      <c r="P275" s="66"/>
      <c r="Q275" s="66"/>
      <c r="R275" s="66"/>
      <c r="S275" s="66"/>
      <c r="T275" s="67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T275" s="19" t="s">
        <v>229</v>
      </c>
      <c r="AU275" s="19" t="s">
        <v>168</v>
      </c>
    </row>
    <row r="276" spans="2:63" s="12" customFormat="1" ht="20.85" customHeight="1">
      <c r="B276" s="175"/>
      <c r="C276" s="176"/>
      <c r="D276" s="177" t="s">
        <v>73</v>
      </c>
      <c r="E276" s="189" t="s">
        <v>1521</v>
      </c>
      <c r="F276" s="189" t="s">
        <v>1522</v>
      </c>
      <c r="G276" s="176"/>
      <c r="H276" s="176"/>
      <c r="I276" s="179"/>
      <c r="J276" s="190">
        <f>BK276</f>
        <v>0</v>
      </c>
      <c r="K276" s="176"/>
      <c r="L276" s="181"/>
      <c r="M276" s="182"/>
      <c r="N276" s="183"/>
      <c r="O276" s="183"/>
      <c r="P276" s="184">
        <f>SUM(P277:P336)</f>
        <v>0</v>
      </c>
      <c r="Q276" s="183"/>
      <c r="R276" s="184">
        <f>SUM(R277:R336)</f>
        <v>0</v>
      </c>
      <c r="S276" s="183"/>
      <c r="T276" s="185">
        <f>SUM(T277:T336)</f>
        <v>0</v>
      </c>
      <c r="AR276" s="186" t="s">
        <v>82</v>
      </c>
      <c r="AT276" s="187" t="s">
        <v>73</v>
      </c>
      <c r="AU276" s="187" t="s">
        <v>84</v>
      </c>
      <c r="AY276" s="186" t="s">
        <v>221</v>
      </c>
      <c r="BK276" s="188">
        <f>SUM(BK277:BK336)</f>
        <v>0</v>
      </c>
    </row>
    <row r="277" spans="1:65" s="2" customFormat="1" ht="16.5" customHeight="1">
      <c r="A277" s="36"/>
      <c r="B277" s="37"/>
      <c r="C277" s="191" t="s">
        <v>554</v>
      </c>
      <c r="D277" s="191" t="s">
        <v>223</v>
      </c>
      <c r="E277" s="192" t="s">
        <v>1523</v>
      </c>
      <c r="F277" s="193" t="s">
        <v>1524</v>
      </c>
      <c r="G277" s="194" t="s">
        <v>167</v>
      </c>
      <c r="H277" s="195">
        <v>24</v>
      </c>
      <c r="I277" s="196"/>
      <c r="J277" s="197">
        <f>ROUND(I277*H277,2)</f>
        <v>0</v>
      </c>
      <c r="K277" s="193" t="s">
        <v>21</v>
      </c>
      <c r="L277" s="41"/>
      <c r="M277" s="198" t="s">
        <v>21</v>
      </c>
      <c r="N277" s="199" t="s">
        <v>45</v>
      </c>
      <c r="O277" s="66"/>
      <c r="P277" s="200">
        <f>O277*H277</f>
        <v>0</v>
      </c>
      <c r="Q277" s="200">
        <v>0</v>
      </c>
      <c r="R277" s="200">
        <f>Q277*H277</f>
        <v>0</v>
      </c>
      <c r="S277" s="200">
        <v>0</v>
      </c>
      <c r="T277" s="201">
        <f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202" t="s">
        <v>311</v>
      </c>
      <c r="AT277" s="202" t="s">
        <v>223</v>
      </c>
      <c r="AU277" s="202" t="s">
        <v>168</v>
      </c>
      <c r="AY277" s="19" t="s">
        <v>221</v>
      </c>
      <c r="BE277" s="203">
        <f>IF(N277="základní",J277,0)</f>
        <v>0</v>
      </c>
      <c r="BF277" s="203">
        <f>IF(N277="snížená",J277,0)</f>
        <v>0</v>
      </c>
      <c r="BG277" s="203">
        <f>IF(N277="zákl. přenesená",J277,0)</f>
        <v>0</v>
      </c>
      <c r="BH277" s="203">
        <f>IF(N277="sníž. přenesená",J277,0)</f>
        <v>0</v>
      </c>
      <c r="BI277" s="203">
        <f>IF(N277="nulová",J277,0)</f>
        <v>0</v>
      </c>
      <c r="BJ277" s="19" t="s">
        <v>82</v>
      </c>
      <c r="BK277" s="203">
        <f>ROUND(I277*H277,2)</f>
        <v>0</v>
      </c>
      <c r="BL277" s="19" t="s">
        <v>311</v>
      </c>
      <c r="BM277" s="202" t="s">
        <v>881</v>
      </c>
    </row>
    <row r="278" spans="1:47" s="2" customFormat="1" ht="11.25">
      <c r="A278" s="36"/>
      <c r="B278" s="37"/>
      <c r="C278" s="38"/>
      <c r="D278" s="204" t="s">
        <v>229</v>
      </c>
      <c r="E278" s="38"/>
      <c r="F278" s="205" t="s">
        <v>1524</v>
      </c>
      <c r="G278" s="38"/>
      <c r="H278" s="38"/>
      <c r="I278" s="111"/>
      <c r="J278" s="38"/>
      <c r="K278" s="38"/>
      <c r="L278" s="41"/>
      <c r="M278" s="206"/>
      <c r="N278" s="207"/>
      <c r="O278" s="66"/>
      <c r="P278" s="66"/>
      <c r="Q278" s="66"/>
      <c r="R278" s="66"/>
      <c r="S278" s="66"/>
      <c r="T278" s="67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T278" s="19" t="s">
        <v>229</v>
      </c>
      <c r="AU278" s="19" t="s">
        <v>168</v>
      </c>
    </row>
    <row r="279" spans="2:51" s="13" customFormat="1" ht="11.25">
      <c r="B279" s="208"/>
      <c r="C279" s="209"/>
      <c r="D279" s="204" t="s">
        <v>231</v>
      </c>
      <c r="E279" s="210" t="s">
        <v>21</v>
      </c>
      <c r="F279" s="211" t="s">
        <v>1525</v>
      </c>
      <c r="G279" s="209"/>
      <c r="H279" s="212">
        <v>24</v>
      </c>
      <c r="I279" s="213"/>
      <c r="J279" s="209"/>
      <c r="K279" s="209"/>
      <c r="L279" s="214"/>
      <c r="M279" s="215"/>
      <c r="N279" s="216"/>
      <c r="O279" s="216"/>
      <c r="P279" s="216"/>
      <c r="Q279" s="216"/>
      <c r="R279" s="216"/>
      <c r="S279" s="216"/>
      <c r="T279" s="217"/>
      <c r="AT279" s="218" t="s">
        <v>231</v>
      </c>
      <c r="AU279" s="218" t="s">
        <v>168</v>
      </c>
      <c r="AV279" s="13" t="s">
        <v>84</v>
      </c>
      <c r="AW279" s="13" t="s">
        <v>33</v>
      </c>
      <c r="AX279" s="13" t="s">
        <v>74</v>
      </c>
      <c r="AY279" s="218" t="s">
        <v>221</v>
      </c>
    </row>
    <row r="280" spans="2:51" s="14" customFormat="1" ht="11.25">
      <c r="B280" s="219"/>
      <c r="C280" s="220"/>
      <c r="D280" s="204" t="s">
        <v>231</v>
      </c>
      <c r="E280" s="221" t="s">
        <v>21</v>
      </c>
      <c r="F280" s="222" t="s">
        <v>239</v>
      </c>
      <c r="G280" s="220"/>
      <c r="H280" s="223">
        <v>24</v>
      </c>
      <c r="I280" s="224"/>
      <c r="J280" s="220"/>
      <c r="K280" s="220"/>
      <c r="L280" s="225"/>
      <c r="M280" s="226"/>
      <c r="N280" s="227"/>
      <c r="O280" s="227"/>
      <c r="P280" s="227"/>
      <c r="Q280" s="227"/>
      <c r="R280" s="227"/>
      <c r="S280" s="227"/>
      <c r="T280" s="228"/>
      <c r="AT280" s="229" t="s">
        <v>231</v>
      </c>
      <c r="AU280" s="229" t="s">
        <v>168</v>
      </c>
      <c r="AV280" s="14" t="s">
        <v>227</v>
      </c>
      <c r="AW280" s="14" t="s">
        <v>33</v>
      </c>
      <c r="AX280" s="14" t="s">
        <v>82</v>
      </c>
      <c r="AY280" s="229" t="s">
        <v>221</v>
      </c>
    </row>
    <row r="281" spans="1:65" s="2" customFormat="1" ht="33" customHeight="1">
      <c r="A281" s="36"/>
      <c r="B281" s="37"/>
      <c r="C281" s="191" t="s">
        <v>559</v>
      </c>
      <c r="D281" s="191" t="s">
        <v>223</v>
      </c>
      <c r="E281" s="192" t="s">
        <v>1526</v>
      </c>
      <c r="F281" s="193" t="s">
        <v>1527</v>
      </c>
      <c r="G281" s="194" t="s">
        <v>167</v>
      </c>
      <c r="H281" s="195">
        <v>2</v>
      </c>
      <c r="I281" s="196"/>
      <c r="J281" s="197">
        <f>ROUND(I281*H281,2)</f>
        <v>0</v>
      </c>
      <c r="K281" s="193" t="s">
        <v>21</v>
      </c>
      <c r="L281" s="41"/>
      <c r="M281" s="198" t="s">
        <v>21</v>
      </c>
      <c r="N281" s="199" t="s">
        <v>45</v>
      </c>
      <c r="O281" s="66"/>
      <c r="P281" s="200">
        <f>O281*H281</f>
        <v>0</v>
      </c>
      <c r="Q281" s="200">
        <v>0</v>
      </c>
      <c r="R281" s="200">
        <f>Q281*H281</f>
        <v>0</v>
      </c>
      <c r="S281" s="200">
        <v>0</v>
      </c>
      <c r="T281" s="201">
        <f>S281*H281</f>
        <v>0</v>
      </c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202" t="s">
        <v>311</v>
      </c>
      <c r="AT281" s="202" t="s">
        <v>223</v>
      </c>
      <c r="AU281" s="202" t="s">
        <v>168</v>
      </c>
      <c r="AY281" s="19" t="s">
        <v>221</v>
      </c>
      <c r="BE281" s="203">
        <f>IF(N281="základní",J281,0)</f>
        <v>0</v>
      </c>
      <c r="BF281" s="203">
        <f>IF(N281="snížená",J281,0)</f>
        <v>0</v>
      </c>
      <c r="BG281" s="203">
        <f>IF(N281="zákl. přenesená",J281,0)</f>
        <v>0</v>
      </c>
      <c r="BH281" s="203">
        <f>IF(N281="sníž. přenesená",J281,0)</f>
        <v>0</v>
      </c>
      <c r="BI281" s="203">
        <f>IF(N281="nulová",J281,0)</f>
        <v>0</v>
      </c>
      <c r="BJ281" s="19" t="s">
        <v>82</v>
      </c>
      <c r="BK281" s="203">
        <f>ROUND(I281*H281,2)</f>
        <v>0</v>
      </c>
      <c r="BL281" s="19" t="s">
        <v>311</v>
      </c>
      <c r="BM281" s="202" t="s">
        <v>889</v>
      </c>
    </row>
    <row r="282" spans="1:47" s="2" customFormat="1" ht="19.5">
      <c r="A282" s="36"/>
      <c r="B282" s="37"/>
      <c r="C282" s="38"/>
      <c r="D282" s="204" t="s">
        <v>229</v>
      </c>
      <c r="E282" s="38"/>
      <c r="F282" s="205" t="s">
        <v>1527</v>
      </c>
      <c r="G282" s="38"/>
      <c r="H282" s="38"/>
      <c r="I282" s="111"/>
      <c r="J282" s="38"/>
      <c r="K282" s="38"/>
      <c r="L282" s="41"/>
      <c r="M282" s="206"/>
      <c r="N282" s="207"/>
      <c r="O282" s="66"/>
      <c r="P282" s="66"/>
      <c r="Q282" s="66"/>
      <c r="R282" s="66"/>
      <c r="S282" s="66"/>
      <c r="T282" s="67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T282" s="19" t="s">
        <v>229</v>
      </c>
      <c r="AU282" s="19" t="s">
        <v>168</v>
      </c>
    </row>
    <row r="283" spans="2:51" s="13" customFormat="1" ht="11.25">
      <c r="B283" s="208"/>
      <c r="C283" s="209"/>
      <c r="D283" s="204" t="s">
        <v>231</v>
      </c>
      <c r="E283" s="210" t="s">
        <v>21</v>
      </c>
      <c r="F283" s="211" t="s">
        <v>1528</v>
      </c>
      <c r="G283" s="209"/>
      <c r="H283" s="212">
        <v>2</v>
      </c>
      <c r="I283" s="213"/>
      <c r="J283" s="209"/>
      <c r="K283" s="209"/>
      <c r="L283" s="214"/>
      <c r="M283" s="215"/>
      <c r="N283" s="216"/>
      <c r="O283" s="216"/>
      <c r="P283" s="216"/>
      <c r="Q283" s="216"/>
      <c r="R283" s="216"/>
      <c r="S283" s="216"/>
      <c r="T283" s="217"/>
      <c r="AT283" s="218" t="s">
        <v>231</v>
      </c>
      <c r="AU283" s="218" t="s">
        <v>168</v>
      </c>
      <c r="AV283" s="13" t="s">
        <v>84</v>
      </c>
      <c r="AW283" s="13" t="s">
        <v>33</v>
      </c>
      <c r="AX283" s="13" t="s">
        <v>74</v>
      </c>
      <c r="AY283" s="218" t="s">
        <v>221</v>
      </c>
    </row>
    <row r="284" spans="2:51" s="14" customFormat="1" ht="11.25">
      <c r="B284" s="219"/>
      <c r="C284" s="220"/>
      <c r="D284" s="204" t="s">
        <v>231</v>
      </c>
      <c r="E284" s="221" t="s">
        <v>21</v>
      </c>
      <c r="F284" s="222" t="s">
        <v>239</v>
      </c>
      <c r="G284" s="220"/>
      <c r="H284" s="223">
        <v>2</v>
      </c>
      <c r="I284" s="224"/>
      <c r="J284" s="220"/>
      <c r="K284" s="220"/>
      <c r="L284" s="225"/>
      <c r="M284" s="226"/>
      <c r="N284" s="227"/>
      <c r="O284" s="227"/>
      <c r="P284" s="227"/>
      <c r="Q284" s="227"/>
      <c r="R284" s="227"/>
      <c r="S284" s="227"/>
      <c r="T284" s="228"/>
      <c r="AT284" s="229" t="s">
        <v>231</v>
      </c>
      <c r="AU284" s="229" t="s">
        <v>168</v>
      </c>
      <c r="AV284" s="14" t="s">
        <v>227</v>
      </c>
      <c r="AW284" s="14" t="s">
        <v>33</v>
      </c>
      <c r="AX284" s="14" t="s">
        <v>82</v>
      </c>
      <c r="AY284" s="229" t="s">
        <v>221</v>
      </c>
    </row>
    <row r="285" spans="1:65" s="2" customFormat="1" ht="33" customHeight="1">
      <c r="A285" s="36"/>
      <c r="B285" s="37"/>
      <c r="C285" s="191" t="s">
        <v>565</v>
      </c>
      <c r="D285" s="191" t="s">
        <v>223</v>
      </c>
      <c r="E285" s="192" t="s">
        <v>1529</v>
      </c>
      <c r="F285" s="193" t="s">
        <v>1530</v>
      </c>
      <c r="G285" s="194" t="s">
        <v>167</v>
      </c>
      <c r="H285" s="195">
        <v>4</v>
      </c>
      <c r="I285" s="196"/>
      <c r="J285" s="197">
        <f>ROUND(I285*H285,2)</f>
        <v>0</v>
      </c>
      <c r="K285" s="193" t="s">
        <v>21</v>
      </c>
      <c r="L285" s="41"/>
      <c r="M285" s="198" t="s">
        <v>21</v>
      </c>
      <c r="N285" s="199" t="s">
        <v>45</v>
      </c>
      <c r="O285" s="66"/>
      <c r="P285" s="200">
        <f>O285*H285</f>
        <v>0</v>
      </c>
      <c r="Q285" s="200">
        <v>0</v>
      </c>
      <c r="R285" s="200">
        <f>Q285*H285</f>
        <v>0</v>
      </c>
      <c r="S285" s="200">
        <v>0</v>
      </c>
      <c r="T285" s="201">
        <f>S285*H285</f>
        <v>0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202" t="s">
        <v>311</v>
      </c>
      <c r="AT285" s="202" t="s">
        <v>223</v>
      </c>
      <c r="AU285" s="202" t="s">
        <v>168</v>
      </c>
      <c r="AY285" s="19" t="s">
        <v>221</v>
      </c>
      <c r="BE285" s="203">
        <f>IF(N285="základní",J285,0)</f>
        <v>0</v>
      </c>
      <c r="BF285" s="203">
        <f>IF(N285="snížená",J285,0)</f>
        <v>0</v>
      </c>
      <c r="BG285" s="203">
        <f>IF(N285="zákl. přenesená",J285,0)</f>
        <v>0</v>
      </c>
      <c r="BH285" s="203">
        <f>IF(N285="sníž. přenesená",J285,0)</f>
        <v>0</v>
      </c>
      <c r="BI285" s="203">
        <f>IF(N285="nulová",J285,0)</f>
        <v>0</v>
      </c>
      <c r="BJ285" s="19" t="s">
        <v>82</v>
      </c>
      <c r="BK285" s="203">
        <f>ROUND(I285*H285,2)</f>
        <v>0</v>
      </c>
      <c r="BL285" s="19" t="s">
        <v>311</v>
      </c>
      <c r="BM285" s="202" t="s">
        <v>898</v>
      </c>
    </row>
    <row r="286" spans="1:47" s="2" customFormat="1" ht="19.5">
      <c r="A286" s="36"/>
      <c r="B286" s="37"/>
      <c r="C286" s="38"/>
      <c r="D286" s="204" t="s">
        <v>229</v>
      </c>
      <c r="E286" s="38"/>
      <c r="F286" s="205" t="s">
        <v>1530</v>
      </c>
      <c r="G286" s="38"/>
      <c r="H286" s="38"/>
      <c r="I286" s="111"/>
      <c r="J286" s="38"/>
      <c r="K286" s="38"/>
      <c r="L286" s="41"/>
      <c r="M286" s="206"/>
      <c r="N286" s="207"/>
      <c r="O286" s="66"/>
      <c r="P286" s="66"/>
      <c r="Q286" s="66"/>
      <c r="R286" s="66"/>
      <c r="S286" s="66"/>
      <c r="T286" s="67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T286" s="19" t="s">
        <v>229</v>
      </c>
      <c r="AU286" s="19" t="s">
        <v>168</v>
      </c>
    </row>
    <row r="287" spans="2:51" s="13" customFormat="1" ht="11.25">
      <c r="B287" s="208"/>
      <c r="C287" s="209"/>
      <c r="D287" s="204" t="s">
        <v>231</v>
      </c>
      <c r="E287" s="210" t="s">
        <v>21</v>
      </c>
      <c r="F287" s="211" t="s">
        <v>1531</v>
      </c>
      <c r="G287" s="209"/>
      <c r="H287" s="212">
        <v>4</v>
      </c>
      <c r="I287" s="213"/>
      <c r="J287" s="209"/>
      <c r="K287" s="209"/>
      <c r="L287" s="214"/>
      <c r="M287" s="215"/>
      <c r="N287" s="216"/>
      <c r="O287" s="216"/>
      <c r="P287" s="216"/>
      <c r="Q287" s="216"/>
      <c r="R287" s="216"/>
      <c r="S287" s="216"/>
      <c r="T287" s="217"/>
      <c r="AT287" s="218" t="s">
        <v>231</v>
      </c>
      <c r="AU287" s="218" t="s">
        <v>168</v>
      </c>
      <c r="AV287" s="13" t="s">
        <v>84</v>
      </c>
      <c r="AW287" s="13" t="s">
        <v>33</v>
      </c>
      <c r="AX287" s="13" t="s">
        <v>74</v>
      </c>
      <c r="AY287" s="218" t="s">
        <v>221</v>
      </c>
    </row>
    <row r="288" spans="2:51" s="14" customFormat="1" ht="11.25">
      <c r="B288" s="219"/>
      <c r="C288" s="220"/>
      <c r="D288" s="204" t="s">
        <v>231</v>
      </c>
      <c r="E288" s="221" t="s">
        <v>21</v>
      </c>
      <c r="F288" s="222" t="s">
        <v>239</v>
      </c>
      <c r="G288" s="220"/>
      <c r="H288" s="223">
        <v>4</v>
      </c>
      <c r="I288" s="224"/>
      <c r="J288" s="220"/>
      <c r="K288" s="220"/>
      <c r="L288" s="225"/>
      <c r="M288" s="226"/>
      <c r="N288" s="227"/>
      <c r="O288" s="227"/>
      <c r="P288" s="227"/>
      <c r="Q288" s="227"/>
      <c r="R288" s="227"/>
      <c r="S288" s="227"/>
      <c r="T288" s="228"/>
      <c r="AT288" s="229" t="s">
        <v>231</v>
      </c>
      <c r="AU288" s="229" t="s">
        <v>168</v>
      </c>
      <c r="AV288" s="14" t="s">
        <v>227</v>
      </c>
      <c r="AW288" s="14" t="s">
        <v>33</v>
      </c>
      <c r="AX288" s="14" t="s">
        <v>82</v>
      </c>
      <c r="AY288" s="229" t="s">
        <v>221</v>
      </c>
    </row>
    <row r="289" spans="1:65" s="2" customFormat="1" ht="21.75" customHeight="1">
      <c r="A289" s="36"/>
      <c r="B289" s="37"/>
      <c r="C289" s="191" t="s">
        <v>570</v>
      </c>
      <c r="D289" s="191" t="s">
        <v>223</v>
      </c>
      <c r="E289" s="192" t="s">
        <v>1532</v>
      </c>
      <c r="F289" s="193" t="s">
        <v>1533</v>
      </c>
      <c r="G289" s="194" t="s">
        <v>167</v>
      </c>
      <c r="H289" s="195">
        <v>8</v>
      </c>
      <c r="I289" s="196"/>
      <c r="J289" s="197">
        <f>ROUND(I289*H289,2)</f>
        <v>0</v>
      </c>
      <c r="K289" s="193" t="s">
        <v>21</v>
      </c>
      <c r="L289" s="41"/>
      <c r="M289" s="198" t="s">
        <v>21</v>
      </c>
      <c r="N289" s="199" t="s">
        <v>45</v>
      </c>
      <c r="O289" s="66"/>
      <c r="P289" s="200">
        <f>O289*H289</f>
        <v>0</v>
      </c>
      <c r="Q289" s="200">
        <v>0</v>
      </c>
      <c r="R289" s="200">
        <f>Q289*H289</f>
        <v>0</v>
      </c>
      <c r="S289" s="200">
        <v>0</v>
      </c>
      <c r="T289" s="201">
        <f>S289*H289</f>
        <v>0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202" t="s">
        <v>311</v>
      </c>
      <c r="AT289" s="202" t="s">
        <v>223</v>
      </c>
      <c r="AU289" s="202" t="s">
        <v>168</v>
      </c>
      <c r="AY289" s="19" t="s">
        <v>221</v>
      </c>
      <c r="BE289" s="203">
        <f>IF(N289="základní",J289,0)</f>
        <v>0</v>
      </c>
      <c r="BF289" s="203">
        <f>IF(N289="snížená",J289,0)</f>
        <v>0</v>
      </c>
      <c r="BG289" s="203">
        <f>IF(N289="zákl. přenesená",J289,0)</f>
        <v>0</v>
      </c>
      <c r="BH289" s="203">
        <f>IF(N289="sníž. přenesená",J289,0)</f>
        <v>0</v>
      </c>
      <c r="BI289" s="203">
        <f>IF(N289="nulová",J289,0)</f>
        <v>0</v>
      </c>
      <c r="BJ289" s="19" t="s">
        <v>82</v>
      </c>
      <c r="BK289" s="203">
        <f>ROUND(I289*H289,2)</f>
        <v>0</v>
      </c>
      <c r="BL289" s="19" t="s">
        <v>311</v>
      </c>
      <c r="BM289" s="202" t="s">
        <v>907</v>
      </c>
    </row>
    <row r="290" spans="1:47" s="2" customFormat="1" ht="19.5">
      <c r="A290" s="36"/>
      <c r="B290" s="37"/>
      <c r="C290" s="38"/>
      <c r="D290" s="204" t="s">
        <v>229</v>
      </c>
      <c r="E290" s="38"/>
      <c r="F290" s="205" t="s">
        <v>1533</v>
      </c>
      <c r="G290" s="38"/>
      <c r="H290" s="38"/>
      <c r="I290" s="111"/>
      <c r="J290" s="38"/>
      <c r="K290" s="38"/>
      <c r="L290" s="41"/>
      <c r="M290" s="206"/>
      <c r="N290" s="207"/>
      <c r="O290" s="66"/>
      <c r="P290" s="66"/>
      <c r="Q290" s="66"/>
      <c r="R290" s="66"/>
      <c r="S290" s="66"/>
      <c r="T290" s="67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T290" s="19" t="s">
        <v>229</v>
      </c>
      <c r="AU290" s="19" t="s">
        <v>168</v>
      </c>
    </row>
    <row r="291" spans="2:51" s="13" customFormat="1" ht="11.25">
      <c r="B291" s="208"/>
      <c r="C291" s="209"/>
      <c r="D291" s="204" t="s">
        <v>231</v>
      </c>
      <c r="E291" s="210" t="s">
        <v>21</v>
      </c>
      <c r="F291" s="211" t="s">
        <v>1534</v>
      </c>
      <c r="G291" s="209"/>
      <c r="H291" s="212">
        <v>2</v>
      </c>
      <c r="I291" s="213"/>
      <c r="J291" s="209"/>
      <c r="K291" s="209"/>
      <c r="L291" s="214"/>
      <c r="M291" s="215"/>
      <c r="N291" s="216"/>
      <c r="O291" s="216"/>
      <c r="P291" s="216"/>
      <c r="Q291" s="216"/>
      <c r="R291" s="216"/>
      <c r="S291" s="216"/>
      <c r="T291" s="217"/>
      <c r="AT291" s="218" t="s">
        <v>231</v>
      </c>
      <c r="AU291" s="218" t="s">
        <v>168</v>
      </c>
      <c r="AV291" s="13" t="s">
        <v>84</v>
      </c>
      <c r="AW291" s="13" t="s">
        <v>33</v>
      </c>
      <c r="AX291" s="13" t="s">
        <v>74</v>
      </c>
      <c r="AY291" s="218" t="s">
        <v>221</v>
      </c>
    </row>
    <row r="292" spans="2:51" s="13" customFormat="1" ht="11.25">
      <c r="B292" s="208"/>
      <c r="C292" s="209"/>
      <c r="D292" s="204" t="s">
        <v>231</v>
      </c>
      <c r="E292" s="210" t="s">
        <v>21</v>
      </c>
      <c r="F292" s="211" t="s">
        <v>1391</v>
      </c>
      <c r="G292" s="209"/>
      <c r="H292" s="212">
        <v>2</v>
      </c>
      <c r="I292" s="213"/>
      <c r="J292" s="209"/>
      <c r="K292" s="209"/>
      <c r="L292" s="214"/>
      <c r="M292" s="215"/>
      <c r="N292" s="216"/>
      <c r="O292" s="216"/>
      <c r="P292" s="216"/>
      <c r="Q292" s="216"/>
      <c r="R292" s="216"/>
      <c r="S292" s="216"/>
      <c r="T292" s="217"/>
      <c r="AT292" s="218" t="s">
        <v>231</v>
      </c>
      <c r="AU292" s="218" t="s">
        <v>168</v>
      </c>
      <c r="AV292" s="13" t="s">
        <v>84</v>
      </c>
      <c r="AW292" s="13" t="s">
        <v>33</v>
      </c>
      <c r="AX292" s="13" t="s">
        <v>74</v>
      </c>
      <c r="AY292" s="218" t="s">
        <v>221</v>
      </c>
    </row>
    <row r="293" spans="2:51" s="13" customFormat="1" ht="11.25">
      <c r="B293" s="208"/>
      <c r="C293" s="209"/>
      <c r="D293" s="204" t="s">
        <v>231</v>
      </c>
      <c r="E293" s="210" t="s">
        <v>21</v>
      </c>
      <c r="F293" s="211" t="s">
        <v>1387</v>
      </c>
      <c r="G293" s="209"/>
      <c r="H293" s="212">
        <v>4</v>
      </c>
      <c r="I293" s="213"/>
      <c r="J293" s="209"/>
      <c r="K293" s="209"/>
      <c r="L293" s="214"/>
      <c r="M293" s="215"/>
      <c r="N293" s="216"/>
      <c r="O293" s="216"/>
      <c r="P293" s="216"/>
      <c r="Q293" s="216"/>
      <c r="R293" s="216"/>
      <c r="S293" s="216"/>
      <c r="T293" s="217"/>
      <c r="AT293" s="218" t="s">
        <v>231</v>
      </c>
      <c r="AU293" s="218" t="s">
        <v>168</v>
      </c>
      <c r="AV293" s="13" t="s">
        <v>84</v>
      </c>
      <c r="AW293" s="13" t="s">
        <v>33</v>
      </c>
      <c r="AX293" s="13" t="s">
        <v>74</v>
      </c>
      <c r="AY293" s="218" t="s">
        <v>221</v>
      </c>
    </row>
    <row r="294" spans="2:51" s="14" customFormat="1" ht="11.25">
      <c r="B294" s="219"/>
      <c r="C294" s="220"/>
      <c r="D294" s="204" t="s">
        <v>231</v>
      </c>
      <c r="E294" s="221" t="s">
        <v>21</v>
      </c>
      <c r="F294" s="222" t="s">
        <v>239</v>
      </c>
      <c r="G294" s="220"/>
      <c r="H294" s="223">
        <v>8</v>
      </c>
      <c r="I294" s="224"/>
      <c r="J294" s="220"/>
      <c r="K294" s="220"/>
      <c r="L294" s="225"/>
      <c r="M294" s="226"/>
      <c r="N294" s="227"/>
      <c r="O294" s="227"/>
      <c r="P294" s="227"/>
      <c r="Q294" s="227"/>
      <c r="R294" s="227"/>
      <c r="S294" s="227"/>
      <c r="T294" s="228"/>
      <c r="AT294" s="229" t="s">
        <v>231</v>
      </c>
      <c r="AU294" s="229" t="s">
        <v>168</v>
      </c>
      <c r="AV294" s="14" t="s">
        <v>227</v>
      </c>
      <c r="AW294" s="14" t="s">
        <v>33</v>
      </c>
      <c r="AX294" s="14" t="s">
        <v>82</v>
      </c>
      <c r="AY294" s="229" t="s">
        <v>221</v>
      </c>
    </row>
    <row r="295" spans="1:65" s="2" customFormat="1" ht="21.75" customHeight="1">
      <c r="A295" s="36"/>
      <c r="B295" s="37"/>
      <c r="C295" s="191" t="s">
        <v>576</v>
      </c>
      <c r="D295" s="191" t="s">
        <v>223</v>
      </c>
      <c r="E295" s="192" t="s">
        <v>1535</v>
      </c>
      <c r="F295" s="193" t="s">
        <v>1536</v>
      </c>
      <c r="G295" s="194" t="s">
        <v>167</v>
      </c>
      <c r="H295" s="195">
        <v>8</v>
      </c>
      <c r="I295" s="196"/>
      <c r="J295" s="197">
        <f>ROUND(I295*H295,2)</f>
        <v>0</v>
      </c>
      <c r="K295" s="193" t="s">
        <v>21</v>
      </c>
      <c r="L295" s="41"/>
      <c r="M295" s="198" t="s">
        <v>21</v>
      </c>
      <c r="N295" s="199" t="s">
        <v>45</v>
      </c>
      <c r="O295" s="66"/>
      <c r="P295" s="200">
        <f>O295*H295</f>
        <v>0</v>
      </c>
      <c r="Q295" s="200">
        <v>0</v>
      </c>
      <c r="R295" s="200">
        <f>Q295*H295</f>
        <v>0</v>
      </c>
      <c r="S295" s="200">
        <v>0</v>
      </c>
      <c r="T295" s="201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202" t="s">
        <v>311</v>
      </c>
      <c r="AT295" s="202" t="s">
        <v>223</v>
      </c>
      <c r="AU295" s="202" t="s">
        <v>168</v>
      </c>
      <c r="AY295" s="19" t="s">
        <v>221</v>
      </c>
      <c r="BE295" s="203">
        <f>IF(N295="základní",J295,0)</f>
        <v>0</v>
      </c>
      <c r="BF295" s="203">
        <f>IF(N295="snížená",J295,0)</f>
        <v>0</v>
      </c>
      <c r="BG295" s="203">
        <f>IF(N295="zákl. přenesená",J295,0)</f>
        <v>0</v>
      </c>
      <c r="BH295" s="203">
        <f>IF(N295="sníž. přenesená",J295,0)</f>
        <v>0</v>
      </c>
      <c r="BI295" s="203">
        <f>IF(N295="nulová",J295,0)</f>
        <v>0</v>
      </c>
      <c r="BJ295" s="19" t="s">
        <v>82</v>
      </c>
      <c r="BK295" s="203">
        <f>ROUND(I295*H295,2)</f>
        <v>0</v>
      </c>
      <c r="BL295" s="19" t="s">
        <v>311</v>
      </c>
      <c r="BM295" s="202" t="s">
        <v>918</v>
      </c>
    </row>
    <row r="296" spans="1:47" s="2" customFormat="1" ht="19.5">
      <c r="A296" s="36"/>
      <c r="B296" s="37"/>
      <c r="C296" s="38"/>
      <c r="D296" s="204" t="s">
        <v>229</v>
      </c>
      <c r="E296" s="38"/>
      <c r="F296" s="205" t="s">
        <v>1536</v>
      </c>
      <c r="G296" s="38"/>
      <c r="H296" s="38"/>
      <c r="I296" s="111"/>
      <c r="J296" s="38"/>
      <c r="K296" s="38"/>
      <c r="L296" s="41"/>
      <c r="M296" s="206"/>
      <c r="N296" s="207"/>
      <c r="O296" s="66"/>
      <c r="P296" s="66"/>
      <c r="Q296" s="66"/>
      <c r="R296" s="66"/>
      <c r="S296" s="66"/>
      <c r="T296" s="67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T296" s="19" t="s">
        <v>229</v>
      </c>
      <c r="AU296" s="19" t="s">
        <v>168</v>
      </c>
    </row>
    <row r="297" spans="1:65" s="2" customFormat="1" ht="21.75" customHeight="1">
      <c r="A297" s="36"/>
      <c r="B297" s="37"/>
      <c r="C297" s="191" t="s">
        <v>585</v>
      </c>
      <c r="D297" s="191" t="s">
        <v>223</v>
      </c>
      <c r="E297" s="192" t="s">
        <v>1537</v>
      </c>
      <c r="F297" s="193" t="s">
        <v>1538</v>
      </c>
      <c r="G297" s="194" t="s">
        <v>167</v>
      </c>
      <c r="H297" s="195">
        <v>6</v>
      </c>
      <c r="I297" s="196"/>
      <c r="J297" s="197">
        <f>ROUND(I297*H297,2)</f>
        <v>0</v>
      </c>
      <c r="K297" s="193" t="s">
        <v>21</v>
      </c>
      <c r="L297" s="41"/>
      <c r="M297" s="198" t="s">
        <v>21</v>
      </c>
      <c r="N297" s="199" t="s">
        <v>45</v>
      </c>
      <c r="O297" s="66"/>
      <c r="P297" s="200">
        <f>O297*H297</f>
        <v>0</v>
      </c>
      <c r="Q297" s="200">
        <v>0</v>
      </c>
      <c r="R297" s="200">
        <f>Q297*H297</f>
        <v>0</v>
      </c>
      <c r="S297" s="200">
        <v>0</v>
      </c>
      <c r="T297" s="201">
        <f>S297*H297</f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202" t="s">
        <v>311</v>
      </c>
      <c r="AT297" s="202" t="s">
        <v>223</v>
      </c>
      <c r="AU297" s="202" t="s">
        <v>168</v>
      </c>
      <c r="AY297" s="19" t="s">
        <v>221</v>
      </c>
      <c r="BE297" s="203">
        <f>IF(N297="základní",J297,0)</f>
        <v>0</v>
      </c>
      <c r="BF297" s="203">
        <f>IF(N297="snížená",J297,0)</f>
        <v>0</v>
      </c>
      <c r="BG297" s="203">
        <f>IF(N297="zákl. přenesená",J297,0)</f>
        <v>0</v>
      </c>
      <c r="BH297" s="203">
        <f>IF(N297="sníž. přenesená",J297,0)</f>
        <v>0</v>
      </c>
      <c r="BI297" s="203">
        <f>IF(N297="nulová",J297,0)</f>
        <v>0</v>
      </c>
      <c r="BJ297" s="19" t="s">
        <v>82</v>
      </c>
      <c r="BK297" s="203">
        <f>ROUND(I297*H297,2)</f>
        <v>0</v>
      </c>
      <c r="BL297" s="19" t="s">
        <v>311</v>
      </c>
      <c r="BM297" s="202" t="s">
        <v>930</v>
      </c>
    </row>
    <row r="298" spans="1:47" s="2" customFormat="1" ht="19.5">
      <c r="A298" s="36"/>
      <c r="B298" s="37"/>
      <c r="C298" s="38"/>
      <c r="D298" s="204" t="s">
        <v>229</v>
      </c>
      <c r="E298" s="38"/>
      <c r="F298" s="205" t="s">
        <v>1538</v>
      </c>
      <c r="G298" s="38"/>
      <c r="H298" s="38"/>
      <c r="I298" s="111"/>
      <c r="J298" s="38"/>
      <c r="K298" s="38"/>
      <c r="L298" s="41"/>
      <c r="M298" s="206"/>
      <c r="N298" s="207"/>
      <c r="O298" s="66"/>
      <c r="P298" s="66"/>
      <c r="Q298" s="66"/>
      <c r="R298" s="66"/>
      <c r="S298" s="66"/>
      <c r="T298" s="67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T298" s="19" t="s">
        <v>229</v>
      </c>
      <c r="AU298" s="19" t="s">
        <v>168</v>
      </c>
    </row>
    <row r="299" spans="2:51" s="13" customFormat="1" ht="11.25">
      <c r="B299" s="208"/>
      <c r="C299" s="209"/>
      <c r="D299" s="204" t="s">
        <v>231</v>
      </c>
      <c r="E299" s="210" t="s">
        <v>21</v>
      </c>
      <c r="F299" s="211" t="s">
        <v>1534</v>
      </c>
      <c r="G299" s="209"/>
      <c r="H299" s="212">
        <v>2</v>
      </c>
      <c r="I299" s="213"/>
      <c r="J299" s="209"/>
      <c r="K299" s="209"/>
      <c r="L299" s="214"/>
      <c r="M299" s="215"/>
      <c r="N299" s="216"/>
      <c r="O299" s="216"/>
      <c r="P299" s="216"/>
      <c r="Q299" s="216"/>
      <c r="R299" s="216"/>
      <c r="S299" s="216"/>
      <c r="T299" s="217"/>
      <c r="AT299" s="218" t="s">
        <v>231</v>
      </c>
      <c r="AU299" s="218" t="s">
        <v>168</v>
      </c>
      <c r="AV299" s="13" t="s">
        <v>84</v>
      </c>
      <c r="AW299" s="13" t="s">
        <v>33</v>
      </c>
      <c r="AX299" s="13" t="s">
        <v>74</v>
      </c>
      <c r="AY299" s="218" t="s">
        <v>221</v>
      </c>
    </row>
    <row r="300" spans="2:51" s="13" customFormat="1" ht="11.25">
      <c r="B300" s="208"/>
      <c r="C300" s="209"/>
      <c r="D300" s="204" t="s">
        <v>231</v>
      </c>
      <c r="E300" s="210" t="s">
        <v>21</v>
      </c>
      <c r="F300" s="211" t="s">
        <v>1391</v>
      </c>
      <c r="G300" s="209"/>
      <c r="H300" s="212">
        <v>2</v>
      </c>
      <c r="I300" s="213"/>
      <c r="J300" s="209"/>
      <c r="K300" s="209"/>
      <c r="L300" s="214"/>
      <c r="M300" s="215"/>
      <c r="N300" s="216"/>
      <c r="O300" s="216"/>
      <c r="P300" s="216"/>
      <c r="Q300" s="216"/>
      <c r="R300" s="216"/>
      <c r="S300" s="216"/>
      <c r="T300" s="217"/>
      <c r="AT300" s="218" t="s">
        <v>231</v>
      </c>
      <c r="AU300" s="218" t="s">
        <v>168</v>
      </c>
      <c r="AV300" s="13" t="s">
        <v>84</v>
      </c>
      <c r="AW300" s="13" t="s">
        <v>33</v>
      </c>
      <c r="AX300" s="13" t="s">
        <v>74</v>
      </c>
      <c r="AY300" s="218" t="s">
        <v>221</v>
      </c>
    </row>
    <row r="301" spans="2:51" s="13" customFormat="1" ht="11.25">
      <c r="B301" s="208"/>
      <c r="C301" s="209"/>
      <c r="D301" s="204" t="s">
        <v>231</v>
      </c>
      <c r="E301" s="210" t="s">
        <v>21</v>
      </c>
      <c r="F301" s="211" t="s">
        <v>1539</v>
      </c>
      <c r="G301" s="209"/>
      <c r="H301" s="212">
        <v>2</v>
      </c>
      <c r="I301" s="213"/>
      <c r="J301" s="209"/>
      <c r="K301" s="209"/>
      <c r="L301" s="214"/>
      <c r="M301" s="215"/>
      <c r="N301" s="216"/>
      <c r="O301" s="216"/>
      <c r="P301" s="216"/>
      <c r="Q301" s="216"/>
      <c r="R301" s="216"/>
      <c r="S301" s="216"/>
      <c r="T301" s="217"/>
      <c r="AT301" s="218" t="s">
        <v>231</v>
      </c>
      <c r="AU301" s="218" t="s">
        <v>168</v>
      </c>
      <c r="AV301" s="13" t="s">
        <v>84</v>
      </c>
      <c r="AW301" s="13" t="s">
        <v>33</v>
      </c>
      <c r="AX301" s="13" t="s">
        <v>74</v>
      </c>
      <c r="AY301" s="218" t="s">
        <v>221</v>
      </c>
    </row>
    <row r="302" spans="2:51" s="14" customFormat="1" ht="11.25">
      <c r="B302" s="219"/>
      <c r="C302" s="220"/>
      <c r="D302" s="204" t="s">
        <v>231</v>
      </c>
      <c r="E302" s="221" t="s">
        <v>21</v>
      </c>
      <c r="F302" s="222" t="s">
        <v>239</v>
      </c>
      <c r="G302" s="220"/>
      <c r="H302" s="223">
        <v>6</v>
      </c>
      <c r="I302" s="224"/>
      <c r="J302" s="220"/>
      <c r="K302" s="220"/>
      <c r="L302" s="225"/>
      <c r="M302" s="226"/>
      <c r="N302" s="227"/>
      <c r="O302" s="227"/>
      <c r="P302" s="227"/>
      <c r="Q302" s="227"/>
      <c r="R302" s="227"/>
      <c r="S302" s="227"/>
      <c r="T302" s="228"/>
      <c r="AT302" s="229" t="s">
        <v>231</v>
      </c>
      <c r="AU302" s="229" t="s">
        <v>168</v>
      </c>
      <c r="AV302" s="14" t="s">
        <v>227</v>
      </c>
      <c r="AW302" s="14" t="s">
        <v>33</v>
      </c>
      <c r="AX302" s="14" t="s">
        <v>82</v>
      </c>
      <c r="AY302" s="229" t="s">
        <v>221</v>
      </c>
    </row>
    <row r="303" spans="1:65" s="2" customFormat="1" ht="21.75" customHeight="1">
      <c r="A303" s="36"/>
      <c r="B303" s="37"/>
      <c r="C303" s="191" t="s">
        <v>599</v>
      </c>
      <c r="D303" s="191" t="s">
        <v>223</v>
      </c>
      <c r="E303" s="192" t="s">
        <v>1540</v>
      </c>
      <c r="F303" s="193" t="s">
        <v>1541</v>
      </c>
      <c r="G303" s="194" t="s">
        <v>167</v>
      </c>
      <c r="H303" s="195">
        <v>1</v>
      </c>
      <c r="I303" s="196"/>
      <c r="J303" s="197">
        <f>ROUND(I303*H303,2)</f>
        <v>0</v>
      </c>
      <c r="K303" s="193" t="s">
        <v>21</v>
      </c>
      <c r="L303" s="41"/>
      <c r="M303" s="198" t="s">
        <v>21</v>
      </c>
      <c r="N303" s="199" t="s">
        <v>45</v>
      </c>
      <c r="O303" s="66"/>
      <c r="P303" s="200">
        <f>O303*H303</f>
        <v>0</v>
      </c>
      <c r="Q303" s="200">
        <v>0</v>
      </c>
      <c r="R303" s="200">
        <f>Q303*H303</f>
        <v>0</v>
      </c>
      <c r="S303" s="200">
        <v>0</v>
      </c>
      <c r="T303" s="201">
        <f>S303*H303</f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202" t="s">
        <v>311</v>
      </c>
      <c r="AT303" s="202" t="s">
        <v>223</v>
      </c>
      <c r="AU303" s="202" t="s">
        <v>168</v>
      </c>
      <c r="AY303" s="19" t="s">
        <v>221</v>
      </c>
      <c r="BE303" s="203">
        <f>IF(N303="základní",J303,0)</f>
        <v>0</v>
      </c>
      <c r="BF303" s="203">
        <f>IF(N303="snížená",J303,0)</f>
        <v>0</v>
      </c>
      <c r="BG303" s="203">
        <f>IF(N303="zákl. přenesená",J303,0)</f>
        <v>0</v>
      </c>
      <c r="BH303" s="203">
        <f>IF(N303="sníž. přenesená",J303,0)</f>
        <v>0</v>
      </c>
      <c r="BI303" s="203">
        <f>IF(N303="nulová",J303,0)</f>
        <v>0</v>
      </c>
      <c r="BJ303" s="19" t="s">
        <v>82</v>
      </c>
      <c r="BK303" s="203">
        <f>ROUND(I303*H303,2)</f>
        <v>0</v>
      </c>
      <c r="BL303" s="19" t="s">
        <v>311</v>
      </c>
      <c r="BM303" s="202" t="s">
        <v>941</v>
      </c>
    </row>
    <row r="304" spans="1:47" s="2" customFormat="1" ht="19.5">
      <c r="A304" s="36"/>
      <c r="B304" s="37"/>
      <c r="C304" s="38"/>
      <c r="D304" s="204" t="s">
        <v>229</v>
      </c>
      <c r="E304" s="38"/>
      <c r="F304" s="205" t="s">
        <v>1541</v>
      </c>
      <c r="G304" s="38"/>
      <c r="H304" s="38"/>
      <c r="I304" s="111"/>
      <c r="J304" s="38"/>
      <c r="K304" s="38"/>
      <c r="L304" s="41"/>
      <c r="M304" s="206"/>
      <c r="N304" s="207"/>
      <c r="O304" s="66"/>
      <c r="P304" s="66"/>
      <c r="Q304" s="66"/>
      <c r="R304" s="66"/>
      <c r="S304" s="66"/>
      <c r="T304" s="67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T304" s="19" t="s">
        <v>229</v>
      </c>
      <c r="AU304" s="19" t="s">
        <v>168</v>
      </c>
    </row>
    <row r="305" spans="2:51" s="13" customFormat="1" ht="11.25">
      <c r="B305" s="208"/>
      <c r="C305" s="209"/>
      <c r="D305" s="204" t="s">
        <v>231</v>
      </c>
      <c r="E305" s="210" t="s">
        <v>21</v>
      </c>
      <c r="F305" s="211" t="s">
        <v>1542</v>
      </c>
      <c r="G305" s="209"/>
      <c r="H305" s="212">
        <v>1</v>
      </c>
      <c r="I305" s="213"/>
      <c r="J305" s="209"/>
      <c r="K305" s="209"/>
      <c r="L305" s="214"/>
      <c r="M305" s="215"/>
      <c r="N305" s="216"/>
      <c r="O305" s="216"/>
      <c r="P305" s="216"/>
      <c r="Q305" s="216"/>
      <c r="R305" s="216"/>
      <c r="S305" s="216"/>
      <c r="T305" s="217"/>
      <c r="AT305" s="218" t="s">
        <v>231</v>
      </c>
      <c r="AU305" s="218" t="s">
        <v>168</v>
      </c>
      <c r="AV305" s="13" t="s">
        <v>84</v>
      </c>
      <c r="AW305" s="13" t="s">
        <v>33</v>
      </c>
      <c r="AX305" s="13" t="s">
        <v>74</v>
      </c>
      <c r="AY305" s="218" t="s">
        <v>221</v>
      </c>
    </row>
    <row r="306" spans="2:51" s="14" customFormat="1" ht="11.25">
      <c r="B306" s="219"/>
      <c r="C306" s="220"/>
      <c r="D306" s="204" t="s">
        <v>231</v>
      </c>
      <c r="E306" s="221" t="s">
        <v>21</v>
      </c>
      <c r="F306" s="222" t="s">
        <v>239</v>
      </c>
      <c r="G306" s="220"/>
      <c r="H306" s="223">
        <v>1</v>
      </c>
      <c r="I306" s="224"/>
      <c r="J306" s="220"/>
      <c r="K306" s="220"/>
      <c r="L306" s="225"/>
      <c r="M306" s="226"/>
      <c r="N306" s="227"/>
      <c r="O306" s="227"/>
      <c r="P306" s="227"/>
      <c r="Q306" s="227"/>
      <c r="R306" s="227"/>
      <c r="S306" s="227"/>
      <c r="T306" s="228"/>
      <c r="AT306" s="229" t="s">
        <v>231</v>
      </c>
      <c r="AU306" s="229" t="s">
        <v>168</v>
      </c>
      <c r="AV306" s="14" t="s">
        <v>227</v>
      </c>
      <c r="AW306" s="14" t="s">
        <v>33</v>
      </c>
      <c r="AX306" s="14" t="s">
        <v>82</v>
      </c>
      <c r="AY306" s="229" t="s">
        <v>221</v>
      </c>
    </row>
    <row r="307" spans="1:65" s="2" customFormat="1" ht="21.75" customHeight="1">
      <c r="A307" s="36"/>
      <c r="B307" s="37"/>
      <c r="C307" s="191" t="s">
        <v>612</v>
      </c>
      <c r="D307" s="191" t="s">
        <v>223</v>
      </c>
      <c r="E307" s="192" t="s">
        <v>1543</v>
      </c>
      <c r="F307" s="193" t="s">
        <v>1544</v>
      </c>
      <c r="G307" s="194" t="s">
        <v>167</v>
      </c>
      <c r="H307" s="195">
        <v>1</v>
      </c>
      <c r="I307" s="196"/>
      <c r="J307" s="197">
        <f>ROUND(I307*H307,2)</f>
        <v>0</v>
      </c>
      <c r="K307" s="193" t="s">
        <v>21</v>
      </c>
      <c r="L307" s="41"/>
      <c r="M307" s="198" t="s">
        <v>21</v>
      </c>
      <c r="N307" s="199" t="s">
        <v>45</v>
      </c>
      <c r="O307" s="66"/>
      <c r="P307" s="200">
        <f>O307*H307</f>
        <v>0</v>
      </c>
      <c r="Q307" s="200">
        <v>0</v>
      </c>
      <c r="R307" s="200">
        <f>Q307*H307</f>
        <v>0</v>
      </c>
      <c r="S307" s="200">
        <v>0</v>
      </c>
      <c r="T307" s="201">
        <f>S307*H307</f>
        <v>0</v>
      </c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R307" s="202" t="s">
        <v>311</v>
      </c>
      <c r="AT307" s="202" t="s">
        <v>223</v>
      </c>
      <c r="AU307" s="202" t="s">
        <v>168</v>
      </c>
      <c r="AY307" s="19" t="s">
        <v>221</v>
      </c>
      <c r="BE307" s="203">
        <f>IF(N307="základní",J307,0)</f>
        <v>0</v>
      </c>
      <c r="BF307" s="203">
        <f>IF(N307="snížená",J307,0)</f>
        <v>0</v>
      </c>
      <c r="BG307" s="203">
        <f>IF(N307="zákl. přenesená",J307,0)</f>
        <v>0</v>
      </c>
      <c r="BH307" s="203">
        <f>IF(N307="sníž. přenesená",J307,0)</f>
        <v>0</v>
      </c>
      <c r="BI307" s="203">
        <f>IF(N307="nulová",J307,0)</f>
        <v>0</v>
      </c>
      <c r="BJ307" s="19" t="s">
        <v>82</v>
      </c>
      <c r="BK307" s="203">
        <f>ROUND(I307*H307,2)</f>
        <v>0</v>
      </c>
      <c r="BL307" s="19" t="s">
        <v>311</v>
      </c>
      <c r="BM307" s="202" t="s">
        <v>953</v>
      </c>
    </row>
    <row r="308" spans="1:47" s="2" customFormat="1" ht="19.5">
      <c r="A308" s="36"/>
      <c r="B308" s="37"/>
      <c r="C308" s="38"/>
      <c r="D308" s="204" t="s">
        <v>229</v>
      </c>
      <c r="E308" s="38"/>
      <c r="F308" s="205" t="s">
        <v>1544</v>
      </c>
      <c r="G308" s="38"/>
      <c r="H308" s="38"/>
      <c r="I308" s="111"/>
      <c r="J308" s="38"/>
      <c r="K308" s="38"/>
      <c r="L308" s="41"/>
      <c r="M308" s="206"/>
      <c r="N308" s="207"/>
      <c r="O308" s="66"/>
      <c r="P308" s="66"/>
      <c r="Q308" s="66"/>
      <c r="R308" s="66"/>
      <c r="S308" s="66"/>
      <c r="T308" s="67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T308" s="19" t="s">
        <v>229</v>
      </c>
      <c r="AU308" s="19" t="s">
        <v>168</v>
      </c>
    </row>
    <row r="309" spans="2:51" s="13" customFormat="1" ht="11.25">
      <c r="B309" s="208"/>
      <c r="C309" s="209"/>
      <c r="D309" s="204" t="s">
        <v>231</v>
      </c>
      <c r="E309" s="210" t="s">
        <v>21</v>
      </c>
      <c r="F309" s="211" t="s">
        <v>1542</v>
      </c>
      <c r="G309" s="209"/>
      <c r="H309" s="212">
        <v>1</v>
      </c>
      <c r="I309" s="213"/>
      <c r="J309" s="209"/>
      <c r="K309" s="209"/>
      <c r="L309" s="214"/>
      <c r="M309" s="215"/>
      <c r="N309" s="216"/>
      <c r="O309" s="216"/>
      <c r="P309" s="216"/>
      <c r="Q309" s="216"/>
      <c r="R309" s="216"/>
      <c r="S309" s="216"/>
      <c r="T309" s="217"/>
      <c r="AT309" s="218" t="s">
        <v>231</v>
      </c>
      <c r="AU309" s="218" t="s">
        <v>168</v>
      </c>
      <c r="AV309" s="13" t="s">
        <v>84</v>
      </c>
      <c r="AW309" s="13" t="s">
        <v>33</v>
      </c>
      <c r="AX309" s="13" t="s">
        <v>74</v>
      </c>
      <c r="AY309" s="218" t="s">
        <v>221</v>
      </c>
    </row>
    <row r="310" spans="2:51" s="14" customFormat="1" ht="11.25">
      <c r="B310" s="219"/>
      <c r="C310" s="220"/>
      <c r="D310" s="204" t="s">
        <v>231</v>
      </c>
      <c r="E310" s="221" t="s">
        <v>21</v>
      </c>
      <c r="F310" s="222" t="s">
        <v>239</v>
      </c>
      <c r="G310" s="220"/>
      <c r="H310" s="223">
        <v>1</v>
      </c>
      <c r="I310" s="224"/>
      <c r="J310" s="220"/>
      <c r="K310" s="220"/>
      <c r="L310" s="225"/>
      <c r="M310" s="226"/>
      <c r="N310" s="227"/>
      <c r="O310" s="227"/>
      <c r="P310" s="227"/>
      <c r="Q310" s="227"/>
      <c r="R310" s="227"/>
      <c r="S310" s="227"/>
      <c r="T310" s="228"/>
      <c r="AT310" s="229" t="s">
        <v>231</v>
      </c>
      <c r="AU310" s="229" t="s">
        <v>168</v>
      </c>
      <c r="AV310" s="14" t="s">
        <v>227</v>
      </c>
      <c r="AW310" s="14" t="s">
        <v>33</v>
      </c>
      <c r="AX310" s="14" t="s">
        <v>82</v>
      </c>
      <c r="AY310" s="229" t="s">
        <v>221</v>
      </c>
    </row>
    <row r="311" spans="1:65" s="2" customFormat="1" ht="21.75" customHeight="1">
      <c r="A311" s="36"/>
      <c r="B311" s="37"/>
      <c r="C311" s="191" t="s">
        <v>619</v>
      </c>
      <c r="D311" s="191" t="s">
        <v>223</v>
      </c>
      <c r="E311" s="192" t="s">
        <v>1545</v>
      </c>
      <c r="F311" s="193" t="s">
        <v>1546</v>
      </c>
      <c r="G311" s="194" t="s">
        <v>167</v>
      </c>
      <c r="H311" s="195">
        <v>1</v>
      </c>
      <c r="I311" s="196"/>
      <c r="J311" s="197">
        <f>ROUND(I311*H311,2)</f>
        <v>0</v>
      </c>
      <c r="K311" s="193" t="s">
        <v>21</v>
      </c>
      <c r="L311" s="41"/>
      <c r="M311" s="198" t="s">
        <v>21</v>
      </c>
      <c r="N311" s="199" t="s">
        <v>45</v>
      </c>
      <c r="O311" s="66"/>
      <c r="P311" s="200">
        <f>O311*H311</f>
        <v>0</v>
      </c>
      <c r="Q311" s="200">
        <v>0</v>
      </c>
      <c r="R311" s="200">
        <f>Q311*H311</f>
        <v>0</v>
      </c>
      <c r="S311" s="200">
        <v>0</v>
      </c>
      <c r="T311" s="201">
        <f>S311*H311</f>
        <v>0</v>
      </c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R311" s="202" t="s">
        <v>311</v>
      </c>
      <c r="AT311" s="202" t="s">
        <v>223</v>
      </c>
      <c r="AU311" s="202" t="s">
        <v>168</v>
      </c>
      <c r="AY311" s="19" t="s">
        <v>221</v>
      </c>
      <c r="BE311" s="203">
        <f>IF(N311="základní",J311,0)</f>
        <v>0</v>
      </c>
      <c r="BF311" s="203">
        <f>IF(N311="snížená",J311,0)</f>
        <v>0</v>
      </c>
      <c r="BG311" s="203">
        <f>IF(N311="zákl. přenesená",J311,0)</f>
        <v>0</v>
      </c>
      <c r="BH311" s="203">
        <f>IF(N311="sníž. přenesená",J311,0)</f>
        <v>0</v>
      </c>
      <c r="BI311" s="203">
        <f>IF(N311="nulová",J311,0)</f>
        <v>0</v>
      </c>
      <c r="BJ311" s="19" t="s">
        <v>82</v>
      </c>
      <c r="BK311" s="203">
        <f>ROUND(I311*H311,2)</f>
        <v>0</v>
      </c>
      <c r="BL311" s="19" t="s">
        <v>311</v>
      </c>
      <c r="BM311" s="202" t="s">
        <v>961</v>
      </c>
    </row>
    <row r="312" spans="1:47" s="2" customFormat="1" ht="19.5">
      <c r="A312" s="36"/>
      <c r="B312" s="37"/>
      <c r="C312" s="38"/>
      <c r="D312" s="204" t="s">
        <v>229</v>
      </c>
      <c r="E312" s="38"/>
      <c r="F312" s="205" t="s">
        <v>1546</v>
      </c>
      <c r="G312" s="38"/>
      <c r="H312" s="38"/>
      <c r="I312" s="111"/>
      <c r="J312" s="38"/>
      <c r="K312" s="38"/>
      <c r="L312" s="41"/>
      <c r="M312" s="206"/>
      <c r="N312" s="207"/>
      <c r="O312" s="66"/>
      <c r="P312" s="66"/>
      <c r="Q312" s="66"/>
      <c r="R312" s="66"/>
      <c r="S312" s="66"/>
      <c r="T312" s="67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T312" s="19" t="s">
        <v>229</v>
      </c>
      <c r="AU312" s="19" t="s">
        <v>168</v>
      </c>
    </row>
    <row r="313" spans="2:51" s="13" customFormat="1" ht="11.25">
      <c r="B313" s="208"/>
      <c r="C313" s="209"/>
      <c r="D313" s="204" t="s">
        <v>231</v>
      </c>
      <c r="E313" s="210" t="s">
        <v>21</v>
      </c>
      <c r="F313" s="211" t="s">
        <v>1542</v>
      </c>
      <c r="G313" s="209"/>
      <c r="H313" s="212">
        <v>1</v>
      </c>
      <c r="I313" s="213"/>
      <c r="J313" s="209"/>
      <c r="K313" s="209"/>
      <c r="L313" s="214"/>
      <c r="M313" s="215"/>
      <c r="N313" s="216"/>
      <c r="O313" s="216"/>
      <c r="P313" s="216"/>
      <c r="Q313" s="216"/>
      <c r="R313" s="216"/>
      <c r="S313" s="216"/>
      <c r="T313" s="217"/>
      <c r="AT313" s="218" t="s">
        <v>231</v>
      </c>
      <c r="AU313" s="218" t="s">
        <v>168</v>
      </c>
      <c r="AV313" s="13" t="s">
        <v>84</v>
      </c>
      <c r="AW313" s="13" t="s">
        <v>33</v>
      </c>
      <c r="AX313" s="13" t="s">
        <v>74</v>
      </c>
      <c r="AY313" s="218" t="s">
        <v>221</v>
      </c>
    </row>
    <row r="314" spans="2:51" s="14" customFormat="1" ht="11.25">
      <c r="B314" s="219"/>
      <c r="C314" s="220"/>
      <c r="D314" s="204" t="s">
        <v>231</v>
      </c>
      <c r="E314" s="221" t="s">
        <v>21</v>
      </c>
      <c r="F314" s="222" t="s">
        <v>239</v>
      </c>
      <c r="G314" s="220"/>
      <c r="H314" s="223">
        <v>1</v>
      </c>
      <c r="I314" s="224"/>
      <c r="J314" s="220"/>
      <c r="K314" s="220"/>
      <c r="L314" s="225"/>
      <c r="M314" s="226"/>
      <c r="N314" s="227"/>
      <c r="O314" s="227"/>
      <c r="P314" s="227"/>
      <c r="Q314" s="227"/>
      <c r="R314" s="227"/>
      <c r="S314" s="227"/>
      <c r="T314" s="228"/>
      <c r="AT314" s="229" t="s">
        <v>231</v>
      </c>
      <c r="AU314" s="229" t="s">
        <v>168</v>
      </c>
      <c r="AV314" s="14" t="s">
        <v>227</v>
      </c>
      <c r="AW314" s="14" t="s">
        <v>33</v>
      </c>
      <c r="AX314" s="14" t="s">
        <v>82</v>
      </c>
      <c r="AY314" s="229" t="s">
        <v>221</v>
      </c>
    </row>
    <row r="315" spans="1:65" s="2" customFormat="1" ht="21.75" customHeight="1">
      <c r="A315" s="36"/>
      <c r="B315" s="37"/>
      <c r="C315" s="191" t="s">
        <v>627</v>
      </c>
      <c r="D315" s="191" t="s">
        <v>223</v>
      </c>
      <c r="E315" s="192" t="s">
        <v>1547</v>
      </c>
      <c r="F315" s="193" t="s">
        <v>1548</v>
      </c>
      <c r="G315" s="194" t="s">
        <v>167</v>
      </c>
      <c r="H315" s="195">
        <v>2</v>
      </c>
      <c r="I315" s="196"/>
      <c r="J315" s="197">
        <f>ROUND(I315*H315,2)</f>
        <v>0</v>
      </c>
      <c r="K315" s="193" t="s">
        <v>21</v>
      </c>
      <c r="L315" s="41"/>
      <c r="M315" s="198" t="s">
        <v>21</v>
      </c>
      <c r="N315" s="199" t="s">
        <v>45</v>
      </c>
      <c r="O315" s="66"/>
      <c r="P315" s="200">
        <f>O315*H315</f>
        <v>0</v>
      </c>
      <c r="Q315" s="200">
        <v>0</v>
      </c>
      <c r="R315" s="200">
        <f>Q315*H315</f>
        <v>0</v>
      </c>
      <c r="S315" s="200">
        <v>0</v>
      </c>
      <c r="T315" s="201">
        <f>S315*H315</f>
        <v>0</v>
      </c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R315" s="202" t="s">
        <v>311</v>
      </c>
      <c r="AT315" s="202" t="s">
        <v>223</v>
      </c>
      <c r="AU315" s="202" t="s">
        <v>168</v>
      </c>
      <c r="AY315" s="19" t="s">
        <v>221</v>
      </c>
      <c r="BE315" s="203">
        <f>IF(N315="základní",J315,0)</f>
        <v>0</v>
      </c>
      <c r="BF315" s="203">
        <f>IF(N315="snížená",J315,0)</f>
        <v>0</v>
      </c>
      <c r="BG315" s="203">
        <f>IF(N315="zákl. přenesená",J315,0)</f>
        <v>0</v>
      </c>
      <c r="BH315" s="203">
        <f>IF(N315="sníž. přenesená",J315,0)</f>
        <v>0</v>
      </c>
      <c r="BI315" s="203">
        <f>IF(N315="nulová",J315,0)</f>
        <v>0</v>
      </c>
      <c r="BJ315" s="19" t="s">
        <v>82</v>
      </c>
      <c r="BK315" s="203">
        <f>ROUND(I315*H315,2)</f>
        <v>0</v>
      </c>
      <c r="BL315" s="19" t="s">
        <v>311</v>
      </c>
      <c r="BM315" s="202" t="s">
        <v>973</v>
      </c>
    </row>
    <row r="316" spans="1:47" s="2" customFormat="1" ht="19.5">
      <c r="A316" s="36"/>
      <c r="B316" s="37"/>
      <c r="C316" s="38"/>
      <c r="D316" s="204" t="s">
        <v>229</v>
      </c>
      <c r="E316" s="38"/>
      <c r="F316" s="205" t="s">
        <v>1548</v>
      </c>
      <c r="G316" s="38"/>
      <c r="H316" s="38"/>
      <c r="I316" s="111"/>
      <c r="J316" s="38"/>
      <c r="K316" s="38"/>
      <c r="L316" s="41"/>
      <c r="M316" s="206"/>
      <c r="N316" s="207"/>
      <c r="O316" s="66"/>
      <c r="P316" s="66"/>
      <c r="Q316" s="66"/>
      <c r="R316" s="66"/>
      <c r="S316" s="66"/>
      <c r="T316" s="67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T316" s="19" t="s">
        <v>229</v>
      </c>
      <c r="AU316" s="19" t="s">
        <v>168</v>
      </c>
    </row>
    <row r="317" spans="2:51" s="13" customFormat="1" ht="11.25">
      <c r="B317" s="208"/>
      <c r="C317" s="209"/>
      <c r="D317" s="204" t="s">
        <v>231</v>
      </c>
      <c r="E317" s="210" t="s">
        <v>21</v>
      </c>
      <c r="F317" s="211" t="s">
        <v>1528</v>
      </c>
      <c r="G317" s="209"/>
      <c r="H317" s="212">
        <v>2</v>
      </c>
      <c r="I317" s="213"/>
      <c r="J317" s="209"/>
      <c r="K317" s="209"/>
      <c r="L317" s="214"/>
      <c r="M317" s="215"/>
      <c r="N317" s="216"/>
      <c r="O317" s="216"/>
      <c r="P317" s="216"/>
      <c r="Q317" s="216"/>
      <c r="R317" s="216"/>
      <c r="S317" s="216"/>
      <c r="T317" s="217"/>
      <c r="AT317" s="218" t="s">
        <v>231</v>
      </c>
      <c r="AU317" s="218" t="s">
        <v>168</v>
      </c>
      <c r="AV317" s="13" t="s">
        <v>84</v>
      </c>
      <c r="AW317" s="13" t="s">
        <v>33</v>
      </c>
      <c r="AX317" s="13" t="s">
        <v>74</v>
      </c>
      <c r="AY317" s="218" t="s">
        <v>221</v>
      </c>
    </row>
    <row r="318" spans="2:51" s="14" customFormat="1" ht="11.25">
      <c r="B318" s="219"/>
      <c r="C318" s="220"/>
      <c r="D318" s="204" t="s">
        <v>231</v>
      </c>
      <c r="E318" s="221" t="s">
        <v>21</v>
      </c>
      <c r="F318" s="222" t="s">
        <v>239</v>
      </c>
      <c r="G318" s="220"/>
      <c r="H318" s="223">
        <v>2</v>
      </c>
      <c r="I318" s="224"/>
      <c r="J318" s="220"/>
      <c r="K318" s="220"/>
      <c r="L318" s="225"/>
      <c r="M318" s="226"/>
      <c r="N318" s="227"/>
      <c r="O318" s="227"/>
      <c r="P318" s="227"/>
      <c r="Q318" s="227"/>
      <c r="R318" s="227"/>
      <c r="S318" s="227"/>
      <c r="T318" s="228"/>
      <c r="AT318" s="229" t="s">
        <v>231</v>
      </c>
      <c r="AU318" s="229" t="s">
        <v>168</v>
      </c>
      <c r="AV318" s="14" t="s">
        <v>227</v>
      </c>
      <c r="AW318" s="14" t="s">
        <v>33</v>
      </c>
      <c r="AX318" s="14" t="s">
        <v>82</v>
      </c>
      <c r="AY318" s="229" t="s">
        <v>221</v>
      </c>
    </row>
    <row r="319" spans="1:65" s="2" customFormat="1" ht="21.75" customHeight="1">
      <c r="A319" s="36"/>
      <c r="B319" s="37"/>
      <c r="C319" s="191" t="s">
        <v>635</v>
      </c>
      <c r="D319" s="191" t="s">
        <v>223</v>
      </c>
      <c r="E319" s="192" t="s">
        <v>1549</v>
      </c>
      <c r="F319" s="193" t="s">
        <v>1550</v>
      </c>
      <c r="G319" s="194" t="s">
        <v>167</v>
      </c>
      <c r="H319" s="195">
        <v>1</v>
      </c>
      <c r="I319" s="196"/>
      <c r="J319" s="197">
        <f>ROUND(I319*H319,2)</f>
        <v>0</v>
      </c>
      <c r="K319" s="193" t="s">
        <v>21</v>
      </c>
      <c r="L319" s="41"/>
      <c r="M319" s="198" t="s">
        <v>21</v>
      </c>
      <c r="N319" s="199" t="s">
        <v>45</v>
      </c>
      <c r="O319" s="66"/>
      <c r="P319" s="200">
        <f>O319*H319</f>
        <v>0</v>
      </c>
      <c r="Q319" s="200">
        <v>0</v>
      </c>
      <c r="R319" s="200">
        <f>Q319*H319</f>
        <v>0</v>
      </c>
      <c r="S319" s="200">
        <v>0</v>
      </c>
      <c r="T319" s="201">
        <f>S319*H319</f>
        <v>0</v>
      </c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R319" s="202" t="s">
        <v>311</v>
      </c>
      <c r="AT319" s="202" t="s">
        <v>223</v>
      </c>
      <c r="AU319" s="202" t="s">
        <v>168</v>
      </c>
      <c r="AY319" s="19" t="s">
        <v>221</v>
      </c>
      <c r="BE319" s="203">
        <f>IF(N319="základní",J319,0)</f>
        <v>0</v>
      </c>
      <c r="BF319" s="203">
        <f>IF(N319="snížená",J319,0)</f>
        <v>0</v>
      </c>
      <c r="BG319" s="203">
        <f>IF(N319="zákl. přenesená",J319,0)</f>
        <v>0</v>
      </c>
      <c r="BH319" s="203">
        <f>IF(N319="sníž. přenesená",J319,0)</f>
        <v>0</v>
      </c>
      <c r="BI319" s="203">
        <f>IF(N319="nulová",J319,0)</f>
        <v>0</v>
      </c>
      <c r="BJ319" s="19" t="s">
        <v>82</v>
      </c>
      <c r="BK319" s="203">
        <f>ROUND(I319*H319,2)</f>
        <v>0</v>
      </c>
      <c r="BL319" s="19" t="s">
        <v>311</v>
      </c>
      <c r="BM319" s="202" t="s">
        <v>992</v>
      </c>
    </row>
    <row r="320" spans="1:47" s="2" customFormat="1" ht="19.5">
      <c r="A320" s="36"/>
      <c r="B320" s="37"/>
      <c r="C320" s="38"/>
      <c r="D320" s="204" t="s">
        <v>229</v>
      </c>
      <c r="E320" s="38"/>
      <c r="F320" s="205" t="s">
        <v>1550</v>
      </c>
      <c r="G320" s="38"/>
      <c r="H320" s="38"/>
      <c r="I320" s="111"/>
      <c r="J320" s="38"/>
      <c r="K320" s="38"/>
      <c r="L320" s="41"/>
      <c r="M320" s="206"/>
      <c r="N320" s="207"/>
      <c r="O320" s="66"/>
      <c r="P320" s="66"/>
      <c r="Q320" s="66"/>
      <c r="R320" s="66"/>
      <c r="S320" s="66"/>
      <c r="T320" s="67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T320" s="19" t="s">
        <v>229</v>
      </c>
      <c r="AU320" s="19" t="s">
        <v>168</v>
      </c>
    </row>
    <row r="321" spans="2:51" s="13" customFormat="1" ht="11.25">
      <c r="B321" s="208"/>
      <c r="C321" s="209"/>
      <c r="D321" s="204" t="s">
        <v>231</v>
      </c>
      <c r="E321" s="210" t="s">
        <v>21</v>
      </c>
      <c r="F321" s="211" t="s">
        <v>1542</v>
      </c>
      <c r="G321" s="209"/>
      <c r="H321" s="212">
        <v>1</v>
      </c>
      <c r="I321" s="213"/>
      <c r="J321" s="209"/>
      <c r="K321" s="209"/>
      <c r="L321" s="214"/>
      <c r="M321" s="215"/>
      <c r="N321" s="216"/>
      <c r="O321" s="216"/>
      <c r="P321" s="216"/>
      <c r="Q321" s="216"/>
      <c r="R321" s="216"/>
      <c r="S321" s="216"/>
      <c r="T321" s="217"/>
      <c r="AT321" s="218" t="s">
        <v>231</v>
      </c>
      <c r="AU321" s="218" t="s">
        <v>168</v>
      </c>
      <c r="AV321" s="13" t="s">
        <v>84</v>
      </c>
      <c r="AW321" s="13" t="s">
        <v>33</v>
      </c>
      <c r="AX321" s="13" t="s">
        <v>74</v>
      </c>
      <c r="AY321" s="218" t="s">
        <v>221</v>
      </c>
    </row>
    <row r="322" spans="2:51" s="14" customFormat="1" ht="11.25">
      <c r="B322" s="219"/>
      <c r="C322" s="220"/>
      <c r="D322" s="204" t="s">
        <v>231</v>
      </c>
      <c r="E322" s="221" t="s">
        <v>21</v>
      </c>
      <c r="F322" s="222" t="s">
        <v>239</v>
      </c>
      <c r="G322" s="220"/>
      <c r="H322" s="223">
        <v>1</v>
      </c>
      <c r="I322" s="224"/>
      <c r="J322" s="220"/>
      <c r="K322" s="220"/>
      <c r="L322" s="225"/>
      <c r="M322" s="226"/>
      <c r="N322" s="227"/>
      <c r="O322" s="227"/>
      <c r="P322" s="227"/>
      <c r="Q322" s="227"/>
      <c r="R322" s="227"/>
      <c r="S322" s="227"/>
      <c r="T322" s="228"/>
      <c r="AT322" s="229" t="s">
        <v>231</v>
      </c>
      <c r="AU322" s="229" t="s">
        <v>168</v>
      </c>
      <c r="AV322" s="14" t="s">
        <v>227</v>
      </c>
      <c r="AW322" s="14" t="s">
        <v>33</v>
      </c>
      <c r="AX322" s="14" t="s">
        <v>82</v>
      </c>
      <c r="AY322" s="229" t="s">
        <v>221</v>
      </c>
    </row>
    <row r="323" spans="1:65" s="2" customFormat="1" ht="33" customHeight="1">
      <c r="A323" s="36"/>
      <c r="B323" s="37"/>
      <c r="C323" s="191" t="s">
        <v>644</v>
      </c>
      <c r="D323" s="191" t="s">
        <v>223</v>
      </c>
      <c r="E323" s="192" t="s">
        <v>1551</v>
      </c>
      <c r="F323" s="193" t="s">
        <v>1552</v>
      </c>
      <c r="G323" s="194" t="s">
        <v>167</v>
      </c>
      <c r="H323" s="195">
        <v>4</v>
      </c>
      <c r="I323" s="196"/>
      <c r="J323" s="197">
        <f>ROUND(I323*H323,2)</f>
        <v>0</v>
      </c>
      <c r="K323" s="193" t="s">
        <v>21</v>
      </c>
      <c r="L323" s="41"/>
      <c r="M323" s="198" t="s">
        <v>21</v>
      </c>
      <c r="N323" s="199" t="s">
        <v>45</v>
      </c>
      <c r="O323" s="66"/>
      <c r="P323" s="200">
        <f>O323*H323</f>
        <v>0</v>
      </c>
      <c r="Q323" s="200">
        <v>0</v>
      </c>
      <c r="R323" s="200">
        <f>Q323*H323</f>
        <v>0</v>
      </c>
      <c r="S323" s="200">
        <v>0</v>
      </c>
      <c r="T323" s="201">
        <f>S323*H323</f>
        <v>0</v>
      </c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R323" s="202" t="s">
        <v>311</v>
      </c>
      <c r="AT323" s="202" t="s">
        <v>223</v>
      </c>
      <c r="AU323" s="202" t="s">
        <v>168</v>
      </c>
      <c r="AY323" s="19" t="s">
        <v>221</v>
      </c>
      <c r="BE323" s="203">
        <f>IF(N323="základní",J323,0)</f>
        <v>0</v>
      </c>
      <c r="BF323" s="203">
        <f>IF(N323="snížená",J323,0)</f>
        <v>0</v>
      </c>
      <c r="BG323" s="203">
        <f>IF(N323="zákl. přenesená",J323,0)</f>
        <v>0</v>
      </c>
      <c r="BH323" s="203">
        <f>IF(N323="sníž. přenesená",J323,0)</f>
        <v>0</v>
      </c>
      <c r="BI323" s="203">
        <f>IF(N323="nulová",J323,0)</f>
        <v>0</v>
      </c>
      <c r="BJ323" s="19" t="s">
        <v>82</v>
      </c>
      <c r="BK323" s="203">
        <f>ROUND(I323*H323,2)</f>
        <v>0</v>
      </c>
      <c r="BL323" s="19" t="s">
        <v>311</v>
      </c>
      <c r="BM323" s="202" t="s">
        <v>127</v>
      </c>
    </row>
    <row r="324" spans="1:47" s="2" customFormat="1" ht="19.5">
      <c r="A324" s="36"/>
      <c r="B324" s="37"/>
      <c r="C324" s="38"/>
      <c r="D324" s="204" t="s">
        <v>229</v>
      </c>
      <c r="E324" s="38"/>
      <c r="F324" s="205" t="s">
        <v>1552</v>
      </c>
      <c r="G324" s="38"/>
      <c r="H324" s="38"/>
      <c r="I324" s="111"/>
      <c r="J324" s="38"/>
      <c r="K324" s="38"/>
      <c r="L324" s="41"/>
      <c r="M324" s="206"/>
      <c r="N324" s="207"/>
      <c r="O324" s="66"/>
      <c r="P324" s="66"/>
      <c r="Q324" s="66"/>
      <c r="R324" s="66"/>
      <c r="S324" s="66"/>
      <c r="T324" s="67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T324" s="19" t="s">
        <v>229</v>
      </c>
      <c r="AU324" s="19" t="s">
        <v>168</v>
      </c>
    </row>
    <row r="325" spans="2:51" s="13" customFormat="1" ht="11.25">
      <c r="B325" s="208"/>
      <c r="C325" s="209"/>
      <c r="D325" s="204" t="s">
        <v>231</v>
      </c>
      <c r="E325" s="210" t="s">
        <v>21</v>
      </c>
      <c r="F325" s="211" t="s">
        <v>1387</v>
      </c>
      <c r="G325" s="209"/>
      <c r="H325" s="212">
        <v>4</v>
      </c>
      <c r="I325" s="213"/>
      <c r="J325" s="209"/>
      <c r="K325" s="209"/>
      <c r="L325" s="214"/>
      <c r="M325" s="215"/>
      <c r="N325" s="216"/>
      <c r="O325" s="216"/>
      <c r="P325" s="216"/>
      <c r="Q325" s="216"/>
      <c r="R325" s="216"/>
      <c r="S325" s="216"/>
      <c r="T325" s="217"/>
      <c r="AT325" s="218" t="s">
        <v>231</v>
      </c>
      <c r="AU325" s="218" t="s">
        <v>168</v>
      </c>
      <c r="AV325" s="13" t="s">
        <v>84</v>
      </c>
      <c r="AW325" s="13" t="s">
        <v>33</v>
      </c>
      <c r="AX325" s="13" t="s">
        <v>74</v>
      </c>
      <c r="AY325" s="218" t="s">
        <v>221</v>
      </c>
    </row>
    <row r="326" spans="2:51" s="14" customFormat="1" ht="11.25">
      <c r="B326" s="219"/>
      <c r="C326" s="220"/>
      <c r="D326" s="204" t="s">
        <v>231</v>
      </c>
      <c r="E326" s="221" t="s">
        <v>21</v>
      </c>
      <c r="F326" s="222" t="s">
        <v>239</v>
      </c>
      <c r="G326" s="220"/>
      <c r="H326" s="223">
        <v>4</v>
      </c>
      <c r="I326" s="224"/>
      <c r="J326" s="220"/>
      <c r="K326" s="220"/>
      <c r="L326" s="225"/>
      <c r="M326" s="226"/>
      <c r="N326" s="227"/>
      <c r="O326" s="227"/>
      <c r="P326" s="227"/>
      <c r="Q326" s="227"/>
      <c r="R326" s="227"/>
      <c r="S326" s="227"/>
      <c r="T326" s="228"/>
      <c r="AT326" s="229" t="s">
        <v>231</v>
      </c>
      <c r="AU326" s="229" t="s">
        <v>168</v>
      </c>
      <c r="AV326" s="14" t="s">
        <v>227</v>
      </c>
      <c r="AW326" s="14" t="s">
        <v>33</v>
      </c>
      <c r="AX326" s="14" t="s">
        <v>82</v>
      </c>
      <c r="AY326" s="229" t="s">
        <v>221</v>
      </c>
    </row>
    <row r="327" spans="1:65" s="2" customFormat="1" ht="33" customHeight="1">
      <c r="A327" s="36"/>
      <c r="B327" s="37"/>
      <c r="C327" s="191" t="s">
        <v>650</v>
      </c>
      <c r="D327" s="191" t="s">
        <v>223</v>
      </c>
      <c r="E327" s="192" t="s">
        <v>1553</v>
      </c>
      <c r="F327" s="193" t="s">
        <v>1554</v>
      </c>
      <c r="G327" s="194" t="s">
        <v>167</v>
      </c>
      <c r="H327" s="195">
        <v>4</v>
      </c>
      <c r="I327" s="196"/>
      <c r="J327" s="197">
        <f>ROUND(I327*H327,2)</f>
        <v>0</v>
      </c>
      <c r="K327" s="193" t="s">
        <v>21</v>
      </c>
      <c r="L327" s="41"/>
      <c r="M327" s="198" t="s">
        <v>21</v>
      </c>
      <c r="N327" s="199" t="s">
        <v>45</v>
      </c>
      <c r="O327" s="66"/>
      <c r="P327" s="200">
        <f>O327*H327</f>
        <v>0</v>
      </c>
      <c r="Q327" s="200">
        <v>0</v>
      </c>
      <c r="R327" s="200">
        <f>Q327*H327</f>
        <v>0</v>
      </c>
      <c r="S327" s="200">
        <v>0</v>
      </c>
      <c r="T327" s="201">
        <f>S327*H327</f>
        <v>0</v>
      </c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R327" s="202" t="s">
        <v>311</v>
      </c>
      <c r="AT327" s="202" t="s">
        <v>223</v>
      </c>
      <c r="AU327" s="202" t="s">
        <v>168</v>
      </c>
      <c r="AY327" s="19" t="s">
        <v>221</v>
      </c>
      <c r="BE327" s="203">
        <f>IF(N327="základní",J327,0)</f>
        <v>0</v>
      </c>
      <c r="BF327" s="203">
        <f>IF(N327="snížená",J327,0)</f>
        <v>0</v>
      </c>
      <c r="BG327" s="203">
        <f>IF(N327="zákl. přenesená",J327,0)</f>
        <v>0</v>
      </c>
      <c r="BH327" s="203">
        <f>IF(N327="sníž. přenesená",J327,0)</f>
        <v>0</v>
      </c>
      <c r="BI327" s="203">
        <f>IF(N327="nulová",J327,0)</f>
        <v>0</v>
      </c>
      <c r="BJ327" s="19" t="s">
        <v>82</v>
      </c>
      <c r="BK327" s="203">
        <f>ROUND(I327*H327,2)</f>
        <v>0</v>
      </c>
      <c r="BL327" s="19" t="s">
        <v>311</v>
      </c>
      <c r="BM327" s="202" t="s">
        <v>1013</v>
      </c>
    </row>
    <row r="328" spans="1:47" s="2" customFormat="1" ht="29.25">
      <c r="A328" s="36"/>
      <c r="B328" s="37"/>
      <c r="C328" s="38"/>
      <c r="D328" s="204" t="s">
        <v>229</v>
      </c>
      <c r="E328" s="38"/>
      <c r="F328" s="205" t="s">
        <v>1554</v>
      </c>
      <c r="G328" s="38"/>
      <c r="H328" s="38"/>
      <c r="I328" s="111"/>
      <c r="J328" s="38"/>
      <c r="K328" s="38"/>
      <c r="L328" s="41"/>
      <c r="M328" s="206"/>
      <c r="N328" s="207"/>
      <c r="O328" s="66"/>
      <c r="P328" s="66"/>
      <c r="Q328" s="66"/>
      <c r="R328" s="66"/>
      <c r="S328" s="66"/>
      <c r="T328" s="67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T328" s="19" t="s">
        <v>229</v>
      </c>
      <c r="AU328" s="19" t="s">
        <v>168</v>
      </c>
    </row>
    <row r="329" spans="1:65" s="2" customFormat="1" ht="21.75" customHeight="1">
      <c r="A329" s="36"/>
      <c r="B329" s="37"/>
      <c r="C329" s="191" t="s">
        <v>657</v>
      </c>
      <c r="D329" s="191" t="s">
        <v>223</v>
      </c>
      <c r="E329" s="192" t="s">
        <v>1555</v>
      </c>
      <c r="F329" s="193" t="s">
        <v>1556</v>
      </c>
      <c r="G329" s="194" t="s">
        <v>167</v>
      </c>
      <c r="H329" s="195">
        <v>1</v>
      </c>
      <c r="I329" s="196"/>
      <c r="J329" s="197">
        <f>ROUND(I329*H329,2)</f>
        <v>0</v>
      </c>
      <c r="K329" s="193" t="s">
        <v>21</v>
      </c>
      <c r="L329" s="41"/>
      <c r="M329" s="198" t="s">
        <v>21</v>
      </c>
      <c r="N329" s="199" t="s">
        <v>45</v>
      </c>
      <c r="O329" s="66"/>
      <c r="P329" s="200">
        <f>O329*H329</f>
        <v>0</v>
      </c>
      <c r="Q329" s="200">
        <v>0</v>
      </c>
      <c r="R329" s="200">
        <f>Q329*H329</f>
        <v>0</v>
      </c>
      <c r="S329" s="200">
        <v>0</v>
      </c>
      <c r="T329" s="201">
        <f>S329*H329</f>
        <v>0</v>
      </c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R329" s="202" t="s">
        <v>311</v>
      </c>
      <c r="AT329" s="202" t="s">
        <v>223</v>
      </c>
      <c r="AU329" s="202" t="s">
        <v>168</v>
      </c>
      <c r="AY329" s="19" t="s">
        <v>221</v>
      </c>
      <c r="BE329" s="203">
        <f>IF(N329="základní",J329,0)</f>
        <v>0</v>
      </c>
      <c r="BF329" s="203">
        <f>IF(N329="snížená",J329,0)</f>
        <v>0</v>
      </c>
      <c r="BG329" s="203">
        <f>IF(N329="zákl. přenesená",J329,0)</f>
        <v>0</v>
      </c>
      <c r="BH329" s="203">
        <f>IF(N329="sníž. přenesená",J329,0)</f>
        <v>0</v>
      </c>
      <c r="BI329" s="203">
        <f>IF(N329="nulová",J329,0)</f>
        <v>0</v>
      </c>
      <c r="BJ329" s="19" t="s">
        <v>82</v>
      </c>
      <c r="BK329" s="203">
        <f>ROUND(I329*H329,2)</f>
        <v>0</v>
      </c>
      <c r="BL329" s="19" t="s">
        <v>311</v>
      </c>
      <c r="BM329" s="202" t="s">
        <v>1030</v>
      </c>
    </row>
    <row r="330" spans="1:47" s="2" customFormat="1" ht="19.5">
      <c r="A330" s="36"/>
      <c r="B330" s="37"/>
      <c r="C330" s="38"/>
      <c r="D330" s="204" t="s">
        <v>229</v>
      </c>
      <c r="E330" s="38"/>
      <c r="F330" s="205" t="s">
        <v>1556</v>
      </c>
      <c r="G330" s="38"/>
      <c r="H330" s="38"/>
      <c r="I330" s="111"/>
      <c r="J330" s="38"/>
      <c r="K330" s="38"/>
      <c r="L330" s="41"/>
      <c r="M330" s="206"/>
      <c r="N330" s="207"/>
      <c r="O330" s="66"/>
      <c r="P330" s="66"/>
      <c r="Q330" s="66"/>
      <c r="R330" s="66"/>
      <c r="S330" s="66"/>
      <c r="T330" s="67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T330" s="19" t="s">
        <v>229</v>
      </c>
      <c r="AU330" s="19" t="s">
        <v>168</v>
      </c>
    </row>
    <row r="331" spans="2:51" s="13" customFormat="1" ht="11.25">
      <c r="B331" s="208"/>
      <c r="C331" s="209"/>
      <c r="D331" s="204" t="s">
        <v>231</v>
      </c>
      <c r="E331" s="210" t="s">
        <v>21</v>
      </c>
      <c r="F331" s="211" t="s">
        <v>1418</v>
      </c>
      <c r="G331" s="209"/>
      <c r="H331" s="212">
        <v>1</v>
      </c>
      <c r="I331" s="213"/>
      <c r="J331" s="209"/>
      <c r="K331" s="209"/>
      <c r="L331" s="214"/>
      <c r="M331" s="215"/>
      <c r="N331" s="216"/>
      <c r="O331" s="216"/>
      <c r="P331" s="216"/>
      <c r="Q331" s="216"/>
      <c r="R331" s="216"/>
      <c r="S331" s="216"/>
      <c r="T331" s="217"/>
      <c r="AT331" s="218" t="s">
        <v>231</v>
      </c>
      <c r="AU331" s="218" t="s">
        <v>168</v>
      </c>
      <c r="AV331" s="13" t="s">
        <v>84</v>
      </c>
      <c r="AW331" s="13" t="s">
        <v>33</v>
      </c>
      <c r="AX331" s="13" t="s">
        <v>74</v>
      </c>
      <c r="AY331" s="218" t="s">
        <v>221</v>
      </c>
    </row>
    <row r="332" spans="2:51" s="14" customFormat="1" ht="11.25">
      <c r="B332" s="219"/>
      <c r="C332" s="220"/>
      <c r="D332" s="204" t="s">
        <v>231</v>
      </c>
      <c r="E332" s="221" t="s">
        <v>21</v>
      </c>
      <c r="F332" s="222" t="s">
        <v>239</v>
      </c>
      <c r="G332" s="220"/>
      <c r="H332" s="223">
        <v>1</v>
      </c>
      <c r="I332" s="224"/>
      <c r="J332" s="220"/>
      <c r="K332" s="220"/>
      <c r="L332" s="225"/>
      <c r="M332" s="226"/>
      <c r="N332" s="227"/>
      <c r="O332" s="227"/>
      <c r="P332" s="227"/>
      <c r="Q332" s="227"/>
      <c r="R332" s="227"/>
      <c r="S332" s="227"/>
      <c r="T332" s="228"/>
      <c r="AT332" s="229" t="s">
        <v>231</v>
      </c>
      <c r="AU332" s="229" t="s">
        <v>168</v>
      </c>
      <c r="AV332" s="14" t="s">
        <v>227</v>
      </c>
      <c r="AW332" s="14" t="s">
        <v>33</v>
      </c>
      <c r="AX332" s="14" t="s">
        <v>82</v>
      </c>
      <c r="AY332" s="229" t="s">
        <v>221</v>
      </c>
    </row>
    <row r="333" spans="1:65" s="2" customFormat="1" ht="21.75" customHeight="1">
      <c r="A333" s="36"/>
      <c r="B333" s="37"/>
      <c r="C333" s="191" t="s">
        <v>664</v>
      </c>
      <c r="D333" s="191" t="s">
        <v>223</v>
      </c>
      <c r="E333" s="192" t="s">
        <v>1557</v>
      </c>
      <c r="F333" s="193" t="s">
        <v>1558</v>
      </c>
      <c r="G333" s="194" t="s">
        <v>167</v>
      </c>
      <c r="H333" s="195">
        <v>1</v>
      </c>
      <c r="I333" s="196"/>
      <c r="J333" s="197">
        <f>ROUND(I333*H333,2)</f>
        <v>0</v>
      </c>
      <c r="K333" s="193" t="s">
        <v>21</v>
      </c>
      <c r="L333" s="41"/>
      <c r="M333" s="198" t="s">
        <v>21</v>
      </c>
      <c r="N333" s="199" t="s">
        <v>45</v>
      </c>
      <c r="O333" s="66"/>
      <c r="P333" s="200">
        <f>O333*H333</f>
        <v>0</v>
      </c>
      <c r="Q333" s="200">
        <v>0</v>
      </c>
      <c r="R333" s="200">
        <f>Q333*H333</f>
        <v>0</v>
      </c>
      <c r="S333" s="200">
        <v>0</v>
      </c>
      <c r="T333" s="201">
        <f>S333*H333</f>
        <v>0</v>
      </c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R333" s="202" t="s">
        <v>311</v>
      </c>
      <c r="AT333" s="202" t="s">
        <v>223</v>
      </c>
      <c r="AU333" s="202" t="s">
        <v>168</v>
      </c>
      <c r="AY333" s="19" t="s">
        <v>221</v>
      </c>
      <c r="BE333" s="203">
        <f>IF(N333="základní",J333,0)</f>
        <v>0</v>
      </c>
      <c r="BF333" s="203">
        <f>IF(N333="snížená",J333,0)</f>
        <v>0</v>
      </c>
      <c r="BG333" s="203">
        <f>IF(N333="zákl. přenesená",J333,0)</f>
        <v>0</v>
      </c>
      <c r="BH333" s="203">
        <f>IF(N333="sníž. přenesená",J333,0)</f>
        <v>0</v>
      </c>
      <c r="BI333" s="203">
        <f>IF(N333="nulová",J333,0)</f>
        <v>0</v>
      </c>
      <c r="BJ333" s="19" t="s">
        <v>82</v>
      </c>
      <c r="BK333" s="203">
        <f>ROUND(I333*H333,2)</f>
        <v>0</v>
      </c>
      <c r="BL333" s="19" t="s">
        <v>311</v>
      </c>
      <c r="BM333" s="202" t="s">
        <v>1041</v>
      </c>
    </row>
    <row r="334" spans="1:47" s="2" customFormat="1" ht="19.5">
      <c r="A334" s="36"/>
      <c r="B334" s="37"/>
      <c r="C334" s="38"/>
      <c r="D334" s="204" t="s">
        <v>229</v>
      </c>
      <c r="E334" s="38"/>
      <c r="F334" s="205" t="s">
        <v>1558</v>
      </c>
      <c r="G334" s="38"/>
      <c r="H334" s="38"/>
      <c r="I334" s="111"/>
      <c r="J334" s="38"/>
      <c r="K334" s="38"/>
      <c r="L334" s="41"/>
      <c r="M334" s="206"/>
      <c r="N334" s="207"/>
      <c r="O334" s="66"/>
      <c r="P334" s="66"/>
      <c r="Q334" s="66"/>
      <c r="R334" s="66"/>
      <c r="S334" s="66"/>
      <c r="T334" s="67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T334" s="19" t="s">
        <v>229</v>
      </c>
      <c r="AU334" s="19" t="s">
        <v>168</v>
      </c>
    </row>
    <row r="335" spans="2:51" s="13" customFormat="1" ht="11.25">
      <c r="B335" s="208"/>
      <c r="C335" s="209"/>
      <c r="D335" s="204" t="s">
        <v>231</v>
      </c>
      <c r="E335" s="210" t="s">
        <v>21</v>
      </c>
      <c r="F335" s="211" t="s">
        <v>1418</v>
      </c>
      <c r="G335" s="209"/>
      <c r="H335" s="212">
        <v>1</v>
      </c>
      <c r="I335" s="213"/>
      <c r="J335" s="209"/>
      <c r="K335" s="209"/>
      <c r="L335" s="214"/>
      <c r="M335" s="215"/>
      <c r="N335" s="216"/>
      <c r="O335" s="216"/>
      <c r="P335" s="216"/>
      <c r="Q335" s="216"/>
      <c r="R335" s="216"/>
      <c r="S335" s="216"/>
      <c r="T335" s="217"/>
      <c r="AT335" s="218" t="s">
        <v>231</v>
      </c>
      <c r="AU335" s="218" t="s">
        <v>168</v>
      </c>
      <c r="AV335" s="13" t="s">
        <v>84</v>
      </c>
      <c r="AW335" s="13" t="s">
        <v>33</v>
      </c>
      <c r="AX335" s="13" t="s">
        <v>74</v>
      </c>
      <c r="AY335" s="218" t="s">
        <v>221</v>
      </c>
    </row>
    <row r="336" spans="2:51" s="14" customFormat="1" ht="11.25">
      <c r="B336" s="219"/>
      <c r="C336" s="220"/>
      <c r="D336" s="204" t="s">
        <v>231</v>
      </c>
      <c r="E336" s="221" t="s">
        <v>21</v>
      </c>
      <c r="F336" s="222" t="s">
        <v>239</v>
      </c>
      <c r="G336" s="220"/>
      <c r="H336" s="223">
        <v>1</v>
      </c>
      <c r="I336" s="224"/>
      <c r="J336" s="220"/>
      <c r="K336" s="220"/>
      <c r="L336" s="225"/>
      <c r="M336" s="226"/>
      <c r="N336" s="227"/>
      <c r="O336" s="227"/>
      <c r="P336" s="227"/>
      <c r="Q336" s="227"/>
      <c r="R336" s="227"/>
      <c r="S336" s="227"/>
      <c r="T336" s="228"/>
      <c r="AT336" s="229" t="s">
        <v>231</v>
      </c>
      <c r="AU336" s="229" t="s">
        <v>168</v>
      </c>
      <c r="AV336" s="14" t="s">
        <v>227</v>
      </c>
      <c r="AW336" s="14" t="s">
        <v>33</v>
      </c>
      <c r="AX336" s="14" t="s">
        <v>82</v>
      </c>
      <c r="AY336" s="229" t="s">
        <v>221</v>
      </c>
    </row>
    <row r="337" spans="2:63" s="12" customFormat="1" ht="20.85" customHeight="1">
      <c r="B337" s="175"/>
      <c r="C337" s="176"/>
      <c r="D337" s="177" t="s">
        <v>73</v>
      </c>
      <c r="E337" s="189" t="s">
        <v>1559</v>
      </c>
      <c r="F337" s="189" t="s">
        <v>1560</v>
      </c>
      <c r="G337" s="176"/>
      <c r="H337" s="176"/>
      <c r="I337" s="179"/>
      <c r="J337" s="190">
        <f>BK337</f>
        <v>0</v>
      </c>
      <c r="K337" s="176"/>
      <c r="L337" s="181"/>
      <c r="M337" s="182"/>
      <c r="N337" s="183"/>
      <c r="O337" s="183"/>
      <c r="P337" s="184">
        <f>SUM(P338:P341)</f>
        <v>0</v>
      </c>
      <c r="Q337" s="183"/>
      <c r="R337" s="184">
        <f>SUM(R338:R341)</f>
        <v>0</v>
      </c>
      <c r="S337" s="183"/>
      <c r="T337" s="185">
        <f>SUM(T338:T341)</f>
        <v>0</v>
      </c>
      <c r="AR337" s="186" t="s">
        <v>82</v>
      </c>
      <c r="AT337" s="187" t="s">
        <v>73</v>
      </c>
      <c r="AU337" s="187" t="s">
        <v>84</v>
      </c>
      <c r="AY337" s="186" t="s">
        <v>221</v>
      </c>
      <c r="BK337" s="188">
        <f>SUM(BK338:BK341)</f>
        <v>0</v>
      </c>
    </row>
    <row r="338" spans="1:65" s="2" customFormat="1" ht="21.75" customHeight="1">
      <c r="A338" s="36"/>
      <c r="B338" s="37"/>
      <c r="C338" s="191" t="s">
        <v>671</v>
      </c>
      <c r="D338" s="191" t="s">
        <v>223</v>
      </c>
      <c r="E338" s="192" t="s">
        <v>1561</v>
      </c>
      <c r="F338" s="193" t="s">
        <v>1562</v>
      </c>
      <c r="G338" s="194" t="s">
        <v>167</v>
      </c>
      <c r="H338" s="195">
        <v>5</v>
      </c>
      <c r="I338" s="196"/>
      <c r="J338" s="197">
        <f>ROUND(I338*H338,2)</f>
        <v>0</v>
      </c>
      <c r="K338" s="193" t="s">
        <v>21</v>
      </c>
      <c r="L338" s="41"/>
      <c r="M338" s="198" t="s">
        <v>21</v>
      </c>
      <c r="N338" s="199" t="s">
        <v>45</v>
      </c>
      <c r="O338" s="66"/>
      <c r="P338" s="200">
        <f>O338*H338</f>
        <v>0</v>
      </c>
      <c r="Q338" s="200">
        <v>0</v>
      </c>
      <c r="R338" s="200">
        <f>Q338*H338</f>
        <v>0</v>
      </c>
      <c r="S338" s="200">
        <v>0</v>
      </c>
      <c r="T338" s="201">
        <f>S338*H338</f>
        <v>0</v>
      </c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R338" s="202" t="s">
        <v>311</v>
      </c>
      <c r="AT338" s="202" t="s">
        <v>223</v>
      </c>
      <c r="AU338" s="202" t="s">
        <v>168</v>
      </c>
      <c r="AY338" s="19" t="s">
        <v>221</v>
      </c>
      <c r="BE338" s="203">
        <f>IF(N338="základní",J338,0)</f>
        <v>0</v>
      </c>
      <c r="BF338" s="203">
        <f>IF(N338="snížená",J338,0)</f>
        <v>0</v>
      </c>
      <c r="BG338" s="203">
        <f>IF(N338="zákl. přenesená",J338,0)</f>
        <v>0</v>
      </c>
      <c r="BH338" s="203">
        <f>IF(N338="sníž. přenesená",J338,0)</f>
        <v>0</v>
      </c>
      <c r="BI338" s="203">
        <f>IF(N338="nulová",J338,0)</f>
        <v>0</v>
      </c>
      <c r="BJ338" s="19" t="s">
        <v>82</v>
      </c>
      <c r="BK338" s="203">
        <f>ROUND(I338*H338,2)</f>
        <v>0</v>
      </c>
      <c r="BL338" s="19" t="s">
        <v>311</v>
      </c>
      <c r="BM338" s="202" t="s">
        <v>1057</v>
      </c>
    </row>
    <row r="339" spans="1:47" s="2" customFormat="1" ht="19.5">
      <c r="A339" s="36"/>
      <c r="B339" s="37"/>
      <c r="C339" s="38"/>
      <c r="D339" s="204" t="s">
        <v>229</v>
      </c>
      <c r="E339" s="38"/>
      <c r="F339" s="205" t="s">
        <v>1562</v>
      </c>
      <c r="G339" s="38"/>
      <c r="H339" s="38"/>
      <c r="I339" s="111"/>
      <c r="J339" s="38"/>
      <c r="K339" s="38"/>
      <c r="L339" s="41"/>
      <c r="M339" s="206"/>
      <c r="N339" s="207"/>
      <c r="O339" s="66"/>
      <c r="P339" s="66"/>
      <c r="Q339" s="66"/>
      <c r="R339" s="66"/>
      <c r="S339" s="66"/>
      <c r="T339" s="67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T339" s="19" t="s">
        <v>229</v>
      </c>
      <c r="AU339" s="19" t="s">
        <v>168</v>
      </c>
    </row>
    <row r="340" spans="2:51" s="13" customFormat="1" ht="11.25">
      <c r="B340" s="208"/>
      <c r="C340" s="209"/>
      <c r="D340" s="204" t="s">
        <v>231</v>
      </c>
      <c r="E340" s="210" t="s">
        <v>21</v>
      </c>
      <c r="F340" s="211" t="s">
        <v>1563</v>
      </c>
      <c r="G340" s="209"/>
      <c r="H340" s="212">
        <v>5</v>
      </c>
      <c r="I340" s="213"/>
      <c r="J340" s="209"/>
      <c r="K340" s="209"/>
      <c r="L340" s="214"/>
      <c r="M340" s="215"/>
      <c r="N340" s="216"/>
      <c r="O340" s="216"/>
      <c r="P340" s="216"/>
      <c r="Q340" s="216"/>
      <c r="R340" s="216"/>
      <c r="S340" s="216"/>
      <c r="T340" s="217"/>
      <c r="AT340" s="218" t="s">
        <v>231</v>
      </c>
      <c r="AU340" s="218" t="s">
        <v>168</v>
      </c>
      <c r="AV340" s="13" t="s">
        <v>84</v>
      </c>
      <c r="AW340" s="13" t="s">
        <v>33</v>
      </c>
      <c r="AX340" s="13" t="s">
        <v>74</v>
      </c>
      <c r="AY340" s="218" t="s">
        <v>221</v>
      </c>
    </row>
    <row r="341" spans="2:51" s="14" customFormat="1" ht="11.25">
      <c r="B341" s="219"/>
      <c r="C341" s="220"/>
      <c r="D341" s="204" t="s">
        <v>231</v>
      </c>
      <c r="E341" s="221" t="s">
        <v>21</v>
      </c>
      <c r="F341" s="222" t="s">
        <v>239</v>
      </c>
      <c r="G341" s="220"/>
      <c r="H341" s="223">
        <v>5</v>
      </c>
      <c r="I341" s="224"/>
      <c r="J341" s="220"/>
      <c r="K341" s="220"/>
      <c r="L341" s="225"/>
      <c r="M341" s="226"/>
      <c r="N341" s="227"/>
      <c r="O341" s="227"/>
      <c r="P341" s="227"/>
      <c r="Q341" s="227"/>
      <c r="R341" s="227"/>
      <c r="S341" s="227"/>
      <c r="T341" s="228"/>
      <c r="AT341" s="229" t="s">
        <v>231</v>
      </c>
      <c r="AU341" s="229" t="s">
        <v>168</v>
      </c>
      <c r="AV341" s="14" t="s">
        <v>227</v>
      </c>
      <c r="AW341" s="14" t="s">
        <v>33</v>
      </c>
      <c r="AX341" s="14" t="s">
        <v>82</v>
      </c>
      <c r="AY341" s="229" t="s">
        <v>221</v>
      </c>
    </row>
    <row r="342" spans="2:63" s="12" customFormat="1" ht="20.85" customHeight="1">
      <c r="B342" s="175"/>
      <c r="C342" s="176"/>
      <c r="D342" s="177" t="s">
        <v>73</v>
      </c>
      <c r="E342" s="189" t="s">
        <v>1564</v>
      </c>
      <c r="F342" s="189" t="s">
        <v>1565</v>
      </c>
      <c r="G342" s="176"/>
      <c r="H342" s="176"/>
      <c r="I342" s="179"/>
      <c r="J342" s="190">
        <f>BK342</f>
        <v>0</v>
      </c>
      <c r="K342" s="176"/>
      <c r="L342" s="181"/>
      <c r="M342" s="182"/>
      <c r="N342" s="183"/>
      <c r="O342" s="183"/>
      <c r="P342" s="184">
        <f>SUM(P343:P359)</f>
        <v>0</v>
      </c>
      <c r="Q342" s="183"/>
      <c r="R342" s="184">
        <f>SUM(R343:R359)</f>
        <v>0</v>
      </c>
      <c r="S342" s="183"/>
      <c r="T342" s="185">
        <f>SUM(T343:T359)</f>
        <v>0</v>
      </c>
      <c r="AR342" s="186" t="s">
        <v>82</v>
      </c>
      <c r="AT342" s="187" t="s">
        <v>73</v>
      </c>
      <c r="AU342" s="187" t="s">
        <v>84</v>
      </c>
      <c r="AY342" s="186" t="s">
        <v>221</v>
      </c>
      <c r="BK342" s="188">
        <f>SUM(BK343:BK359)</f>
        <v>0</v>
      </c>
    </row>
    <row r="343" spans="1:65" s="2" customFormat="1" ht="16.5" customHeight="1">
      <c r="A343" s="36"/>
      <c r="B343" s="37"/>
      <c r="C343" s="191" t="s">
        <v>676</v>
      </c>
      <c r="D343" s="191" t="s">
        <v>223</v>
      </c>
      <c r="E343" s="192" t="s">
        <v>1566</v>
      </c>
      <c r="F343" s="193" t="s">
        <v>1567</v>
      </c>
      <c r="G343" s="194" t="s">
        <v>129</v>
      </c>
      <c r="H343" s="195">
        <v>500</v>
      </c>
      <c r="I343" s="196"/>
      <c r="J343" s="197">
        <f>ROUND(I343*H343,2)</f>
        <v>0</v>
      </c>
      <c r="K343" s="193" t="s">
        <v>21</v>
      </c>
      <c r="L343" s="41"/>
      <c r="M343" s="198" t="s">
        <v>21</v>
      </c>
      <c r="N343" s="199" t="s">
        <v>45</v>
      </c>
      <c r="O343" s="66"/>
      <c r="P343" s="200">
        <f>O343*H343</f>
        <v>0</v>
      </c>
      <c r="Q343" s="200">
        <v>0</v>
      </c>
      <c r="R343" s="200">
        <f>Q343*H343</f>
        <v>0</v>
      </c>
      <c r="S343" s="200">
        <v>0</v>
      </c>
      <c r="T343" s="201">
        <f>S343*H343</f>
        <v>0</v>
      </c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R343" s="202" t="s">
        <v>311</v>
      </c>
      <c r="AT343" s="202" t="s">
        <v>223</v>
      </c>
      <c r="AU343" s="202" t="s">
        <v>168</v>
      </c>
      <c r="AY343" s="19" t="s">
        <v>221</v>
      </c>
      <c r="BE343" s="203">
        <f>IF(N343="základní",J343,0)</f>
        <v>0</v>
      </c>
      <c r="BF343" s="203">
        <f>IF(N343="snížená",J343,0)</f>
        <v>0</v>
      </c>
      <c r="BG343" s="203">
        <f>IF(N343="zákl. přenesená",J343,0)</f>
        <v>0</v>
      </c>
      <c r="BH343" s="203">
        <f>IF(N343="sníž. přenesená",J343,0)</f>
        <v>0</v>
      </c>
      <c r="BI343" s="203">
        <f>IF(N343="nulová",J343,0)</f>
        <v>0</v>
      </c>
      <c r="BJ343" s="19" t="s">
        <v>82</v>
      </c>
      <c r="BK343" s="203">
        <f>ROUND(I343*H343,2)</f>
        <v>0</v>
      </c>
      <c r="BL343" s="19" t="s">
        <v>311</v>
      </c>
      <c r="BM343" s="202" t="s">
        <v>1074</v>
      </c>
    </row>
    <row r="344" spans="1:47" s="2" customFormat="1" ht="11.25">
      <c r="A344" s="36"/>
      <c r="B344" s="37"/>
      <c r="C344" s="38"/>
      <c r="D344" s="204" t="s">
        <v>229</v>
      </c>
      <c r="E344" s="38"/>
      <c r="F344" s="205" t="s">
        <v>1567</v>
      </c>
      <c r="G344" s="38"/>
      <c r="H344" s="38"/>
      <c r="I344" s="111"/>
      <c r="J344" s="38"/>
      <c r="K344" s="38"/>
      <c r="L344" s="41"/>
      <c r="M344" s="206"/>
      <c r="N344" s="207"/>
      <c r="O344" s="66"/>
      <c r="P344" s="66"/>
      <c r="Q344" s="66"/>
      <c r="R344" s="66"/>
      <c r="S344" s="66"/>
      <c r="T344" s="67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T344" s="19" t="s">
        <v>229</v>
      </c>
      <c r="AU344" s="19" t="s">
        <v>168</v>
      </c>
    </row>
    <row r="345" spans="1:65" s="2" customFormat="1" ht="16.5" customHeight="1">
      <c r="A345" s="36"/>
      <c r="B345" s="37"/>
      <c r="C345" s="191" t="s">
        <v>681</v>
      </c>
      <c r="D345" s="191" t="s">
        <v>223</v>
      </c>
      <c r="E345" s="192" t="s">
        <v>1568</v>
      </c>
      <c r="F345" s="193" t="s">
        <v>1569</v>
      </c>
      <c r="G345" s="194" t="s">
        <v>129</v>
      </c>
      <c r="H345" s="195">
        <v>500</v>
      </c>
      <c r="I345" s="196"/>
      <c r="J345" s="197">
        <f>ROUND(I345*H345,2)</f>
        <v>0</v>
      </c>
      <c r="K345" s="193" t="s">
        <v>21</v>
      </c>
      <c r="L345" s="41"/>
      <c r="M345" s="198" t="s">
        <v>21</v>
      </c>
      <c r="N345" s="199" t="s">
        <v>45</v>
      </c>
      <c r="O345" s="66"/>
      <c r="P345" s="200">
        <f>O345*H345</f>
        <v>0</v>
      </c>
      <c r="Q345" s="200">
        <v>0</v>
      </c>
      <c r="R345" s="200">
        <f>Q345*H345</f>
        <v>0</v>
      </c>
      <c r="S345" s="200">
        <v>0</v>
      </c>
      <c r="T345" s="201">
        <f>S345*H345</f>
        <v>0</v>
      </c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R345" s="202" t="s">
        <v>311</v>
      </c>
      <c r="AT345" s="202" t="s">
        <v>223</v>
      </c>
      <c r="AU345" s="202" t="s">
        <v>168</v>
      </c>
      <c r="AY345" s="19" t="s">
        <v>221</v>
      </c>
      <c r="BE345" s="203">
        <f>IF(N345="základní",J345,0)</f>
        <v>0</v>
      </c>
      <c r="BF345" s="203">
        <f>IF(N345="snížená",J345,0)</f>
        <v>0</v>
      </c>
      <c r="BG345" s="203">
        <f>IF(N345="zákl. přenesená",J345,0)</f>
        <v>0</v>
      </c>
      <c r="BH345" s="203">
        <f>IF(N345="sníž. přenesená",J345,0)</f>
        <v>0</v>
      </c>
      <c r="BI345" s="203">
        <f>IF(N345="nulová",J345,0)</f>
        <v>0</v>
      </c>
      <c r="BJ345" s="19" t="s">
        <v>82</v>
      </c>
      <c r="BK345" s="203">
        <f>ROUND(I345*H345,2)</f>
        <v>0</v>
      </c>
      <c r="BL345" s="19" t="s">
        <v>311</v>
      </c>
      <c r="BM345" s="202" t="s">
        <v>1084</v>
      </c>
    </row>
    <row r="346" spans="1:47" s="2" customFormat="1" ht="11.25">
      <c r="A346" s="36"/>
      <c r="B346" s="37"/>
      <c r="C346" s="38"/>
      <c r="D346" s="204" t="s">
        <v>229</v>
      </c>
      <c r="E346" s="38"/>
      <c r="F346" s="205" t="s">
        <v>1569</v>
      </c>
      <c r="G346" s="38"/>
      <c r="H346" s="38"/>
      <c r="I346" s="111"/>
      <c r="J346" s="38"/>
      <c r="K346" s="38"/>
      <c r="L346" s="41"/>
      <c r="M346" s="206"/>
      <c r="N346" s="207"/>
      <c r="O346" s="66"/>
      <c r="P346" s="66"/>
      <c r="Q346" s="66"/>
      <c r="R346" s="66"/>
      <c r="S346" s="66"/>
      <c r="T346" s="67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T346" s="19" t="s">
        <v>229</v>
      </c>
      <c r="AU346" s="19" t="s">
        <v>168</v>
      </c>
    </row>
    <row r="347" spans="1:65" s="2" customFormat="1" ht="21.75" customHeight="1">
      <c r="A347" s="36"/>
      <c r="B347" s="37"/>
      <c r="C347" s="191" t="s">
        <v>688</v>
      </c>
      <c r="D347" s="191" t="s">
        <v>223</v>
      </c>
      <c r="E347" s="192" t="s">
        <v>1570</v>
      </c>
      <c r="F347" s="193" t="s">
        <v>1571</v>
      </c>
      <c r="G347" s="194" t="s">
        <v>129</v>
      </c>
      <c r="H347" s="195">
        <v>500</v>
      </c>
      <c r="I347" s="196"/>
      <c r="J347" s="197">
        <f>ROUND(I347*H347,2)</f>
        <v>0</v>
      </c>
      <c r="K347" s="193" t="s">
        <v>21</v>
      </c>
      <c r="L347" s="41"/>
      <c r="M347" s="198" t="s">
        <v>21</v>
      </c>
      <c r="N347" s="199" t="s">
        <v>45</v>
      </c>
      <c r="O347" s="66"/>
      <c r="P347" s="200">
        <f>O347*H347</f>
        <v>0</v>
      </c>
      <c r="Q347" s="200">
        <v>0</v>
      </c>
      <c r="R347" s="200">
        <f>Q347*H347</f>
        <v>0</v>
      </c>
      <c r="S347" s="200">
        <v>0</v>
      </c>
      <c r="T347" s="201">
        <f>S347*H347</f>
        <v>0</v>
      </c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R347" s="202" t="s">
        <v>311</v>
      </c>
      <c r="AT347" s="202" t="s">
        <v>223</v>
      </c>
      <c r="AU347" s="202" t="s">
        <v>168</v>
      </c>
      <c r="AY347" s="19" t="s">
        <v>221</v>
      </c>
      <c r="BE347" s="203">
        <f>IF(N347="základní",J347,0)</f>
        <v>0</v>
      </c>
      <c r="BF347" s="203">
        <f>IF(N347="snížená",J347,0)</f>
        <v>0</v>
      </c>
      <c r="BG347" s="203">
        <f>IF(N347="zákl. přenesená",J347,0)</f>
        <v>0</v>
      </c>
      <c r="BH347" s="203">
        <f>IF(N347="sníž. přenesená",J347,0)</f>
        <v>0</v>
      </c>
      <c r="BI347" s="203">
        <f>IF(N347="nulová",J347,0)</f>
        <v>0</v>
      </c>
      <c r="BJ347" s="19" t="s">
        <v>82</v>
      </c>
      <c r="BK347" s="203">
        <f>ROUND(I347*H347,2)</f>
        <v>0</v>
      </c>
      <c r="BL347" s="19" t="s">
        <v>311</v>
      </c>
      <c r="BM347" s="202" t="s">
        <v>1095</v>
      </c>
    </row>
    <row r="348" spans="1:47" s="2" customFormat="1" ht="11.25">
      <c r="A348" s="36"/>
      <c r="B348" s="37"/>
      <c r="C348" s="38"/>
      <c r="D348" s="204" t="s">
        <v>229</v>
      </c>
      <c r="E348" s="38"/>
      <c r="F348" s="205" t="s">
        <v>1571</v>
      </c>
      <c r="G348" s="38"/>
      <c r="H348" s="38"/>
      <c r="I348" s="111"/>
      <c r="J348" s="38"/>
      <c r="K348" s="38"/>
      <c r="L348" s="41"/>
      <c r="M348" s="206"/>
      <c r="N348" s="207"/>
      <c r="O348" s="66"/>
      <c r="P348" s="66"/>
      <c r="Q348" s="66"/>
      <c r="R348" s="66"/>
      <c r="S348" s="66"/>
      <c r="T348" s="67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T348" s="19" t="s">
        <v>229</v>
      </c>
      <c r="AU348" s="19" t="s">
        <v>168</v>
      </c>
    </row>
    <row r="349" spans="1:65" s="2" customFormat="1" ht="16.5" customHeight="1">
      <c r="A349" s="36"/>
      <c r="B349" s="37"/>
      <c r="C349" s="191" t="s">
        <v>694</v>
      </c>
      <c r="D349" s="191" t="s">
        <v>223</v>
      </c>
      <c r="E349" s="192" t="s">
        <v>1572</v>
      </c>
      <c r="F349" s="193" t="s">
        <v>1573</v>
      </c>
      <c r="G349" s="194" t="s">
        <v>167</v>
      </c>
      <c r="H349" s="195">
        <v>68</v>
      </c>
      <c r="I349" s="196"/>
      <c r="J349" s="197">
        <f>ROUND(I349*H349,2)</f>
        <v>0</v>
      </c>
      <c r="K349" s="193" t="s">
        <v>21</v>
      </c>
      <c r="L349" s="41"/>
      <c r="M349" s="198" t="s">
        <v>21</v>
      </c>
      <c r="N349" s="199" t="s">
        <v>45</v>
      </c>
      <c r="O349" s="66"/>
      <c r="P349" s="200">
        <f>O349*H349</f>
        <v>0</v>
      </c>
      <c r="Q349" s="200">
        <v>0</v>
      </c>
      <c r="R349" s="200">
        <f>Q349*H349</f>
        <v>0</v>
      </c>
      <c r="S349" s="200">
        <v>0</v>
      </c>
      <c r="T349" s="201">
        <f>S349*H349</f>
        <v>0</v>
      </c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R349" s="202" t="s">
        <v>311</v>
      </c>
      <c r="AT349" s="202" t="s">
        <v>223</v>
      </c>
      <c r="AU349" s="202" t="s">
        <v>168</v>
      </c>
      <c r="AY349" s="19" t="s">
        <v>221</v>
      </c>
      <c r="BE349" s="203">
        <f>IF(N349="základní",J349,0)</f>
        <v>0</v>
      </c>
      <c r="BF349" s="203">
        <f>IF(N349="snížená",J349,0)</f>
        <v>0</v>
      </c>
      <c r="BG349" s="203">
        <f>IF(N349="zákl. přenesená",J349,0)</f>
        <v>0</v>
      </c>
      <c r="BH349" s="203">
        <f>IF(N349="sníž. přenesená",J349,0)</f>
        <v>0</v>
      </c>
      <c r="BI349" s="203">
        <f>IF(N349="nulová",J349,0)</f>
        <v>0</v>
      </c>
      <c r="BJ349" s="19" t="s">
        <v>82</v>
      </c>
      <c r="BK349" s="203">
        <f>ROUND(I349*H349,2)</f>
        <v>0</v>
      </c>
      <c r="BL349" s="19" t="s">
        <v>311</v>
      </c>
      <c r="BM349" s="202" t="s">
        <v>1107</v>
      </c>
    </row>
    <row r="350" spans="1:47" s="2" customFormat="1" ht="11.25">
      <c r="A350" s="36"/>
      <c r="B350" s="37"/>
      <c r="C350" s="38"/>
      <c r="D350" s="204" t="s">
        <v>229</v>
      </c>
      <c r="E350" s="38"/>
      <c r="F350" s="205" t="s">
        <v>1573</v>
      </c>
      <c r="G350" s="38"/>
      <c r="H350" s="38"/>
      <c r="I350" s="111"/>
      <c r="J350" s="38"/>
      <c r="K350" s="38"/>
      <c r="L350" s="41"/>
      <c r="M350" s="206"/>
      <c r="N350" s="207"/>
      <c r="O350" s="66"/>
      <c r="P350" s="66"/>
      <c r="Q350" s="66"/>
      <c r="R350" s="66"/>
      <c r="S350" s="66"/>
      <c r="T350" s="67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T350" s="19" t="s">
        <v>229</v>
      </c>
      <c r="AU350" s="19" t="s">
        <v>168</v>
      </c>
    </row>
    <row r="351" spans="1:65" s="2" customFormat="1" ht="16.5" customHeight="1">
      <c r="A351" s="36"/>
      <c r="B351" s="37"/>
      <c r="C351" s="191" t="s">
        <v>699</v>
      </c>
      <c r="D351" s="191" t="s">
        <v>223</v>
      </c>
      <c r="E351" s="192" t="s">
        <v>1574</v>
      </c>
      <c r="F351" s="193" t="s">
        <v>1575</v>
      </c>
      <c r="G351" s="194" t="s">
        <v>167</v>
      </c>
      <c r="H351" s="195">
        <v>40</v>
      </c>
      <c r="I351" s="196"/>
      <c r="J351" s="197">
        <f>ROUND(I351*H351,2)</f>
        <v>0</v>
      </c>
      <c r="K351" s="193" t="s">
        <v>21</v>
      </c>
      <c r="L351" s="41"/>
      <c r="M351" s="198" t="s">
        <v>21</v>
      </c>
      <c r="N351" s="199" t="s">
        <v>45</v>
      </c>
      <c r="O351" s="66"/>
      <c r="P351" s="200">
        <f>O351*H351</f>
        <v>0</v>
      </c>
      <c r="Q351" s="200">
        <v>0</v>
      </c>
      <c r="R351" s="200">
        <f>Q351*H351</f>
        <v>0</v>
      </c>
      <c r="S351" s="200">
        <v>0</v>
      </c>
      <c r="T351" s="201">
        <f>S351*H351</f>
        <v>0</v>
      </c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R351" s="202" t="s">
        <v>311</v>
      </c>
      <c r="AT351" s="202" t="s">
        <v>223</v>
      </c>
      <c r="AU351" s="202" t="s">
        <v>168</v>
      </c>
      <c r="AY351" s="19" t="s">
        <v>221</v>
      </c>
      <c r="BE351" s="203">
        <f>IF(N351="základní",J351,0)</f>
        <v>0</v>
      </c>
      <c r="BF351" s="203">
        <f>IF(N351="snížená",J351,0)</f>
        <v>0</v>
      </c>
      <c r="BG351" s="203">
        <f>IF(N351="zákl. přenesená",J351,0)</f>
        <v>0</v>
      </c>
      <c r="BH351" s="203">
        <f>IF(N351="sníž. přenesená",J351,0)</f>
        <v>0</v>
      </c>
      <c r="BI351" s="203">
        <f>IF(N351="nulová",J351,0)</f>
        <v>0</v>
      </c>
      <c r="BJ351" s="19" t="s">
        <v>82</v>
      </c>
      <c r="BK351" s="203">
        <f>ROUND(I351*H351,2)</f>
        <v>0</v>
      </c>
      <c r="BL351" s="19" t="s">
        <v>311</v>
      </c>
      <c r="BM351" s="202" t="s">
        <v>1127</v>
      </c>
    </row>
    <row r="352" spans="1:47" s="2" customFormat="1" ht="11.25">
      <c r="A352" s="36"/>
      <c r="B352" s="37"/>
      <c r="C352" s="38"/>
      <c r="D352" s="204" t="s">
        <v>229</v>
      </c>
      <c r="E352" s="38"/>
      <c r="F352" s="205" t="s">
        <v>1575</v>
      </c>
      <c r="G352" s="38"/>
      <c r="H352" s="38"/>
      <c r="I352" s="111"/>
      <c r="J352" s="38"/>
      <c r="K352" s="38"/>
      <c r="L352" s="41"/>
      <c r="M352" s="206"/>
      <c r="N352" s="207"/>
      <c r="O352" s="66"/>
      <c r="P352" s="66"/>
      <c r="Q352" s="66"/>
      <c r="R352" s="66"/>
      <c r="S352" s="66"/>
      <c r="T352" s="67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T352" s="19" t="s">
        <v>229</v>
      </c>
      <c r="AU352" s="19" t="s">
        <v>168</v>
      </c>
    </row>
    <row r="353" spans="2:51" s="13" customFormat="1" ht="11.25">
      <c r="B353" s="208"/>
      <c r="C353" s="209"/>
      <c r="D353" s="204" t="s">
        <v>231</v>
      </c>
      <c r="E353" s="210" t="s">
        <v>21</v>
      </c>
      <c r="F353" s="211" t="s">
        <v>1576</v>
      </c>
      <c r="G353" s="209"/>
      <c r="H353" s="212">
        <v>24</v>
      </c>
      <c r="I353" s="213"/>
      <c r="J353" s="209"/>
      <c r="K353" s="209"/>
      <c r="L353" s="214"/>
      <c r="M353" s="215"/>
      <c r="N353" s="216"/>
      <c r="O353" s="216"/>
      <c r="P353" s="216"/>
      <c r="Q353" s="216"/>
      <c r="R353" s="216"/>
      <c r="S353" s="216"/>
      <c r="T353" s="217"/>
      <c r="AT353" s="218" t="s">
        <v>231</v>
      </c>
      <c r="AU353" s="218" t="s">
        <v>168</v>
      </c>
      <c r="AV353" s="13" t="s">
        <v>84</v>
      </c>
      <c r="AW353" s="13" t="s">
        <v>33</v>
      </c>
      <c r="AX353" s="13" t="s">
        <v>74</v>
      </c>
      <c r="AY353" s="218" t="s">
        <v>221</v>
      </c>
    </row>
    <row r="354" spans="2:51" s="13" customFormat="1" ht="11.25">
      <c r="B354" s="208"/>
      <c r="C354" s="209"/>
      <c r="D354" s="204" t="s">
        <v>231</v>
      </c>
      <c r="E354" s="210" t="s">
        <v>21</v>
      </c>
      <c r="F354" s="211" t="s">
        <v>1577</v>
      </c>
      <c r="G354" s="209"/>
      <c r="H354" s="212">
        <v>16</v>
      </c>
      <c r="I354" s="213"/>
      <c r="J354" s="209"/>
      <c r="K354" s="209"/>
      <c r="L354" s="214"/>
      <c r="M354" s="215"/>
      <c r="N354" s="216"/>
      <c r="O354" s="216"/>
      <c r="P354" s="216"/>
      <c r="Q354" s="216"/>
      <c r="R354" s="216"/>
      <c r="S354" s="216"/>
      <c r="T354" s="217"/>
      <c r="AT354" s="218" t="s">
        <v>231</v>
      </c>
      <c r="AU354" s="218" t="s">
        <v>168</v>
      </c>
      <c r="AV354" s="13" t="s">
        <v>84</v>
      </c>
      <c r="AW354" s="13" t="s">
        <v>33</v>
      </c>
      <c r="AX354" s="13" t="s">
        <v>74</v>
      </c>
      <c r="AY354" s="218" t="s">
        <v>221</v>
      </c>
    </row>
    <row r="355" spans="2:51" s="14" customFormat="1" ht="11.25">
      <c r="B355" s="219"/>
      <c r="C355" s="220"/>
      <c r="D355" s="204" t="s">
        <v>231</v>
      </c>
      <c r="E355" s="221" t="s">
        <v>21</v>
      </c>
      <c r="F355" s="222" t="s">
        <v>239</v>
      </c>
      <c r="G355" s="220"/>
      <c r="H355" s="223">
        <v>40</v>
      </c>
      <c r="I355" s="224"/>
      <c r="J355" s="220"/>
      <c r="K355" s="220"/>
      <c r="L355" s="225"/>
      <c r="M355" s="226"/>
      <c r="N355" s="227"/>
      <c r="O355" s="227"/>
      <c r="P355" s="227"/>
      <c r="Q355" s="227"/>
      <c r="R355" s="227"/>
      <c r="S355" s="227"/>
      <c r="T355" s="228"/>
      <c r="AT355" s="229" t="s">
        <v>231</v>
      </c>
      <c r="AU355" s="229" t="s">
        <v>168</v>
      </c>
      <c r="AV355" s="14" t="s">
        <v>227</v>
      </c>
      <c r="AW355" s="14" t="s">
        <v>33</v>
      </c>
      <c r="AX355" s="14" t="s">
        <v>82</v>
      </c>
      <c r="AY355" s="229" t="s">
        <v>221</v>
      </c>
    </row>
    <row r="356" spans="1:65" s="2" customFormat="1" ht="16.5" customHeight="1">
      <c r="A356" s="36"/>
      <c r="B356" s="37"/>
      <c r="C356" s="191" t="s">
        <v>706</v>
      </c>
      <c r="D356" s="191" t="s">
        <v>223</v>
      </c>
      <c r="E356" s="192" t="s">
        <v>1578</v>
      </c>
      <c r="F356" s="193" t="s">
        <v>1579</v>
      </c>
      <c r="G356" s="194" t="s">
        <v>1313</v>
      </c>
      <c r="H356" s="195">
        <v>1</v>
      </c>
      <c r="I356" s="196"/>
      <c r="J356" s="197">
        <f>ROUND(I356*H356,2)</f>
        <v>0</v>
      </c>
      <c r="K356" s="193" t="s">
        <v>21</v>
      </c>
      <c r="L356" s="41"/>
      <c r="M356" s="198" t="s">
        <v>21</v>
      </c>
      <c r="N356" s="199" t="s">
        <v>45</v>
      </c>
      <c r="O356" s="66"/>
      <c r="P356" s="200">
        <f>O356*H356</f>
        <v>0</v>
      </c>
      <c r="Q356" s="200">
        <v>0</v>
      </c>
      <c r="R356" s="200">
        <f>Q356*H356</f>
        <v>0</v>
      </c>
      <c r="S356" s="200">
        <v>0</v>
      </c>
      <c r="T356" s="201">
        <f>S356*H356</f>
        <v>0</v>
      </c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R356" s="202" t="s">
        <v>311</v>
      </c>
      <c r="AT356" s="202" t="s">
        <v>223</v>
      </c>
      <c r="AU356" s="202" t="s">
        <v>168</v>
      </c>
      <c r="AY356" s="19" t="s">
        <v>221</v>
      </c>
      <c r="BE356" s="203">
        <f>IF(N356="základní",J356,0)</f>
        <v>0</v>
      </c>
      <c r="BF356" s="203">
        <f>IF(N356="snížená",J356,0)</f>
        <v>0</v>
      </c>
      <c r="BG356" s="203">
        <f>IF(N356="zákl. přenesená",J356,0)</f>
        <v>0</v>
      </c>
      <c r="BH356" s="203">
        <f>IF(N356="sníž. přenesená",J356,0)</f>
        <v>0</v>
      </c>
      <c r="BI356" s="203">
        <f>IF(N356="nulová",J356,0)</f>
        <v>0</v>
      </c>
      <c r="BJ356" s="19" t="s">
        <v>82</v>
      </c>
      <c r="BK356" s="203">
        <f>ROUND(I356*H356,2)</f>
        <v>0</v>
      </c>
      <c r="BL356" s="19" t="s">
        <v>311</v>
      </c>
      <c r="BM356" s="202" t="s">
        <v>1137</v>
      </c>
    </row>
    <row r="357" spans="1:47" s="2" customFormat="1" ht="11.25">
      <c r="A357" s="36"/>
      <c r="B357" s="37"/>
      <c r="C357" s="38"/>
      <c r="D357" s="204" t="s">
        <v>229</v>
      </c>
      <c r="E357" s="38"/>
      <c r="F357" s="205" t="s">
        <v>1579</v>
      </c>
      <c r="G357" s="38"/>
      <c r="H357" s="38"/>
      <c r="I357" s="111"/>
      <c r="J357" s="38"/>
      <c r="K357" s="38"/>
      <c r="L357" s="41"/>
      <c r="M357" s="206"/>
      <c r="N357" s="207"/>
      <c r="O357" s="66"/>
      <c r="P357" s="66"/>
      <c r="Q357" s="66"/>
      <c r="R357" s="66"/>
      <c r="S357" s="66"/>
      <c r="T357" s="67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T357" s="19" t="s">
        <v>229</v>
      </c>
      <c r="AU357" s="19" t="s">
        <v>168</v>
      </c>
    </row>
    <row r="358" spans="1:65" s="2" customFormat="1" ht="16.5" customHeight="1">
      <c r="A358" s="36"/>
      <c r="B358" s="37"/>
      <c r="C358" s="191" t="s">
        <v>712</v>
      </c>
      <c r="D358" s="191" t="s">
        <v>223</v>
      </c>
      <c r="E358" s="192" t="s">
        <v>1580</v>
      </c>
      <c r="F358" s="193" t="s">
        <v>1581</v>
      </c>
      <c r="G358" s="194" t="s">
        <v>1443</v>
      </c>
      <c r="H358" s="269"/>
      <c r="I358" s="196"/>
      <c r="J358" s="197">
        <f>ROUND(I358*H358,2)</f>
        <v>0</v>
      </c>
      <c r="K358" s="193" t="s">
        <v>21</v>
      </c>
      <c r="L358" s="41"/>
      <c r="M358" s="198" t="s">
        <v>21</v>
      </c>
      <c r="N358" s="199" t="s">
        <v>45</v>
      </c>
      <c r="O358" s="66"/>
      <c r="P358" s="200">
        <f>O358*H358</f>
        <v>0</v>
      </c>
      <c r="Q358" s="200">
        <v>0</v>
      </c>
      <c r="R358" s="200">
        <f>Q358*H358</f>
        <v>0</v>
      </c>
      <c r="S358" s="200">
        <v>0</v>
      </c>
      <c r="T358" s="201">
        <f>S358*H358</f>
        <v>0</v>
      </c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R358" s="202" t="s">
        <v>1444</v>
      </c>
      <c r="AT358" s="202" t="s">
        <v>223</v>
      </c>
      <c r="AU358" s="202" t="s">
        <v>168</v>
      </c>
      <c r="AY358" s="19" t="s">
        <v>221</v>
      </c>
      <c r="BE358" s="203">
        <f>IF(N358="základní",J358,0)</f>
        <v>0</v>
      </c>
      <c r="BF358" s="203">
        <f>IF(N358="snížená",J358,0)</f>
        <v>0</v>
      </c>
      <c r="BG358" s="203">
        <f>IF(N358="zákl. přenesená",J358,0)</f>
        <v>0</v>
      </c>
      <c r="BH358" s="203">
        <f>IF(N358="sníž. přenesená",J358,0)</f>
        <v>0</v>
      </c>
      <c r="BI358" s="203">
        <f>IF(N358="nulová",J358,0)</f>
        <v>0</v>
      </c>
      <c r="BJ358" s="19" t="s">
        <v>82</v>
      </c>
      <c r="BK358" s="203">
        <f>ROUND(I358*H358,2)</f>
        <v>0</v>
      </c>
      <c r="BL358" s="19" t="s">
        <v>1444</v>
      </c>
      <c r="BM358" s="202" t="s">
        <v>1153</v>
      </c>
    </row>
    <row r="359" spans="1:47" s="2" customFormat="1" ht="11.25">
      <c r="A359" s="36"/>
      <c r="B359" s="37"/>
      <c r="C359" s="38"/>
      <c r="D359" s="204" t="s">
        <v>229</v>
      </c>
      <c r="E359" s="38"/>
      <c r="F359" s="205" t="s">
        <v>1581</v>
      </c>
      <c r="G359" s="38"/>
      <c r="H359" s="38"/>
      <c r="I359" s="111"/>
      <c r="J359" s="38"/>
      <c r="K359" s="38"/>
      <c r="L359" s="41"/>
      <c r="M359" s="206"/>
      <c r="N359" s="207"/>
      <c r="O359" s="66"/>
      <c r="P359" s="66"/>
      <c r="Q359" s="66"/>
      <c r="R359" s="66"/>
      <c r="S359" s="66"/>
      <c r="T359" s="67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T359" s="19" t="s">
        <v>229</v>
      </c>
      <c r="AU359" s="19" t="s">
        <v>168</v>
      </c>
    </row>
    <row r="360" spans="2:63" s="12" customFormat="1" ht="22.9" customHeight="1">
      <c r="B360" s="175"/>
      <c r="C360" s="176"/>
      <c r="D360" s="177" t="s">
        <v>73</v>
      </c>
      <c r="E360" s="189" t="s">
        <v>1582</v>
      </c>
      <c r="F360" s="189" t="s">
        <v>1583</v>
      </c>
      <c r="G360" s="176"/>
      <c r="H360" s="176"/>
      <c r="I360" s="179"/>
      <c r="J360" s="190">
        <f>BK360</f>
        <v>0</v>
      </c>
      <c r="K360" s="176"/>
      <c r="L360" s="181"/>
      <c r="M360" s="182"/>
      <c r="N360" s="183"/>
      <c r="O360" s="183"/>
      <c r="P360" s="184">
        <f>P361+P372+P381+P392+P403+P414+P427+P436</f>
        <v>0</v>
      </c>
      <c r="Q360" s="183"/>
      <c r="R360" s="184">
        <f>R361+R372+R381+R392+R403+R414+R427+R436</f>
        <v>0</v>
      </c>
      <c r="S360" s="183"/>
      <c r="T360" s="185">
        <f>T361+T372+T381+T392+T403+T414+T427+T436</f>
        <v>0</v>
      </c>
      <c r="AR360" s="186" t="s">
        <v>82</v>
      </c>
      <c r="AT360" s="187" t="s">
        <v>73</v>
      </c>
      <c r="AU360" s="187" t="s">
        <v>82</v>
      </c>
      <c r="AY360" s="186" t="s">
        <v>221</v>
      </c>
      <c r="BK360" s="188">
        <f>BK361+BK372+BK381+BK392+BK403+BK414+BK427+BK436</f>
        <v>0</v>
      </c>
    </row>
    <row r="361" spans="2:63" s="12" customFormat="1" ht="20.85" customHeight="1">
      <c r="B361" s="175"/>
      <c r="C361" s="176"/>
      <c r="D361" s="177" t="s">
        <v>73</v>
      </c>
      <c r="E361" s="189" t="s">
        <v>1584</v>
      </c>
      <c r="F361" s="189" t="s">
        <v>1585</v>
      </c>
      <c r="G361" s="176"/>
      <c r="H361" s="176"/>
      <c r="I361" s="179"/>
      <c r="J361" s="190">
        <f>BK361</f>
        <v>0</v>
      </c>
      <c r="K361" s="176"/>
      <c r="L361" s="181"/>
      <c r="M361" s="182"/>
      <c r="N361" s="183"/>
      <c r="O361" s="183"/>
      <c r="P361" s="184">
        <f>SUM(P362:P371)</f>
        <v>0</v>
      </c>
      <c r="Q361" s="183"/>
      <c r="R361" s="184">
        <f>SUM(R362:R371)</f>
        <v>0</v>
      </c>
      <c r="S361" s="183"/>
      <c r="T361" s="185">
        <f>SUM(T362:T371)</f>
        <v>0</v>
      </c>
      <c r="AR361" s="186" t="s">
        <v>82</v>
      </c>
      <c r="AT361" s="187" t="s">
        <v>73</v>
      </c>
      <c r="AU361" s="187" t="s">
        <v>84</v>
      </c>
      <c r="AY361" s="186" t="s">
        <v>221</v>
      </c>
      <c r="BK361" s="188">
        <f>SUM(BK362:BK371)</f>
        <v>0</v>
      </c>
    </row>
    <row r="362" spans="1:65" s="2" customFormat="1" ht="21.75" customHeight="1">
      <c r="A362" s="36"/>
      <c r="B362" s="37"/>
      <c r="C362" s="191" t="s">
        <v>719</v>
      </c>
      <c r="D362" s="191" t="s">
        <v>223</v>
      </c>
      <c r="E362" s="192" t="s">
        <v>1586</v>
      </c>
      <c r="F362" s="193" t="s">
        <v>1587</v>
      </c>
      <c r="G362" s="194" t="s">
        <v>167</v>
      </c>
      <c r="H362" s="195">
        <v>9</v>
      </c>
      <c r="I362" s="196"/>
      <c r="J362" s="197">
        <f>ROUND(I362*H362,2)</f>
        <v>0</v>
      </c>
      <c r="K362" s="193" t="s">
        <v>21</v>
      </c>
      <c r="L362" s="41"/>
      <c r="M362" s="198" t="s">
        <v>21</v>
      </c>
      <c r="N362" s="199" t="s">
        <v>45</v>
      </c>
      <c r="O362" s="66"/>
      <c r="P362" s="200">
        <f>O362*H362</f>
        <v>0</v>
      </c>
      <c r="Q362" s="200">
        <v>0</v>
      </c>
      <c r="R362" s="200">
        <f>Q362*H362</f>
        <v>0</v>
      </c>
      <c r="S362" s="200">
        <v>0</v>
      </c>
      <c r="T362" s="201">
        <f>S362*H362</f>
        <v>0</v>
      </c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R362" s="202" t="s">
        <v>311</v>
      </c>
      <c r="AT362" s="202" t="s">
        <v>223</v>
      </c>
      <c r="AU362" s="202" t="s">
        <v>168</v>
      </c>
      <c r="AY362" s="19" t="s">
        <v>221</v>
      </c>
      <c r="BE362" s="203">
        <f>IF(N362="základní",J362,0)</f>
        <v>0</v>
      </c>
      <c r="BF362" s="203">
        <f>IF(N362="snížená",J362,0)</f>
        <v>0</v>
      </c>
      <c r="BG362" s="203">
        <f>IF(N362="zákl. přenesená",J362,0)</f>
        <v>0</v>
      </c>
      <c r="BH362" s="203">
        <f>IF(N362="sníž. přenesená",J362,0)</f>
        <v>0</v>
      </c>
      <c r="BI362" s="203">
        <f>IF(N362="nulová",J362,0)</f>
        <v>0</v>
      </c>
      <c r="BJ362" s="19" t="s">
        <v>82</v>
      </c>
      <c r="BK362" s="203">
        <f>ROUND(I362*H362,2)</f>
        <v>0</v>
      </c>
      <c r="BL362" s="19" t="s">
        <v>311</v>
      </c>
      <c r="BM362" s="202" t="s">
        <v>1164</v>
      </c>
    </row>
    <row r="363" spans="1:47" s="2" customFormat="1" ht="19.5">
      <c r="A363" s="36"/>
      <c r="B363" s="37"/>
      <c r="C363" s="38"/>
      <c r="D363" s="204" t="s">
        <v>229</v>
      </c>
      <c r="E363" s="38"/>
      <c r="F363" s="205" t="s">
        <v>1587</v>
      </c>
      <c r="G363" s="38"/>
      <c r="H363" s="38"/>
      <c r="I363" s="111"/>
      <c r="J363" s="38"/>
      <c r="K363" s="38"/>
      <c r="L363" s="41"/>
      <c r="M363" s="206"/>
      <c r="N363" s="207"/>
      <c r="O363" s="66"/>
      <c r="P363" s="66"/>
      <c r="Q363" s="66"/>
      <c r="R363" s="66"/>
      <c r="S363" s="66"/>
      <c r="T363" s="67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T363" s="19" t="s">
        <v>229</v>
      </c>
      <c r="AU363" s="19" t="s">
        <v>168</v>
      </c>
    </row>
    <row r="364" spans="1:65" s="2" customFormat="1" ht="33" customHeight="1">
      <c r="A364" s="36"/>
      <c r="B364" s="37"/>
      <c r="C364" s="191" t="s">
        <v>725</v>
      </c>
      <c r="D364" s="191" t="s">
        <v>223</v>
      </c>
      <c r="E364" s="192" t="s">
        <v>1588</v>
      </c>
      <c r="F364" s="193" t="s">
        <v>1589</v>
      </c>
      <c r="G364" s="194" t="s">
        <v>167</v>
      </c>
      <c r="H364" s="195">
        <v>9</v>
      </c>
      <c r="I364" s="196"/>
      <c r="J364" s="197">
        <f>ROUND(I364*H364,2)</f>
        <v>0</v>
      </c>
      <c r="K364" s="193" t="s">
        <v>21</v>
      </c>
      <c r="L364" s="41"/>
      <c r="M364" s="198" t="s">
        <v>21</v>
      </c>
      <c r="N364" s="199" t="s">
        <v>45</v>
      </c>
      <c r="O364" s="66"/>
      <c r="P364" s="200">
        <f>O364*H364</f>
        <v>0</v>
      </c>
      <c r="Q364" s="200">
        <v>0</v>
      </c>
      <c r="R364" s="200">
        <f>Q364*H364</f>
        <v>0</v>
      </c>
      <c r="S364" s="200">
        <v>0</v>
      </c>
      <c r="T364" s="201">
        <f>S364*H364</f>
        <v>0</v>
      </c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R364" s="202" t="s">
        <v>311</v>
      </c>
      <c r="AT364" s="202" t="s">
        <v>223</v>
      </c>
      <c r="AU364" s="202" t="s">
        <v>168</v>
      </c>
      <c r="AY364" s="19" t="s">
        <v>221</v>
      </c>
      <c r="BE364" s="203">
        <f>IF(N364="základní",J364,0)</f>
        <v>0</v>
      </c>
      <c r="BF364" s="203">
        <f>IF(N364="snížená",J364,0)</f>
        <v>0</v>
      </c>
      <c r="BG364" s="203">
        <f>IF(N364="zákl. přenesená",J364,0)</f>
        <v>0</v>
      </c>
      <c r="BH364" s="203">
        <f>IF(N364="sníž. přenesená",J364,0)</f>
        <v>0</v>
      </c>
      <c r="BI364" s="203">
        <f>IF(N364="nulová",J364,0)</f>
        <v>0</v>
      </c>
      <c r="BJ364" s="19" t="s">
        <v>82</v>
      </c>
      <c r="BK364" s="203">
        <f>ROUND(I364*H364,2)</f>
        <v>0</v>
      </c>
      <c r="BL364" s="19" t="s">
        <v>311</v>
      </c>
      <c r="BM364" s="202" t="s">
        <v>1186</v>
      </c>
    </row>
    <row r="365" spans="1:47" s="2" customFormat="1" ht="29.25">
      <c r="A365" s="36"/>
      <c r="B365" s="37"/>
      <c r="C365" s="38"/>
      <c r="D365" s="204" t="s">
        <v>229</v>
      </c>
      <c r="E365" s="38"/>
      <c r="F365" s="205" t="s">
        <v>1589</v>
      </c>
      <c r="G365" s="38"/>
      <c r="H365" s="38"/>
      <c r="I365" s="111"/>
      <c r="J365" s="38"/>
      <c r="K365" s="38"/>
      <c r="L365" s="41"/>
      <c r="M365" s="206"/>
      <c r="N365" s="207"/>
      <c r="O365" s="66"/>
      <c r="P365" s="66"/>
      <c r="Q365" s="66"/>
      <c r="R365" s="66"/>
      <c r="S365" s="66"/>
      <c r="T365" s="67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T365" s="19" t="s">
        <v>229</v>
      </c>
      <c r="AU365" s="19" t="s">
        <v>168</v>
      </c>
    </row>
    <row r="366" spans="1:65" s="2" customFormat="1" ht="21.75" customHeight="1">
      <c r="A366" s="36"/>
      <c r="B366" s="37"/>
      <c r="C366" s="191" t="s">
        <v>730</v>
      </c>
      <c r="D366" s="191" t="s">
        <v>223</v>
      </c>
      <c r="E366" s="192" t="s">
        <v>1590</v>
      </c>
      <c r="F366" s="193" t="s">
        <v>1591</v>
      </c>
      <c r="G366" s="194" t="s">
        <v>167</v>
      </c>
      <c r="H366" s="195">
        <v>9</v>
      </c>
      <c r="I366" s="196"/>
      <c r="J366" s="197">
        <f>ROUND(I366*H366,2)</f>
        <v>0</v>
      </c>
      <c r="K366" s="193" t="s">
        <v>21</v>
      </c>
      <c r="L366" s="41"/>
      <c r="M366" s="198" t="s">
        <v>21</v>
      </c>
      <c r="N366" s="199" t="s">
        <v>45</v>
      </c>
      <c r="O366" s="66"/>
      <c r="P366" s="200">
        <f>O366*H366</f>
        <v>0</v>
      </c>
      <c r="Q366" s="200">
        <v>0</v>
      </c>
      <c r="R366" s="200">
        <f>Q366*H366</f>
        <v>0</v>
      </c>
      <c r="S366" s="200">
        <v>0</v>
      </c>
      <c r="T366" s="201">
        <f>S366*H366</f>
        <v>0</v>
      </c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R366" s="202" t="s">
        <v>311</v>
      </c>
      <c r="AT366" s="202" t="s">
        <v>223</v>
      </c>
      <c r="AU366" s="202" t="s">
        <v>168</v>
      </c>
      <c r="AY366" s="19" t="s">
        <v>221</v>
      </c>
      <c r="BE366" s="203">
        <f>IF(N366="základní",J366,0)</f>
        <v>0</v>
      </c>
      <c r="BF366" s="203">
        <f>IF(N366="snížená",J366,0)</f>
        <v>0</v>
      </c>
      <c r="BG366" s="203">
        <f>IF(N366="zákl. přenesená",J366,0)</f>
        <v>0</v>
      </c>
      <c r="BH366" s="203">
        <f>IF(N366="sníž. přenesená",J366,0)</f>
        <v>0</v>
      </c>
      <c r="BI366" s="203">
        <f>IF(N366="nulová",J366,0)</f>
        <v>0</v>
      </c>
      <c r="BJ366" s="19" t="s">
        <v>82</v>
      </c>
      <c r="BK366" s="203">
        <f>ROUND(I366*H366,2)</f>
        <v>0</v>
      </c>
      <c r="BL366" s="19" t="s">
        <v>311</v>
      </c>
      <c r="BM366" s="202" t="s">
        <v>1202</v>
      </c>
    </row>
    <row r="367" spans="1:47" s="2" customFormat="1" ht="11.25">
      <c r="A367" s="36"/>
      <c r="B367" s="37"/>
      <c r="C367" s="38"/>
      <c r="D367" s="204" t="s">
        <v>229</v>
      </c>
      <c r="E367" s="38"/>
      <c r="F367" s="205" t="s">
        <v>1591</v>
      </c>
      <c r="G367" s="38"/>
      <c r="H367" s="38"/>
      <c r="I367" s="111"/>
      <c r="J367" s="38"/>
      <c r="K367" s="38"/>
      <c r="L367" s="41"/>
      <c r="M367" s="206"/>
      <c r="N367" s="207"/>
      <c r="O367" s="66"/>
      <c r="P367" s="66"/>
      <c r="Q367" s="66"/>
      <c r="R367" s="66"/>
      <c r="S367" s="66"/>
      <c r="T367" s="67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T367" s="19" t="s">
        <v>229</v>
      </c>
      <c r="AU367" s="19" t="s">
        <v>168</v>
      </c>
    </row>
    <row r="368" spans="2:51" s="13" customFormat="1" ht="11.25">
      <c r="B368" s="208"/>
      <c r="C368" s="209"/>
      <c r="D368" s="204" t="s">
        <v>231</v>
      </c>
      <c r="E368" s="210" t="s">
        <v>21</v>
      </c>
      <c r="F368" s="211" t="s">
        <v>1592</v>
      </c>
      <c r="G368" s="209"/>
      <c r="H368" s="212">
        <v>9</v>
      </c>
      <c r="I368" s="213"/>
      <c r="J368" s="209"/>
      <c r="K368" s="209"/>
      <c r="L368" s="214"/>
      <c r="M368" s="215"/>
      <c r="N368" s="216"/>
      <c r="O368" s="216"/>
      <c r="P368" s="216"/>
      <c r="Q368" s="216"/>
      <c r="R368" s="216"/>
      <c r="S368" s="216"/>
      <c r="T368" s="217"/>
      <c r="AT368" s="218" t="s">
        <v>231</v>
      </c>
      <c r="AU368" s="218" t="s">
        <v>168</v>
      </c>
      <c r="AV368" s="13" t="s">
        <v>84</v>
      </c>
      <c r="AW368" s="13" t="s">
        <v>33</v>
      </c>
      <c r="AX368" s="13" t="s">
        <v>74</v>
      </c>
      <c r="AY368" s="218" t="s">
        <v>221</v>
      </c>
    </row>
    <row r="369" spans="2:51" s="14" customFormat="1" ht="11.25">
      <c r="B369" s="219"/>
      <c r="C369" s="220"/>
      <c r="D369" s="204" t="s">
        <v>231</v>
      </c>
      <c r="E369" s="221" t="s">
        <v>21</v>
      </c>
      <c r="F369" s="222" t="s">
        <v>239</v>
      </c>
      <c r="G369" s="220"/>
      <c r="H369" s="223">
        <v>9</v>
      </c>
      <c r="I369" s="224"/>
      <c r="J369" s="220"/>
      <c r="K369" s="220"/>
      <c r="L369" s="225"/>
      <c r="M369" s="226"/>
      <c r="N369" s="227"/>
      <c r="O369" s="227"/>
      <c r="P369" s="227"/>
      <c r="Q369" s="227"/>
      <c r="R369" s="227"/>
      <c r="S369" s="227"/>
      <c r="T369" s="228"/>
      <c r="AT369" s="229" t="s">
        <v>231</v>
      </c>
      <c r="AU369" s="229" t="s">
        <v>168</v>
      </c>
      <c r="AV369" s="14" t="s">
        <v>227</v>
      </c>
      <c r="AW369" s="14" t="s">
        <v>33</v>
      </c>
      <c r="AX369" s="14" t="s">
        <v>82</v>
      </c>
      <c r="AY369" s="229" t="s">
        <v>221</v>
      </c>
    </row>
    <row r="370" spans="1:65" s="2" customFormat="1" ht="16.5" customHeight="1">
      <c r="A370" s="36"/>
      <c r="B370" s="37"/>
      <c r="C370" s="191" t="s">
        <v>735</v>
      </c>
      <c r="D370" s="191" t="s">
        <v>223</v>
      </c>
      <c r="E370" s="192" t="s">
        <v>1593</v>
      </c>
      <c r="F370" s="193" t="s">
        <v>1594</v>
      </c>
      <c r="G370" s="194" t="s">
        <v>167</v>
      </c>
      <c r="H370" s="195">
        <v>18</v>
      </c>
      <c r="I370" s="196"/>
      <c r="J370" s="197">
        <f>ROUND(I370*H370,2)</f>
        <v>0</v>
      </c>
      <c r="K370" s="193" t="s">
        <v>21</v>
      </c>
      <c r="L370" s="41"/>
      <c r="M370" s="198" t="s">
        <v>21</v>
      </c>
      <c r="N370" s="199" t="s">
        <v>45</v>
      </c>
      <c r="O370" s="66"/>
      <c r="P370" s="200">
        <f>O370*H370</f>
        <v>0</v>
      </c>
      <c r="Q370" s="200">
        <v>0</v>
      </c>
      <c r="R370" s="200">
        <f>Q370*H370</f>
        <v>0</v>
      </c>
      <c r="S370" s="200">
        <v>0</v>
      </c>
      <c r="T370" s="201">
        <f>S370*H370</f>
        <v>0</v>
      </c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R370" s="202" t="s">
        <v>311</v>
      </c>
      <c r="AT370" s="202" t="s">
        <v>223</v>
      </c>
      <c r="AU370" s="202" t="s">
        <v>168</v>
      </c>
      <c r="AY370" s="19" t="s">
        <v>221</v>
      </c>
      <c r="BE370" s="203">
        <f>IF(N370="základní",J370,0)</f>
        <v>0</v>
      </c>
      <c r="BF370" s="203">
        <f>IF(N370="snížená",J370,0)</f>
        <v>0</v>
      </c>
      <c r="BG370" s="203">
        <f>IF(N370="zákl. přenesená",J370,0)</f>
        <v>0</v>
      </c>
      <c r="BH370" s="203">
        <f>IF(N370="sníž. přenesená",J370,0)</f>
        <v>0</v>
      </c>
      <c r="BI370" s="203">
        <f>IF(N370="nulová",J370,0)</f>
        <v>0</v>
      </c>
      <c r="BJ370" s="19" t="s">
        <v>82</v>
      </c>
      <c r="BK370" s="203">
        <f>ROUND(I370*H370,2)</f>
        <v>0</v>
      </c>
      <c r="BL370" s="19" t="s">
        <v>311</v>
      </c>
      <c r="BM370" s="202" t="s">
        <v>1212</v>
      </c>
    </row>
    <row r="371" spans="1:47" s="2" customFormat="1" ht="11.25">
      <c r="A371" s="36"/>
      <c r="B371" s="37"/>
      <c r="C371" s="38"/>
      <c r="D371" s="204" t="s">
        <v>229</v>
      </c>
      <c r="E371" s="38"/>
      <c r="F371" s="205" t="s">
        <v>1594</v>
      </c>
      <c r="G371" s="38"/>
      <c r="H371" s="38"/>
      <c r="I371" s="111"/>
      <c r="J371" s="38"/>
      <c r="K371" s="38"/>
      <c r="L371" s="41"/>
      <c r="M371" s="206"/>
      <c r="N371" s="207"/>
      <c r="O371" s="66"/>
      <c r="P371" s="66"/>
      <c r="Q371" s="66"/>
      <c r="R371" s="66"/>
      <c r="S371" s="66"/>
      <c r="T371" s="67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T371" s="19" t="s">
        <v>229</v>
      </c>
      <c r="AU371" s="19" t="s">
        <v>168</v>
      </c>
    </row>
    <row r="372" spans="2:63" s="12" customFormat="1" ht="20.85" customHeight="1">
      <c r="B372" s="175"/>
      <c r="C372" s="176"/>
      <c r="D372" s="177" t="s">
        <v>73</v>
      </c>
      <c r="E372" s="189" t="s">
        <v>1595</v>
      </c>
      <c r="F372" s="189" t="s">
        <v>1596</v>
      </c>
      <c r="G372" s="176"/>
      <c r="H372" s="176"/>
      <c r="I372" s="179"/>
      <c r="J372" s="190">
        <f>BK372</f>
        <v>0</v>
      </c>
      <c r="K372" s="176"/>
      <c r="L372" s="181"/>
      <c r="M372" s="182"/>
      <c r="N372" s="183"/>
      <c r="O372" s="183"/>
      <c r="P372" s="184">
        <f>SUM(P373:P380)</f>
        <v>0</v>
      </c>
      <c r="Q372" s="183"/>
      <c r="R372" s="184">
        <f>SUM(R373:R380)</f>
        <v>0</v>
      </c>
      <c r="S372" s="183"/>
      <c r="T372" s="185">
        <f>SUM(T373:T380)</f>
        <v>0</v>
      </c>
      <c r="AR372" s="186" t="s">
        <v>82</v>
      </c>
      <c r="AT372" s="187" t="s">
        <v>73</v>
      </c>
      <c r="AU372" s="187" t="s">
        <v>84</v>
      </c>
      <c r="AY372" s="186" t="s">
        <v>221</v>
      </c>
      <c r="BK372" s="188">
        <f>SUM(BK373:BK380)</f>
        <v>0</v>
      </c>
    </row>
    <row r="373" spans="1:65" s="2" customFormat="1" ht="33" customHeight="1">
      <c r="A373" s="36"/>
      <c r="B373" s="37"/>
      <c r="C373" s="191" t="s">
        <v>740</v>
      </c>
      <c r="D373" s="191" t="s">
        <v>223</v>
      </c>
      <c r="E373" s="192" t="s">
        <v>1597</v>
      </c>
      <c r="F373" s="193" t="s">
        <v>1598</v>
      </c>
      <c r="G373" s="194" t="s">
        <v>167</v>
      </c>
      <c r="H373" s="195">
        <v>2</v>
      </c>
      <c r="I373" s="196"/>
      <c r="J373" s="197">
        <f>ROUND(I373*H373,2)</f>
        <v>0</v>
      </c>
      <c r="K373" s="193" t="s">
        <v>21</v>
      </c>
      <c r="L373" s="41"/>
      <c r="M373" s="198" t="s">
        <v>21</v>
      </c>
      <c r="N373" s="199" t="s">
        <v>45</v>
      </c>
      <c r="O373" s="66"/>
      <c r="P373" s="200">
        <f>O373*H373</f>
        <v>0</v>
      </c>
      <c r="Q373" s="200">
        <v>0</v>
      </c>
      <c r="R373" s="200">
        <f>Q373*H373</f>
        <v>0</v>
      </c>
      <c r="S373" s="200">
        <v>0</v>
      </c>
      <c r="T373" s="201">
        <f>S373*H373</f>
        <v>0</v>
      </c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R373" s="202" t="s">
        <v>311</v>
      </c>
      <c r="AT373" s="202" t="s">
        <v>223</v>
      </c>
      <c r="AU373" s="202" t="s">
        <v>168</v>
      </c>
      <c r="AY373" s="19" t="s">
        <v>221</v>
      </c>
      <c r="BE373" s="203">
        <f>IF(N373="základní",J373,0)</f>
        <v>0</v>
      </c>
      <c r="BF373" s="203">
        <f>IF(N373="snížená",J373,0)</f>
        <v>0</v>
      </c>
      <c r="BG373" s="203">
        <f>IF(N373="zákl. přenesená",J373,0)</f>
        <v>0</v>
      </c>
      <c r="BH373" s="203">
        <f>IF(N373="sníž. přenesená",J373,0)</f>
        <v>0</v>
      </c>
      <c r="BI373" s="203">
        <f>IF(N373="nulová",J373,0)</f>
        <v>0</v>
      </c>
      <c r="BJ373" s="19" t="s">
        <v>82</v>
      </c>
      <c r="BK373" s="203">
        <f>ROUND(I373*H373,2)</f>
        <v>0</v>
      </c>
      <c r="BL373" s="19" t="s">
        <v>311</v>
      </c>
      <c r="BM373" s="202" t="s">
        <v>1224</v>
      </c>
    </row>
    <row r="374" spans="1:47" s="2" customFormat="1" ht="19.5">
      <c r="A374" s="36"/>
      <c r="B374" s="37"/>
      <c r="C374" s="38"/>
      <c r="D374" s="204" t="s">
        <v>229</v>
      </c>
      <c r="E374" s="38"/>
      <c r="F374" s="205" t="s">
        <v>1598</v>
      </c>
      <c r="G374" s="38"/>
      <c r="H374" s="38"/>
      <c r="I374" s="111"/>
      <c r="J374" s="38"/>
      <c r="K374" s="38"/>
      <c r="L374" s="41"/>
      <c r="M374" s="206"/>
      <c r="N374" s="207"/>
      <c r="O374" s="66"/>
      <c r="P374" s="66"/>
      <c r="Q374" s="66"/>
      <c r="R374" s="66"/>
      <c r="S374" s="66"/>
      <c r="T374" s="67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T374" s="19" t="s">
        <v>229</v>
      </c>
      <c r="AU374" s="19" t="s">
        <v>168</v>
      </c>
    </row>
    <row r="375" spans="1:65" s="2" customFormat="1" ht="21.75" customHeight="1">
      <c r="A375" s="36"/>
      <c r="B375" s="37"/>
      <c r="C375" s="191" t="s">
        <v>745</v>
      </c>
      <c r="D375" s="191" t="s">
        <v>223</v>
      </c>
      <c r="E375" s="192" t="s">
        <v>1599</v>
      </c>
      <c r="F375" s="193" t="s">
        <v>1600</v>
      </c>
      <c r="G375" s="194" t="s">
        <v>167</v>
      </c>
      <c r="H375" s="195">
        <v>2</v>
      </c>
      <c r="I375" s="196"/>
      <c r="J375" s="197">
        <f>ROUND(I375*H375,2)</f>
        <v>0</v>
      </c>
      <c r="K375" s="193" t="s">
        <v>21</v>
      </c>
      <c r="L375" s="41"/>
      <c r="M375" s="198" t="s">
        <v>21</v>
      </c>
      <c r="N375" s="199" t="s">
        <v>45</v>
      </c>
      <c r="O375" s="66"/>
      <c r="P375" s="200">
        <f>O375*H375</f>
        <v>0</v>
      </c>
      <c r="Q375" s="200">
        <v>0</v>
      </c>
      <c r="R375" s="200">
        <f>Q375*H375</f>
        <v>0</v>
      </c>
      <c r="S375" s="200">
        <v>0</v>
      </c>
      <c r="T375" s="201">
        <f>S375*H375</f>
        <v>0</v>
      </c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R375" s="202" t="s">
        <v>311</v>
      </c>
      <c r="AT375" s="202" t="s">
        <v>223</v>
      </c>
      <c r="AU375" s="202" t="s">
        <v>168</v>
      </c>
      <c r="AY375" s="19" t="s">
        <v>221</v>
      </c>
      <c r="BE375" s="203">
        <f>IF(N375="základní",J375,0)</f>
        <v>0</v>
      </c>
      <c r="BF375" s="203">
        <f>IF(N375="snížená",J375,0)</f>
        <v>0</v>
      </c>
      <c r="BG375" s="203">
        <f>IF(N375="zákl. přenesená",J375,0)</f>
        <v>0</v>
      </c>
      <c r="BH375" s="203">
        <f>IF(N375="sníž. přenesená",J375,0)</f>
        <v>0</v>
      </c>
      <c r="BI375" s="203">
        <f>IF(N375="nulová",J375,0)</f>
        <v>0</v>
      </c>
      <c r="BJ375" s="19" t="s">
        <v>82</v>
      </c>
      <c r="BK375" s="203">
        <f>ROUND(I375*H375,2)</f>
        <v>0</v>
      </c>
      <c r="BL375" s="19" t="s">
        <v>311</v>
      </c>
      <c r="BM375" s="202" t="s">
        <v>1243</v>
      </c>
    </row>
    <row r="376" spans="1:47" s="2" customFormat="1" ht="19.5">
      <c r="A376" s="36"/>
      <c r="B376" s="37"/>
      <c r="C376" s="38"/>
      <c r="D376" s="204" t="s">
        <v>229</v>
      </c>
      <c r="E376" s="38"/>
      <c r="F376" s="205" t="s">
        <v>1600</v>
      </c>
      <c r="G376" s="38"/>
      <c r="H376" s="38"/>
      <c r="I376" s="111"/>
      <c r="J376" s="38"/>
      <c r="K376" s="38"/>
      <c r="L376" s="41"/>
      <c r="M376" s="206"/>
      <c r="N376" s="207"/>
      <c r="O376" s="66"/>
      <c r="P376" s="66"/>
      <c r="Q376" s="66"/>
      <c r="R376" s="66"/>
      <c r="S376" s="66"/>
      <c r="T376" s="67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T376" s="19" t="s">
        <v>229</v>
      </c>
      <c r="AU376" s="19" t="s">
        <v>168</v>
      </c>
    </row>
    <row r="377" spans="1:65" s="2" customFormat="1" ht="33" customHeight="1">
      <c r="A377" s="36"/>
      <c r="B377" s="37"/>
      <c r="C377" s="191" t="s">
        <v>750</v>
      </c>
      <c r="D377" s="191" t="s">
        <v>223</v>
      </c>
      <c r="E377" s="192" t="s">
        <v>1601</v>
      </c>
      <c r="F377" s="193" t="s">
        <v>1602</v>
      </c>
      <c r="G377" s="194" t="s">
        <v>167</v>
      </c>
      <c r="H377" s="195">
        <v>2</v>
      </c>
      <c r="I377" s="196"/>
      <c r="J377" s="197">
        <f>ROUND(I377*H377,2)</f>
        <v>0</v>
      </c>
      <c r="K377" s="193" t="s">
        <v>21</v>
      </c>
      <c r="L377" s="41"/>
      <c r="M377" s="198" t="s">
        <v>21</v>
      </c>
      <c r="N377" s="199" t="s">
        <v>45</v>
      </c>
      <c r="O377" s="66"/>
      <c r="P377" s="200">
        <f>O377*H377</f>
        <v>0</v>
      </c>
      <c r="Q377" s="200">
        <v>0</v>
      </c>
      <c r="R377" s="200">
        <f>Q377*H377</f>
        <v>0</v>
      </c>
      <c r="S377" s="200">
        <v>0</v>
      </c>
      <c r="T377" s="201">
        <f>S377*H377</f>
        <v>0</v>
      </c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R377" s="202" t="s">
        <v>311</v>
      </c>
      <c r="AT377" s="202" t="s">
        <v>223</v>
      </c>
      <c r="AU377" s="202" t="s">
        <v>168</v>
      </c>
      <c r="AY377" s="19" t="s">
        <v>221</v>
      </c>
      <c r="BE377" s="203">
        <f>IF(N377="základní",J377,0)</f>
        <v>0</v>
      </c>
      <c r="BF377" s="203">
        <f>IF(N377="snížená",J377,0)</f>
        <v>0</v>
      </c>
      <c r="BG377" s="203">
        <f>IF(N377="zákl. přenesená",J377,0)</f>
        <v>0</v>
      </c>
      <c r="BH377" s="203">
        <f>IF(N377="sníž. přenesená",J377,0)</f>
        <v>0</v>
      </c>
      <c r="BI377" s="203">
        <f>IF(N377="nulová",J377,0)</f>
        <v>0</v>
      </c>
      <c r="BJ377" s="19" t="s">
        <v>82</v>
      </c>
      <c r="BK377" s="203">
        <f>ROUND(I377*H377,2)</f>
        <v>0</v>
      </c>
      <c r="BL377" s="19" t="s">
        <v>311</v>
      </c>
      <c r="BM377" s="202" t="s">
        <v>1270</v>
      </c>
    </row>
    <row r="378" spans="1:47" s="2" customFormat="1" ht="19.5">
      <c r="A378" s="36"/>
      <c r="B378" s="37"/>
      <c r="C378" s="38"/>
      <c r="D378" s="204" t="s">
        <v>229</v>
      </c>
      <c r="E378" s="38"/>
      <c r="F378" s="205" t="s">
        <v>1602</v>
      </c>
      <c r="G378" s="38"/>
      <c r="H378" s="38"/>
      <c r="I378" s="111"/>
      <c r="J378" s="38"/>
      <c r="K378" s="38"/>
      <c r="L378" s="41"/>
      <c r="M378" s="206"/>
      <c r="N378" s="207"/>
      <c r="O378" s="66"/>
      <c r="P378" s="66"/>
      <c r="Q378" s="66"/>
      <c r="R378" s="66"/>
      <c r="S378" s="66"/>
      <c r="T378" s="67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T378" s="19" t="s">
        <v>229</v>
      </c>
      <c r="AU378" s="19" t="s">
        <v>168</v>
      </c>
    </row>
    <row r="379" spans="2:51" s="13" customFormat="1" ht="11.25">
      <c r="B379" s="208"/>
      <c r="C379" s="209"/>
      <c r="D379" s="204" t="s">
        <v>231</v>
      </c>
      <c r="E379" s="210" t="s">
        <v>21</v>
      </c>
      <c r="F379" s="211" t="s">
        <v>1539</v>
      </c>
      <c r="G379" s="209"/>
      <c r="H379" s="212">
        <v>2</v>
      </c>
      <c r="I379" s="213"/>
      <c r="J379" s="209"/>
      <c r="K379" s="209"/>
      <c r="L379" s="214"/>
      <c r="M379" s="215"/>
      <c r="N379" s="216"/>
      <c r="O379" s="216"/>
      <c r="P379" s="216"/>
      <c r="Q379" s="216"/>
      <c r="R379" s="216"/>
      <c r="S379" s="216"/>
      <c r="T379" s="217"/>
      <c r="AT379" s="218" t="s">
        <v>231</v>
      </c>
      <c r="AU379" s="218" t="s">
        <v>168</v>
      </c>
      <c r="AV379" s="13" t="s">
        <v>84</v>
      </c>
      <c r="AW379" s="13" t="s">
        <v>33</v>
      </c>
      <c r="AX379" s="13" t="s">
        <v>74</v>
      </c>
      <c r="AY379" s="218" t="s">
        <v>221</v>
      </c>
    </row>
    <row r="380" spans="2:51" s="14" customFormat="1" ht="11.25">
      <c r="B380" s="219"/>
      <c r="C380" s="220"/>
      <c r="D380" s="204" t="s">
        <v>231</v>
      </c>
      <c r="E380" s="221" t="s">
        <v>21</v>
      </c>
      <c r="F380" s="222" t="s">
        <v>239</v>
      </c>
      <c r="G380" s="220"/>
      <c r="H380" s="223">
        <v>2</v>
      </c>
      <c r="I380" s="224"/>
      <c r="J380" s="220"/>
      <c r="K380" s="220"/>
      <c r="L380" s="225"/>
      <c r="M380" s="226"/>
      <c r="N380" s="227"/>
      <c r="O380" s="227"/>
      <c r="P380" s="227"/>
      <c r="Q380" s="227"/>
      <c r="R380" s="227"/>
      <c r="S380" s="227"/>
      <c r="T380" s="228"/>
      <c r="AT380" s="229" t="s">
        <v>231</v>
      </c>
      <c r="AU380" s="229" t="s">
        <v>168</v>
      </c>
      <c r="AV380" s="14" t="s">
        <v>227</v>
      </c>
      <c r="AW380" s="14" t="s">
        <v>33</v>
      </c>
      <c r="AX380" s="14" t="s">
        <v>82</v>
      </c>
      <c r="AY380" s="229" t="s">
        <v>221</v>
      </c>
    </row>
    <row r="381" spans="2:63" s="12" customFormat="1" ht="20.85" customHeight="1">
      <c r="B381" s="175"/>
      <c r="C381" s="176"/>
      <c r="D381" s="177" t="s">
        <v>73</v>
      </c>
      <c r="E381" s="189" t="s">
        <v>1603</v>
      </c>
      <c r="F381" s="189" t="s">
        <v>1604</v>
      </c>
      <c r="G381" s="176"/>
      <c r="H381" s="176"/>
      <c r="I381" s="179"/>
      <c r="J381" s="190">
        <f>BK381</f>
        <v>0</v>
      </c>
      <c r="K381" s="176"/>
      <c r="L381" s="181"/>
      <c r="M381" s="182"/>
      <c r="N381" s="183"/>
      <c r="O381" s="183"/>
      <c r="P381" s="184">
        <f>SUM(P382:P391)</f>
        <v>0</v>
      </c>
      <c r="Q381" s="183"/>
      <c r="R381" s="184">
        <f>SUM(R382:R391)</f>
        <v>0</v>
      </c>
      <c r="S381" s="183"/>
      <c r="T381" s="185">
        <f>SUM(T382:T391)</f>
        <v>0</v>
      </c>
      <c r="AR381" s="186" t="s">
        <v>82</v>
      </c>
      <c r="AT381" s="187" t="s">
        <v>73</v>
      </c>
      <c r="AU381" s="187" t="s">
        <v>84</v>
      </c>
      <c r="AY381" s="186" t="s">
        <v>221</v>
      </c>
      <c r="BK381" s="188">
        <f>SUM(BK382:BK391)</f>
        <v>0</v>
      </c>
    </row>
    <row r="382" spans="1:65" s="2" customFormat="1" ht="33" customHeight="1">
      <c r="A382" s="36"/>
      <c r="B382" s="37"/>
      <c r="C382" s="191" t="s">
        <v>755</v>
      </c>
      <c r="D382" s="191" t="s">
        <v>223</v>
      </c>
      <c r="E382" s="192" t="s">
        <v>1605</v>
      </c>
      <c r="F382" s="193" t="s">
        <v>1606</v>
      </c>
      <c r="G382" s="194" t="s">
        <v>167</v>
      </c>
      <c r="H382" s="195">
        <v>1</v>
      </c>
      <c r="I382" s="196"/>
      <c r="J382" s="197">
        <f>ROUND(I382*H382,2)</f>
        <v>0</v>
      </c>
      <c r="K382" s="193" t="s">
        <v>21</v>
      </c>
      <c r="L382" s="41"/>
      <c r="M382" s="198" t="s">
        <v>21</v>
      </c>
      <c r="N382" s="199" t="s">
        <v>45</v>
      </c>
      <c r="O382" s="66"/>
      <c r="P382" s="200">
        <f>O382*H382</f>
        <v>0</v>
      </c>
      <c r="Q382" s="200">
        <v>0</v>
      </c>
      <c r="R382" s="200">
        <f>Q382*H382</f>
        <v>0</v>
      </c>
      <c r="S382" s="200">
        <v>0</v>
      </c>
      <c r="T382" s="201">
        <f>S382*H382</f>
        <v>0</v>
      </c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R382" s="202" t="s">
        <v>311</v>
      </c>
      <c r="AT382" s="202" t="s">
        <v>223</v>
      </c>
      <c r="AU382" s="202" t="s">
        <v>168</v>
      </c>
      <c r="AY382" s="19" t="s">
        <v>221</v>
      </c>
      <c r="BE382" s="203">
        <f>IF(N382="základní",J382,0)</f>
        <v>0</v>
      </c>
      <c r="BF382" s="203">
        <f>IF(N382="snížená",J382,0)</f>
        <v>0</v>
      </c>
      <c r="BG382" s="203">
        <f>IF(N382="zákl. přenesená",J382,0)</f>
        <v>0</v>
      </c>
      <c r="BH382" s="203">
        <f>IF(N382="sníž. přenesená",J382,0)</f>
        <v>0</v>
      </c>
      <c r="BI382" s="203">
        <f>IF(N382="nulová",J382,0)</f>
        <v>0</v>
      </c>
      <c r="BJ382" s="19" t="s">
        <v>82</v>
      </c>
      <c r="BK382" s="203">
        <f>ROUND(I382*H382,2)</f>
        <v>0</v>
      </c>
      <c r="BL382" s="19" t="s">
        <v>311</v>
      </c>
      <c r="BM382" s="202" t="s">
        <v>1281</v>
      </c>
    </row>
    <row r="383" spans="1:47" s="2" customFormat="1" ht="19.5">
      <c r="A383" s="36"/>
      <c r="B383" s="37"/>
      <c r="C383" s="38"/>
      <c r="D383" s="204" t="s">
        <v>229</v>
      </c>
      <c r="E383" s="38"/>
      <c r="F383" s="205" t="s">
        <v>1606</v>
      </c>
      <c r="G383" s="38"/>
      <c r="H383" s="38"/>
      <c r="I383" s="111"/>
      <c r="J383" s="38"/>
      <c r="K383" s="38"/>
      <c r="L383" s="41"/>
      <c r="M383" s="206"/>
      <c r="N383" s="207"/>
      <c r="O383" s="66"/>
      <c r="P383" s="66"/>
      <c r="Q383" s="66"/>
      <c r="R383" s="66"/>
      <c r="S383" s="66"/>
      <c r="T383" s="67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T383" s="19" t="s">
        <v>229</v>
      </c>
      <c r="AU383" s="19" t="s">
        <v>168</v>
      </c>
    </row>
    <row r="384" spans="1:65" s="2" customFormat="1" ht="16.5" customHeight="1">
      <c r="A384" s="36"/>
      <c r="B384" s="37"/>
      <c r="C384" s="191" t="s">
        <v>762</v>
      </c>
      <c r="D384" s="191" t="s">
        <v>223</v>
      </c>
      <c r="E384" s="192" t="s">
        <v>1607</v>
      </c>
      <c r="F384" s="193" t="s">
        <v>1608</v>
      </c>
      <c r="G384" s="194" t="s">
        <v>167</v>
      </c>
      <c r="H384" s="195">
        <v>1</v>
      </c>
      <c r="I384" s="196"/>
      <c r="J384" s="197">
        <f>ROUND(I384*H384,2)</f>
        <v>0</v>
      </c>
      <c r="K384" s="193" t="s">
        <v>21</v>
      </c>
      <c r="L384" s="41"/>
      <c r="M384" s="198" t="s">
        <v>21</v>
      </c>
      <c r="N384" s="199" t="s">
        <v>45</v>
      </c>
      <c r="O384" s="66"/>
      <c r="P384" s="200">
        <f>O384*H384</f>
        <v>0</v>
      </c>
      <c r="Q384" s="200">
        <v>0</v>
      </c>
      <c r="R384" s="200">
        <f>Q384*H384</f>
        <v>0</v>
      </c>
      <c r="S384" s="200">
        <v>0</v>
      </c>
      <c r="T384" s="201">
        <f>S384*H384</f>
        <v>0</v>
      </c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R384" s="202" t="s">
        <v>311</v>
      </c>
      <c r="AT384" s="202" t="s">
        <v>223</v>
      </c>
      <c r="AU384" s="202" t="s">
        <v>168</v>
      </c>
      <c r="AY384" s="19" t="s">
        <v>221</v>
      </c>
      <c r="BE384" s="203">
        <f>IF(N384="základní",J384,0)</f>
        <v>0</v>
      </c>
      <c r="BF384" s="203">
        <f>IF(N384="snížená",J384,0)</f>
        <v>0</v>
      </c>
      <c r="BG384" s="203">
        <f>IF(N384="zákl. přenesená",J384,0)</f>
        <v>0</v>
      </c>
      <c r="BH384" s="203">
        <f>IF(N384="sníž. přenesená",J384,0)</f>
        <v>0</v>
      </c>
      <c r="BI384" s="203">
        <f>IF(N384="nulová",J384,0)</f>
        <v>0</v>
      </c>
      <c r="BJ384" s="19" t="s">
        <v>82</v>
      </c>
      <c r="BK384" s="203">
        <f>ROUND(I384*H384,2)</f>
        <v>0</v>
      </c>
      <c r="BL384" s="19" t="s">
        <v>311</v>
      </c>
      <c r="BM384" s="202" t="s">
        <v>1297</v>
      </c>
    </row>
    <row r="385" spans="1:47" s="2" customFormat="1" ht="11.25">
      <c r="A385" s="36"/>
      <c r="B385" s="37"/>
      <c r="C385" s="38"/>
      <c r="D385" s="204" t="s">
        <v>229</v>
      </c>
      <c r="E385" s="38"/>
      <c r="F385" s="205" t="s">
        <v>1608</v>
      </c>
      <c r="G385" s="38"/>
      <c r="H385" s="38"/>
      <c r="I385" s="111"/>
      <c r="J385" s="38"/>
      <c r="K385" s="38"/>
      <c r="L385" s="41"/>
      <c r="M385" s="206"/>
      <c r="N385" s="207"/>
      <c r="O385" s="66"/>
      <c r="P385" s="66"/>
      <c r="Q385" s="66"/>
      <c r="R385" s="66"/>
      <c r="S385" s="66"/>
      <c r="T385" s="67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T385" s="19" t="s">
        <v>229</v>
      </c>
      <c r="AU385" s="19" t="s">
        <v>168</v>
      </c>
    </row>
    <row r="386" spans="1:65" s="2" customFormat="1" ht="16.5" customHeight="1">
      <c r="A386" s="36"/>
      <c r="B386" s="37"/>
      <c r="C386" s="191" t="s">
        <v>767</v>
      </c>
      <c r="D386" s="191" t="s">
        <v>223</v>
      </c>
      <c r="E386" s="192" t="s">
        <v>1609</v>
      </c>
      <c r="F386" s="193" t="s">
        <v>1610</v>
      </c>
      <c r="G386" s="194" t="s">
        <v>167</v>
      </c>
      <c r="H386" s="195">
        <v>1</v>
      </c>
      <c r="I386" s="196"/>
      <c r="J386" s="197">
        <f>ROUND(I386*H386,2)</f>
        <v>0</v>
      </c>
      <c r="K386" s="193" t="s">
        <v>21</v>
      </c>
      <c r="L386" s="41"/>
      <c r="M386" s="198" t="s">
        <v>21</v>
      </c>
      <c r="N386" s="199" t="s">
        <v>45</v>
      </c>
      <c r="O386" s="66"/>
      <c r="P386" s="200">
        <f>O386*H386</f>
        <v>0</v>
      </c>
      <c r="Q386" s="200">
        <v>0</v>
      </c>
      <c r="R386" s="200">
        <f>Q386*H386</f>
        <v>0</v>
      </c>
      <c r="S386" s="200">
        <v>0</v>
      </c>
      <c r="T386" s="201">
        <f>S386*H386</f>
        <v>0</v>
      </c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R386" s="202" t="s">
        <v>311</v>
      </c>
      <c r="AT386" s="202" t="s">
        <v>223</v>
      </c>
      <c r="AU386" s="202" t="s">
        <v>168</v>
      </c>
      <c r="AY386" s="19" t="s">
        <v>221</v>
      </c>
      <c r="BE386" s="203">
        <f>IF(N386="základní",J386,0)</f>
        <v>0</v>
      </c>
      <c r="BF386" s="203">
        <f>IF(N386="snížená",J386,0)</f>
        <v>0</v>
      </c>
      <c r="BG386" s="203">
        <f>IF(N386="zákl. přenesená",J386,0)</f>
        <v>0</v>
      </c>
      <c r="BH386" s="203">
        <f>IF(N386="sníž. přenesená",J386,0)</f>
        <v>0</v>
      </c>
      <c r="BI386" s="203">
        <f>IF(N386="nulová",J386,0)</f>
        <v>0</v>
      </c>
      <c r="BJ386" s="19" t="s">
        <v>82</v>
      </c>
      <c r="BK386" s="203">
        <f>ROUND(I386*H386,2)</f>
        <v>0</v>
      </c>
      <c r="BL386" s="19" t="s">
        <v>311</v>
      </c>
      <c r="BM386" s="202" t="s">
        <v>1611</v>
      </c>
    </row>
    <row r="387" spans="1:47" s="2" customFormat="1" ht="11.25">
      <c r="A387" s="36"/>
      <c r="B387" s="37"/>
      <c r="C387" s="38"/>
      <c r="D387" s="204" t="s">
        <v>229</v>
      </c>
      <c r="E387" s="38"/>
      <c r="F387" s="205" t="s">
        <v>1610</v>
      </c>
      <c r="G387" s="38"/>
      <c r="H387" s="38"/>
      <c r="I387" s="111"/>
      <c r="J387" s="38"/>
      <c r="K387" s="38"/>
      <c r="L387" s="41"/>
      <c r="M387" s="206"/>
      <c r="N387" s="207"/>
      <c r="O387" s="66"/>
      <c r="P387" s="66"/>
      <c r="Q387" s="66"/>
      <c r="R387" s="66"/>
      <c r="S387" s="66"/>
      <c r="T387" s="67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T387" s="19" t="s">
        <v>229</v>
      </c>
      <c r="AU387" s="19" t="s">
        <v>168</v>
      </c>
    </row>
    <row r="388" spans="1:65" s="2" customFormat="1" ht="33" customHeight="1">
      <c r="A388" s="36"/>
      <c r="B388" s="37"/>
      <c r="C388" s="191" t="s">
        <v>772</v>
      </c>
      <c r="D388" s="191" t="s">
        <v>223</v>
      </c>
      <c r="E388" s="192" t="s">
        <v>1612</v>
      </c>
      <c r="F388" s="193" t="s">
        <v>1613</v>
      </c>
      <c r="G388" s="194" t="s">
        <v>167</v>
      </c>
      <c r="H388" s="195">
        <v>1</v>
      </c>
      <c r="I388" s="196"/>
      <c r="J388" s="197">
        <f>ROUND(I388*H388,2)</f>
        <v>0</v>
      </c>
      <c r="K388" s="193" t="s">
        <v>21</v>
      </c>
      <c r="L388" s="41"/>
      <c r="M388" s="198" t="s">
        <v>21</v>
      </c>
      <c r="N388" s="199" t="s">
        <v>45</v>
      </c>
      <c r="O388" s="66"/>
      <c r="P388" s="200">
        <f>O388*H388</f>
        <v>0</v>
      </c>
      <c r="Q388" s="200">
        <v>0</v>
      </c>
      <c r="R388" s="200">
        <f>Q388*H388</f>
        <v>0</v>
      </c>
      <c r="S388" s="200">
        <v>0</v>
      </c>
      <c r="T388" s="201">
        <f>S388*H388</f>
        <v>0</v>
      </c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R388" s="202" t="s">
        <v>311</v>
      </c>
      <c r="AT388" s="202" t="s">
        <v>223</v>
      </c>
      <c r="AU388" s="202" t="s">
        <v>168</v>
      </c>
      <c r="AY388" s="19" t="s">
        <v>221</v>
      </c>
      <c r="BE388" s="203">
        <f>IF(N388="základní",J388,0)</f>
        <v>0</v>
      </c>
      <c r="BF388" s="203">
        <f>IF(N388="snížená",J388,0)</f>
        <v>0</v>
      </c>
      <c r="BG388" s="203">
        <f>IF(N388="zákl. přenesená",J388,0)</f>
        <v>0</v>
      </c>
      <c r="BH388" s="203">
        <f>IF(N388="sníž. přenesená",J388,0)</f>
        <v>0</v>
      </c>
      <c r="BI388" s="203">
        <f>IF(N388="nulová",J388,0)</f>
        <v>0</v>
      </c>
      <c r="BJ388" s="19" t="s">
        <v>82</v>
      </c>
      <c r="BK388" s="203">
        <f>ROUND(I388*H388,2)</f>
        <v>0</v>
      </c>
      <c r="BL388" s="19" t="s">
        <v>311</v>
      </c>
      <c r="BM388" s="202" t="s">
        <v>1614</v>
      </c>
    </row>
    <row r="389" spans="1:47" s="2" customFormat="1" ht="19.5">
      <c r="A389" s="36"/>
      <c r="B389" s="37"/>
      <c r="C389" s="38"/>
      <c r="D389" s="204" t="s">
        <v>229</v>
      </c>
      <c r="E389" s="38"/>
      <c r="F389" s="205" t="s">
        <v>1613</v>
      </c>
      <c r="G389" s="38"/>
      <c r="H389" s="38"/>
      <c r="I389" s="111"/>
      <c r="J389" s="38"/>
      <c r="K389" s="38"/>
      <c r="L389" s="41"/>
      <c r="M389" s="206"/>
      <c r="N389" s="207"/>
      <c r="O389" s="66"/>
      <c r="P389" s="66"/>
      <c r="Q389" s="66"/>
      <c r="R389" s="66"/>
      <c r="S389" s="66"/>
      <c r="T389" s="67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T389" s="19" t="s">
        <v>229</v>
      </c>
      <c r="AU389" s="19" t="s">
        <v>168</v>
      </c>
    </row>
    <row r="390" spans="1:65" s="2" customFormat="1" ht="16.5" customHeight="1">
      <c r="A390" s="36"/>
      <c r="B390" s="37"/>
      <c r="C390" s="191" t="s">
        <v>777</v>
      </c>
      <c r="D390" s="191" t="s">
        <v>223</v>
      </c>
      <c r="E390" s="192" t="s">
        <v>1593</v>
      </c>
      <c r="F390" s="193" t="s">
        <v>1594</v>
      </c>
      <c r="G390" s="194" t="s">
        <v>167</v>
      </c>
      <c r="H390" s="195">
        <v>8</v>
      </c>
      <c r="I390" s="196"/>
      <c r="J390" s="197">
        <f>ROUND(I390*H390,2)</f>
        <v>0</v>
      </c>
      <c r="K390" s="193" t="s">
        <v>21</v>
      </c>
      <c r="L390" s="41"/>
      <c r="M390" s="198" t="s">
        <v>21</v>
      </c>
      <c r="N390" s="199" t="s">
        <v>45</v>
      </c>
      <c r="O390" s="66"/>
      <c r="P390" s="200">
        <f>O390*H390</f>
        <v>0</v>
      </c>
      <c r="Q390" s="200">
        <v>0</v>
      </c>
      <c r="R390" s="200">
        <f>Q390*H390</f>
        <v>0</v>
      </c>
      <c r="S390" s="200">
        <v>0</v>
      </c>
      <c r="T390" s="201">
        <f>S390*H390</f>
        <v>0</v>
      </c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R390" s="202" t="s">
        <v>311</v>
      </c>
      <c r="AT390" s="202" t="s">
        <v>223</v>
      </c>
      <c r="AU390" s="202" t="s">
        <v>168</v>
      </c>
      <c r="AY390" s="19" t="s">
        <v>221</v>
      </c>
      <c r="BE390" s="203">
        <f>IF(N390="základní",J390,0)</f>
        <v>0</v>
      </c>
      <c r="BF390" s="203">
        <f>IF(N390="snížená",J390,0)</f>
        <v>0</v>
      </c>
      <c r="BG390" s="203">
        <f>IF(N390="zákl. přenesená",J390,0)</f>
        <v>0</v>
      </c>
      <c r="BH390" s="203">
        <f>IF(N390="sníž. přenesená",J390,0)</f>
        <v>0</v>
      </c>
      <c r="BI390" s="203">
        <f>IF(N390="nulová",J390,0)</f>
        <v>0</v>
      </c>
      <c r="BJ390" s="19" t="s">
        <v>82</v>
      </c>
      <c r="BK390" s="203">
        <f>ROUND(I390*H390,2)</f>
        <v>0</v>
      </c>
      <c r="BL390" s="19" t="s">
        <v>311</v>
      </c>
      <c r="BM390" s="202" t="s">
        <v>1615</v>
      </c>
    </row>
    <row r="391" spans="1:47" s="2" customFormat="1" ht="11.25">
      <c r="A391" s="36"/>
      <c r="B391" s="37"/>
      <c r="C391" s="38"/>
      <c r="D391" s="204" t="s">
        <v>229</v>
      </c>
      <c r="E391" s="38"/>
      <c r="F391" s="205" t="s">
        <v>1594</v>
      </c>
      <c r="G391" s="38"/>
      <c r="H391" s="38"/>
      <c r="I391" s="111"/>
      <c r="J391" s="38"/>
      <c r="K391" s="38"/>
      <c r="L391" s="41"/>
      <c r="M391" s="206"/>
      <c r="N391" s="207"/>
      <c r="O391" s="66"/>
      <c r="P391" s="66"/>
      <c r="Q391" s="66"/>
      <c r="R391" s="66"/>
      <c r="S391" s="66"/>
      <c r="T391" s="67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T391" s="19" t="s">
        <v>229</v>
      </c>
      <c r="AU391" s="19" t="s">
        <v>168</v>
      </c>
    </row>
    <row r="392" spans="2:63" s="12" customFormat="1" ht="20.85" customHeight="1">
      <c r="B392" s="175"/>
      <c r="C392" s="176"/>
      <c r="D392" s="177" t="s">
        <v>73</v>
      </c>
      <c r="E392" s="189" t="s">
        <v>1616</v>
      </c>
      <c r="F392" s="189" t="s">
        <v>1617</v>
      </c>
      <c r="G392" s="176"/>
      <c r="H392" s="176"/>
      <c r="I392" s="179"/>
      <c r="J392" s="190">
        <f>BK392</f>
        <v>0</v>
      </c>
      <c r="K392" s="176"/>
      <c r="L392" s="181"/>
      <c r="M392" s="182"/>
      <c r="N392" s="183"/>
      <c r="O392" s="183"/>
      <c r="P392" s="184">
        <f>SUM(P393:P402)</f>
        <v>0</v>
      </c>
      <c r="Q392" s="183"/>
      <c r="R392" s="184">
        <f>SUM(R393:R402)</f>
        <v>0</v>
      </c>
      <c r="S392" s="183"/>
      <c r="T392" s="185">
        <f>SUM(T393:T402)</f>
        <v>0</v>
      </c>
      <c r="AR392" s="186" t="s">
        <v>82</v>
      </c>
      <c r="AT392" s="187" t="s">
        <v>73</v>
      </c>
      <c r="AU392" s="187" t="s">
        <v>84</v>
      </c>
      <c r="AY392" s="186" t="s">
        <v>221</v>
      </c>
      <c r="BK392" s="188">
        <f>SUM(BK393:BK402)</f>
        <v>0</v>
      </c>
    </row>
    <row r="393" spans="1:65" s="2" customFormat="1" ht="33" customHeight="1">
      <c r="A393" s="36"/>
      <c r="B393" s="37"/>
      <c r="C393" s="191" t="s">
        <v>782</v>
      </c>
      <c r="D393" s="191" t="s">
        <v>223</v>
      </c>
      <c r="E393" s="192" t="s">
        <v>1618</v>
      </c>
      <c r="F393" s="193" t="s">
        <v>1619</v>
      </c>
      <c r="G393" s="194" t="s">
        <v>167</v>
      </c>
      <c r="H393" s="195">
        <v>3</v>
      </c>
      <c r="I393" s="196"/>
      <c r="J393" s="197">
        <f>ROUND(I393*H393,2)</f>
        <v>0</v>
      </c>
      <c r="K393" s="193" t="s">
        <v>21</v>
      </c>
      <c r="L393" s="41"/>
      <c r="M393" s="198" t="s">
        <v>21</v>
      </c>
      <c r="N393" s="199" t="s">
        <v>45</v>
      </c>
      <c r="O393" s="66"/>
      <c r="P393" s="200">
        <f>O393*H393</f>
        <v>0</v>
      </c>
      <c r="Q393" s="200">
        <v>0</v>
      </c>
      <c r="R393" s="200">
        <f>Q393*H393</f>
        <v>0</v>
      </c>
      <c r="S393" s="200">
        <v>0</v>
      </c>
      <c r="T393" s="201">
        <f>S393*H393</f>
        <v>0</v>
      </c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R393" s="202" t="s">
        <v>311</v>
      </c>
      <c r="AT393" s="202" t="s">
        <v>223</v>
      </c>
      <c r="AU393" s="202" t="s">
        <v>168</v>
      </c>
      <c r="AY393" s="19" t="s">
        <v>221</v>
      </c>
      <c r="BE393" s="203">
        <f>IF(N393="základní",J393,0)</f>
        <v>0</v>
      </c>
      <c r="BF393" s="203">
        <f>IF(N393="snížená",J393,0)</f>
        <v>0</v>
      </c>
      <c r="BG393" s="203">
        <f>IF(N393="zákl. přenesená",J393,0)</f>
        <v>0</v>
      </c>
      <c r="BH393" s="203">
        <f>IF(N393="sníž. přenesená",J393,0)</f>
        <v>0</v>
      </c>
      <c r="BI393" s="203">
        <f>IF(N393="nulová",J393,0)</f>
        <v>0</v>
      </c>
      <c r="BJ393" s="19" t="s">
        <v>82</v>
      </c>
      <c r="BK393" s="203">
        <f>ROUND(I393*H393,2)</f>
        <v>0</v>
      </c>
      <c r="BL393" s="19" t="s">
        <v>311</v>
      </c>
      <c r="BM393" s="202" t="s">
        <v>1620</v>
      </c>
    </row>
    <row r="394" spans="1:47" s="2" customFormat="1" ht="19.5">
      <c r="A394" s="36"/>
      <c r="B394" s="37"/>
      <c r="C394" s="38"/>
      <c r="D394" s="204" t="s">
        <v>229</v>
      </c>
      <c r="E394" s="38"/>
      <c r="F394" s="205" t="s">
        <v>1619</v>
      </c>
      <c r="G394" s="38"/>
      <c r="H394" s="38"/>
      <c r="I394" s="111"/>
      <c r="J394" s="38"/>
      <c r="K394" s="38"/>
      <c r="L394" s="41"/>
      <c r="M394" s="206"/>
      <c r="N394" s="207"/>
      <c r="O394" s="66"/>
      <c r="P394" s="66"/>
      <c r="Q394" s="66"/>
      <c r="R394" s="66"/>
      <c r="S394" s="66"/>
      <c r="T394" s="67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T394" s="19" t="s">
        <v>229</v>
      </c>
      <c r="AU394" s="19" t="s">
        <v>168</v>
      </c>
    </row>
    <row r="395" spans="1:65" s="2" customFormat="1" ht="16.5" customHeight="1">
      <c r="A395" s="36"/>
      <c r="B395" s="37"/>
      <c r="C395" s="191" t="s">
        <v>788</v>
      </c>
      <c r="D395" s="191" t="s">
        <v>223</v>
      </c>
      <c r="E395" s="192" t="s">
        <v>1621</v>
      </c>
      <c r="F395" s="193" t="s">
        <v>1622</v>
      </c>
      <c r="G395" s="194" t="s">
        <v>167</v>
      </c>
      <c r="H395" s="195">
        <v>3</v>
      </c>
      <c r="I395" s="196"/>
      <c r="J395" s="197">
        <f>ROUND(I395*H395,2)</f>
        <v>0</v>
      </c>
      <c r="K395" s="193" t="s">
        <v>21</v>
      </c>
      <c r="L395" s="41"/>
      <c r="M395" s="198" t="s">
        <v>21</v>
      </c>
      <c r="N395" s="199" t="s">
        <v>45</v>
      </c>
      <c r="O395" s="66"/>
      <c r="P395" s="200">
        <f>O395*H395</f>
        <v>0</v>
      </c>
      <c r="Q395" s="200">
        <v>0</v>
      </c>
      <c r="R395" s="200">
        <f>Q395*H395</f>
        <v>0</v>
      </c>
      <c r="S395" s="200">
        <v>0</v>
      </c>
      <c r="T395" s="201">
        <f>S395*H395</f>
        <v>0</v>
      </c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R395" s="202" t="s">
        <v>311</v>
      </c>
      <c r="AT395" s="202" t="s">
        <v>223</v>
      </c>
      <c r="AU395" s="202" t="s">
        <v>168</v>
      </c>
      <c r="AY395" s="19" t="s">
        <v>221</v>
      </c>
      <c r="BE395" s="203">
        <f>IF(N395="základní",J395,0)</f>
        <v>0</v>
      </c>
      <c r="BF395" s="203">
        <f>IF(N395="snížená",J395,0)</f>
        <v>0</v>
      </c>
      <c r="BG395" s="203">
        <f>IF(N395="zákl. přenesená",J395,0)</f>
        <v>0</v>
      </c>
      <c r="BH395" s="203">
        <f>IF(N395="sníž. přenesená",J395,0)</f>
        <v>0</v>
      </c>
      <c r="BI395" s="203">
        <f>IF(N395="nulová",J395,0)</f>
        <v>0</v>
      </c>
      <c r="BJ395" s="19" t="s">
        <v>82</v>
      </c>
      <c r="BK395" s="203">
        <f>ROUND(I395*H395,2)</f>
        <v>0</v>
      </c>
      <c r="BL395" s="19" t="s">
        <v>311</v>
      </c>
      <c r="BM395" s="202" t="s">
        <v>1623</v>
      </c>
    </row>
    <row r="396" spans="1:47" s="2" customFormat="1" ht="11.25">
      <c r="A396" s="36"/>
      <c r="B396" s="37"/>
      <c r="C396" s="38"/>
      <c r="D396" s="204" t="s">
        <v>229</v>
      </c>
      <c r="E396" s="38"/>
      <c r="F396" s="205" t="s">
        <v>1622</v>
      </c>
      <c r="G396" s="38"/>
      <c r="H396" s="38"/>
      <c r="I396" s="111"/>
      <c r="J396" s="38"/>
      <c r="K396" s="38"/>
      <c r="L396" s="41"/>
      <c r="M396" s="206"/>
      <c r="N396" s="207"/>
      <c r="O396" s="66"/>
      <c r="P396" s="66"/>
      <c r="Q396" s="66"/>
      <c r="R396" s="66"/>
      <c r="S396" s="66"/>
      <c r="T396" s="67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T396" s="19" t="s">
        <v>229</v>
      </c>
      <c r="AU396" s="19" t="s">
        <v>168</v>
      </c>
    </row>
    <row r="397" spans="1:65" s="2" customFormat="1" ht="21.75" customHeight="1">
      <c r="A397" s="36"/>
      <c r="B397" s="37"/>
      <c r="C397" s="191" t="s">
        <v>794</v>
      </c>
      <c r="D397" s="191" t="s">
        <v>223</v>
      </c>
      <c r="E397" s="192" t="s">
        <v>1624</v>
      </c>
      <c r="F397" s="193" t="s">
        <v>1625</v>
      </c>
      <c r="G397" s="194" t="s">
        <v>167</v>
      </c>
      <c r="H397" s="195">
        <v>3</v>
      </c>
      <c r="I397" s="196"/>
      <c r="J397" s="197">
        <f>ROUND(I397*H397,2)</f>
        <v>0</v>
      </c>
      <c r="K397" s="193" t="s">
        <v>21</v>
      </c>
      <c r="L397" s="41"/>
      <c r="M397" s="198" t="s">
        <v>21</v>
      </c>
      <c r="N397" s="199" t="s">
        <v>45</v>
      </c>
      <c r="O397" s="66"/>
      <c r="P397" s="200">
        <f>O397*H397</f>
        <v>0</v>
      </c>
      <c r="Q397" s="200">
        <v>0</v>
      </c>
      <c r="R397" s="200">
        <f>Q397*H397</f>
        <v>0</v>
      </c>
      <c r="S397" s="200">
        <v>0</v>
      </c>
      <c r="T397" s="201">
        <f>S397*H397</f>
        <v>0</v>
      </c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R397" s="202" t="s">
        <v>311</v>
      </c>
      <c r="AT397" s="202" t="s">
        <v>223</v>
      </c>
      <c r="AU397" s="202" t="s">
        <v>168</v>
      </c>
      <c r="AY397" s="19" t="s">
        <v>221</v>
      </c>
      <c r="BE397" s="203">
        <f>IF(N397="základní",J397,0)</f>
        <v>0</v>
      </c>
      <c r="BF397" s="203">
        <f>IF(N397="snížená",J397,0)</f>
        <v>0</v>
      </c>
      <c r="BG397" s="203">
        <f>IF(N397="zákl. přenesená",J397,0)</f>
        <v>0</v>
      </c>
      <c r="BH397" s="203">
        <f>IF(N397="sníž. přenesená",J397,0)</f>
        <v>0</v>
      </c>
      <c r="BI397" s="203">
        <f>IF(N397="nulová",J397,0)</f>
        <v>0</v>
      </c>
      <c r="BJ397" s="19" t="s">
        <v>82</v>
      </c>
      <c r="BK397" s="203">
        <f>ROUND(I397*H397,2)</f>
        <v>0</v>
      </c>
      <c r="BL397" s="19" t="s">
        <v>311</v>
      </c>
      <c r="BM397" s="202" t="s">
        <v>1626</v>
      </c>
    </row>
    <row r="398" spans="1:47" s="2" customFormat="1" ht="11.25">
      <c r="A398" s="36"/>
      <c r="B398" s="37"/>
      <c r="C398" s="38"/>
      <c r="D398" s="204" t="s">
        <v>229</v>
      </c>
      <c r="E398" s="38"/>
      <c r="F398" s="205" t="s">
        <v>1625</v>
      </c>
      <c r="G398" s="38"/>
      <c r="H398" s="38"/>
      <c r="I398" s="111"/>
      <c r="J398" s="38"/>
      <c r="K398" s="38"/>
      <c r="L398" s="41"/>
      <c r="M398" s="206"/>
      <c r="N398" s="207"/>
      <c r="O398" s="66"/>
      <c r="P398" s="66"/>
      <c r="Q398" s="66"/>
      <c r="R398" s="66"/>
      <c r="S398" s="66"/>
      <c r="T398" s="67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T398" s="19" t="s">
        <v>229</v>
      </c>
      <c r="AU398" s="19" t="s">
        <v>168</v>
      </c>
    </row>
    <row r="399" spans="1:65" s="2" customFormat="1" ht="21.75" customHeight="1">
      <c r="A399" s="36"/>
      <c r="B399" s="37"/>
      <c r="C399" s="191" t="s">
        <v>804</v>
      </c>
      <c r="D399" s="191" t="s">
        <v>223</v>
      </c>
      <c r="E399" s="192" t="s">
        <v>1627</v>
      </c>
      <c r="F399" s="193" t="s">
        <v>1628</v>
      </c>
      <c r="G399" s="194" t="s">
        <v>167</v>
      </c>
      <c r="H399" s="195">
        <v>3</v>
      </c>
      <c r="I399" s="196"/>
      <c r="J399" s="197">
        <f>ROUND(I399*H399,2)</f>
        <v>0</v>
      </c>
      <c r="K399" s="193" t="s">
        <v>21</v>
      </c>
      <c r="L399" s="41"/>
      <c r="M399" s="198" t="s">
        <v>21</v>
      </c>
      <c r="N399" s="199" t="s">
        <v>45</v>
      </c>
      <c r="O399" s="66"/>
      <c r="P399" s="200">
        <f>O399*H399</f>
        <v>0</v>
      </c>
      <c r="Q399" s="200">
        <v>0</v>
      </c>
      <c r="R399" s="200">
        <f>Q399*H399</f>
        <v>0</v>
      </c>
      <c r="S399" s="200">
        <v>0</v>
      </c>
      <c r="T399" s="201">
        <f>S399*H399</f>
        <v>0</v>
      </c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R399" s="202" t="s">
        <v>311</v>
      </c>
      <c r="AT399" s="202" t="s">
        <v>223</v>
      </c>
      <c r="AU399" s="202" t="s">
        <v>168</v>
      </c>
      <c r="AY399" s="19" t="s">
        <v>221</v>
      </c>
      <c r="BE399" s="203">
        <f>IF(N399="základní",J399,0)</f>
        <v>0</v>
      </c>
      <c r="BF399" s="203">
        <f>IF(N399="snížená",J399,0)</f>
        <v>0</v>
      </c>
      <c r="BG399" s="203">
        <f>IF(N399="zákl. přenesená",J399,0)</f>
        <v>0</v>
      </c>
      <c r="BH399" s="203">
        <f>IF(N399="sníž. přenesená",J399,0)</f>
        <v>0</v>
      </c>
      <c r="BI399" s="203">
        <f>IF(N399="nulová",J399,0)</f>
        <v>0</v>
      </c>
      <c r="BJ399" s="19" t="s">
        <v>82</v>
      </c>
      <c r="BK399" s="203">
        <f>ROUND(I399*H399,2)</f>
        <v>0</v>
      </c>
      <c r="BL399" s="19" t="s">
        <v>311</v>
      </c>
      <c r="BM399" s="202" t="s">
        <v>1629</v>
      </c>
    </row>
    <row r="400" spans="1:47" s="2" customFormat="1" ht="19.5">
      <c r="A400" s="36"/>
      <c r="B400" s="37"/>
      <c r="C400" s="38"/>
      <c r="D400" s="204" t="s">
        <v>229</v>
      </c>
      <c r="E400" s="38"/>
      <c r="F400" s="205" t="s">
        <v>1628</v>
      </c>
      <c r="G400" s="38"/>
      <c r="H400" s="38"/>
      <c r="I400" s="111"/>
      <c r="J400" s="38"/>
      <c r="K400" s="38"/>
      <c r="L400" s="41"/>
      <c r="M400" s="206"/>
      <c r="N400" s="207"/>
      <c r="O400" s="66"/>
      <c r="P400" s="66"/>
      <c r="Q400" s="66"/>
      <c r="R400" s="66"/>
      <c r="S400" s="66"/>
      <c r="T400" s="67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T400" s="19" t="s">
        <v>229</v>
      </c>
      <c r="AU400" s="19" t="s">
        <v>168</v>
      </c>
    </row>
    <row r="401" spans="2:51" s="13" customFormat="1" ht="11.25">
      <c r="B401" s="208"/>
      <c r="C401" s="209"/>
      <c r="D401" s="204" t="s">
        <v>231</v>
      </c>
      <c r="E401" s="210" t="s">
        <v>21</v>
      </c>
      <c r="F401" s="211" t="s">
        <v>1630</v>
      </c>
      <c r="G401" s="209"/>
      <c r="H401" s="212">
        <v>3</v>
      </c>
      <c r="I401" s="213"/>
      <c r="J401" s="209"/>
      <c r="K401" s="209"/>
      <c r="L401" s="214"/>
      <c r="M401" s="215"/>
      <c r="N401" s="216"/>
      <c r="O401" s="216"/>
      <c r="P401" s="216"/>
      <c r="Q401" s="216"/>
      <c r="R401" s="216"/>
      <c r="S401" s="216"/>
      <c r="T401" s="217"/>
      <c r="AT401" s="218" t="s">
        <v>231</v>
      </c>
      <c r="AU401" s="218" t="s">
        <v>168</v>
      </c>
      <c r="AV401" s="13" t="s">
        <v>84</v>
      </c>
      <c r="AW401" s="13" t="s">
        <v>33</v>
      </c>
      <c r="AX401" s="13" t="s">
        <v>74</v>
      </c>
      <c r="AY401" s="218" t="s">
        <v>221</v>
      </c>
    </row>
    <row r="402" spans="2:51" s="14" customFormat="1" ht="11.25">
      <c r="B402" s="219"/>
      <c r="C402" s="220"/>
      <c r="D402" s="204" t="s">
        <v>231</v>
      </c>
      <c r="E402" s="221" t="s">
        <v>21</v>
      </c>
      <c r="F402" s="222" t="s">
        <v>239</v>
      </c>
      <c r="G402" s="220"/>
      <c r="H402" s="223">
        <v>3</v>
      </c>
      <c r="I402" s="224"/>
      <c r="J402" s="220"/>
      <c r="K402" s="220"/>
      <c r="L402" s="225"/>
      <c r="M402" s="226"/>
      <c r="N402" s="227"/>
      <c r="O402" s="227"/>
      <c r="P402" s="227"/>
      <c r="Q402" s="227"/>
      <c r="R402" s="227"/>
      <c r="S402" s="227"/>
      <c r="T402" s="228"/>
      <c r="AT402" s="229" t="s">
        <v>231</v>
      </c>
      <c r="AU402" s="229" t="s">
        <v>168</v>
      </c>
      <c r="AV402" s="14" t="s">
        <v>227</v>
      </c>
      <c r="AW402" s="14" t="s">
        <v>33</v>
      </c>
      <c r="AX402" s="14" t="s">
        <v>82</v>
      </c>
      <c r="AY402" s="229" t="s">
        <v>221</v>
      </c>
    </row>
    <row r="403" spans="2:63" s="12" customFormat="1" ht="20.85" customHeight="1">
      <c r="B403" s="175"/>
      <c r="C403" s="176"/>
      <c r="D403" s="177" t="s">
        <v>73</v>
      </c>
      <c r="E403" s="189" t="s">
        <v>1631</v>
      </c>
      <c r="F403" s="189" t="s">
        <v>1632</v>
      </c>
      <c r="G403" s="176"/>
      <c r="H403" s="176"/>
      <c r="I403" s="179"/>
      <c r="J403" s="190">
        <f>BK403</f>
        <v>0</v>
      </c>
      <c r="K403" s="176"/>
      <c r="L403" s="181"/>
      <c r="M403" s="182"/>
      <c r="N403" s="183"/>
      <c r="O403" s="183"/>
      <c r="P403" s="184">
        <f>SUM(P404:P413)</f>
        <v>0</v>
      </c>
      <c r="Q403" s="183"/>
      <c r="R403" s="184">
        <f>SUM(R404:R413)</f>
        <v>0</v>
      </c>
      <c r="S403" s="183"/>
      <c r="T403" s="185">
        <f>SUM(T404:T413)</f>
        <v>0</v>
      </c>
      <c r="AR403" s="186" t="s">
        <v>82</v>
      </c>
      <c r="AT403" s="187" t="s">
        <v>73</v>
      </c>
      <c r="AU403" s="187" t="s">
        <v>84</v>
      </c>
      <c r="AY403" s="186" t="s">
        <v>221</v>
      </c>
      <c r="BK403" s="188">
        <f>SUM(BK404:BK413)</f>
        <v>0</v>
      </c>
    </row>
    <row r="404" spans="1:65" s="2" customFormat="1" ht="21.75" customHeight="1">
      <c r="A404" s="36"/>
      <c r="B404" s="37"/>
      <c r="C404" s="191" t="s">
        <v>810</v>
      </c>
      <c r="D404" s="191" t="s">
        <v>223</v>
      </c>
      <c r="E404" s="192" t="s">
        <v>1633</v>
      </c>
      <c r="F404" s="193" t="s">
        <v>1634</v>
      </c>
      <c r="G404" s="194" t="s">
        <v>167</v>
      </c>
      <c r="H404" s="195">
        <v>1</v>
      </c>
      <c r="I404" s="196"/>
      <c r="J404" s="197">
        <f>ROUND(I404*H404,2)</f>
        <v>0</v>
      </c>
      <c r="K404" s="193" t="s">
        <v>21</v>
      </c>
      <c r="L404" s="41"/>
      <c r="M404" s="198" t="s">
        <v>21</v>
      </c>
      <c r="N404" s="199" t="s">
        <v>45</v>
      </c>
      <c r="O404" s="66"/>
      <c r="P404" s="200">
        <f>O404*H404</f>
        <v>0</v>
      </c>
      <c r="Q404" s="200">
        <v>0</v>
      </c>
      <c r="R404" s="200">
        <f>Q404*H404</f>
        <v>0</v>
      </c>
      <c r="S404" s="200">
        <v>0</v>
      </c>
      <c r="T404" s="201">
        <f>S404*H404</f>
        <v>0</v>
      </c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R404" s="202" t="s">
        <v>311</v>
      </c>
      <c r="AT404" s="202" t="s">
        <v>223</v>
      </c>
      <c r="AU404" s="202" t="s">
        <v>168</v>
      </c>
      <c r="AY404" s="19" t="s">
        <v>221</v>
      </c>
      <c r="BE404" s="203">
        <f>IF(N404="základní",J404,0)</f>
        <v>0</v>
      </c>
      <c r="BF404" s="203">
        <f>IF(N404="snížená",J404,0)</f>
        <v>0</v>
      </c>
      <c r="BG404" s="203">
        <f>IF(N404="zákl. přenesená",J404,0)</f>
        <v>0</v>
      </c>
      <c r="BH404" s="203">
        <f>IF(N404="sníž. přenesená",J404,0)</f>
        <v>0</v>
      </c>
      <c r="BI404" s="203">
        <f>IF(N404="nulová",J404,0)</f>
        <v>0</v>
      </c>
      <c r="BJ404" s="19" t="s">
        <v>82</v>
      </c>
      <c r="BK404" s="203">
        <f>ROUND(I404*H404,2)</f>
        <v>0</v>
      </c>
      <c r="BL404" s="19" t="s">
        <v>311</v>
      </c>
      <c r="BM404" s="202" t="s">
        <v>1635</v>
      </c>
    </row>
    <row r="405" spans="1:47" s="2" customFormat="1" ht="11.25">
      <c r="A405" s="36"/>
      <c r="B405" s="37"/>
      <c r="C405" s="38"/>
      <c r="D405" s="204" t="s">
        <v>229</v>
      </c>
      <c r="E405" s="38"/>
      <c r="F405" s="205" t="s">
        <v>1634</v>
      </c>
      <c r="G405" s="38"/>
      <c r="H405" s="38"/>
      <c r="I405" s="111"/>
      <c r="J405" s="38"/>
      <c r="K405" s="38"/>
      <c r="L405" s="41"/>
      <c r="M405" s="206"/>
      <c r="N405" s="207"/>
      <c r="O405" s="66"/>
      <c r="P405" s="66"/>
      <c r="Q405" s="66"/>
      <c r="R405" s="66"/>
      <c r="S405" s="66"/>
      <c r="T405" s="67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T405" s="19" t="s">
        <v>229</v>
      </c>
      <c r="AU405" s="19" t="s">
        <v>168</v>
      </c>
    </row>
    <row r="406" spans="1:65" s="2" customFormat="1" ht="33" customHeight="1">
      <c r="A406" s="36"/>
      <c r="B406" s="37"/>
      <c r="C406" s="191" t="s">
        <v>816</v>
      </c>
      <c r="D406" s="191" t="s">
        <v>223</v>
      </c>
      <c r="E406" s="192" t="s">
        <v>1588</v>
      </c>
      <c r="F406" s="193" t="s">
        <v>1589</v>
      </c>
      <c r="G406" s="194" t="s">
        <v>167</v>
      </c>
      <c r="H406" s="195">
        <v>1</v>
      </c>
      <c r="I406" s="196"/>
      <c r="J406" s="197">
        <f>ROUND(I406*H406,2)</f>
        <v>0</v>
      </c>
      <c r="K406" s="193" t="s">
        <v>21</v>
      </c>
      <c r="L406" s="41"/>
      <c r="M406" s="198" t="s">
        <v>21</v>
      </c>
      <c r="N406" s="199" t="s">
        <v>45</v>
      </c>
      <c r="O406" s="66"/>
      <c r="P406" s="200">
        <f>O406*H406</f>
        <v>0</v>
      </c>
      <c r="Q406" s="200">
        <v>0</v>
      </c>
      <c r="R406" s="200">
        <f>Q406*H406</f>
        <v>0</v>
      </c>
      <c r="S406" s="200">
        <v>0</v>
      </c>
      <c r="T406" s="201">
        <f>S406*H406</f>
        <v>0</v>
      </c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R406" s="202" t="s">
        <v>311</v>
      </c>
      <c r="AT406" s="202" t="s">
        <v>223</v>
      </c>
      <c r="AU406" s="202" t="s">
        <v>168</v>
      </c>
      <c r="AY406" s="19" t="s">
        <v>221</v>
      </c>
      <c r="BE406" s="203">
        <f>IF(N406="základní",J406,0)</f>
        <v>0</v>
      </c>
      <c r="BF406" s="203">
        <f>IF(N406="snížená",J406,0)</f>
        <v>0</v>
      </c>
      <c r="BG406" s="203">
        <f>IF(N406="zákl. přenesená",J406,0)</f>
        <v>0</v>
      </c>
      <c r="BH406" s="203">
        <f>IF(N406="sníž. přenesená",J406,0)</f>
        <v>0</v>
      </c>
      <c r="BI406" s="203">
        <f>IF(N406="nulová",J406,0)</f>
        <v>0</v>
      </c>
      <c r="BJ406" s="19" t="s">
        <v>82</v>
      </c>
      <c r="BK406" s="203">
        <f>ROUND(I406*H406,2)</f>
        <v>0</v>
      </c>
      <c r="BL406" s="19" t="s">
        <v>311</v>
      </c>
      <c r="BM406" s="202" t="s">
        <v>1636</v>
      </c>
    </row>
    <row r="407" spans="1:47" s="2" customFormat="1" ht="29.25">
      <c r="A407" s="36"/>
      <c r="B407" s="37"/>
      <c r="C407" s="38"/>
      <c r="D407" s="204" t="s">
        <v>229</v>
      </c>
      <c r="E407" s="38"/>
      <c r="F407" s="205" t="s">
        <v>1589</v>
      </c>
      <c r="G407" s="38"/>
      <c r="H407" s="38"/>
      <c r="I407" s="111"/>
      <c r="J407" s="38"/>
      <c r="K407" s="38"/>
      <c r="L407" s="41"/>
      <c r="M407" s="206"/>
      <c r="N407" s="207"/>
      <c r="O407" s="66"/>
      <c r="P407" s="66"/>
      <c r="Q407" s="66"/>
      <c r="R407" s="66"/>
      <c r="S407" s="66"/>
      <c r="T407" s="67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T407" s="19" t="s">
        <v>229</v>
      </c>
      <c r="AU407" s="19" t="s">
        <v>168</v>
      </c>
    </row>
    <row r="408" spans="1:65" s="2" customFormat="1" ht="21.75" customHeight="1">
      <c r="A408" s="36"/>
      <c r="B408" s="37"/>
      <c r="C408" s="191" t="s">
        <v>820</v>
      </c>
      <c r="D408" s="191" t="s">
        <v>223</v>
      </c>
      <c r="E408" s="192" t="s">
        <v>1637</v>
      </c>
      <c r="F408" s="193" t="s">
        <v>1638</v>
      </c>
      <c r="G408" s="194" t="s">
        <v>167</v>
      </c>
      <c r="H408" s="195">
        <v>1</v>
      </c>
      <c r="I408" s="196"/>
      <c r="J408" s="197">
        <f>ROUND(I408*H408,2)</f>
        <v>0</v>
      </c>
      <c r="K408" s="193" t="s">
        <v>21</v>
      </c>
      <c r="L408" s="41"/>
      <c r="M408" s="198" t="s">
        <v>21</v>
      </c>
      <c r="N408" s="199" t="s">
        <v>45</v>
      </c>
      <c r="O408" s="66"/>
      <c r="P408" s="200">
        <f>O408*H408</f>
        <v>0</v>
      </c>
      <c r="Q408" s="200">
        <v>0</v>
      </c>
      <c r="R408" s="200">
        <f>Q408*H408</f>
        <v>0</v>
      </c>
      <c r="S408" s="200">
        <v>0</v>
      </c>
      <c r="T408" s="201">
        <f>S408*H408</f>
        <v>0</v>
      </c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R408" s="202" t="s">
        <v>311</v>
      </c>
      <c r="AT408" s="202" t="s">
        <v>223</v>
      </c>
      <c r="AU408" s="202" t="s">
        <v>168</v>
      </c>
      <c r="AY408" s="19" t="s">
        <v>221</v>
      </c>
      <c r="BE408" s="203">
        <f>IF(N408="základní",J408,0)</f>
        <v>0</v>
      </c>
      <c r="BF408" s="203">
        <f>IF(N408="snížená",J408,0)</f>
        <v>0</v>
      </c>
      <c r="BG408" s="203">
        <f>IF(N408="zákl. přenesená",J408,0)</f>
        <v>0</v>
      </c>
      <c r="BH408" s="203">
        <f>IF(N408="sníž. přenesená",J408,0)</f>
        <v>0</v>
      </c>
      <c r="BI408" s="203">
        <f>IF(N408="nulová",J408,0)</f>
        <v>0</v>
      </c>
      <c r="BJ408" s="19" t="s">
        <v>82</v>
      </c>
      <c r="BK408" s="203">
        <f>ROUND(I408*H408,2)</f>
        <v>0</v>
      </c>
      <c r="BL408" s="19" t="s">
        <v>311</v>
      </c>
      <c r="BM408" s="202" t="s">
        <v>1639</v>
      </c>
    </row>
    <row r="409" spans="1:47" s="2" customFormat="1" ht="19.5">
      <c r="A409" s="36"/>
      <c r="B409" s="37"/>
      <c r="C409" s="38"/>
      <c r="D409" s="204" t="s">
        <v>229</v>
      </c>
      <c r="E409" s="38"/>
      <c r="F409" s="205" t="s">
        <v>1638</v>
      </c>
      <c r="G409" s="38"/>
      <c r="H409" s="38"/>
      <c r="I409" s="111"/>
      <c r="J409" s="38"/>
      <c r="K409" s="38"/>
      <c r="L409" s="41"/>
      <c r="M409" s="206"/>
      <c r="N409" s="207"/>
      <c r="O409" s="66"/>
      <c r="P409" s="66"/>
      <c r="Q409" s="66"/>
      <c r="R409" s="66"/>
      <c r="S409" s="66"/>
      <c r="T409" s="67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T409" s="19" t="s">
        <v>229</v>
      </c>
      <c r="AU409" s="19" t="s">
        <v>168</v>
      </c>
    </row>
    <row r="410" spans="2:51" s="13" customFormat="1" ht="11.25">
      <c r="B410" s="208"/>
      <c r="C410" s="209"/>
      <c r="D410" s="204" t="s">
        <v>231</v>
      </c>
      <c r="E410" s="210" t="s">
        <v>21</v>
      </c>
      <c r="F410" s="211" t="s">
        <v>1418</v>
      </c>
      <c r="G410" s="209"/>
      <c r="H410" s="212">
        <v>1</v>
      </c>
      <c r="I410" s="213"/>
      <c r="J410" s="209"/>
      <c r="K410" s="209"/>
      <c r="L410" s="214"/>
      <c r="M410" s="215"/>
      <c r="N410" s="216"/>
      <c r="O410" s="216"/>
      <c r="P410" s="216"/>
      <c r="Q410" s="216"/>
      <c r="R410" s="216"/>
      <c r="S410" s="216"/>
      <c r="T410" s="217"/>
      <c r="AT410" s="218" t="s">
        <v>231</v>
      </c>
      <c r="AU410" s="218" t="s">
        <v>168</v>
      </c>
      <c r="AV410" s="13" t="s">
        <v>84</v>
      </c>
      <c r="AW410" s="13" t="s">
        <v>33</v>
      </c>
      <c r="AX410" s="13" t="s">
        <v>74</v>
      </c>
      <c r="AY410" s="218" t="s">
        <v>221</v>
      </c>
    </row>
    <row r="411" spans="2:51" s="14" customFormat="1" ht="11.25">
      <c r="B411" s="219"/>
      <c r="C411" s="220"/>
      <c r="D411" s="204" t="s">
        <v>231</v>
      </c>
      <c r="E411" s="221" t="s">
        <v>21</v>
      </c>
      <c r="F411" s="222" t="s">
        <v>239</v>
      </c>
      <c r="G411" s="220"/>
      <c r="H411" s="223">
        <v>1</v>
      </c>
      <c r="I411" s="224"/>
      <c r="J411" s="220"/>
      <c r="K411" s="220"/>
      <c r="L411" s="225"/>
      <c r="M411" s="226"/>
      <c r="N411" s="227"/>
      <c r="O411" s="227"/>
      <c r="P411" s="227"/>
      <c r="Q411" s="227"/>
      <c r="R411" s="227"/>
      <c r="S411" s="227"/>
      <c r="T411" s="228"/>
      <c r="AT411" s="229" t="s">
        <v>231</v>
      </c>
      <c r="AU411" s="229" t="s">
        <v>168</v>
      </c>
      <c r="AV411" s="14" t="s">
        <v>227</v>
      </c>
      <c r="AW411" s="14" t="s">
        <v>33</v>
      </c>
      <c r="AX411" s="14" t="s">
        <v>82</v>
      </c>
      <c r="AY411" s="229" t="s">
        <v>221</v>
      </c>
    </row>
    <row r="412" spans="1:65" s="2" customFormat="1" ht="16.5" customHeight="1">
      <c r="A412" s="36"/>
      <c r="B412" s="37"/>
      <c r="C412" s="191" t="s">
        <v>828</v>
      </c>
      <c r="D412" s="191" t="s">
        <v>223</v>
      </c>
      <c r="E412" s="192" t="s">
        <v>1640</v>
      </c>
      <c r="F412" s="193" t="s">
        <v>1641</v>
      </c>
      <c r="G412" s="194" t="s">
        <v>167</v>
      </c>
      <c r="H412" s="195">
        <v>2</v>
      </c>
      <c r="I412" s="196"/>
      <c r="J412" s="197">
        <f>ROUND(I412*H412,2)</f>
        <v>0</v>
      </c>
      <c r="K412" s="193" t="s">
        <v>21</v>
      </c>
      <c r="L412" s="41"/>
      <c r="M412" s="198" t="s">
        <v>21</v>
      </c>
      <c r="N412" s="199" t="s">
        <v>45</v>
      </c>
      <c r="O412" s="66"/>
      <c r="P412" s="200">
        <f>O412*H412</f>
        <v>0</v>
      </c>
      <c r="Q412" s="200">
        <v>0</v>
      </c>
      <c r="R412" s="200">
        <f>Q412*H412</f>
        <v>0</v>
      </c>
      <c r="S412" s="200">
        <v>0</v>
      </c>
      <c r="T412" s="201">
        <f>S412*H412</f>
        <v>0</v>
      </c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R412" s="202" t="s">
        <v>311</v>
      </c>
      <c r="AT412" s="202" t="s">
        <v>223</v>
      </c>
      <c r="AU412" s="202" t="s">
        <v>168</v>
      </c>
      <c r="AY412" s="19" t="s">
        <v>221</v>
      </c>
      <c r="BE412" s="203">
        <f>IF(N412="základní",J412,0)</f>
        <v>0</v>
      </c>
      <c r="BF412" s="203">
        <f>IF(N412="snížená",J412,0)</f>
        <v>0</v>
      </c>
      <c r="BG412" s="203">
        <f>IF(N412="zákl. přenesená",J412,0)</f>
        <v>0</v>
      </c>
      <c r="BH412" s="203">
        <f>IF(N412="sníž. přenesená",J412,0)</f>
        <v>0</v>
      </c>
      <c r="BI412" s="203">
        <f>IF(N412="nulová",J412,0)</f>
        <v>0</v>
      </c>
      <c r="BJ412" s="19" t="s">
        <v>82</v>
      </c>
      <c r="BK412" s="203">
        <f>ROUND(I412*H412,2)</f>
        <v>0</v>
      </c>
      <c r="BL412" s="19" t="s">
        <v>311</v>
      </c>
      <c r="BM412" s="202" t="s">
        <v>1642</v>
      </c>
    </row>
    <row r="413" spans="1:47" s="2" customFormat="1" ht="11.25">
      <c r="A413" s="36"/>
      <c r="B413" s="37"/>
      <c r="C413" s="38"/>
      <c r="D413" s="204" t="s">
        <v>229</v>
      </c>
      <c r="E413" s="38"/>
      <c r="F413" s="205" t="s">
        <v>1641</v>
      </c>
      <c r="G413" s="38"/>
      <c r="H413" s="38"/>
      <c r="I413" s="111"/>
      <c r="J413" s="38"/>
      <c r="K413" s="38"/>
      <c r="L413" s="41"/>
      <c r="M413" s="206"/>
      <c r="N413" s="207"/>
      <c r="O413" s="66"/>
      <c r="P413" s="66"/>
      <c r="Q413" s="66"/>
      <c r="R413" s="66"/>
      <c r="S413" s="66"/>
      <c r="T413" s="67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T413" s="19" t="s">
        <v>229</v>
      </c>
      <c r="AU413" s="19" t="s">
        <v>168</v>
      </c>
    </row>
    <row r="414" spans="2:63" s="12" customFormat="1" ht="20.85" customHeight="1">
      <c r="B414" s="175"/>
      <c r="C414" s="176"/>
      <c r="D414" s="177" t="s">
        <v>73</v>
      </c>
      <c r="E414" s="189" t="s">
        <v>1643</v>
      </c>
      <c r="F414" s="189" t="s">
        <v>1644</v>
      </c>
      <c r="G414" s="176"/>
      <c r="H414" s="176"/>
      <c r="I414" s="179"/>
      <c r="J414" s="190">
        <f>BK414</f>
        <v>0</v>
      </c>
      <c r="K414" s="176"/>
      <c r="L414" s="181"/>
      <c r="M414" s="182"/>
      <c r="N414" s="183"/>
      <c r="O414" s="183"/>
      <c r="P414" s="184">
        <f>SUM(P415:P426)</f>
        <v>0</v>
      </c>
      <c r="Q414" s="183"/>
      <c r="R414" s="184">
        <f>SUM(R415:R426)</f>
        <v>0</v>
      </c>
      <c r="S414" s="183"/>
      <c r="T414" s="185">
        <f>SUM(T415:T426)</f>
        <v>0</v>
      </c>
      <c r="AR414" s="186" t="s">
        <v>82</v>
      </c>
      <c r="AT414" s="187" t="s">
        <v>73</v>
      </c>
      <c r="AU414" s="187" t="s">
        <v>84</v>
      </c>
      <c r="AY414" s="186" t="s">
        <v>221</v>
      </c>
      <c r="BK414" s="188">
        <f>SUM(BK415:BK426)</f>
        <v>0</v>
      </c>
    </row>
    <row r="415" spans="1:65" s="2" customFormat="1" ht="33" customHeight="1">
      <c r="A415" s="36"/>
      <c r="B415" s="37"/>
      <c r="C415" s="191" t="s">
        <v>838</v>
      </c>
      <c r="D415" s="191" t="s">
        <v>223</v>
      </c>
      <c r="E415" s="192" t="s">
        <v>1645</v>
      </c>
      <c r="F415" s="193" t="s">
        <v>1646</v>
      </c>
      <c r="G415" s="194" t="s">
        <v>167</v>
      </c>
      <c r="H415" s="195">
        <v>1</v>
      </c>
      <c r="I415" s="196"/>
      <c r="J415" s="197">
        <f>ROUND(I415*H415,2)</f>
        <v>0</v>
      </c>
      <c r="K415" s="193" t="s">
        <v>21</v>
      </c>
      <c r="L415" s="41"/>
      <c r="M415" s="198" t="s">
        <v>21</v>
      </c>
      <c r="N415" s="199" t="s">
        <v>45</v>
      </c>
      <c r="O415" s="66"/>
      <c r="P415" s="200">
        <f>O415*H415</f>
        <v>0</v>
      </c>
      <c r="Q415" s="200">
        <v>0</v>
      </c>
      <c r="R415" s="200">
        <f>Q415*H415</f>
        <v>0</v>
      </c>
      <c r="S415" s="200">
        <v>0</v>
      </c>
      <c r="T415" s="201">
        <f>S415*H415</f>
        <v>0</v>
      </c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R415" s="202" t="s">
        <v>311</v>
      </c>
      <c r="AT415" s="202" t="s">
        <v>223</v>
      </c>
      <c r="AU415" s="202" t="s">
        <v>168</v>
      </c>
      <c r="AY415" s="19" t="s">
        <v>221</v>
      </c>
      <c r="BE415" s="203">
        <f>IF(N415="základní",J415,0)</f>
        <v>0</v>
      </c>
      <c r="BF415" s="203">
        <f>IF(N415="snížená",J415,0)</f>
        <v>0</v>
      </c>
      <c r="BG415" s="203">
        <f>IF(N415="zákl. přenesená",J415,0)</f>
        <v>0</v>
      </c>
      <c r="BH415" s="203">
        <f>IF(N415="sníž. přenesená",J415,0)</f>
        <v>0</v>
      </c>
      <c r="BI415" s="203">
        <f>IF(N415="nulová",J415,0)</f>
        <v>0</v>
      </c>
      <c r="BJ415" s="19" t="s">
        <v>82</v>
      </c>
      <c r="BK415" s="203">
        <f>ROUND(I415*H415,2)</f>
        <v>0</v>
      </c>
      <c r="BL415" s="19" t="s">
        <v>311</v>
      </c>
      <c r="BM415" s="202" t="s">
        <v>1647</v>
      </c>
    </row>
    <row r="416" spans="1:47" s="2" customFormat="1" ht="19.5">
      <c r="A416" s="36"/>
      <c r="B416" s="37"/>
      <c r="C416" s="38"/>
      <c r="D416" s="204" t="s">
        <v>229</v>
      </c>
      <c r="E416" s="38"/>
      <c r="F416" s="205" t="s">
        <v>1646</v>
      </c>
      <c r="G416" s="38"/>
      <c r="H416" s="38"/>
      <c r="I416" s="111"/>
      <c r="J416" s="38"/>
      <c r="K416" s="38"/>
      <c r="L416" s="41"/>
      <c r="M416" s="206"/>
      <c r="N416" s="207"/>
      <c r="O416" s="66"/>
      <c r="P416" s="66"/>
      <c r="Q416" s="66"/>
      <c r="R416" s="66"/>
      <c r="S416" s="66"/>
      <c r="T416" s="67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T416" s="19" t="s">
        <v>229</v>
      </c>
      <c r="AU416" s="19" t="s">
        <v>168</v>
      </c>
    </row>
    <row r="417" spans="1:65" s="2" customFormat="1" ht="16.5" customHeight="1">
      <c r="A417" s="36"/>
      <c r="B417" s="37"/>
      <c r="C417" s="191" t="s">
        <v>848</v>
      </c>
      <c r="D417" s="191" t="s">
        <v>223</v>
      </c>
      <c r="E417" s="192" t="s">
        <v>1648</v>
      </c>
      <c r="F417" s="193" t="s">
        <v>1622</v>
      </c>
      <c r="G417" s="194" t="s">
        <v>167</v>
      </c>
      <c r="H417" s="195">
        <v>1</v>
      </c>
      <c r="I417" s="196"/>
      <c r="J417" s="197">
        <f>ROUND(I417*H417,2)</f>
        <v>0</v>
      </c>
      <c r="K417" s="193" t="s">
        <v>21</v>
      </c>
      <c r="L417" s="41"/>
      <c r="M417" s="198" t="s">
        <v>21</v>
      </c>
      <c r="N417" s="199" t="s">
        <v>45</v>
      </c>
      <c r="O417" s="66"/>
      <c r="P417" s="200">
        <f>O417*H417</f>
        <v>0</v>
      </c>
      <c r="Q417" s="200">
        <v>0</v>
      </c>
      <c r="R417" s="200">
        <f>Q417*H417</f>
        <v>0</v>
      </c>
      <c r="S417" s="200">
        <v>0</v>
      </c>
      <c r="T417" s="201">
        <f>S417*H417</f>
        <v>0</v>
      </c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R417" s="202" t="s">
        <v>311</v>
      </c>
      <c r="AT417" s="202" t="s">
        <v>223</v>
      </c>
      <c r="AU417" s="202" t="s">
        <v>168</v>
      </c>
      <c r="AY417" s="19" t="s">
        <v>221</v>
      </c>
      <c r="BE417" s="203">
        <f>IF(N417="základní",J417,0)</f>
        <v>0</v>
      </c>
      <c r="BF417" s="203">
        <f>IF(N417="snížená",J417,0)</f>
        <v>0</v>
      </c>
      <c r="BG417" s="203">
        <f>IF(N417="zákl. přenesená",J417,0)</f>
        <v>0</v>
      </c>
      <c r="BH417" s="203">
        <f>IF(N417="sníž. přenesená",J417,0)</f>
        <v>0</v>
      </c>
      <c r="BI417" s="203">
        <f>IF(N417="nulová",J417,0)</f>
        <v>0</v>
      </c>
      <c r="BJ417" s="19" t="s">
        <v>82</v>
      </c>
      <c r="BK417" s="203">
        <f>ROUND(I417*H417,2)</f>
        <v>0</v>
      </c>
      <c r="BL417" s="19" t="s">
        <v>311</v>
      </c>
      <c r="BM417" s="202" t="s">
        <v>1649</v>
      </c>
    </row>
    <row r="418" spans="1:47" s="2" customFormat="1" ht="11.25">
      <c r="A418" s="36"/>
      <c r="B418" s="37"/>
      <c r="C418" s="38"/>
      <c r="D418" s="204" t="s">
        <v>229</v>
      </c>
      <c r="E418" s="38"/>
      <c r="F418" s="205" t="s">
        <v>1622</v>
      </c>
      <c r="G418" s="38"/>
      <c r="H418" s="38"/>
      <c r="I418" s="111"/>
      <c r="J418" s="38"/>
      <c r="K418" s="38"/>
      <c r="L418" s="41"/>
      <c r="M418" s="206"/>
      <c r="N418" s="207"/>
      <c r="O418" s="66"/>
      <c r="P418" s="66"/>
      <c r="Q418" s="66"/>
      <c r="R418" s="66"/>
      <c r="S418" s="66"/>
      <c r="T418" s="67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T418" s="19" t="s">
        <v>229</v>
      </c>
      <c r="AU418" s="19" t="s">
        <v>168</v>
      </c>
    </row>
    <row r="419" spans="1:65" s="2" customFormat="1" ht="21.75" customHeight="1">
      <c r="A419" s="36"/>
      <c r="B419" s="37"/>
      <c r="C419" s="191" t="s">
        <v>853</v>
      </c>
      <c r="D419" s="191" t="s">
        <v>223</v>
      </c>
      <c r="E419" s="192" t="s">
        <v>1650</v>
      </c>
      <c r="F419" s="193" t="s">
        <v>1651</v>
      </c>
      <c r="G419" s="194" t="s">
        <v>167</v>
      </c>
      <c r="H419" s="195">
        <v>1</v>
      </c>
      <c r="I419" s="196"/>
      <c r="J419" s="197">
        <f>ROUND(I419*H419,2)</f>
        <v>0</v>
      </c>
      <c r="K419" s="193" t="s">
        <v>21</v>
      </c>
      <c r="L419" s="41"/>
      <c r="M419" s="198" t="s">
        <v>21</v>
      </c>
      <c r="N419" s="199" t="s">
        <v>45</v>
      </c>
      <c r="O419" s="66"/>
      <c r="P419" s="200">
        <f>O419*H419</f>
        <v>0</v>
      </c>
      <c r="Q419" s="200">
        <v>0</v>
      </c>
      <c r="R419" s="200">
        <f>Q419*H419</f>
        <v>0</v>
      </c>
      <c r="S419" s="200">
        <v>0</v>
      </c>
      <c r="T419" s="201">
        <f>S419*H419</f>
        <v>0</v>
      </c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R419" s="202" t="s">
        <v>311</v>
      </c>
      <c r="AT419" s="202" t="s">
        <v>223</v>
      </c>
      <c r="AU419" s="202" t="s">
        <v>168</v>
      </c>
      <c r="AY419" s="19" t="s">
        <v>221</v>
      </c>
      <c r="BE419" s="203">
        <f>IF(N419="základní",J419,0)</f>
        <v>0</v>
      </c>
      <c r="BF419" s="203">
        <f>IF(N419="snížená",J419,0)</f>
        <v>0</v>
      </c>
      <c r="BG419" s="203">
        <f>IF(N419="zákl. přenesená",J419,0)</f>
        <v>0</v>
      </c>
      <c r="BH419" s="203">
        <f>IF(N419="sníž. přenesená",J419,0)</f>
        <v>0</v>
      </c>
      <c r="BI419" s="203">
        <f>IF(N419="nulová",J419,0)</f>
        <v>0</v>
      </c>
      <c r="BJ419" s="19" t="s">
        <v>82</v>
      </c>
      <c r="BK419" s="203">
        <f>ROUND(I419*H419,2)</f>
        <v>0</v>
      </c>
      <c r="BL419" s="19" t="s">
        <v>311</v>
      </c>
      <c r="BM419" s="202" t="s">
        <v>1652</v>
      </c>
    </row>
    <row r="420" spans="1:47" s="2" customFormat="1" ht="19.5">
      <c r="A420" s="36"/>
      <c r="B420" s="37"/>
      <c r="C420" s="38"/>
      <c r="D420" s="204" t="s">
        <v>229</v>
      </c>
      <c r="E420" s="38"/>
      <c r="F420" s="205" t="s">
        <v>1651</v>
      </c>
      <c r="G420" s="38"/>
      <c r="H420" s="38"/>
      <c r="I420" s="111"/>
      <c r="J420" s="38"/>
      <c r="K420" s="38"/>
      <c r="L420" s="41"/>
      <c r="M420" s="206"/>
      <c r="N420" s="207"/>
      <c r="O420" s="66"/>
      <c r="P420" s="66"/>
      <c r="Q420" s="66"/>
      <c r="R420" s="66"/>
      <c r="S420" s="66"/>
      <c r="T420" s="67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T420" s="19" t="s">
        <v>229</v>
      </c>
      <c r="AU420" s="19" t="s">
        <v>168</v>
      </c>
    </row>
    <row r="421" spans="1:65" s="2" customFormat="1" ht="21.75" customHeight="1">
      <c r="A421" s="36"/>
      <c r="B421" s="37"/>
      <c r="C421" s="191" t="s">
        <v>860</v>
      </c>
      <c r="D421" s="191" t="s">
        <v>223</v>
      </c>
      <c r="E421" s="192" t="s">
        <v>1653</v>
      </c>
      <c r="F421" s="193" t="s">
        <v>1654</v>
      </c>
      <c r="G421" s="194" t="s">
        <v>167</v>
      </c>
      <c r="H421" s="195">
        <v>1</v>
      </c>
      <c r="I421" s="196"/>
      <c r="J421" s="197">
        <f>ROUND(I421*H421,2)</f>
        <v>0</v>
      </c>
      <c r="K421" s="193" t="s">
        <v>21</v>
      </c>
      <c r="L421" s="41"/>
      <c r="M421" s="198" t="s">
        <v>21</v>
      </c>
      <c r="N421" s="199" t="s">
        <v>45</v>
      </c>
      <c r="O421" s="66"/>
      <c r="P421" s="200">
        <f>O421*H421</f>
        <v>0</v>
      </c>
      <c r="Q421" s="200">
        <v>0</v>
      </c>
      <c r="R421" s="200">
        <f>Q421*H421</f>
        <v>0</v>
      </c>
      <c r="S421" s="200">
        <v>0</v>
      </c>
      <c r="T421" s="201">
        <f>S421*H421</f>
        <v>0</v>
      </c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R421" s="202" t="s">
        <v>311</v>
      </c>
      <c r="AT421" s="202" t="s">
        <v>223</v>
      </c>
      <c r="AU421" s="202" t="s">
        <v>168</v>
      </c>
      <c r="AY421" s="19" t="s">
        <v>221</v>
      </c>
      <c r="BE421" s="203">
        <f>IF(N421="základní",J421,0)</f>
        <v>0</v>
      </c>
      <c r="BF421" s="203">
        <f>IF(N421="snížená",J421,0)</f>
        <v>0</v>
      </c>
      <c r="BG421" s="203">
        <f>IF(N421="zákl. přenesená",J421,0)</f>
        <v>0</v>
      </c>
      <c r="BH421" s="203">
        <f>IF(N421="sníž. přenesená",J421,0)</f>
        <v>0</v>
      </c>
      <c r="BI421" s="203">
        <f>IF(N421="nulová",J421,0)</f>
        <v>0</v>
      </c>
      <c r="BJ421" s="19" t="s">
        <v>82</v>
      </c>
      <c r="BK421" s="203">
        <f>ROUND(I421*H421,2)</f>
        <v>0</v>
      </c>
      <c r="BL421" s="19" t="s">
        <v>311</v>
      </c>
      <c r="BM421" s="202" t="s">
        <v>1655</v>
      </c>
    </row>
    <row r="422" spans="1:47" s="2" customFormat="1" ht="11.25">
      <c r="A422" s="36"/>
      <c r="B422" s="37"/>
      <c r="C422" s="38"/>
      <c r="D422" s="204" t="s">
        <v>229</v>
      </c>
      <c r="E422" s="38"/>
      <c r="F422" s="205" t="s">
        <v>1654</v>
      </c>
      <c r="G422" s="38"/>
      <c r="H422" s="38"/>
      <c r="I422" s="111"/>
      <c r="J422" s="38"/>
      <c r="K422" s="38"/>
      <c r="L422" s="41"/>
      <c r="M422" s="206"/>
      <c r="N422" s="207"/>
      <c r="O422" s="66"/>
      <c r="P422" s="66"/>
      <c r="Q422" s="66"/>
      <c r="R422" s="66"/>
      <c r="S422" s="66"/>
      <c r="T422" s="67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T422" s="19" t="s">
        <v>229</v>
      </c>
      <c r="AU422" s="19" t="s">
        <v>168</v>
      </c>
    </row>
    <row r="423" spans="1:65" s="2" customFormat="1" ht="21.75" customHeight="1">
      <c r="A423" s="36"/>
      <c r="B423" s="37"/>
      <c r="C423" s="191" t="s">
        <v>865</v>
      </c>
      <c r="D423" s="191" t="s">
        <v>223</v>
      </c>
      <c r="E423" s="192" t="s">
        <v>1656</v>
      </c>
      <c r="F423" s="193" t="s">
        <v>1657</v>
      </c>
      <c r="G423" s="194" t="s">
        <v>167</v>
      </c>
      <c r="H423" s="195">
        <v>1</v>
      </c>
      <c r="I423" s="196"/>
      <c r="J423" s="197">
        <f>ROUND(I423*H423,2)</f>
        <v>0</v>
      </c>
      <c r="K423" s="193" t="s">
        <v>21</v>
      </c>
      <c r="L423" s="41"/>
      <c r="M423" s="198" t="s">
        <v>21</v>
      </c>
      <c r="N423" s="199" t="s">
        <v>45</v>
      </c>
      <c r="O423" s="66"/>
      <c r="P423" s="200">
        <f>O423*H423</f>
        <v>0</v>
      </c>
      <c r="Q423" s="200">
        <v>0</v>
      </c>
      <c r="R423" s="200">
        <f>Q423*H423</f>
        <v>0</v>
      </c>
      <c r="S423" s="200">
        <v>0</v>
      </c>
      <c r="T423" s="201">
        <f>S423*H423</f>
        <v>0</v>
      </c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R423" s="202" t="s">
        <v>311</v>
      </c>
      <c r="AT423" s="202" t="s">
        <v>223</v>
      </c>
      <c r="AU423" s="202" t="s">
        <v>168</v>
      </c>
      <c r="AY423" s="19" t="s">
        <v>221</v>
      </c>
      <c r="BE423" s="203">
        <f>IF(N423="základní",J423,0)</f>
        <v>0</v>
      </c>
      <c r="BF423" s="203">
        <f>IF(N423="snížená",J423,0)</f>
        <v>0</v>
      </c>
      <c r="BG423" s="203">
        <f>IF(N423="zákl. přenesená",J423,0)</f>
        <v>0</v>
      </c>
      <c r="BH423" s="203">
        <f>IF(N423="sníž. přenesená",J423,0)</f>
        <v>0</v>
      </c>
      <c r="BI423" s="203">
        <f>IF(N423="nulová",J423,0)</f>
        <v>0</v>
      </c>
      <c r="BJ423" s="19" t="s">
        <v>82</v>
      </c>
      <c r="BK423" s="203">
        <f>ROUND(I423*H423,2)</f>
        <v>0</v>
      </c>
      <c r="BL423" s="19" t="s">
        <v>311</v>
      </c>
      <c r="BM423" s="202" t="s">
        <v>1658</v>
      </c>
    </row>
    <row r="424" spans="1:47" s="2" customFormat="1" ht="11.25">
      <c r="A424" s="36"/>
      <c r="B424" s="37"/>
      <c r="C424" s="38"/>
      <c r="D424" s="204" t="s">
        <v>229</v>
      </c>
      <c r="E424" s="38"/>
      <c r="F424" s="205" t="s">
        <v>1657</v>
      </c>
      <c r="G424" s="38"/>
      <c r="H424" s="38"/>
      <c r="I424" s="111"/>
      <c r="J424" s="38"/>
      <c r="K424" s="38"/>
      <c r="L424" s="41"/>
      <c r="M424" s="206"/>
      <c r="N424" s="207"/>
      <c r="O424" s="66"/>
      <c r="P424" s="66"/>
      <c r="Q424" s="66"/>
      <c r="R424" s="66"/>
      <c r="S424" s="66"/>
      <c r="T424" s="67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T424" s="19" t="s">
        <v>229</v>
      </c>
      <c r="AU424" s="19" t="s">
        <v>168</v>
      </c>
    </row>
    <row r="425" spans="2:51" s="13" customFormat="1" ht="11.25">
      <c r="B425" s="208"/>
      <c r="C425" s="209"/>
      <c r="D425" s="204" t="s">
        <v>231</v>
      </c>
      <c r="E425" s="210" t="s">
        <v>21</v>
      </c>
      <c r="F425" s="211" t="s">
        <v>1418</v>
      </c>
      <c r="G425" s="209"/>
      <c r="H425" s="212">
        <v>1</v>
      </c>
      <c r="I425" s="213"/>
      <c r="J425" s="209"/>
      <c r="K425" s="209"/>
      <c r="L425" s="214"/>
      <c r="M425" s="215"/>
      <c r="N425" s="216"/>
      <c r="O425" s="216"/>
      <c r="P425" s="216"/>
      <c r="Q425" s="216"/>
      <c r="R425" s="216"/>
      <c r="S425" s="216"/>
      <c r="T425" s="217"/>
      <c r="AT425" s="218" t="s">
        <v>231</v>
      </c>
      <c r="AU425" s="218" t="s">
        <v>168</v>
      </c>
      <c r="AV425" s="13" t="s">
        <v>84</v>
      </c>
      <c r="AW425" s="13" t="s">
        <v>33</v>
      </c>
      <c r="AX425" s="13" t="s">
        <v>74</v>
      </c>
      <c r="AY425" s="218" t="s">
        <v>221</v>
      </c>
    </row>
    <row r="426" spans="2:51" s="14" customFormat="1" ht="11.25">
      <c r="B426" s="219"/>
      <c r="C426" s="220"/>
      <c r="D426" s="204" t="s">
        <v>231</v>
      </c>
      <c r="E426" s="221" t="s">
        <v>21</v>
      </c>
      <c r="F426" s="222" t="s">
        <v>239</v>
      </c>
      <c r="G426" s="220"/>
      <c r="H426" s="223">
        <v>1</v>
      </c>
      <c r="I426" s="224"/>
      <c r="J426" s="220"/>
      <c r="K426" s="220"/>
      <c r="L426" s="225"/>
      <c r="M426" s="226"/>
      <c r="N426" s="227"/>
      <c r="O426" s="227"/>
      <c r="P426" s="227"/>
      <c r="Q426" s="227"/>
      <c r="R426" s="227"/>
      <c r="S426" s="227"/>
      <c r="T426" s="228"/>
      <c r="AT426" s="229" t="s">
        <v>231</v>
      </c>
      <c r="AU426" s="229" t="s">
        <v>168</v>
      </c>
      <c r="AV426" s="14" t="s">
        <v>227</v>
      </c>
      <c r="AW426" s="14" t="s">
        <v>33</v>
      </c>
      <c r="AX426" s="14" t="s">
        <v>82</v>
      </c>
      <c r="AY426" s="229" t="s">
        <v>221</v>
      </c>
    </row>
    <row r="427" spans="2:63" s="12" customFormat="1" ht="20.85" customHeight="1">
      <c r="B427" s="175"/>
      <c r="C427" s="176"/>
      <c r="D427" s="177" t="s">
        <v>73</v>
      </c>
      <c r="E427" s="189" t="s">
        <v>1659</v>
      </c>
      <c r="F427" s="189" t="s">
        <v>1660</v>
      </c>
      <c r="G427" s="176"/>
      <c r="H427" s="176"/>
      <c r="I427" s="179"/>
      <c r="J427" s="190">
        <f>BK427</f>
        <v>0</v>
      </c>
      <c r="K427" s="176"/>
      <c r="L427" s="181"/>
      <c r="M427" s="182"/>
      <c r="N427" s="183"/>
      <c r="O427" s="183"/>
      <c r="P427" s="184">
        <f>SUM(P428:P435)</f>
        <v>0</v>
      </c>
      <c r="Q427" s="183"/>
      <c r="R427" s="184">
        <f>SUM(R428:R435)</f>
        <v>0</v>
      </c>
      <c r="S427" s="183"/>
      <c r="T427" s="185">
        <f>SUM(T428:T435)</f>
        <v>0</v>
      </c>
      <c r="AR427" s="186" t="s">
        <v>82</v>
      </c>
      <c r="AT427" s="187" t="s">
        <v>73</v>
      </c>
      <c r="AU427" s="187" t="s">
        <v>84</v>
      </c>
      <c r="AY427" s="186" t="s">
        <v>221</v>
      </c>
      <c r="BK427" s="188">
        <f>SUM(BK428:BK435)</f>
        <v>0</v>
      </c>
    </row>
    <row r="428" spans="1:65" s="2" customFormat="1" ht="21.75" customHeight="1">
      <c r="A428" s="36"/>
      <c r="B428" s="37"/>
      <c r="C428" s="191" t="s">
        <v>869</v>
      </c>
      <c r="D428" s="191" t="s">
        <v>223</v>
      </c>
      <c r="E428" s="192" t="s">
        <v>1661</v>
      </c>
      <c r="F428" s="193" t="s">
        <v>1662</v>
      </c>
      <c r="G428" s="194" t="s">
        <v>167</v>
      </c>
      <c r="H428" s="195">
        <v>5</v>
      </c>
      <c r="I428" s="196"/>
      <c r="J428" s="197">
        <f>ROUND(I428*H428,2)</f>
        <v>0</v>
      </c>
      <c r="K428" s="193" t="s">
        <v>21</v>
      </c>
      <c r="L428" s="41"/>
      <c r="M428" s="198" t="s">
        <v>21</v>
      </c>
      <c r="N428" s="199" t="s">
        <v>45</v>
      </c>
      <c r="O428" s="66"/>
      <c r="P428" s="200">
        <f>O428*H428</f>
        <v>0</v>
      </c>
      <c r="Q428" s="200">
        <v>0</v>
      </c>
      <c r="R428" s="200">
        <f>Q428*H428</f>
        <v>0</v>
      </c>
      <c r="S428" s="200">
        <v>0</v>
      </c>
      <c r="T428" s="201">
        <f>S428*H428</f>
        <v>0</v>
      </c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R428" s="202" t="s">
        <v>311</v>
      </c>
      <c r="AT428" s="202" t="s">
        <v>223</v>
      </c>
      <c r="AU428" s="202" t="s">
        <v>168</v>
      </c>
      <c r="AY428" s="19" t="s">
        <v>221</v>
      </c>
      <c r="BE428" s="203">
        <f>IF(N428="základní",J428,0)</f>
        <v>0</v>
      </c>
      <c r="BF428" s="203">
        <f>IF(N428="snížená",J428,0)</f>
        <v>0</v>
      </c>
      <c r="BG428" s="203">
        <f>IF(N428="zákl. přenesená",J428,0)</f>
        <v>0</v>
      </c>
      <c r="BH428" s="203">
        <f>IF(N428="sníž. přenesená",J428,0)</f>
        <v>0</v>
      </c>
      <c r="BI428" s="203">
        <f>IF(N428="nulová",J428,0)</f>
        <v>0</v>
      </c>
      <c r="BJ428" s="19" t="s">
        <v>82</v>
      </c>
      <c r="BK428" s="203">
        <f>ROUND(I428*H428,2)</f>
        <v>0</v>
      </c>
      <c r="BL428" s="19" t="s">
        <v>311</v>
      </c>
      <c r="BM428" s="202" t="s">
        <v>1663</v>
      </c>
    </row>
    <row r="429" spans="1:47" s="2" customFormat="1" ht="19.5">
      <c r="A429" s="36"/>
      <c r="B429" s="37"/>
      <c r="C429" s="38"/>
      <c r="D429" s="204" t="s">
        <v>229</v>
      </c>
      <c r="E429" s="38"/>
      <c r="F429" s="205" t="s">
        <v>1662</v>
      </c>
      <c r="G429" s="38"/>
      <c r="H429" s="38"/>
      <c r="I429" s="111"/>
      <c r="J429" s="38"/>
      <c r="K429" s="38"/>
      <c r="L429" s="41"/>
      <c r="M429" s="206"/>
      <c r="N429" s="207"/>
      <c r="O429" s="66"/>
      <c r="P429" s="66"/>
      <c r="Q429" s="66"/>
      <c r="R429" s="66"/>
      <c r="S429" s="66"/>
      <c r="T429" s="67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T429" s="19" t="s">
        <v>229</v>
      </c>
      <c r="AU429" s="19" t="s">
        <v>168</v>
      </c>
    </row>
    <row r="430" spans="1:65" s="2" customFormat="1" ht="21.75" customHeight="1">
      <c r="A430" s="36"/>
      <c r="B430" s="37"/>
      <c r="C430" s="191" t="s">
        <v>873</v>
      </c>
      <c r="D430" s="191" t="s">
        <v>223</v>
      </c>
      <c r="E430" s="192" t="s">
        <v>1664</v>
      </c>
      <c r="F430" s="193" t="s">
        <v>1665</v>
      </c>
      <c r="G430" s="194" t="s">
        <v>167</v>
      </c>
      <c r="H430" s="195">
        <v>5</v>
      </c>
      <c r="I430" s="196"/>
      <c r="J430" s="197">
        <f>ROUND(I430*H430,2)</f>
        <v>0</v>
      </c>
      <c r="K430" s="193" t="s">
        <v>21</v>
      </c>
      <c r="L430" s="41"/>
      <c r="M430" s="198" t="s">
        <v>21</v>
      </c>
      <c r="N430" s="199" t="s">
        <v>45</v>
      </c>
      <c r="O430" s="66"/>
      <c r="P430" s="200">
        <f>O430*H430</f>
        <v>0</v>
      </c>
      <c r="Q430" s="200">
        <v>0</v>
      </c>
      <c r="R430" s="200">
        <f>Q430*H430</f>
        <v>0</v>
      </c>
      <c r="S430" s="200">
        <v>0</v>
      </c>
      <c r="T430" s="201">
        <f>S430*H430</f>
        <v>0</v>
      </c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R430" s="202" t="s">
        <v>311</v>
      </c>
      <c r="AT430" s="202" t="s">
        <v>223</v>
      </c>
      <c r="AU430" s="202" t="s">
        <v>168</v>
      </c>
      <c r="AY430" s="19" t="s">
        <v>221</v>
      </c>
      <c r="BE430" s="203">
        <f>IF(N430="základní",J430,0)</f>
        <v>0</v>
      </c>
      <c r="BF430" s="203">
        <f>IF(N430="snížená",J430,0)</f>
        <v>0</v>
      </c>
      <c r="BG430" s="203">
        <f>IF(N430="zákl. přenesená",J430,0)</f>
        <v>0</v>
      </c>
      <c r="BH430" s="203">
        <f>IF(N430="sníž. přenesená",J430,0)</f>
        <v>0</v>
      </c>
      <c r="BI430" s="203">
        <f>IF(N430="nulová",J430,0)</f>
        <v>0</v>
      </c>
      <c r="BJ430" s="19" t="s">
        <v>82</v>
      </c>
      <c r="BK430" s="203">
        <f>ROUND(I430*H430,2)</f>
        <v>0</v>
      </c>
      <c r="BL430" s="19" t="s">
        <v>311</v>
      </c>
      <c r="BM430" s="202" t="s">
        <v>1666</v>
      </c>
    </row>
    <row r="431" spans="1:47" s="2" customFormat="1" ht="19.5">
      <c r="A431" s="36"/>
      <c r="B431" s="37"/>
      <c r="C431" s="38"/>
      <c r="D431" s="204" t="s">
        <v>229</v>
      </c>
      <c r="E431" s="38"/>
      <c r="F431" s="205" t="s">
        <v>1665</v>
      </c>
      <c r="G431" s="38"/>
      <c r="H431" s="38"/>
      <c r="I431" s="111"/>
      <c r="J431" s="38"/>
      <c r="K431" s="38"/>
      <c r="L431" s="41"/>
      <c r="M431" s="206"/>
      <c r="N431" s="207"/>
      <c r="O431" s="66"/>
      <c r="P431" s="66"/>
      <c r="Q431" s="66"/>
      <c r="R431" s="66"/>
      <c r="S431" s="66"/>
      <c r="T431" s="67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T431" s="19" t="s">
        <v>229</v>
      </c>
      <c r="AU431" s="19" t="s">
        <v>168</v>
      </c>
    </row>
    <row r="432" spans="1:65" s="2" customFormat="1" ht="21.75" customHeight="1">
      <c r="A432" s="36"/>
      <c r="B432" s="37"/>
      <c r="C432" s="191" t="s">
        <v>877</v>
      </c>
      <c r="D432" s="191" t="s">
        <v>223</v>
      </c>
      <c r="E432" s="192" t="s">
        <v>1590</v>
      </c>
      <c r="F432" s="193" t="s">
        <v>1591</v>
      </c>
      <c r="G432" s="194" t="s">
        <v>167</v>
      </c>
      <c r="H432" s="195">
        <v>5</v>
      </c>
      <c r="I432" s="196"/>
      <c r="J432" s="197">
        <f>ROUND(I432*H432,2)</f>
        <v>0</v>
      </c>
      <c r="K432" s="193" t="s">
        <v>21</v>
      </c>
      <c r="L432" s="41"/>
      <c r="M432" s="198" t="s">
        <v>21</v>
      </c>
      <c r="N432" s="199" t="s">
        <v>45</v>
      </c>
      <c r="O432" s="66"/>
      <c r="P432" s="200">
        <f>O432*H432</f>
        <v>0</v>
      </c>
      <c r="Q432" s="200">
        <v>0</v>
      </c>
      <c r="R432" s="200">
        <f>Q432*H432</f>
        <v>0</v>
      </c>
      <c r="S432" s="200">
        <v>0</v>
      </c>
      <c r="T432" s="201">
        <f>S432*H432</f>
        <v>0</v>
      </c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R432" s="202" t="s">
        <v>311</v>
      </c>
      <c r="AT432" s="202" t="s">
        <v>223</v>
      </c>
      <c r="AU432" s="202" t="s">
        <v>168</v>
      </c>
      <c r="AY432" s="19" t="s">
        <v>221</v>
      </c>
      <c r="BE432" s="203">
        <f>IF(N432="základní",J432,0)</f>
        <v>0</v>
      </c>
      <c r="BF432" s="203">
        <f>IF(N432="snížená",J432,0)</f>
        <v>0</v>
      </c>
      <c r="BG432" s="203">
        <f>IF(N432="zákl. přenesená",J432,0)</f>
        <v>0</v>
      </c>
      <c r="BH432" s="203">
        <f>IF(N432="sníž. přenesená",J432,0)</f>
        <v>0</v>
      </c>
      <c r="BI432" s="203">
        <f>IF(N432="nulová",J432,0)</f>
        <v>0</v>
      </c>
      <c r="BJ432" s="19" t="s">
        <v>82</v>
      </c>
      <c r="BK432" s="203">
        <f>ROUND(I432*H432,2)</f>
        <v>0</v>
      </c>
      <c r="BL432" s="19" t="s">
        <v>311</v>
      </c>
      <c r="BM432" s="202" t="s">
        <v>1667</v>
      </c>
    </row>
    <row r="433" spans="1:47" s="2" customFormat="1" ht="11.25">
      <c r="A433" s="36"/>
      <c r="B433" s="37"/>
      <c r="C433" s="38"/>
      <c r="D433" s="204" t="s">
        <v>229</v>
      </c>
      <c r="E433" s="38"/>
      <c r="F433" s="205" t="s">
        <v>1591</v>
      </c>
      <c r="G433" s="38"/>
      <c r="H433" s="38"/>
      <c r="I433" s="111"/>
      <c r="J433" s="38"/>
      <c r="K433" s="38"/>
      <c r="L433" s="41"/>
      <c r="M433" s="206"/>
      <c r="N433" s="207"/>
      <c r="O433" s="66"/>
      <c r="P433" s="66"/>
      <c r="Q433" s="66"/>
      <c r="R433" s="66"/>
      <c r="S433" s="66"/>
      <c r="T433" s="67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T433" s="19" t="s">
        <v>229</v>
      </c>
      <c r="AU433" s="19" t="s">
        <v>168</v>
      </c>
    </row>
    <row r="434" spans="2:51" s="13" customFormat="1" ht="11.25">
      <c r="B434" s="208"/>
      <c r="C434" s="209"/>
      <c r="D434" s="204" t="s">
        <v>231</v>
      </c>
      <c r="E434" s="210" t="s">
        <v>21</v>
      </c>
      <c r="F434" s="211" t="s">
        <v>1563</v>
      </c>
      <c r="G434" s="209"/>
      <c r="H434" s="212">
        <v>5</v>
      </c>
      <c r="I434" s="213"/>
      <c r="J434" s="209"/>
      <c r="K434" s="209"/>
      <c r="L434" s="214"/>
      <c r="M434" s="215"/>
      <c r="N434" s="216"/>
      <c r="O434" s="216"/>
      <c r="P434" s="216"/>
      <c r="Q434" s="216"/>
      <c r="R434" s="216"/>
      <c r="S434" s="216"/>
      <c r="T434" s="217"/>
      <c r="AT434" s="218" t="s">
        <v>231</v>
      </c>
      <c r="AU434" s="218" t="s">
        <v>168</v>
      </c>
      <c r="AV434" s="13" t="s">
        <v>84</v>
      </c>
      <c r="AW434" s="13" t="s">
        <v>33</v>
      </c>
      <c r="AX434" s="13" t="s">
        <v>74</v>
      </c>
      <c r="AY434" s="218" t="s">
        <v>221</v>
      </c>
    </row>
    <row r="435" spans="2:51" s="14" customFormat="1" ht="11.25">
      <c r="B435" s="219"/>
      <c r="C435" s="220"/>
      <c r="D435" s="204" t="s">
        <v>231</v>
      </c>
      <c r="E435" s="221" t="s">
        <v>21</v>
      </c>
      <c r="F435" s="222" t="s">
        <v>239</v>
      </c>
      <c r="G435" s="220"/>
      <c r="H435" s="223">
        <v>5</v>
      </c>
      <c r="I435" s="224"/>
      <c r="J435" s="220"/>
      <c r="K435" s="220"/>
      <c r="L435" s="225"/>
      <c r="M435" s="226"/>
      <c r="N435" s="227"/>
      <c r="O435" s="227"/>
      <c r="P435" s="227"/>
      <c r="Q435" s="227"/>
      <c r="R435" s="227"/>
      <c r="S435" s="227"/>
      <c r="T435" s="228"/>
      <c r="AT435" s="229" t="s">
        <v>231</v>
      </c>
      <c r="AU435" s="229" t="s">
        <v>168</v>
      </c>
      <c r="AV435" s="14" t="s">
        <v>227</v>
      </c>
      <c r="AW435" s="14" t="s">
        <v>33</v>
      </c>
      <c r="AX435" s="14" t="s">
        <v>82</v>
      </c>
      <c r="AY435" s="229" t="s">
        <v>221</v>
      </c>
    </row>
    <row r="436" spans="2:63" s="12" customFormat="1" ht="20.85" customHeight="1">
      <c r="B436" s="175"/>
      <c r="C436" s="176"/>
      <c r="D436" s="177" t="s">
        <v>73</v>
      </c>
      <c r="E436" s="189" t="s">
        <v>1668</v>
      </c>
      <c r="F436" s="189" t="s">
        <v>1669</v>
      </c>
      <c r="G436" s="176"/>
      <c r="H436" s="176"/>
      <c r="I436" s="179"/>
      <c r="J436" s="190">
        <f>BK436</f>
        <v>0</v>
      </c>
      <c r="K436" s="176"/>
      <c r="L436" s="181"/>
      <c r="M436" s="182"/>
      <c r="N436" s="183"/>
      <c r="O436" s="183"/>
      <c r="P436" s="184">
        <f>SUM(P437:P448)</f>
        <v>0</v>
      </c>
      <c r="Q436" s="183"/>
      <c r="R436" s="184">
        <f>SUM(R437:R448)</f>
        <v>0</v>
      </c>
      <c r="S436" s="183"/>
      <c r="T436" s="185">
        <f>SUM(T437:T448)</f>
        <v>0</v>
      </c>
      <c r="AR436" s="186" t="s">
        <v>82</v>
      </c>
      <c r="AT436" s="187" t="s">
        <v>73</v>
      </c>
      <c r="AU436" s="187" t="s">
        <v>84</v>
      </c>
      <c r="AY436" s="186" t="s">
        <v>221</v>
      </c>
      <c r="BK436" s="188">
        <f>SUM(BK437:BK448)</f>
        <v>0</v>
      </c>
    </row>
    <row r="437" spans="1:65" s="2" customFormat="1" ht="21.75" customHeight="1">
      <c r="A437" s="36"/>
      <c r="B437" s="37"/>
      <c r="C437" s="191" t="s">
        <v>881</v>
      </c>
      <c r="D437" s="191" t="s">
        <v>223</v>
      </c>
      <c r="E437" s="192" t="s">
        <v>1670</v>
      </c>
      <c r="F437" s="193" t="s">
        <v>1671</v>
      </c>
      <c r="G437" s="194" t="s">
        <v>167</v>
      </c>
      <c r="H437" s="195">
        <v>1</v>
      </c>
      <c r="I437" s="196"/>
      <c r="J437" s="197">
        <f>ROUND(I437*H437,2)</f>
        <v>0</v>
      </c>
      <c r="K437" s="193" t="s">
        <v>21</v>
      </c>
      <c r="L437" s="41"/>
      <c r="M437" s="198" t="s">
        <v>21</v>
      </c>
      <c r="N437" s="199" t="s">
        <v>45</v>
      </c>
      <c r="O437" s="66"/>
      <c r="P437" s="200">
        <f>O437*H437</f>
        <v>0</v>
      </c>
      <c r="Q437" s="200">
        <v>0</v>
      </c>
      <c r="R437" s="200">
        <f>Q437*H437</f>
        <v>0</v>
      </c>
      <c r="S437" s="200">
        <v>0</v>
      </c>
      <c r="T437" s="201">
        <f>S437*H437</f>
        <v>0</v>
      </c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R437" s="202" t="s">
        <v>311</v>
      </c>
      <c r="AT437" s="202" t="s">
        <v>223</v>
      </c>
      <c r="AU437" s="202" t="s">
        <v>168</v>
      </c>
      <c r="AY437" s="19" t="s">
        <v>221</v>
      </c>
      <c r="BE437" s="203">
        <f>IF(N437="základní",J437,0)</f>
        <v>0</v>
      </c>
      <c r="BF437" s="203">
        <f>IF(N437="snížená",J437,0)</f>
        <v>0</v>
      </c>
      <c r="BG437" s="203">
        <f>IF(N437="zákl. přenesená",J437,0)</f>
        <v>0</v>
      </c>
      <c r="BH437" s="203">
        <f>IF(N437="sníž. přenesená",J437,0)</f>
        <v>0</v>
      </c>
      <c r="BI437" s="203">
        <f>IF(N437="nulová",J437,0)</f>
        <v>0</v>
      </c>
      <c r="BJ437" s="19" t="s">
        <v>82</v>
      </c>
      <c r="BK437" s="203">
        <f>ROUND(I437*H437,2)</f>
        <v>0</v>
      </c>
      <c r="BL437" s="19" t="s">
        <v>311</v>
      </c>
      <c r="BM437" s="202" t="s">
        <v>1672</v>
      </c>
    </row>
    <row r="438" spans="1:47" s="2" customFormat="1" ht="19.5">
      <c r="A438" s="36"/>
      <c r="B438" s="37"/>
      <c r="C438" s="38"/>
      <c r="D438" s="204" t="s">
        <v>229</v>
      </c>
      <c r="E438" s="38"/>
      <c r="F438" s="205" t="s">
        <v>1671</v>
      </c>
      <c r="G438" s="38"/>
      <c r="H438" s="38"/>
      <c r="I438" s="111"/>
      <c r="J438" s="38"/>
      <c r="K438" s="38"/>
      <c r="L438" s="41"/>
      <c r="M438" s="206"/>
      <c r="N438" s="207"/>
      <c r="O438" s="66"/>
      <c r="P438" s="66"/>
      <c r="Q438" s="66"/>
      <c r="R438" s="66"/>
      <c r="S438" s="66"/>
      <c r="T438" s="67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T438" s="19" t="s">
        <v>229</v>
      </c>
      <c r="AU438" s="19" t="s">
        <v>168</v>
      </c>
    </row>
    <row r="439" spans="1:65" s="2" customFormat="1" ht="21.75" customHeight="1">
      <c r="A439" s="36"/>
      <c r="B439" s="37"/>
      <c r="C439" s="191" t="s">
        <v>885</v>
      </c>
      <c r="D439" s="191" t="s">
        <v>223</v>
      </c>
      <c r="E439" s="192" t="s">
        <v>1664</v>
      </c>
      <c r="F439" s="193" t="s">
        <v>1665</v>
      </c>
      <c r="G439" s="194" t="s">
        <v>167</v>
      </c>
      <c r="H439" s="195">
        <v>1</v>
      </c>
      <c r="I439" s="196"/>
      <c r="J439" s="197">
        <f>ROUND(I439*H439,2)</f>
        <v>0</v>
      </c>
      <c r="K439" s="193" t="s">
        <v>21</v>
      </c>
      <c r="L439" s="41"/>
      <c r="M439" s="198" t="s">
        <v>21</v>
      </c>
      <c r="N439" s="199" t="s">
        <v>45</v>
      </c>
      <c r="O439" s="66"/>
      <c r="P439" s="200">
        <f>O439*H439</f>
        <v>0</v>
      </c>
      <c r="Q439" s="200">
        <v>0</v>
      </c>
      <c r="R439" s="200">
        <f>Q439*H439</f>
        <v>0</v>
      </c>
      <c r="S439" s="200">
        <v>0</v>
      </c>
      <c r="T439" s="201">
        <f>S439*H439</f>
        <v>0</v>
      </c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R439" s="202" t="s">
        <v>311</v>
      </c>
      <c r="AT439" s="202" t="s">
        <v>223</v>
      </c>
      <c r="AU439" s="202" t="s">
        <v>168</v>
      </c>
      <c r="AY439" s="19" t="s">
        <v>221</v>
      </c>
      <c r="BE439" s="203">
        <f>IF(N439="základní",J439,0)</f>
        <v>0</v>
      </c>
      <c r="BF439" s="203">
        <f>IF(N439="snížená",J439,0)</f>
        <v>0</v>
      </c>
      <c r="BG439" s="203">
        <f>IF(N439="zákl. přenesená",J439,0)</f>
        <v>0</v>
      </c>
      <c r="BH439" s="203">
        <f>IF(N439="sníž. přenesená",J439,0)</f>
        <v>0</v>
      </c>
      <c r="BI439" s="203">
        <f>IF(N439="nulová",J439,0)</f>
        <v>0</v>
      </c>
      <c r="BJ439" s="19" t="s">
        <v>82</v>
      </c>
      <c r="BK439" s="203">
        <f>ROUND(I439*H439,2)</f>
        <v>0</v>
      </c>
      <c r="BL439" s="19" t="s">
        <v>311</v>
      </c>
      <c r="BM439" s="202" t="s">
        <v>1673</v>
      </c>
    </row>
    <row r="440" spans="1:47" s="2" customFormat="1" ht="19.5">
      <c r="A440" s="36"/>
      <c r="B440" s="37"/>
      <c r="C440" s="38"/>
      <c r="D440" s="204" t="s">
        <v>229</v>
      </c>
      <c r="E440" s="38"/>
      <c r="F440" s="205" t="s">
        <v>1665</v>
      </c>
      <c r="G440" s="38"/>
      <c r="H440" s="38"/>
      <c r="I440" s="111"/>
      <c r="J440" s="38"/>
      <c r="K440" s="38"/>
      <c r="L440" s="41"/>
      <c r="M440" s="206"/>
      <c r="N440" s="207"/>
      <c r="O440" s="66"/>
      <c r="P440" s="66"/>
      <c r="Q440" s="66"/>
      <c r="R440" s="66"/>
      <c r="S440" s="66"/>
      <c r="T440" s="67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T440" s="19" t="s">
        <v>229</v>
      </c>
      <c r="AU440" s="19" t="s">
        <v>168</v>
      </c>
    </row>
    <row r="441" spans="1:65" s="2" customFormat="1" ht="21.75" customHeight="1">
      <c r="A441" s="36"/>
      <c r="B441" s="37"/>
      <c r="C441" s="191" t="s">
        <v>889</v>
      </c>
      <c r="D441" s="191" t="s">
        <v>223</v>
      </c>
      <c r="E441" s="192" t="s">
        <v>1674</v>
      </c>
      <c r="F441" s="193" t="s">
        <v>1675</v>
      </c>
      <c r="G441" s="194" t="s">
        <v>167</v>
      </c>
      <c r="H441" s="195">
        <v>1</v>
      </c>
      <c r="I441" s="196"/>
      <c r="J441" s="197">
        <f>ROUND(I441*H441,2)</f>
        <v>0</v>
      </c>
      <c r="K441" s="193" t="s">
        <v>21</v>
      </c>
      <c r="L441" s="41"/>
      <c r="M441" s="198" t="s">
        <v>21</v>
      </c>
      <c r="N441" s="199" t="s">
        <v>45</v>
      </c>
      <c r="O441" s="66"/>
      <c r="P441" s="200">
        <f>O441*H441</f>
        <v>0</v>
      </c>
      <c r="Q441" s="200">
        <v>0</v>
      </c>
      <c r="R441" s="200">
        <f>Q441*H441</f>
        <v>0</v>
      </c>
      <c r="S441" s="200">
        <v>0</v>
      </c>
      <c r="T441" s="201">
        <f>S441*H441</f>
        <v>0</v>
      </c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R441" s="202" t="s">
        <v>311</v>
      </c>
      <c r="AT441" s="202" t="s">
        <v>223</v>
      </c>
      <c r="AU441" s="202" t="s">
        <v>168</v>
      </c>
      <c r="AY441" s="19" t="s">
        <v>221</v>
      </c>
      <c r="BE441" s="203">
        <f>IF(N441="základní",J441,0)</f>
        <v>0</v>
      </c>
      <c r="BF441" s="203">
        <f>IF(N441="snížená",J441,0)</f>
        <v>0</v>
      </c>
      <c r="BG441" s="203">
        <f>IF(N441="zákl. přenesená",J441,0)</f>
        <v>0</v>
      </c>
      <c r="BH441" s="203">
        <f>IF(N441="sníž. přenesená",J441,0)</f>
        <v>0</v>
      </c>
      <c r="BI441" s="203">
        <f>IF(N441="nulová",J441,0)</f>
        <v>0</v>
      </c>
      <c r="BJ441" s="19" t="s">
        <v>82</v>
      </c>
      <c r="BK441" s="203">
        <f>ROUND(I441*H441,2)</f>
        <v>0</v>
      </c>
      <c r="BL441" s="19" t="s">
        <v>311</v>
      </c>
      <c r="BM441" s="202" t="s">
        <v>1676</v>
      </c>
    </row>
    <row r="442" spans="1:47" s="2" customFormat="1" ht="11.25">
      <c r="A442" s="36"/>
      <c r="B442" s="37"/>
      <c r="C442" s="38"/>
      <c r="D442" s="204" t="s">
        <v>229</v>
      </c>
      <c r="E442" s="38"/>
      <c r="F442" s="205" t="s">
        <v>1675</v>
      </c>
      <c r="G442" s="38"/>
      <c r="H442" s="38"/>
      <c r="I442" s="111"/>
      <c r="J442" s="38"/>
      <c r="K442" s="38"/>
      <c r="L442" s="41"/>
      <c r="M442" s="206"/>
      <c r="N442" s="207"/>
      <c r="O442" s="66"/>
      <c r="P442" s="66"/>
      <c r="Q442" s="66"/>
      <c r="R442" s="66"/>
      <c r="S442" s="66"/>
      <c r="T442" s="67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T442" s="19" t="s">
        <v>229</v>
      </c>
      <c r="AU442" s="19" t="s">
        <v>168</v>
      </c>
    </row>
    <row r="443" spans="2:51" s="13" customFormat="1" ht="11.25">
      <c r="B443" s="208"/>
      <c r="C443" s="209"/>
      <c r="D443" s="204" t="s">
        <v>231</v>
      </c>
      <c r="E443" s="210" t="s">
        <v>21</v>
      </c>
      <c r="F443" s="211" t="s">
        <v>1418</v>
      </c>
      <c r="G443" s="209"/>
      <c r="H443" s="212">
        <v>1</v>
      </c>
      <c r="I443" s="213"/>
      <c r="J443" s="209"/>
      <c r="K443" s="209"/>
      <c r="L443" s="214"/>
      <c r="M443" s="215"/>
      <c r="N443" s="216"/>
      <c r="O443" s="216"/>
      <c r="P443" s="216"/>
      <c r="Q443" s="216"/>
      <c r="R443" s="216"/>
      <c r="S443" s="216"/>
      <c r="T443" s="217"/>
      <c r="AT443" s="218" t="s">
        <v>231</v>
      </c>
      <c r="AU443" s="218" t="s">
        <v>168</v>
      </c>
      <c r="AV443" s="13" t="s">
        <v>84</v>
      </c>
      <c r="AW443" s="13" t="s">
        <v>33</v>
      </c>
      <c r="AX443" s="13" t="s">
        <v>74</v>
      </c>
      <c r="AY443" s="218" t="s">
        <v>221</v>
      </c>
    </row>
    <row r="444" spans="2:51" s="14" customFormat="1" ht="11.25">
      <c r="B444" s="219"/>
      <c r="C444" s="220"/>
      <c r="D444" s="204" t="s">
        <v>231</v>
      </c>
      <c r="E444" s="221" t="s">
        <v>21</v>
      </c>
      <c r="F444" s="222" t="s">
        <v>239</v>
      </c>
      <c r="G444" s="220"/>
      <c r="H444" s="223">
        <v>1</v>
      </c>
      <c r="I444" s="224"/>
      <c r="J444" s="220"/>
      <c r="K444" s="220"/>
      <c r="L444" s="225"/>
      <c r="M444" s="226"/>
      <c r="N444" s="227"/>
      <c r="O444" s="227"/>
      <c r="P444" s="227"/>
      <c r="Q444" s="227"/>
      <c r="R444" s="227"/>
      <c r="S444" s="227"/>
      <c r="T444" s="228"/>
      <c r="AT444" s="229" t="s">
        <v>231</v>
      </c>
      <c r="AU444" s="229" t="s">
        <v>168</v>
      </c>
      <c r="AV444" s="14" t="s">
        <v>227</v>
      </c>
      <c r="AW444" s="14" t="s">
        <v>33</v>
      </c>
      <c r="AX444" s="14" t="s">
        <v>82</v>
      </c>
      <c r="AY444" s="229" t="s">
        <v>221</v>
      </c>
    </row>
    <row r="445" spans="1:65" s="2" customFormat="1" ht="21.75" customHeight="1">
      <c r="A445" s="36"/>
      <c r="B445" s="37"/>
      <c r="C445" s="191" t="s">
        <v>894</v>
      </c>
      <c r="D445" s="191" t="s">
        <v>223</v>
      </c>
      <c r="E445" s="192" t="s">
        <v>1677</v>
      </c>
      <c r="F445" s="193" t="s">
        <v>1678</v>
      </c>
      <c r="G445" s="194" t="s">
        <v>129</v>
      </c>
      <c r="H445" s="195">
        <v>23</v>
      </c>
      <c r="I445" s="196"/>
      <c r="J445" s="197">
        <f>ROUND(I445*H445,2)</f>
        <v>0</v>
      </c>
      <c r="K445" s="193" t="s">
        <v>21</v>
      </c>
      <c r="L445" s="41"/>
      <c r="M445" s="198" t="s">
        <v>21</v>
      </c>
      <c r="N445" s="199" t="s">
        <v>45</v>
      </c>
      <c r="O445" s="66"/>
      <c r="P445" s="200">
        <f>O445*H445</f>
        <v>0</v>
      </c>
      <c r="Q445" s="200">
        <v>0</v>
      </c>
      <c r="R445" s="200">
        <f>Q445*H445</f>
        <v>0</v>
      </c>
      <c r="S445" s="200">
        <v>0</v>
      </c>
      <c r="T445" s="201">
        <f>S445*H445</f>
        <v>0</v>
      </c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R445" s="202" t="s">
        <v>311</v>
      </c>
      <c r="AT445" s="202" t="s">
        <v>223</v>
      </c>
      <c r="AU445" s="202" t="s">
        <v>168</v>
      </c>
      <c r="AY445" s="19" t="s">
        <v>221</v>
      </c>
      <c r="BE445" s="203">
        <f>IF(N445="základní",J445,0)</f>
        <v>0</v>
      </c>
      <c r="BF445" s="203">
        <f>IF(N445="snížená",J445,0)</f>
        <v>0</v>
      </c>
      <c r="BG445" s="203">
        <f>IF(N445="zákl. přenesená",J445,0)</f>
        <v>0</v>
      </c>
      <c r="BH445" s="203">
        <f>IF(N445="sníž. přenesená",J445,0)</f>
        <v>0</v>
      </c>
      <c r="BI445" s="203">
        <f>IF(N445="nulová",J445,0)</f>
        <v>0</v>
      </c>
      <c r="BJ445" s="19" t="s">
        <v>82</v>
      </c>
      <c r="BK445" s="203">
        <f>ROUND(I445*H445,2)</f>
        <v>0</v>
      </c>
      <c r="BL445" s="19" t="s">
        <v>311</v>
      </c>
      <c r="BM445" s="202" t="s">
        <v>1679</v>
      </c>
    </row>
    <row r="446" spans="1:47" s="2" customFormat="1" ht="11.25">
      <c r="A446" s="36"/>
      <c r="B446" s="37"/>
      <c r="C446" s="38"/>
      <c r="D446" s="204" t="s">
        <v>229</v>
      </c>
      <c r="E446" s="38"/>
      <c r="F446" s="205" t="s">
        <v>1678</v>
      </c>
      <c r="G446" s="38"/>
      <c r="H446" s="38"/>
      <c r="I446" s="111"/>
      <c r="J446" s="38"/>
      <c r="K446" s="38"/>
      <c r="L446" s="41"/>
      <c r="M446" s="206"/>
      <c r="N446" s="207"/>
      <c r="O446" s="66"/>
      <c r="P446" s="66"/>
      <c r="Q446" s="66"/>
      <c r="R446" s="66"/>
      <c r="S446" s="66"/>
      <c r="T446" s="67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T446" s="19" t="s">
        <v>229</v>
      </c>
      <c r="AU446" s="19" t="s">
        <v>168</v>
      </c>
    </row>
    <row r="447" spans="1:65" s="2" customFormat="1" ht="16.5" customHeight="1">
      <c r="A447" s="36"/>
      <c r="B447" s="37"/>
      <c r="C447" s="191" t="s">
        <v>898</v>
      </c>
      <c r="D447" s="191" t="s">
        <v>223</v>
      </c>
      <c r="E447" s="192" t="s">
        <v>1680</v>
      </c>
      <c r="F447" s="193" t="s">
        <v>1681</v>
      </c>
      <c r="G447" s="194" t="s">
        <v>1443</v>
      </c>
      <c r="H447" s="269"/>
      <c r="I447" s="196"/>
      <c r="J447" s="197">
        <f>ROUND(I447*H447,2)</f>
        <v>0</v>
      </c>
      <c r="K447" s="193" t="s">
        <v>21</v>
      </c>
      <c r="L447" s="41"/>
      <c r="M447" s="198" t="s">
        <v>21</v>
      </c>
      <c r="N447" s="199" t="s">
        <v>45</v>
      </c>
      <c r="O447" s="66"/>
      <c r="P447" s="200">
        <f>O447*H447</f>
        <v>0</v>
      </c>
      <c r="Q447" s="200">
        <v>0</v>
      </c>
      <c r="R447" s="200">
        <f>Q447*H447</f>
        <v>0</v>
      </c>
      <c r="S447" s="200">
        <v>0</v>
      </c>
      <c r="T447" s="201">
        <f>S447*H447</f>
        <v>0</v>
      </c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R447" s="202" t="s">
        <v>1444</v>
      </c>
      <c r="AT447" s="202" t="s">
        <v>223</v>
      </c>
      <c r="AU447" s="202" t="s">
        <v>168</v>
      </c>
      <c r="AY447" s="19" t="s">
        <v>221</v>
      </c>
      <c r="BE447" s="203">
        <f>IF(N447="základní",J447,0)</f>
        <v>0</v>
      </c>
      <c r="BF447" s="203">
        <f>IF(N447="snížená",J447,0)</f>
        <v>0</v>
      </c>
      <c r="BG447" s="203">
        <f>IF(N447="zákl. přenesená",J447,0)</f>
        <v>0</v>
      </c>
      <c r="BH447" s="203">
        <f>IF(N447="sníž. přenesená",J447,0)</f>
        <v>0</v>
      </c>
      <c r="BI447" s="203">
        <f>IF(N447="nulová",J447,0)</f>
        <v>0</v>
      </c>
      <c r="BJ447" s="19" t="s">
        <v>82</v>
      </c>
      <c r="BK447" s="203">
        <f>ROUND(I447*H447,2)</f>
        <v>0</v>
      </c>
      <c r="BL447" s="19" t="s">
        <v>1444</v>
      </c>
      <c r="BM447" s="202" t="s">
        <v>1682</v>
      </c>
    </row>
    <row r="448" spans="1:47" s="2" customFormat="1" ht="11.25">
      <c r="A448" s="36"/>
      <c r="B448" s="37"/>
      <c r="C448" s="38"/>
      <c r="D448" s="204" t="s">
        <v>229</v>
      </c>
      <c r="E448" s="38"/>
      <c r="F448" s="205" t="s">
        <v>1681</v>
      </c>
      <c r="G448" s="38"/>
      <c r="H448" s="38"/>
      <c r="I448" s="111"/>
      <c r="J448" s="38"/>
      <c r="K448" s="38"/>
      <c r="L448" s="41"/>
      <c r="M448" s="265"/>
      <c r="N448" s="266"/>
      <c r="O448" s="267"/>
      <c r="P448" s="267"/>
      <c r="Q448" s="267"/>
      <c r="R448" s="267"/>
      <c r="S448" s="267"/>
      <c r="T448" s="268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T448" s="19" t="s">
        <v>229</v>
      </c>
      <c r="AU448" s="19" t="s">
        <v>168</v>
      </c>
    </row>
    <row r="449" spans="1:31" s="2" customFormat="1" ht="6.95" customHeight="1">
      <c r="A449" s="36"/>
      <c r="B449" s="49"/>
      <c r="C449" s="50"/>
      <c r="D449" s="50"/>
      <c r="E449" s="50"/>
      <c r="F449" s="50"/>
      <c r="G449" s="50"/>
      <c r="H449" s="50"/>
      <c r="I449" s="140"/>
      <c r="J449" s="50"/>
      <c r="K449" s="50"/>
      <c r="L449" s="41"/>
      <c r="M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</row>
  </sheetData>
  <sheetProtection algorithmName="SHA-512" hashValue="vgMxWOa+i+aue4X+Y3NK1J2T0mnk2g3gkTaqzSPI53W3k78KQkBLmXf66UB2jaHy8k+sKHl9RpPGt6eMNMUNKQ==" saltValue="x2j0fAY/PhBSdAkkeLSwEEykGqEjKZvN5ka4cV+gZEbngWn5qSMVLHl8WEcrk134oLOpq/MhTR6Qo3/941u5eg==" spinCount="100000" sheet="1" objects="1" scenarios="1" formatColumns="0" formatRows="0" autoFilter="0"/>
  <autoFilter ref="C98:K448"/>
  <mergeCells count="9">
    <mergeCell ref="E50:H50"/>
    <mergeCell ref="E89:H89"/>
    <mergeCell ref="E91:H91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3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AT2" s="19" t="s">
        <v>93</v>
      </c>
    </row>
    <row r="3" spans="2:46" s="1" customFormat="1" ht="6.95" customHeight="1">
      <c r="B3" s="105"/>
      <c r="C3" s="106"/>
      <c r="D3" s="106"/>
      <c r="E3" s="106"/>
      <c r="F3" s="106"/>
      <c r="G3" s="106"/>
      <c r="H3" s="106"/>
      <c r="I3" s="107"/>
      <c r="J3" s="106"/>
      <c r="K3" s="106"/>
      <c r="L3" s="22"/>
      <c r="AT3" s="19" t="s">
        <v>84</v>
      </c>
    </row>
    <row r="4" spans="2:46" s="1" customFormat="1" ht="24.95" customHeight="1">
      <c r="B4" s="22"/>
      <c r="D4" s="108" t="s">
        <v>112</v>
      </c>
      <c r="I4" s="103"/>
      <c r="L4" s="22"/>
      <c r="M4" s="109" t="s">
        <v>10</v>
      </c>
      <c r="AT4" s="19" t="s">
        <v>4</v>
      </c>
    </row>
    <row r="5" spans="2:12" s="1" customFormat="1" ht="6.95" customHeight="1">
      <c r="B5" s="22"/>
      <c r="I5" s="103"/>
      <c r="L5" s="22"/>
    </row>
    <row r="6" spans="2:12" s="1" customFormat="1" ht="12" customHeight="1">
      <c r="B6" s="22"/>
      <c r="D6" s="110" t="s">
        <v>16</v>
      </c>
      <c r="I6" s="103"/>
      <c r="L6" s="22"/>
    </row>
    <row r="7" spans="2:12" s="1" customFormat="1" ht="16.5" customHeight="1">
      <c r="B7" s="22"/>
      <c r="E7" s="402" t="str">
        <f>'Rekapitulace stavby'!K6</f>
        <v>Rekonstrukce 3.NP ZŠ a MŠ Kořenského</v>
      </c>
      <c r="F7" s="403"/>
      <c r="G7" s="403"/>
      <c r="H7" s="403"/>
      <c r="I7" s="103"/>
      <c r="L7" s="22"/>
    </row>
    <row r="8" spans="1:31" s="2" customFormat="1" ht="12" customHeight="1">
      <c r="A8" s="36"/>
      <c r="B8" s="41"/>
      <c r="C8" s="36"/>
      <c r="D8" s="110" t="s">
        <v>122</v>
      </c>
      <c r="E8" s="36"/>
      <c r="F8" s="36"/>
      <c r="G8" s="36"/>
      <c r="H8" s="36"/>
      <c r="I8" s="111"/>
      <c r="J8" s="36"/>
      <c r="K8" s="36"/>
      <c r="L8" s="112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04" t="s">
        <v>1683</v>
      </c>
      <c r="F9" s="405"/>
      <c r="G9" s="405"/>
      <c r="H9" s="405"/>
      <c r="I9" s="111"/>
      <c r="J9" s="36"/>
      <c r="K9" s="36"/>
      <c r="L9" s="112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111"/>
      <c r="J10" s="36"/>
      <c r="K10" s="36"/>
      <c r="L10" s="112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0" t="s">
        <v>18</v>
      </c>
      <c r="E11" s="36"/>
      <c r="F11" s="113" t="s">
        <v>21</v>
      </c>
      <c r="G11" s="36"/>
      <c r="H11" s="36"/>
      <c r="I11" s="114" t="s">
        <v>20</v>
      </c>
      <c r="J11" s="113" t="s">
        <v>21</v>
      </c>
      <c r="K11" s="36"/>
      <c r="L11" s="112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0" t="s">
        <v>22</v>
      </c>
      <c r="E12" s="36"/>
      <c r="F12" s="113" t="s">
        <v>28</v>
      </c>
      <c r="G12" s="36"/>
      <c r="H12" s="36"/>
      <c r="I12" s="114" t="s">
        <v>24</v>
      </c>
      <c r="J12" s="115" t="str">
        <f>'Rekapitulace stavby'!AN8</f>
        <v>27. 5. 2020</v>
      </c>
      <c r="K12" s="36"/>
      <c r="L12" s="112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111"/>
      <c r="J13" s="36"/>
      <c r="K13" s="36"/>
      <c r="L13" s="112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0" t="s">
        <v>26</v>
      </c>
      <c r="E14" s="36"/>
      <c r="F14" s="36"/>
      <c r="G14" s="36"/>
      <c r="H14" s="36"/>
      <c r="I14" s="114" t="s">
        <v>27</v>
      </c>
      <c r="J14" s="113" t="s">
        <v>21</v>
      </c>
      <c r="K14" s="36"/>
      <c r="L14" s="112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3" t="s">
        <v>28</v>
      </c>
      <c r="F15" s="36"/>
      <c r="G15" s="36"/>
      <c r="H15" s="36"/>
      <c r="I15" s="114" t="s">
        <v>29</v>
      </c>
      <c r="J15" s="113" t="s">
        <v>21</v>
      </c>
      <c r="K15" s="36"/>
      <c r="L15" s="112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111"/>
      <c r="J16" s="36"/>
      <c r="K16" s="36"/>
      <c r="L16" s="112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0" t="s">
        <v>30</v>
      </c>
      <c r="E17" s="36"/>
      <c r="F17" s="36"/>
      <c r="G17" s="36"/>
      <c r="H17" s="36"/>
      <c r="I17" s="114" t="s">
        <v>27</v>
      </c>
      <c r="J17" s="32" t="str">
        <f>'Rekapitulace stavby'!AN13</f>
        <v>Vyplň údaj</v>
      </c>
      <c r="K17" s="36"/>
      <c r="L17" s="112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6" t="str">
        <f>'Rekapitulace stavby'!E14</f>
        <v>Vyplň údaj</v>
      </c>
      <c r="F18" s="407"/>
      <c r="G18" s="407"/>
      <c r="H18" s="407"/>
      <c r="I18" s="114" t="s">
        <v>29</v>
      </c>
      <c r="J18" s="32" t="str">
        <f>'Rekapitulace stavby'!AN14</f>
        <v>Vyplň údaj</v>
      </c>
      <c r="K18" s="36"/>
      <c r="L18" s="112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111"/>
      <c r="J19" s="36"/>
      <c r="K19" s="36"/>
      <c r="L19" s="112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0" t="s">
        <v>32</v>
      </c>
      <c r="E20" s="36"/>
      <c r="F20" s="36"/>
      <c r="G20" s="36"/>
      <c r="H20" s="36"/>
      <c r="I20" s="114" t="s">
        <v>27</v>
      </c>
      <c r="J20" s="113" t="str">
        <f>IF('Rekapitulace stavby'!AN16="","",'Rekapitulace stavby'!AN16)</f>
        <v/>
      </c>
      <c r="K20" s="36"/>
      <c r="L20" s="112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3" t="str">
        <f>IF('Rekapitulace stavby'!E17="","",'Rekapitulace stavby'!E17)</f>
        <v xml:space="preserve"> </v>
      </c>
      <c r="F21" s="36"/>
      <c r="G21" s="36"/>
      <c r="H21" s="36"/>
      <c r="I21" s="114" t="s">
        <v>29</v>
      </c>
      <c r="J21" s="113" t="str">
        <f>IF('Rekapitulace stavby'!AN17="","",'Rekapitulace stavby'!AN17)</f>
        <v/>
      </c>
      <c r="K21" s="36"/>
      <c r="L21" s="112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111"/>
      <c r="J22" s="36"/>
      <c r="K22" s="36"/>
      <c r="L22" s="112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0" t="s">
        <v>34</v>
      </c>
      <c r="E23" s="36"/>
      <c r="F23" s="36"/>
      <c r="G23" s="36"/>
      <c r="H23" s="36"/>
      <c r="I23" s="114" t="s">
        <v>27</v>
      </c>
      <c r="J23" s="113" t="str">
        <f>IF('Rekapitulace stavby'!AN19="","",'Rekapitulace stavby'!AN19)</f>
        <v>60193280</v>
      </c>
      <c r="K23" s="36"/>
      <c r="L23" s="112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3" t="str">
        <f>IF('Rekapitulace stavby'!E20="","",'Rekapitulace stavby'!E20)</f>
        <v>VPÚ DECO Praha, a.s.</v>
      </c>
      <c r="F24" s="36"/>
      <c r="G24" s="36"/>
      <c r="H24" s="36"/>
      <c r="I24" s="114" t="s">
        <v>29</v>
      </c>
      <c r="J24" s="113" t="str">
        <f>IF('Rekapitulace stavby'!AN20="","",'Rekapitulace stavby'!AN20)</f>
        <v>CZ60193280</v>
      </c>
      <c r="K24" s="36"/>
      <c r="L24" s="112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111"/>
      <c r="J25" s="36"/>
      <c r="K25" s="36"/>
      <c r="L25" s="112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0" t="s">
        <v>38</v>
      </c>
      <c r="E26" s="36"/>
      <c r="F26" s="36"/>
      <c r="G26" s="36"/>
      <c r="H26" s="36"/>
      <c r="I26" s="111"/>
      <c r="J26" s="36"/>
      <c r="K26" s="36"/>
      <c r="L26" s="112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6"/>
      <c r="B27" s="117"/>
      <c r="C27" s="116"/>
      <c r="D27" s="116"/>
      <c r="E27" s="408" t="s">
        <v>21</v>
      </c>
      <c r="F27" s="408"/>
      <c r="G27" s="408"/>
      <c r="H27" s="408"/>
      <c r="I27" s="118"/>
      <c r="J27" s="116"/>
      <c r="K27" s="116"/>
      <c r="L27" s="119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111"/>
      <c r="J28" s="36"/>
      <c r="K28" s="36"/>
      <c r="L28" s="112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1"/>
      <c r="E29" s="121"/>
      <c r="F29" s="121"/>
      <c r="G29" s="121"/>
      <c r="H29" s="121"/>
      <c r="I29" s="122"/>
      <c r="J29" s="121"/>
      <c r="K29" s="121"/>
      <c r="L29" s="112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3" t="s">
        <v>40</v>
      </c>
      <c r="E30" s="36"/>
      <c r="F30" s="36"/>
      <c r="G30" s="36"/>
      <c r="H30" s="36"/>
      <c r="I30" s="111"/>
      <c r="J30" s="124">
        <f>ROUND(J88,2)</f>
        <v>0</v>
      </c>
      <c r="K30" s="36"/>
      <c r="L30" s="112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1"/>
      <c r="E31" s="121"/>
      <c r="F31" s="121"/>
      <c r="G31" s="121"/>
      <c r="H31" s="121"/>
      <c r="I31" s="122"/>
      <c r="J31" s="121"/>
      <c r="K31" s="121"/>
      <c r="L31" s="112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5" t="s">
        <v>42</v>
      </c>
      <c r="G32" s="36"/>
      <c r="H32" s="36"/>
      <c r="I32" s="126" t="s">
        <v>41</v>
      </c>
      <c r="J32" s="125" t="s">
        <v>43</v>
      </c>
      <c r="K32" s="36"/>
      <c r="L32" s="112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7" t="s">
        <v>44</v>
      </c>
      <c r="E33" s="110" t="s">
        <v>45</v>
      </c>
      <c r="F33" s="128">
        <f>ROUND((SUM(BE88:BE273)),2)</f>
        <v>0</v>
      </c>
      <c r="G33" s="36"/>
      <c r="H33" s="36"/>
      <c r="I33" s="129">
        <v>0.21</v>
      </c>
      <c r="J33" s="128">
        <f>ROUND(((SUM(BE88:BE273))*I33),2)</f>
        <v>0</v>
      </c>
      <c r="K33" s="36"/>
      <c r="L33" s="112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10" t="s">
        <v>46</v>
      </c>
      <c r="F34" s="128">
        <f>ROUND((SUM(BF88:BF273)),2)</f>
        <v>0</v>
      </c>
      <c r="G34" s="36"/>
      <c r="H34" s="36"/>
      <c r="I34" s="129">
        <v>0.15</v>
      </c>
      <c r="J34" s="128">
        <f>ROUND(((SUM(BF88:BF273))*I34),2)</f>
        <v>0</v>
      </c>
      <c r="K34" s="36"/>
      <c r="L34" s="112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10" t="s">
        <v>47</v>
      </c>
      <c r="F35" s="128">
        <f>ROUND((SUM(BG88:BG273)),2)</f>
        <v>0</v>
      </c>
      <c r="G35" s="36"/>
      <c r="H35" s="36"/>
      <c r="I35" s="129">
        <v>0.21</v>
      </c>
      <c r="J35" s="128">
        <f>0</f>
        <v>0</v>
      </c>
      <c r="K35" s="36"/>
      <c r="L35" s="112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10" t="s">
        <v>48</v>
      </c>
      <c r="F36" s="128">
        <f>ROUND((SUM(BH88:BH273)),2)</f>
        <v>0</v>
      </c>
      <c r="G36" s="36"/>
      <c r="H36" s="36"/>
      <c r="I36" s="129">
        <v>0.15</v>
      </c>
      <c r="J36" s="128">
        <f>0</f>
        <v>0</v>
      </c>
      <c r="K36" s="36"/>
      <c r="L36" s="112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0" t="s">
        <v>49</v>
      </c>
      <c r="F37" s="128">
        <f>ROUND((SUM(BI88:BI273)),2)</f>
        <v>0</v>
      </c>
      <c r="G37" s="36"/>
      <c r="H37" s="36"/>
      <c r="I37" s="129">
        <v>0</v>
      </c>
      <c r="J37" s="128">
        <f>0</f>
        <v>0</v>
      </c>
      <c r="K37" s="36"/>
      <c r="L37" s="112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111"/>
      <c r="J38" s="36"/>
      <c r="K38" s="36"/>
      <c r="L38" s="112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0"/>
      <c r="D39" s="131" t="s">
        <v>50</v>
      </c>
      <c r="E39" s="132"/>
      <c r="F39" s="132"/>
      <c r="G39" s="133" t="s">
        <v>51</v>
      </c>
      <c r="H39" s="134" t="s">
        <v>52</v>
      </c>
      <c r="I39" s="135"/>
      <c r="J39" s="136">
        <f>SUM(J30:J37)</f>
        <v>0</v>
      </c>
      <c r="K39" s="137"/>
      <c r="L39" s="112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8"/>
      <c r="C40" s="139"/>
      <c r="D40" s="139"/>
      <c r="E40" s="139"/>
      <c r="F40" s="139"/>
      <c r="G40" s="139"/>
      <c r="H40" s="139"/>
      <c r="I40" s="140"/>
      <c r="J40" s="139"/>
      <c r="K40" s="139"/>
      <c r="L40" s="112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41"/>
      <c r="C44" s="142"/>
      <c r="D44" s="142"/>
      <c r="E44" s="142"/>
      <c r="F44" s="142"/>
      <c r="G44" s="142"/>
      <c r="H44" s="142"/>
      <c r="I44" s="143"/>
      <c r="J44" s="142"/>
      <c r="K44" s="142"/>
      <c r="L44" s="112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183</v>
      </c>
      <c r="D45" s="38"/>
      <c r="E45" s="38"/>
      <c r="F45" s="38"/>
      <c r="G45" s="38"/>
      <c r="H45" s="38"/>
      <c r="I45" s="111"/>
      <c r="J45" s="38"/>
      <c r="K45" s="38"/>
      <c r="L45" s="112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111"/>
      <c r="J46" s="38"/>
      <c r="K46" s="38"/>
      <c r="L46" s="112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111"/>
      <c r="J47" s="38"/>
      <c r="K47" s="38"/>
      <c r="L47" s="112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9" t="str">
        <f>E7</f>
        <v>Rekonstrukce 3.NP ZŠ a MŠ Kořenského</v>
      </c>
      <c r="F48" s="410"/>
      <c r="G48" s="410"/>
      <c r="H48" s="410"/>
      <c r="I48" s="111"/>
      <c r="J48" s="38"/>
      <c r="K48" s="38"/>
      <c r="L48" s="112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122</v>
      </c>
      <c r="D49" s="38"/>
      <c r="E49" s="38"/>
      <c r="F49" s="38"/>
      <c r="G49" s="38"/>
      <c r="H49" s="38"/>
      <c r="I49" s="111"/>
      <c r="J49" s="38"/>
      <c r="K49" s="38"/>
      <c r="L49" s="112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2" t="str">
        <f>E9</f>
        <v>F00 - Zařízení pro vytápění staveb</v>
      </c>
      <c r="F50" s="411"/>
      <c r="G50" s="411"/>
      <c r="H50" s="411"/>
      <c r="I50" s="111"/>
      <c r="J50" s="38"/>
      <c r="K50" s="38"/>
      <c r="L50" s="112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111"/>
      <c r="J51" s="38"/>
      <c r="K51" s="38"/>
      <c r="L51" s="112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22</v>
      </c>
      <c r="D52" s="38"/>
      <c r="E52" s="38"/>
      <c r="F52" s="29" t="str">
        <f>F12</f>
        <v xml:space="preserve"> </v>
      </c>
      <c r="G52" s="38"/>
      <c r="H52" s="38"/>
      <c r="I52" s="114" t="s">
        <v>24</v>
      </c>
      <c r="J52" s="61" t="str">
        <f>IF(J12="","",J12)</f>
        <v>27. 5. 2020</v>
      </c>
      <c r="K52" s="38"/>
      <c r="L52" s="112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111"/>
      <c r="J53" s="38"/>
      <c r="K53" s="38"/>
      <c r="L53" s="112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1" t="s">
        <v>26</v>
      </c>
      <c r="D54" s="38"/>
      <c r="E54" s="38"/>
      <c r="F54" s="29" t="str">
        <f>E15</f>
        <v xml:space="preserve"> </v>
      </c>
      <c r="G54" s="38"/>
      <c r="H54" s="38"/>
      <c r="I54" s="114" t="s">
        <v>32</v>
      </c>
      <c r="J54" s="34" t="str">
        <f>E21</f>
        <v xml:space="preserve"> </v>
      </c>
      <c r="K54" s="38"/>
      <c r="L54" s="112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25.7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114" t="s">
        <v>34</v>
      </c>
      <c r="J55" s="34" t="str">
        <f>E24</f>
        <v>VPÚ DECO Praha, a.s.</v>
      </c>
      <c r="K55" s="38"/>
      <c r="L55" s="112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1"/>
      <c r="J56" s="38"/>
      <c r="K56" s="38"/>
      <c r="L56" s="112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44" t="s">
        <v>184</v>
      </c>
      <c r="D57" s="145"/>
      <c r="E57" s="145"/>
      <c r="F57" s="145"/>
      <c r="G57" s="145"/>
      <c r="H57" s="145"/>
      <c r="I57" s="146"/>
      <c r="J57" s="147" t="s">
        <v>185</v>
      </c>
      <c r="K57" s="145"/>
      <c r="L57" s="112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1"/>
      <c r="J58" s="38"/>
      <c r="K58" s="38"/>
      <c r="L58" s="112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48" t="s">
        <v>72</v>
      </c>
      <c r="D59" s="38"/>
      <c r="E59" s="38"/>
      <c r="F59" s="38"/>
      <c r="G59" s="38"/>
      <c r="H59" s="38"/>
      <c r="I59" s="111"/>
      <c r="J59" s="79">
        <f>J88</f>
        <v>0</v>
      </c>
      <c r="K59" s="38"/>
      <c r="L59" s="112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186</v>
      </c>
    </row>
    <row r="60" spans="2:12" s="9" customFormat="1" ht="24.95" customHeight="1">
      <c r="B60" s="149"/>
      <c r="C60" s="150"/>
      <c r="D60" s="151" t="s">
        <v>1684</v>
      </c>
      <c r="E60" s="152"/>
      <c r="F60" s="152"/>
      <c r="G60" s="152"/>
      <c r="H60" s="152"/>
      <c r="I60" s="153"/>
      <c r="J60" s="154">
        <f>J89</f>
        <v>0</v>
      </c>
      <c r="K60" s="150"/>
      <c r="L60" s="155"/>
    </row>
    <row r="61" spans="2:12" s="10" customFormat="1" ht="19.9" customHeight="1">
      <c r="B61" s="156"/>
      <c r="C61" s="157"/>
      <c r="D61" s="158" t="s">
        <v>1685</v>
      </c>
      <c r="E61" s="159"/>
      <c r="F61" s="159"/>
      <c r="G61" s="159"/>
      <c r="H61" s="159"/>
      <c r="I61" s="160"/>
      <c r="J61" s="161">
        <f>J90</f>
        <v>0</v>
      </c>
      <c r="K61" s="157"/>
      <c r="L61" s="162"/>
    </row>
    <row r="62" spans="2:12" s="10" customFormat="1" ht="19.9" customHeight="1">
      <c r="B62" s="156"/>
      <c r="C62" s="157"/>
      <c r="D62" s="158" t="s">
        <v>1686</v>
      </c>
      <c r="E62" s="159"/>
      <c r="F62" s="159"/>
      <c r="G62" s="159"/>
      <c r="H62" s="159"/>
      <c r="I62" s="160"/>
      <c r="J62" s="161">
        <f>J127</f>
        <v>0</v>
      </c>
      <c r="K62" s="157"/>
      <c r="L62" s="162"/>
    </row>
    <row r="63" spans="2:12" s="10" customFormat="1" ht="19.9" customHeight="1">
      <c r="B63" s="156"/>
      <c r="C63" s="157"/>
      <c r="D63" s="158" t="s">
        <v>1687</v>
      </c>
      <c r="E63" s="159"/>
      <c r="F63" s="159"/>
      <c r="G63" s="159"/>
      <c r="H63" s="159"/>
      <c r="I63" s="160"/>
      <c r="J63" s="161">
        <f>J130</f>
        <v>0</v>
      </c>
      <c r="K63" s="157"/>
      <c r="L63" s="162"/>
    </row>
    <row r="64" spans="2:12" s="10" customFormat="1" ht="19.9" customHeight="1">
      <c r="B64" s="156"/>
      <c r="C64" s="157"/>
      <c r="D64" s="158" t="s">
        <v>1688</v>
      </c>
      <c r="E64" s="159"/>
      <c r="F64" s="159"/>
      <c r="G64" s="159"/>
      <c r="H64" s="159"/>
      <c r="I64" s="160"/>
      <c r="J64" s="161">
        <f>J147</f>
        <v>0</v>
      </c>
      <c r="K64" s="157"/>
      <c r="L64" s="162"/>
    </row>
    <row r="65" spans="2:12" s="10" customFormat="1" ht="19.9" customHeight="1">
      <c r="B65" s="156"/>
      <c r="C65" s="157"/>
      <c r="D65" s="158" t="s">
        <v>1689</v>
      </c>
      <c r="E65" s="159"/>
      <c r="F65" s="159"/>
      <c r="G65" s="159"/>
      <c r="H65" s="159"/>
      <c r="I65" s="160"/>
      <c r="J65" s="161">
        <f>J188</f>
        <v>0</v>
      </c>
      <c r="K65" s="157"/>
      <c r="L65" s="162"/>
    </row>
    <row r="66" spans="2:12" s="10" customFormat="1" ht="19.9" customHeight="1">
      <c r="B66" s="156"/>
      <c r="C66" s="157"/>
      <c r="D66" s="158" t="s">
        <v>1690</v>
      </c>
      <c r="E66" s="159"/>
      <c r="F66" s="159"/>
      <c r="G66" s="159"/>
      <c r="H66" s="159"/>
      <c r="I66" s="160"/>
      <c r="J66" s="161">
        <f>J245</f>
        <v>0</v>
      </c>
      <c r="K66" s="157"/>
      <c r="L66" s="162"/>
    </row>
    <row r="67" spans="2:12" s="10" customFormat="1" ht="19.9" customHeight="1">
      <c r="B67" s="156"/>
      <c r="C67" s="157"/>
      <c r="D67" s="158" t="s">
        <v>1691</v>
      </c>
      <c r="E67" s="159"/>
      <c r="F67" s="159"/>
      <c r="G67" s="159"/>
      <c r="H67" s="159"/>
      <c r="I67" s="160"/>
      <c r="J67" s="161">
        <f>J258</f>
        <v>0</v>
      </c>
      <c r="K67" s="157"/>
      <c r="L67" s="162"/>
    </row>
    <row r="68" spans="2:12" s="9" customFormat="1" ht="24.95" customHeight="1">
      <c r="B68" s="149"/>
      <c r="C68" s="150"/>
      <c r="D68" s="151" t="s">
        <v>1692</v>
      </c>
      <c r="E68" s="152"/>
      <c r="F68" s="152"/>
      <c r="G68" s="152"/>
      <c r="H68" s="152"/>
      <c r="I68" s="153"/>
      <c r="J68" s="154">
        <f>J263</f>
        <v>0</v>
      </c>
      <c r="K68" s="150"/>
      <c r="L68" s="155"/>
    </row>
    <row r="69" spans="1:31" s="2" customFormat="1" ht="21.75" customHeight="1">
      <c r="A69" s="36"/>
      <c r="B69" s="37"/>
      <c r="C69" s="38"/>
      <c r="D69" s="38"/>
      <c r="E69" s="38"/>
      <c r="F69" s="38"/>
      <c r="G69" s="38"/>
      <c r="H69" s="38"/>
      <c r="I69" s="111"/>
      <c r="J69" s="38"/>
      <c r="K69" s="38"/>
      <c r="L69" s="112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6.95" customHeight="1">
      <c r="A70" s="36"/>
      <c r="B70" s="49"/>
      <c r="C70" s="50"/>
      <c r="D70" s="50"/>
      <c r="E70" s="50"/>
      <c r="F70" s="50"/>
      <c r="G70" s="50"/>
      <c r="H70" s="50"/>
      <c r="I70" s="140"/>
      <c r="J70" s="50"/>
      <c r="K70" s="50"/>
      <c r="L70" s="112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4" spans="1:31" s="2" customFormat="1" ht="6.95" customHeight="1">
      <c r="A74" s="36"/>
      <c r="B74" s="51"/>
      <c r="C74" s="52"/>
      <c r="D74" s="52"/>
      <c r="E74" s="52"/>
      <c r="F74" s="52"/>
      <c r="G74" s="52"/>
      <c r="H74" s="52"/>
      <c r="I74" s="143"/>
      <c r="J74" s="52"/>
      <c r="K74" s="52"/>
      <c r="L74" s="112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24.95" customHeight="1">
      <c r="A75" s="36"/>
      <c r="B75" s="37"/>
      <c r="C75" s="25" t="s">
        <v>206</v>
      </c>
      <c r="D75" s="38"/>
      <c r="E75" s="38"/>
      <c r="F75" s="38"/>
      <c r="G75" s="38"/>
      <c r="H75" s="38"/>
      <c r="I75" s="111"/>
      <c r="J75" s="38"/>
      <c r="K75" s="38"/>
      <c r="L75" s="112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111"/>
      <c r="J76" s="38"/>
      <c r="K76" s="38"/>
      <c r="L76" s="112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16</v>
      </c>
      <c r="D77" s="38"/>
      <c r="E77" s="38"/>
      <c r="F77" s="38"/>
      <c r="G77" s="38"/>
      <c r="H77" s="38"/>
      <c r="I77" s="111"/>
      <c r="J77" s="38"/>
      <c r="K77" s="38"/>
      <c r="L77" s="112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6.5" customHeight="1">
      <c r="A78" s="36"/>
      <c r="B78" s="37"/>
      <c r="C78" s="38"/>
      <c r="D78" s="38"/>
      <c r="E78" s="409" t="str">
        <f>E7</f>
        <v>Rekonstrukce 3.NP ZŠ a MŠ Kořenského</v>
      </c>
      <c r="F78" s="410"/>
      <c r="G78" s="410"/>
      <c r="H78" s="410"/>
      <c r="I78" s="111"/>
      <c r="J78" s="38"/>
      <c r="K78" s="38"/>
      <c r="L78" s="112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122</v>
      </c>
      <c r="D79" s="38"/>
      <c r="E79" s="38"/>
      <c r="F79" s="38"/>
      <c r="G79" s="38"/>
      <c r="H79" s="38"/>
      <c r="I79" s="111"/>
      <c r="J79" s="38"/>
      <c r="K79" s="38"/>
      <c r="L79" s="112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362" t="str">
        <f>E9</f>
        <v>F00 - Zařízení pro vytápění staveb</v>
      </c>
      <c r="F80" s="411"/>
      <c r="G80" s="411"/>
      <c r="H80" s="411"/>
      <c r="I80" s="111"/>
      <c r="J80" s="38"/>
      <c r="K80" s="38"/>
      <c r="L80" s="112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111"/>
      <c r="J81" s="38"/>
      <c r="K81" s="38"/>
      <c r="L81" s="112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1" t="s">
        <v>22</v>
      </c>
      <c r="D82" s="38"/>
      <c r="E82" s="38"/>
      <c r="F82" s="29" t="str">
        <f>F12</f>
        <v xml:space="preserve"> </v>
      </c>
      <c r="G82" s="38"/>
      <c r="H82" s="38"/>
      <c r="I82" s="114" t="s">
        <v>24</v>
      </c>
      <c r="J82" s="61" t="str">
        <f>IF(J12="","",J12)</f>
        <v>27. 5. 2020</v>
      </c>
      <c r="K82" s="38"/>
      <c r="L82" s="112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111"/>
      <c r="J83" s="38"/>
      <c r="K83" s="38"/>
      <c r="L83" s="112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5.2" customHeight="1">
      <c r="A84" s="36"/>
      <c r="B84" s="37"/>
      <c r="C84" s="31" t="s">
        <v>26</v>
      </c>
      <c r="D84" s="38"/>
      <c r="E84" s="38"/>
      <c r="F84" s="29" t="str">
        <f>E15</f>
        <v xml:space="preserve"> </v>
      </c>
      <c r="G84" s="38"/>
      <c r="H84" s="38"/>
      <c r="I84" s="114" t="s">
        <v>32</v>
      </c>
      <c r="J84" s="34" t="str">
        <f>E21</f>
        <v xml:space="preserve"> </v>
      </c>
      <c r="K84" s="38"/>
      <c r="L84" s="112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5.7" customHeight="1">
      <c r="A85" s="36"/>
      <c r="B85" s="37"/>
      <c r="C85" s="31" t="s">
        <v>30</v>
      </c>
      <c r="D85" s="38"/>
      <c r="E85" s="38"/>
      <c r="F85" s="29" t="str">
        <f>IF(E18="","",E18)</f>
        <v>Vyplň údaj</v>
      </c>
      <c r="G85" s="38"/>
      <c r="H85" s="38"/>
      <c r="I85" s="114" t="s">
        <v>34</v>
      </c>
      <c r="J85" s="34" t="str">
        <f>E24</f>
        <v>VPÚ DECO Praha, a.s.</v>
      </c>
      <c r="K85" s="38"/>
      <c r="L85" s="112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0.35" customHeight="1">
      <c r="A86" s="36"/>
      <c r="B86" s="37"/>
      <c r="C86" s="38"/>
      <c r="D86" s="38"/>
      <c r="E86" s="38"/>
      <c r="F86" s="38"/>
      <c r="G86" s="38"/>
      <c r="H86" s="38"/>
      <c r="I86" s="111"/>
      <c r="J86" s="38"/>
      <c r="K86" s="38"/>
      <c r="L86" s="112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11" customFormat="1" ht="29.25" customHeight="1">
      <c r="A87" s="163"/>
      <c r="B87" s="164"/>
      <c r="C87" s="165" t="s">
        <v>207</v>
      </c>
      <c r="D87" s="166" t="s">
        <v>59</v>
      </c>
      <c r="E87" s="166" t="s">
        <v>55</v>
      </c>
      <c r="F87" s="166" t="s">
        <v>56</v>
      </c>
      <c r="G87" s="166" t="s">
        <v>208</v>
      </c>
      <c r="H87" s="166" t="s">
        <v>209</v>
      </c>
      <c r="I87" s="167" t="s">
        <v>210</v>
      </c>
      <c r="J87" s="166" t="s">
        <v>185</v>
      </c>
      <c r="K87" s="168" t="s">
        <v>211</v>
      </c>
      <c r="L87" s="169"/>
      <c r="M87" s="70" t="s">
        <v>21</v>
      </c>
      <c r="N87" s="71" t="s">
        <v>44</v>
      </c>
      <c r="O87" s="71" t="s">
        <v>212</v>
      </c>
      <c r="P87" s="71" t="s">
        <v>213</v>
      </c>
      <c r="Q87" s="71" t="s">
        <v>214</v>
      </c>
      <c r="R87" s="71" t="s">
        <v>215</v>
      </c>
      <c r="S87" s="71" t="s">
        <v>216</v>
      </c>
      <c r="T87" s="72" t="s">
        <v>217</v>
      </c>
      <c r="U87" s="163"/>
      <c r="V87" s="163"/>
      <c r="W87" s="163"/>
      <c r="X87" s="163"/>
      <c r="Y87" s="163"/>
      <c r="Z87" s="163"/>
      <c r="AA87" s="163"/>
      <c r="AB87" s="163"/>
      <c r="AC87" s="163"/>
      <c r="AD87" s="163"/>
      <c r="AE87" s="163"/>
    </row>
    <row r="88" spans="1:63" s="2" customFormat="1" ht="22.9" customHeight="1">
      <c r="A88" s="36"/>
      <c r="B88" s="37"/>
      <c r="C88" s="77" t="s">
        <v>218</v>
      </c>
      <c r="D88" s="38"/>
      <c r="E88" s="38"/>
      <c r="F88" s="38"/>
      <c r="G88" s="38"/>
      <c r="H88" s="38"/>
      <c r="I88" s="111"/>
      <c r="J88" s="170">
        <f>BK88</f>
        <v>0</v>
      </c>
      <c r="K88" s="38"/>
      <c r="L88" s="41"/>
      <c r="M88" s="73"/>
      <c r="N88" s="171"/>
      <c r="O88" s="74"/>
      <c r="P88" s="172">
        <f>P89+P263</f>
        <v>0</v>
      </c>
      <c r="Q88" s="74"/>
      <c r="R88" s="172">
        <f>R89+R263</f>
        <v>0</v>
      </c>
      <c r="S88" s="74"/>
      <c r="T88" s="173">
        <f>T89+T263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9" t="s">
        <v>73</v>
      </c>
      <c r="AU88" s="19" t="s">
        <v>186</v>
      </c>
      <c r="BK88" s="174">
        <f>BK89+BK263</f>
        <v>0</v>
      </c>
    </row>
    <row r="89" spans="2:63" s="12" customFormat="1" ht="25.9" customHeight="1">
      <c r="B89" s="175"/>
      <c r="C89" s="176"/>
      <c r="D89" s="177" t="s">
        <v>73</v>
      </c>
      <c r="E89" s="178" t="s">
        <v>640</v>
      </c>
      <c r="F89" s="178" t="s">
        <v>640</v>
      </c>
      <c r="G89" s="176"/>
      <c r="H89" s="176"/>
      <c r="I89" s="179"/>
      <c r="J89" s="180">
        <f>BK89</f>
        <v>0</v>
      </c>
      <c r="K89" s="176"/>
      <c r="L89" s="181"/>
      <c r="M89" s="182"/>
      <c r="N89" s="183"/>
      <c r="O89" s="183"/>
      <c r="P89" s="184">
        <f>P90+P127+P130+P147+P188+P245+P258</f>
        <v>0</v>
      </c>
      <c r="Q89" s="183"/>
      <c r="R89" s="184">
        <f>R90+R127+R130+R147+R188+R245+R258</f>
        <v>0</v>
      </c>
      <c r="S89" s="183"/>
      <c r="T89" s="185">
        <f>T90+T127+T130+T147+T188+T245+T258</f>
        <v>0</v>
      </c>
      <c r="AR89" s="186" t="s">
        <v>84</v>
      </c>
      <c r="AT89" s="187" t="s">
        <v>73</v>
      </c>
      <c r="AU89" s="187" t="s">
        <v>74</v>
      </c>
      <c r="AY89" s="186" t="s">
        <v>221</v>
      </c>
      <c r="BK89" s="188">
        <f>BK90+BK127+BK130+BK147+BK188+BK245+BK258</f>
        <v>0</v>
      </c>
    </row>
    <row r="90" spans="2:63" s="12" customFormat="1" ht="22.9" customHeight="1">
      <c r="B90" s="175"/>
      <c r="C90" s="176"/>
      <c r="D90" s="177" t="s">
        <v>73</v>
      </c>
      <c r="E90" s="189" t="s">
        <v>1693</v>
      </c>
      <c r="F90" s="189" t="s">
        <v>1694</v>
      </c>
      <c r="G90" s="176"/>
      <c r="H90" s="176"/>
      <c r="I90" s="179"/>
      <c r="J90" s="190">
        <f>BK90</f>
        <v>0</v>
      </c>
      <c r="K90" s="176"/>
      <c r="L90" s="181"/>
      <c r="M90" s="182"/>
      <c r="N90" s="183"/>
      <c r="O90" s="183"/>
      <c r="P90" s="184">
        <f>SUM(P91:P126)</f>
        <v>0</v>
      </c>
      <c r="Q90" s="183"/>
      <c r="R90" s="184">
        <f>SUM(R91:R126)</f>
        <v>0</v>
      </c>
      <c r="S90" s="183"/>
      <c r="T90" s="185">
        <f>SUM(T91:T126)</f>
        <v>0</v>
      </c>
      <c r="AR90" s="186" t="s">
        <v>84</v>
      </c>
      <c r="AT90" s="187" t="s">
        <v>73</v>
      </c>
      <c r="AU90" s="187" t="s">
        <v>82</v>
      </c>
      <c r="AY90" s="186" t="s">
        <v>221</v>
      </c>
      <c r="BK90" s="188">
        <f>SUM(BK91:BK126)</f>
        <v>0</v>
      </c>
    </row>
    <row r="91" spans="1:65" s="2" customFormat="1" ht="33" customHeight="1">
      <c r="A91" s="36"/>
      <c r="B91" s="37"/>
      <c r="C91" s="230" t="s">
        <v>82</v>
      </c>
      <c r="D91" s="230" t="s">
        <v>253</v>
      </c>
      <c r="E91" s="231" t="s">
        <v>1695</v>
      </c>
      <c r="F91" s="232" t="s">
        <v>1696</v>
      </c>
      <c r="G91" s="233" t="s">
        <v>129</v>
      </c>
      <c r="H91" s="234">
        <v>106</v>
      </c>
      <c r="I91" s="235"/>
      <c r="J91" s="236">
        <f>ROUND(I91*H91,2)</f>
        <v>0</v>
      </c>
      <c r="K91" s="232" t="s">
        <v>537</v>
      </c>
      <c r="L91" s="237"/>
      <c r="M91" s="238" t="s">
        <v>21</v>
      </c>
      <c r="N91" s="239" t="s">
        <v>45</v>
      </c>
      <c r="O91" s="66"/>
      <c r="P91" s="200">
        <f>O91*H91</f>
        <v>0</v>
      </c>
      <c r="Q91" s="200">
        <v>0</v>
      </c>
      <c r="R91" s="200">
        <f>Q91*H91</f>
        <v>0</v>
      </c>
      <c r="S91" s="200">
        <v>0</v>
      </c>
      <c r="T91" s="201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02" t="s">
        <v>413</v>
      </c>
      <c r="AT91" s="202" t="s">
        <v>253</v>
      </c>
      <c r="AU91" s="202" t="s">
        <v>84</v>
      </c>
      <c r="AY91" s="19" t="s">
        <v>221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19" t="s">
        <v>82</v>
      </c>
      <c r="BK91" s="203">
        <f>ROUND(I91*H91,2)</f>
        <v>0</v>
      </c>
      <c r="BL91" s="19" t="s">
        <v>311</v>
      </c>
      <c r="BM91" s="202" t="s">
        <v>1030</v>
      </c>
    </row>
    <row r="92" spans="1:47" s="2" customFormat="1" ht="19.5">
      <c r="A92" s="36"/>
      <c r="B92" s="37"/>
      <c r="C92" s="38"/>
      <c r="D92" s="204" t="s">
        <v>229</v>
      </c>
      <c r="E92" s="38"/>
      <c r="F92" s="205" t="s">
        <v>1696</v>
      </c>
      <c r="G92" s="38"/>
      <c r="H92" s="38"/>
      <c r="I92" s="111"/>
      <c r="J92" s="38"/>
      <c r="K92" s="38"/>
      <c r="L92" s="41"/>
      <c r="M92" s="206"/>
      <c r="N92" s="207"/>
      <c r="O92" s="66"/>
      <c r="P92" s="66"/>
      <c r="Q92" s="66"/>
      <c r="R92" s="66"/>
      <c r="S92" s="66"/>
      <c r="T92" s="67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9" t="s">
        <v>229</v>
      </c>
      <c r="AU92" s="19" t="s">
        <v>84</v>
      </c>
    </row>
    <row r="93" spans="1:65" s="2" customFormat="1" ht="16.5" customHeight="1">
      <c r="A93" s="36"/>
      <c r="B93" s="37"/>
      <c r="C93" s="191" t="s">
        <v>84</v>
      </c>
      <c r="D93" s="191" t="s">
        <v>223</v>
      </c>
      <c r="E93" s="192" t="s">
        <v>1697</v>
      </c>
      <c r="F93" s="193" t="s">
        <v>1698</v>
      </c>
      <c r="G93" s="194" t="s">
        <v>129</v>
      </c>
      <c r="H93" s="195">
        <v>106</v>
      </c>
      <c r="I93" s="196"/>
      <c r="J93" s="197">
        <f>ROUND(I93*H93,2)</f>
        <v>0</v>
      </c>
      <c r="K93" s="193" t="s">
        <v>537</v>
      </c>
      <c r="L93" s="41"/>
      <c r="M93" s="198" t="s">
        <v>21</v>
      </c>
      <c r="N93" s="199" t="s">
        <v>45</v>
      </c>
      <c r="O93" s="66"/>
      <c r="P93" s="200">
        <f>O93*H93</f>
        <v>0</v>
      </c>
      <c r="Q93" s="200">
        <v>0</v>
      </c>
      <c r="R93" s="200">
        <f>Q93*H93</f>
        <v>0</v>
      </c>
      <c r="S93" s="200">
        <v>0</v>
      </c>
      <c r="T93" s="201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202" t="s">
        <v>311</v>
      </c>
      <c r="AT93" s="202" t="s">
        <v>223</v>
      </c>
      <c r="AU93" s="202" t="s">
        <v>84</v>
      </c>
      <c r="AY93" s="19" t="s">
        <v>221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19" t="s">
        <v>82</v>
      </c>
      <c r="BK93" s="203">
        <f>ROUND(I93*H93,2)</f>
        <v>0</v>
      </c>
      <c r="BL93" s="19" t="s">
        <v>311</v>
      </c>
      <c r="BM93" s="202" t="s">
        <v>1041</v>
      </c>
    </row>
    <row r="94" spans="1:47" s="2" customFormat="1" ht="11.25">
      <c r="A94" s="36"/>
      <c r="B94" s="37"/>
      <c r="C94" s="38"/>
      <c r="D94" s="204" t="s">
        <v>229</v>
      </c>
      <c r="E94" s="38"/>
      <c r="F94" s="205" t="s">
        <v>1698</v>
      </c>
      <c r="G94" s="38"/>
      <c r="H94" s="38"/>
      <c r="I94" s="111"/>
      <c r="J94" s="38"/>
      <c r="K94" s="38"/>
      <c r="L94" s="41"/>
      <c r="M94" s="206"/>
      <c r="N94" s="207"/>
      <c r="O94" s="66"/>
      <c r="P94" s="66"/>
      <c r="Q94" s="66"/>
      <c r="R94" s="66"/>
      <c r="S94" s="66"/>
      <c r="T94" s="67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229</v>
      </c>
      <c r="AU94" s="19" t="s">
        <v>84</v>
      </c>
    </row>
    <row r="95" spans="1:65" s="2" customFormat="1" ht="33" customHeight="1">
      <c r="A95" s="36"/>
      <c r="B95" s="37"/>
      <c r="C95" s="230" t="s">
        <v>168</v>
      </c>
      <c r="D95" s="230" t="s">
        <v>253</v>
      </c>
      <c r="E95" s="231" t="s">
        <v>1699</v>
      </c>
      <c r="F95" s="232" t="s">
        <v>1700</v>
      </c>
      <c r="G95" s="233" t="s">
        <v>129</v>
      </c>
      <c r="H95" s="234">
        <v>37</v>
      </c>
      <c r="I95" s="235"/>
      <c r="J95" s="236">
        <f>ROUND(I95*H95,2)</f>
        <v>0</v>
      </c>
      <c r="K95" s="232" t="s">
        <v>537</v>
      </c>
      <c r="L95" s="237"/>
      <c r="M95" s="238" t="s">
        <v>21</v>
      </c>
      <c r="N95" s="239" t="s">
        <v>45</v>
      </c>
      <c r="O95" s="66"/>
      <c r="P95" s="200">
        <f>O95*H95</f>
        <v>0</v>
      </c>
      <c r="Q95" s="200">
        <v>0</v>
      </c>
      <c r="R95" s="200">
        <f>Q95*H95</f>
        <v>0</v>
      </c>
      <c r="S95" s="200">
        <v>0</v>
      </c>
      <c r="T95" s="201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202" t="s">
        <v>413</v>
      </c>
      <c r="AT95" s="202" t="s">
        <v>253</v>
      </c>
      <c r="AU95" s="202" t="s">
        <v>84</v>
      </c>
      <c r="AY95" s="19" t="s">
        <v>221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19" t="s">
        <v>82</v>
      </c>
      <c r="BK95" s="203">
        <f>ROUND(I95*H95,2)</f>
        <v>0</v>
      </c>
      <c r="BL95" s="19" t="s">
        <v>311</v>
      </c>
      <c r="BM95" s="202" t="s">
        <v>1057</v>
      </c>
    </row>
    <row r="96" spans="1:47" s="2" customFormat="1" ht="19.5">
      <c r="A96" s="36"/>
      <c r="B96" s="37"/>
      <c r="C96" s="38"/>
      <c r="D96" s="204" t="s">
        <v>229</v>
      </c>
      <c r="E96" s="38"/>
      <c r="F96" s="205" t="s">
        <v>1700</v>
      </c>
      <c r="G96" s="38"/>
      <c r="H96" s="38"/>
      <c r="I96" s="111"/>
      <c r="J96" s="38"/>
      <c r="K96" s="38"/>
      <c r="L96" s="41"/>
      <c r="M96" s="206"/>
      <c r="N96" s="207"/>
      <c r="O96" s="66"/>
      <c r="P96" s="66"/>
      <c r="Q96" s="66"/>
      <c r="R96" s="66"/>
      <c r="S96" s="66"/>
      <c r="T96" s="67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9" t="s">
        <v>229</v>
      </c>
      <c r="AU96" s="19" t="s">
        <v>84</v>
      </c>
    </row>
    <row r="97" spans="1:65" s="2" customFormat="1" ht="16.5" customHeight="1">
      <c r="A97" s="36"/>
      <c r="B97" s="37"/>
      <c r="C97" s="191" t="s">
        <v>227</v>
      </c>
      <c r="D97" s="191" t="s">
        <v>223</v>
      </c>
      <c r="E97" s="192" t="s">
        <v>1701</v>
      </c>
      <c r="F97" s="193" t="s">
        <v>1702</v>
      </c>
      <c r="G97" s="194" t="s">
        <v>129</v>
      </c>
      <c r="H97" s="195">
        <v>37</v>
      </c>
      <c r="I97" s="196"/>
      <c r="J97" s="197">
        <f>ROUND(I97*H97,2)</f>
        <v>0</v>
      </c>
      <c r="K97" s="193" t="s">
        <v>537</v>
      </c>
      <c r="L97" s="41"/>
      <c r="M97" s="198" t="s">
        <v>21</v>
      </c>
      <c r="N97" s="199" t="s">
        <v>45</v>
      </c>
      <c r="O97" s="66"/>
      <c r="P97" s="200">
        <f>O97*H97</f>
        <v>0</v>
      </c>
      <c r="Q97" s="200">
        <v>0</v>
      </c>
      <c r="R97" s="200">
        <f>Q97*H97</f>
        <v>0</v>
      </c>
      <c r="S97" s="200">
        <v>0</v>
      </c>
      <c r="T97" s="201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202" t="s">
        <v>311</v>
      </c>
      <c r="AT97" s="202" t="s">
        <v>223</v>
      </c>
      <c r="AU97" s="202" t="s">
        <v>84</v>
      </c>
      <c r="AY97" s="19" t="s">
        <v>221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19" t="s">
        <v>82</v>
      </c>
      <c r="BK97" s="203">
        <f>ROUND(I97*H97,2)</f>
        <v>0</v>
      </c>
      <c r="BL97" s="19" t="s">
        <v>311</v>
      </c>
      <c r="BM97" s="202" t="s">
        <v>1074</v>
      </c>
    </row>
    <row r="98" spans="1:47" s="2" customFormat="1" ht="11.25">
      <c r="A98" s="36"/>
      <c r="B98" s="37"/>
      <c r="C98" s="38"/>
      <c r="D98" s="204" t="s">
        <v>229</v>
      </c>
      <c r="E98" s="38"/>
      <c r="F98" s="205" t="s">
        <v>1702</v>
      </c>
      <c r="G98" s="38"/>
      <c r="H98" s="38"/>
      <c r="I98" s="111"/>
      <c r="J98" s="38"/>
      <c r="K98" s="38"/>
      <c r="L98" s="41"/>
      <c r="M98" s="206"/>
      <c r="N98" s="207"/>
      <c r="O98" s="66"/>
      <c r="P98" s="66"/>
      <c r="Q98" s="66"/>
      <c r="R98" s="66"/>
      <c r="S98" s="66"/>
      <c r="T98" s="67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229</v>
      </c>
      <c r="AU98" s="19" t="s">
        <v>84</v>
      </c>
    </row>
    <row r="99" spans="1:65" s="2" customFormat="1" ht="33" customHeight="1">
      <c r="A99" s="36"/>
      <c r="B99" s="37"/>
      <c r="C99" s="230" t="s">
        <v>160</v>
      </c>
      <c r="D99" s="230" t="s">
        <v>253</v>
      </c>
      <c r="E99" s="231" t="s">
        <v>1703</v>
      </c>
      <c r="F99" s="232" t="s">
        <v>1704</v>
      </c>
      <c r="G99" s="233" t="s">
        <v>129</v>
      </c>
      <c r="H99" s="234">
        <v>4</v>
      </c>
      <c r="I99" s="235"/>
      <c r="J99" s="236">
        <f>ROUND(I99*H99,2)</f>
        <v>0</v>
      </c>
      <c r="K99" s="232" t="s">
        <v>537</v>
      </c>
      <c r="L99" s="237"/>
      <c r="M99" s="238" t="s">
        <v>21</v>
      </c>
      <c r="N99" s="239" t="s">
        <v>45</v>
      </c>
      <c r="O99" s="66"/>
      <c r="P99" s="200">
        <f>O99*H99</f>
        <v>0</v>
      </c>
      <c r="Q99" s="200">
        <v>0</v>
      </c>
      <c r="R99" s="200">
        <f>Q99*H99</f>
        <v>0</v>
      </c>
      <c r="S99" s="200">
        <v>0</v>
      </c>
      <c r="T99" s="201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202" t="s">
        <v>413</v>
      </c>
      <c r="AT99" s="202" t="s">
        <v>253</v>
      </c>
      <c r="AU99" s="202" t="s">
        <v>84</v>
      </c>
      <c r="AY99" s="19" t="s">
        <v>221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19" t="s">
        <v>82</v>
      </c>
      <c r="BK99" s="203">
        <f>ROUND(I99*H99,2)</f>
        <v>0</v>
      </c>
      <c r="BL99" s="19" t="s">
        <v>311</v>
      </c>
      <c r="BM99" s="202" t="s">
        <v>1084</v>
      </c>
    </row>
    <row r="100" spans="1:47" s="2" customFormat="1" ht="19.5">
      <c r="A100" s="36"/>
      <c r="B100" s="37"/>
      <c r="C100" s="38"/>
      <c r="D100" s="204" t="s">
        <v>229</v>
      </c>
      <c r="E100" s="38"/>
      <c r="F100" s="205" t="s">
        <v>1704</v>
      </c>
      <c r="G100" s="38"/>
      <c r="H100" s="38"/>
      <c r="I100" s="111"/>
      <c r="J100" s="38"/>
      <c r="K100" s="38"/>
      <c r="L100" s="41"/>
      <c r="M100" s="206"/>
      <c r="N100" s="207"/>
      <c r="O100" s="66"/>
      <c r="P100" s="66"/>
      <c r="Q100" s="66"/>
      <c r="R100" s="66"/>
      <c r="S100" s="66"/>
      <c r="T100" s="6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229</v>
      </c>
      <c r="AU100" s="19" t="s">
        <v>84</v>
      </c>
    </row>
    <row r="101" spans="1:65" s="2" customFormat="1" ht="16.5" customHeight="1">
      <c r="A101" s="36"/>
      <c r="B101" s="37"/>
      <c r="C101" s="191" t="s">
        <v>252</v>
      </c>
      <c r="D101" s="191" t="s">
        <v>223</v>
      </c>
      <c r="E101" s="192" t="s">
        <v>1705</v>
      </c>
      <c r="F101" s="193" t="s">
        <v>1706</v>
      </c>
      <c r="G101" s="194" t="s">
        <v>129</v>
      </c>
      <c r="H101" s="195">
        <v>4</v>
      </c>
      <c r="I101" s="196"/>
      <c r="J101" s="197">
        <f>ROUND(I101*H101,2)</f>
        <v>0</v>
      </c>
      <c r="K101" s="193" t="s">
        <v>537</v>
      </c>
      <c r="L101" s="41"/>
      <c r="M101" s="198" t="s">
        <v>21</v>
      </c>
      <c r="N101" s="199" t="s">
        <v>45</v>
      </c>
      <c r="O101" s="66"/>
      <c r="P101" s="200">
        <f>O101*H101</f>
        <v>0</v>
      </c>
      <c r="Q101" s="200">
        <v>0</v>
      </c>
      <c r="R101" s="200">
        <f>Q101*H101</f>
        <v>0</v>
      </c>
      <c r="S101" s="200">
        <v>0</v>
      </c>
      <c r="T101" s="201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02" t="s">
        <v>311</v>
      </c>
      <c r="AT101" s="202" t="s">
        <v>223</v>
      </c>
      <c r="AU101" s="202" t="s">
        <v>84</v>
      </c>
      <c r="AY101" s="19" t="s">
        <v>221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19" t="s">
        <v>82</v>
      </c>
      <c r="BK101" s="203">
        <f>ROUND(I101*H101,2)</f>
        <v>0</v>
      </c>
      <c r="BL101" s="19" t="s">
        <v>311</v>
      </c>
      <c r="BM101" s="202" t="s">
        <v>1095</v>
      </c>
    </row>
    <row r="102" spans="1:47" s="2" customFormat="1" ht="11.25">
      <c r="A102" s="36"/>
      <c r="B102" s="37"/>
      <c r="C102" s="38"/>
      <c r="D102" s="204" t="s">
        <v>229</v>
      </c>
      <c r="E102" s="38"/>
      <c r="F102" s="205" t="s">
        <v>1706</v>
      </c>
      <c r="G102" s="38"/>
      <c r="H102" s="38"/>
      <c r="I102" s="111"/>
      <c r="J102" s="38"/>
      <c r="K102" s="38"/>
      <c r="L102" s="41"/>
      <c r="M102" s="206"/>
      <c r="N102" s="207"/>
      <c r="O102" s="66"/>
      <c r="P102" s="66"/>
      <c r="Q102" s="66"/>
      <c r="R102" s="66"/>
      <c r="S102" s="66"/>
      <c r="T102" s="67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229</v>
      </c>
      <c r="AU102" s="19" t="s">
        <v>84</v>
      </c>
    </row>
    <row r="103" spans="1:65" s="2" customFormat="1" ht="33" customHeight="1">
      <c r="A103" s="36"/>
      <c r="B103" s="37"/>
      <c r="C103" s="230" t="s">
        <v>259</v>
      </c>
      <c r="D103" s="230" t="s">
        <v>253</v>
      </c>
      <c r="E103" s="231" t="s">
        <v>1707</v>
      </c>
      <c r="F103" s="232" t="s">
        <v>1708</v>
      </c>
      <c r="G103" s="233" t="s">
        <v>129</v>
      </c>
      <c r="H103" s="234">
        <v>18</v>
      </c>
      <c r="I103" s="235"/>
      <c r="J103" s="236">
        <f>ROUND(I103*H103,2)</f>
        <v>0</v>
      </c>
      <c r="K103" s="232" t="s">
        <v>537</v>
      </c>
      <c r="L103" s="237"/>
      <c r="M103" s="238" t="s">
        <v>21</v>
      </c>
      <c r="N103" s="239" t="s">
        <v>45</v>
      </c>
      <c r="O103" s="66"/>
      <c r="P103" s="200">
        <f>O103*H103</f>
        <v>0</v>
      </c>
      <c r="Q103" s="200">
        <v>0</v>
      </c>
      <c r="R103" s="200">
        <f>Q103*H103</f>
        <v>0</v>
      </c>
      <c r="S103" s="200">
        <v>0</v>
      </c>
      <c r="T103" s="201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02" t="s">
        <v>413</v>
      </c>
      <c r="AT103" s="202" t="s">
        <v>253</v>
      </c>
      <c r="AU103" s="202" t="s">
        <v>84</v>
      </c>
      <c r="AY103" s="19" t="s">
        <v>221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19" t="s">
        <v>82</v>
      </c>
      <c r="BK103" s="203">
        <f>ROUND(I103*H103,2)</f>
        <v>0</v>
      </c>
      <c r="BL103" s="19" t="s">
        <v>311</v>
      </c>
      <c r="BM103" s="202" t="s">
        <v>1107</v>
      </c>
    </row>
    <row r="104" spans="1:47" s="2" customFormat="1" ht="29.25">
      <c r="A104" s="36"/>
      <c r="B104" s="37"/>
      <c r="C104" s="38"/>
      <c r="D104" s="204" t="s">
        <v>229</v>
      </c>
      <c r="E104" s="38"/>
      <c r="F104" s="205" t="s">
        <v>1708</v>
      </c>
      <c r="G104" s="38"/>
      <c r="H104" s="38"/>
      <c r="I104" s="111"/>
      <c r="J104" s="38"/>
      <c r="K104" s="38"/>
      <c r="L104" s="41"/>
      <c r="M104" s="206"/>
      <c r="N104" s="207"/>
      <c r="O104" s="66"/>
      <c r="P104" s="66"/>
      <c r="Q104" s="66"/>
      <c r="R104" s="66"/>
      <c r="S104" s="66"/>
      <c r="T104" s="67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229</v>
      </c>
      <c r="AU104" s="19" t="s">
        <v>84</v>
      </c>
    </row>
    <row r="105" spans="1:65" s="2" customFormat="1" ht="16.5" customHeight="1">
      <c r="A105" s="36"/>
      <c r="B105" s="37"/>
      <c r="C105" s="191" t="s">
        <v>256</v>
      </c>
      <c r="D105" s="191" t="s">
        <v>223</v>
      </c>
      <c r="E105" s="192" t="s">
        <v>1709</v>
      </c>
      <c r="F105" s="193" t="s">
        <v>1710</v>
      </c>
      <c r="G105" s="194" t="s">
        <v>129</v>
      </c>
      <c r="H105" s="195">
        <v>18</v>
      </c>
      <c r="I105" s="196"/>
      <c r="J105" s="197">
        <f>ROUND(I105*H105,2)</f>
        <v>0</v>
      </c>
      <c r="K105" s="193" t="s">
        <v>537</v>
      </c>
      <c r="L105" s="41"/>
      <c r="M105" s="198" t="s">
        <v>21</v>
      </c>
      <c r="N105" s="199" t="s">
        <v>45</v>
      </c>
      <c r="O105" s="66"/>
      <c r="P105" s="200">
        <f>O105*H105</f>
        <v>0</v>
      </c>
      <c r="Q105" s="200">
        <v>0</v>
      </c>
      <c r="R105" s="200">
        <f>Q105*H105</f>
        <v>0</v>
      </c>
      <c r="S105" s="200">
        <v>0</v>
      </c>
      <c r="T105" s="201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202" t="s">
        <v>311</v>
      </c>
      <c r="AT105" s="202" t="s">
        <v>223</v>
      </c>
      <c r="AU105" s="202" t="s">
        <v>84</v>
      </c>
      <c r="AY105" s="19" t="s">
        <v>221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19" t="s">
        <v>82</v>
      </c>
      <c r="BK105" s="203">
        <f>ROUND(I105*H105,2)</f>
        <v>0</v>
      </c>
      <c r="BL105" s="19" t="s">
        <v>311</v>
      </c>
      <c r="BM105" s="202" t="s">
        <v>1127</v>
      </c>
    </row>
    <row r="106" spans="1:47" s="2" customFormat="1" ht="11.25">
      <c r="A106" s="36"/>
      <c r="B106" s="37"/>
      <c r="C106" s="38"/>
      <c r="D106" s="204" t="s">
        <v>229</v>
      </c>
      <c r="E106" s="38"/>
      <c r="F106" s="205" t="s">
        <v>1710</v>
      </c>
      <c r="G106" s="38"/>
      <c r="H106" s="38"/>
      <c r="I106" s="111"/>
      <c r="J106" s="38"/>
      <c r="K106" s="38"/>
      <c r="L106" s="41"/>
      <c r="M106" s="206"/>
      <c r="N106" s="207"/>
      <c r="O106" s="66"/>
      <c r="P106" s="66"/>
      <c r="Q106" s="66"/>
      <c r="R106" s="66"/>
      <c r="S106" s="66"/>
      <c r="T106" s="67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9" t="s">
        <v>229</v>
      </c>
      <c r="AU106" s="19" t="s">
        <v>84</v>
      </c>
    </row>
    <row r="107" spans="1:65" s="2" customFormat="1" ht="33" customHeight="1">
      <c r="A107" s="36"/>
      <c r="B107" s="37"/>
      <c r="C107" s="230" t="s">
        <v>270</v>
      </c>
      <c r="D107" s="230" t="s">
        <v>253</v>
      </c>
      <c r="E107" s="231" t="s">
        <v>1711</v>
      </c>
      <c r="F107" s="232" t="s">
        <v>1712</v>
      </c>
      <c r="G107" s="233" t="s">
        <v>129</v>
      </c>
      <c r="H107" s="234">
        <v>36</v>
      </c>
      <c r="I107" s="235"/>
      <c r="J107" s="236">
        <f>ROUND(I107*H107,2)</f>
        <v>0</v>
      </c>
      <c r="K107" s="232" t="s">
        <v>537</v>
      </c>
      <c r="L107" s="237"/>
      <c r="M107" s="238" t="s">
        <v>21</v>
      </c>
      <c r="N107" s="239" t="s">
        <v>45</v>
      </c>
      <c r="O107" s="66"/>
      <c r="P107" s="200">
        <f>O107*H107</f>
        <v>0</v>
      </c>
      <c r="Q107" s="200">
        <v>0</v>
      </c>
      <c r="R107" s="200">
        <f>Q107*H107</f>
        <v>0</v>
      </c>
      <c r="S107" s="200">
        <v>0</v>
      </c>
      <c r="T107" s="201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202" t="s">
        <v>413</v>
      </c>
      <c r="AT107" s="202" t="s">
        <v>253</v>
      </c>
      <c r="AU107" s="202" t="s">
        <v>84</v>
      </c>
      <c r="AY107" s="19" t="s">
        <v>221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19" t="s">
        <v>82</v>
      </c>
      <c r="BK107" s="203">
        <f>ROUND(I107*H107,2)</f>
        <v>0</v>
      </c>
      <c r="BL107" s="19" t="s">
        <v>311</v>
      </c>
      <c r="BM107" s="202" t="s">
        <v>1137</v>
      </c>
    </row>
    <row r="108" spans="1:47" s="2" customFormat="1" ht="29.25">
      <c r="A108" s="36"/>
      <c r="B108" s="37"/>
      <c r="C108" s="38"/>
      <c r="D108" s="204" t="s">
        <v>229</v>
      </c>
      <c r="E108" s="38"/>
      <c r="F108" s="205" t="s">
        <v>1712</v>
      </c>
      <c r="G108" s="38"/>
      <c r="H108" s="38"/>
      <c r="I108" s="111"/>
      <c r="J108" s="38"/>
      <c r="K108" s="38"/>
      <c r="L108" s="41"/>
      <c r="M108" s="206"/>
      <c r="N108" s="207"/>
      <c r="O108" s="66"/>
      <c r="P108" s="66"/>
      <c r="Q108" s="66"/>
      <c r="R108" s="66"/>
      <c r="S108" s="66"/>
      <c r="T108" s="6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229</v>
      </c>
      <c r="AU108" s="19" t="s">
        <v>84</v>
      </c>
    </row>
    <row r="109" spans="1:65" s="2" customFormat="1" ht="16.5" customHeight="1">
      <c r="A109" s="36"/>
      <c r="B109" s="37"/>
      <c r="C109" s="191" t="s">
        <v>116</v>
      </c>
      <c r="D109" s="191" t="s">
        <v>223</v>
      </c>
      <c r="E109" s="192" t="s">
        <v>1713</v>
      </c>
      <c r="F109" s="193" t="s">
        <v>1714</v>
      </c>
      <c r="G109" s="194" t="s">
        <v>129</v>
      </c>
      <c r="H109" s="195">
        <v>36</v>
      </c>
      <c r="I109" s="196"/>
      <c r="J109" s="197">
        <f>ROUND(I109*H109,2)</f>
        <v>0</v>
      </c>
      <c r="K109" s="193" t="s">
        <v>537</v>
      </c>
      <c r="L109" s="41"/>
      <c r="M109" s="198" t="s">
        <v>21</v>
      </c>
      <c r="N109" s="199" t="s">
        <v>45</v>
      </c>
      <c r="O109" s="66"/>
      <c r="P109" s="200">
        <f>O109*H109</f>
        <v>0</v>
      </c>
      <c r="Q109" s="200">
        <v>0</v>
      </c>
      <c r="R109" s="200">
        <f>Q109*H109</f>
        <v>0</v>
      </c>
      <c r="S109" s="200">
        <v>0</v>
      </c>
      <c r="T109" s="201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202" t="s">
        <v>311</v>
      </c>
      <c r="AT109" s="202" t="s">
        <v>223</v>
      </c>
      <c r="AU109" s="202" t="s">
        <v>84</v>
      </c>
      <c r="AY109" s="19" t="s">
        <v>221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19" t="s">
        <v>82</v>
      </c>
      <c r="BK109" s="203">
        <f>ROUND(I109*H109,2)</f>
        <v>0</v>
      </c>
      <c r="BL109" s="19" t="s">
        <v>311</v>
      </c>
      <c r="BM109" s="202" t="s">
        <v>1153</v>
      </c>
    </row>
    <row r="110" spans="1:47" s="2" customFormat="1" ht="11.25">
      <c r="A110" s="36"/>
      <c r="B110" s="37"/>
      <c r="C110" s="38"/>
      <c r="D110" s="204" t="s">
        <v>229</v>
      </c>
      <c r="E110" s="38"/>
      <c r="F110" s="205" t="s">
        <v>1714</v>
      </c>
      <c r="G110" s="38"/>
      <c r="H110" s="38"/>
      <c r="I110" s="111"/>
      <c r="J110" s="38"/>
      <c r="K110" s="38"/>
      <c r="L110" s="41"/>
      <c r="M110" s="206"/>
      <c r="N110" s="207"/>
      <c r="O110" s="66"/>
      <c r="P110" s="66"/>
      <c r="Q110" s="66"/>
      <c r="R110" s="66"/>
      <c r="S110" s="66"/>
      <c r="T110" s="67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229</v>
      </c>
      <c r="AU110" s="19" t="s">
        <v>84</v>
      </c>
    </row>
    <row r="111" spans="1:65" s="2" customFormat="1" ht="33" customHeight="1">
      <c r="A111" s="36"/>
      <c r="B111" s="37"/>
      <c r="C111" s="230" t="s">
        <v>281</v>
      </c>
      <c r="D111" s="230" t="s">
        <v>253</v>
      </c>
      <c r="E111" s="231" t="s">
        <v>1715</v>
      </c>
      <c r="F111" s="232" t="s">
        <v>1716</v>
      </c>
      <c r="G111" s="233" t="s">
        <v>129</v>
      </c>
      <c r="H111" s="234">
        <v>16</v>
      </c>
      <c r="I111" s="235"/>
      <c r="J111" s="236">
        <f>ROUND(I111*H111,2)</f>
        <v>0</v>
      </c>
      <c r="K111" s="232" t="s">
        <v>537</v>
      </c>
      <c r="L111" s="237"/>
      <c r="M111" s="238" t="s">
        <v>21</v>
      </c>
      <c r="N111" s="239" t="s">
        <v>45</v>
      </c>
      <c r="O111" s="66"/>
      <c r="P111" s="200">
        <f>O111*H111</f>
        <v>0</v>
      </c>
      <c r="Q111" s="200">
        <v>0</v>
      </c>
      <c r="R111" s="200">
        <f>Q111*H111</f>
        <v>0</v>
      </c>
      <c r="S111" s="200">
        <v>0</v>
      </c>
      <c r="T111" s="201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202" t="s">
        <v>413</v>
      </c>
      <c r="AT111" s="202" t="s">
        <v>253</v>
      </c>
      <c r="AU111" s="202" t="s">
        <v>84</v>
      </c>
      <c r="AY111" s="19" t="s">
        <v>221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19" t="s">
        <v>82</v>
      </c>
      <c r="BK111" s="203">
        <f>ROUND(I111*H111,2)</f>
        <v>0</v>
      </c>
      <c r="BL111" s="19" t="s">
        <v>311</v>
      </c>
      <c r="BM111" s="202" t="s">
        <v>1164</v>
      </c>
    </row>
    <row r="112" spans="1:47" s="2" customFormat="1" ht="29.25">
      <c r="A112" s="36"/>
      <c r="B112" s="37"/>
      <c r="C112" s="38"/>
      <c r="D112" s="204" t="s">
        <v>229</v>
      </c>
      <c r="E112" s="38"/>
      <c r="F112" s="205" t="s">
        <v>1716</v>
      </c>
      <c r="G112" s="38"/>
      <c r="H112" s="38"/>
      <c r="I112" s="111"/>
      <c r="J112" s="38"/>
      <c r="K112" s="38"/>
      <c r="L112" s="41"/>
      <c r="M112" s="206"/>
      <c r="N112" s="207"/>
      <c r="O112" s="66"/>
      <c r="P112" s="66"/>
      <c r="Q112" s="66"/>
      <c r="R112" s="66"/>
      <c r="S112" s="66"/>
      <c r="T112" s="67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9" t="s">
        <v>229</v>
      </c>
      <c r="AU112" s="19" t="s">
        <v>84</v>
      </c>
    </row>
    <row r="113" spans="1:65" s="2" customFormat="1" ht="16.5" customHeight="1">
      <c r="A113" s="36"/>
      <c r="B113" s="37"/>
      <c r="C113" s="191" t="s">
        <v>286</v>
      </c>
      <c r="D113" s="191" t="s">
        <v>223</v>
      </c>
      <c r="E113" s="192" t="s">
        <v>1717</v>
      </c>
      <c r="F113" s="193" t="s">
        <v>1718</v>
      </c>
      <c r="G113" s="194" t="s">
        <v>129</v>
      </c>
      <c r="H113" s="195">
        <v>16</v>
      </c>
      <c r="I113" s="196"/>
      <c r="J113" s="197">
        <f>ROUND(I113*H113,2)</f>
        <v>0</v>
      </c>
      <c r="K113" s="193" t="s">
        <v>537</v>
      </c>
      <c r="L113" s="41"/>
      <c r="M113" s="198" t="s">
        <v>21</v>
      </c>
      <c r="N113" s="199" t="s">
        <v>45</v>
      </c>
      <c r="O113" s="66"/>
      <c r="P113" s="200">
        <f>O113*H113</f>
        <v>0</v>
      </c>
      <c r="Q113" s="200">
        <v>0</v>
      </c>
      <c r="R113" s="200">
        <f>Q113*H113</f>
        <v>0</v>
      </c>
      <c r="S113" s="200">
        <v>0</v>
      </c>
      <c r="T113" s="201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02" t="s">
        <v>311</v>
      </c>
      <c r="AT113" s="202" t="s">
        <v>223</v>
      </c>
      <c r="AU113" s="202" t="s">
        <v>84</v>
      </c>
      <c r="AY113" s="19" t="s">
        <v>221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19" t="s">
        <v>82</v>
      </c>
      <c r="BK113" s="203">
        <f>ROUND(I113*H113,2)</f>
        <v>0</v>
      </c>
      <c r="BL113" s="19" t="s">
        <v>311</v>
      </c>
      <c r="BM113" s="202" t="s">
        <v>1186</v>
      </c>
    </row>
    <row r="114" spans="1:47" s="2" customFormat="1" ht="11.25">
      <c r="A114" s="36"/>
      <c r="B114" s="37"/>
      <c r="C114" s="38"/>
      <c r="D114" s="204" t="s">
        <v>229</v>
      </c>
      <c r="E114" s="38"/>
      <c r="F114" s="205" t="s">
        <v>1718</v>
      </c>
      <c r="G114" s="38"/>
      <c r="H114" s="38"/>
      <c r="I114" s="111"/>
      <c r="J114" s="38"/>
      <c r="K114" s="38"/>
      <c r="L114" s="41"/>
      <c r="M114" s="206"/>
      <c r="N114" s="207"/>
      <c r="O114" s="66"/>
      <c r="P114" s="66"/>
      <c r="Q114" s="66"/>
      <c r="R114" s="66"/>
      <c r="S114" s="66"/>
      <c r="T114" s="67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229</v>
      </c>
      <c r="AU114" s="19" t="s">
        <v>84</v>
      </c>
    </row>
    <row r="115" spans="1:65" s="2" customFormat="1" ht="33" customHeight="1">
      <c r="A115" s="36"/>
      <c r="B115" s="37"/>
      <c r="C115" s="230" t="s">
        <v>294</v>
      </c>
      <c r="D115" s="230" t="s">
        <v>253</v>
      </c>
      <c r="E115" s="231" t="s">
        <v>1719</v>
      </c>
      <c r="F115" s="232" t="s">
        <v>1720</v>
      </c>
      <c r="G115" s="233" t="s">
        <v>129</v>
      </c>
      <c r="H115" s="234">
        <v>5</v>
      </c>
      <c r="I115" s="235"/>
      <c r="J115" s="236">
        <f>ROUND(I115*H115,2)</f>
        <v>0</v>
      </c>
      <c r="K115" s="232" t="s">
        <v>537</v>
      </c>
      <c r="L115" s="237"/>
      <c r="M115" s="238" t="s">
        <v>21</v>
      </c>
      <c r="N115" s="239" t="s">
        <v>45</v>
      </c>
      <c r="O115" s="66"/>
      <c r="P115" s="200">
        <f>O115*H115</f>
        <v>0</v>
      </c>
      <c r="Q115" s="200">
        <v>0</v>
      </c>
      <c r="R115" s="200">
        <f>Q115*H115</f>
        <v>0</v>
      </c>
      <c r="S115" s="200">
        <v>0</v>
      </c>
      <c r="T115" s="201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02" t="s">
        <v>413</v>
      </c>
      <c r="AT115" s="202" t="s">
        <v>253</v>
      </c>
      <c r="AU115" s="202" t="s">
        <v>84</v>
      </c>
      <c r="AY115" s="19" t="s">
        <v>221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19" t="s">
        <v>82</v>
      </c>
      <c r="BK115" s="203">
        <f>ROUND(I115*H115,2)</f>
        <v>0</v>
      </c>
      <c r="BL115" s="19" t="s">
        <v>311</v>
      </c>
      <c r="BM115" s="202" t="s">
        <v>1202</v>
      </c>
    </row>
    <row r="116" spans="1:47" s="2" customFormat="1" ht="29.25">
      <c r="A116" s="36"/>
      <c r="B116" s="37"/>
      <c r="C116" s="38"/>
      <c r="D116" s="204" t="s">
        <v>229</v>
      </c>
      <c r="E116" s="38"/>
      <c r="F116" s="205" t="s">
        <v>1720</v>
      </c>
      <c r="G116" s="38"/>
      <c r="H116" s="38"/>
      <c r="I116" s="111"/>
      <c r="J116" s="38"/>
      <c r="K116" s="38"/>
      <c r="L116" s="41"/>
      <c r="M116" s="206"/>
      <c r="N116" s="207"/>
      <c r="O116" s="66"/>
      <c r="P116" s="66"/>
      <c r="Q116" s="66"/>
      <c r="R116" s="66"/>
      <c r="S116" s="66"/>
      <c r="T116" s="67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9" t="s">
        <v>229</v>
      </c>
      <c r="AU116" s="19" t="s">
        <v>84</v>
      </c>
    </row>
    <row r="117" spans="1:65" s="2" customFormat="1" ht="16.5" customHeight="1">
      <c r="A117" s="36"/>
      <c r="B117" s="37"/>
      <c r="C117" s="191" t="s">
        <v>300</v>
      </c>
      <c r="D117" s="191" t="s">
        <v>223</v>
      </c>
      <c r="E117" s="192" t="s">
        <v>1721</v>
      </c>
      <c r="F117" s="193" t="s">
        <v>1722</v>
      </c>
      <c r="G117" s="194" t="s">
        <v>129</v>
      </c>
      <c r="H117" s="195">
        <v>5</v>
      </c>
      <c r="I117" s="196"/>
      <c r="J117" s="197">
        <f>ROUND(I117*H117,2)</f>
        <v>0</v>
      </c>
      <c r="K117" s="193" t="s">
        <v>537</v>
      </c>
      <c r="L117" s="41"/>
      <c r="M117" s="198" t="s">
        <v>21</v>
      </c>
      <c r="N117" s="199" t="s">
        <v>45</v>
      </c>
      <c r="O117" s="66"/>
      <c r="P117" s="200">
        <f>O117*H117</f>
        <v>0</v>
      </c>
      <c r="Q117" s="200">
        <v>0</v>
      </c>
      <c r="R117" s="200">
        <f>Q117*H117</f>
        <v>0</v>
      </c>
      <c r="S117" s="200">
        <v>0</v>
      </c>
      <c r="T117" s="201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202" t="s">
        <v>311</v>
      </c>
      <c r="AT117" s="202" t="s">
        <v>223</v>
      </c>
      <c r="AU117" s="202" t="s">
        <v>84</v>
      </c>
      <c r="AY117" s="19" t="s">
        <v>221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19" t="s">
        <v>82</v>
      </c>
      <c r="BK117" s="203">
        <f>ROUND(I117*H117,2)</f>
        <v>0</v>
      </c>
      <c r="BL117" s="19" t="s">
        <v>311</v>
      </c>
      <c r="BM117" s="202" t="s">
        <v>1212</v>
      </c>
    </row>
    <row r="118" spans="1:47" s="2" customFormat="1" ht="11.25">
      <c r="A118" s="36"/>
      <c r="B118" s="37"/>
      <c r="C118" s="38"/>
      <c r="D118" s="204" t="s">
        <v>229</v>
      </c>
      <c r="E118" s="38"/>
      <c r="F118" s="205" t="s">
        <v>1722</v>
      </c>
      <c r="G118" s="38"/>
      <c r="H118" s="38"/>
      <c r="I118" s="111"/>
      <c r="J118" s="38"/>
      <c r="K118" s="38"/>
      <c r="L118" s="41"/>
      <c r="M118" s="206"/>
      <c r="N118" s="207"/>
      <c r="O118" s="66"/>
      <c r="P118" s="66"/>
      <c r="Q118" s="66"/>
      <c r="R118" s="66"/>
      <c r="S118" s="66"/>
      <c r="T118" s="67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9" t="s">
        <v>229</v>
      </c>
      <c r="AU118" s="19" t="s">
        <v>84</v>
      </c>
    </row>
    <row r="119" spans="1:65" s="2" customFormat="1" ht="33" customHeight="1">
      <c r="A119" s="36"/>
      <c r="B119" s="37"/>
      <c r="C119" s="230" t="s">
        <v>8</v>
      </c>
      <c r="D119" s="230" t="s">
        <v>253</v>
      </c>
      <c r="E119" s="231" t="s">
        <v>1723</v>
      </c>
      <c r="F119" s="232" t="s">
        <v>1724</v>
      </c>
      <c r="G119" s="233" t="s">
        <v>129</v>
      </c>
      <c r="H119" s="234">
        <v>25</v>
      </c>
      <c r="I119" s="235"/>
      <c r="J119" s="236">
        <f>ROUND(I119*H119,2)</f>
        <v>0</v>
      </c>
      <c r="K119" s="232" t="s">
        <v>537</v>
      </c>
      <c r="L119" s="237"/>
      <c r="M119" s="238" t="s">
        <v>21</v>
      </c>
      <c r="N119" s="239" t="s">
        <v>45</v>
      </c>
      <c r="O119" s="66"/>
      <c r="P119" s="200">
        <f>O119*H119</f>
        <v>0</v>
      </c>
      <c r="Q119" s="200">
        <v>0</v>
      </c>
      <c r="R119" s="200">
        <f>Q119*H119</f>
        <v>0</v>
      </c>
      <c r="S119" s="200">
        <v>0</v>
      </c>
      <c r="T119" s="201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202" t="s">
        <v>413</v>
      </c>
      <c r="AT119" s="202" t="s">
        <v>253</v>
      </c>
      <c r="AU119" s="202" t="s">
        <v>84</v>
      </c>
      <c r="AY119" s="19" t="s">
        <v>221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19" t="s">
        <v>82</v>
      </c>
      <c r="BK119" s="203">
        <f>ROUND(I119*H119,2)</f>
        <v>0</v>
      </c>
      <c r="BL119" s="19" t="s">
        <v>311</v>
      </c>
      <c r="BM119" s="202" t="s">
        <v>1224</v>
      </c>
    </row>
    <row r="120" spans="1:47" s="2" customFormat="1" ht="29.25">
      <c r="A120" s="36"/>
      <c r="B120" s="37"/>
      <c r="C120" s="38"/>
      <c r="D120" s="204" t="s">
        <v>229</v>
      </c>
      <c r="E120" s="38"/>
      <c r="F120" s="205" t="s">
        <v>1724</v>
      </c>
      <c r="G120" s="38"/>
      <c r="H120" s="38"/>
      <c r="I120" s="111"/>
      <c r="J120" s="38"/>
      <c r="K120" s="38"/>
      <c r="L120" s="41"/>
      <c r="M120" s="206"/>
      <c r="N120" s="207"/>
      <c r="O120" s="66"/>
      <c r="P120" s="66"/>
      <c r="Q120" s="66"/>
      <c r="R120" s="66"/>
      <c r="S120" s="66"/>
      <c r="T120" s="67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9" t="s">
        <v>229</v>
      </c>
      <c r="AU120" s="19" t="s">
        <v>84</v>
      </c>
    </row>
    <row r="121" spans="1:65" s="2" customFormat="1" ht="16.5" customHeight="1">
      <c r="A121" s="36"/>
      <c r="B121" s="37"/>
      <c r="C121" s="191" t="s">
        <v>311</v>
      </c>
      <c r="D121" s="191" t="s">
        <v>223</v>
      </c>
      <c r="E121" s="192" t="s">
        <v>1725</v>
      </c>
      <c r="F121" s="193" t="s">
        <v>1726</v>
      </c>
      <c r="G121" s="194" t="s">
        <v>129</v>
      </c>
      <c r="H121" s="195">
        <v>25</v>
      </c>
      <c r="I121" s="196"/>
      <c r="J121" s="197">
        <f>ROUND(I121*H121,2)</f>
        <v>0</v>
      </c>
      <c r="K121" s="193" t="s">
        <v>537</v>
      </c>
      <c r="L121" s="41"/>
      <c r="M121" s="198" t="s">
        <v>21</v>
      </c>
      <c r="N121" s="199" t="s">
        <v>45</v>
      </c>
      <c r="O121" s="66"/>
      <c r="P121" s="200">
        <f>O121*H121</f>
        <v>0</v>
      </c>
      <c r="Q121" s="200">
        <v>0</v>
      </c>
      <c r="R121" s="200">
        <f>Q121*H121</f>
        <v>0</v>
      </c>
      <c r="S121" s="200">
        <v>0</v>
      </c>
      <c r="T121" s="201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02" t="s">
        <v>311</v>
      </c>
      <c r="AT121" s="202" t="s">
        <v>223</v>
      </c>
      <c r="AU121" s="202" t="s">
        <v>84</v>
      </c>
      <c r="AY121" s="19" t="s">
        <v>221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19" t="s">
        <v>82</v>
      </c>
      <c r="BK121" s="203">
        <f>ROUND(I121*H121,2)</f>
        <v>0</v>
      </c>
      <c r="BL121" s="19" t="s">
        <v>311</v>
      </c>
      <c r="BM121" s="202" t="s">
        <v>1243</v>
      </c>
    </row>
    <row r="122" spans="1:47" s="2" customFormat="1" ht="11.25">
      <c r="A122" s="36"/>
      <c r="B122" s="37"/>
      <c r="C122" s="38"/>
      <c r="D122" s="204" t="s">
        <v>229</v>
      </c>
      <c r="E122" s="38"/>
      <c r="F122" s="205" t="s">
        <v>1726</v>
      </c>
      <c r="G122" s="38"/>
      <c r="H122" s="38"/>
      <c r="I122" s="111"/>
      <c r="J122" s="38"/>
      <c r="K122" s="38"/>
      <c r="L122" s="41"/>
      <c r="M122" s="206"/>
      <c r="N122" s="207"/>
      <c r="O122" s="66"/>
      <c r="P122" s="66"/>
      <c r="Q122" s="66"/>
      <c r="R122" s="66"/>
      <c r="S122" s="66"/>
      <c r="T122" s="67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9" t="s">
        <v>229</v>
      </c>
      <c r="AU122" s="19" t="s">
        <v>84</v>
      </c>
    </row>
    <row r="123" spans="1:65" s="2" customFormat="1" ht="16.5" customHeight="1">
      <c r="A123" s="36"/>
      <c r="B123" s="37"/>
      <c r="C123" s="191" t="s">
        <v>316</v>
      </c>
      <c r="D123" s="191" t="s">
        <v>223</v>
      </c>
      <c r="E123" s="192" t="s">
        <v>1727</v>
      </c>
      <c r="F123" s="193" t="s">
        <v>1728</v>
      </c>
      <c r="G123" s="194" t="s">
        <v>1443</v>
      </c>
      <c r="H123" s="269"/>
      <c r="I123" s="196"/>
      <c r="J123" s="197">
        <f>ROUND(I123*H123,2)</f>
        <v>0</v>
      </c>
      <c r="K123" s="193" t="s">
        <v>21</v>
      </c>
      <c r="L123" s="41"/>
      <c r="M123" s="198" t="s">
        <v>21</v>
      </c>
      <c r="N123" s="199" t="s">
        <v>45</v>
      </c>
      <c r="O123" s="66"/>
      <c r="P123" s="200">
        <f>O123*H123</f>
        <v>0</v>
      </c>
      <c r="Q123" s="200">
        <v>0</v>
      </c>
      <c r="R123" s="200">
        <f>Q123*H123</f>
        <v>0</v>
      </c>
      <c r="S123" s="200">
        <v>0</v>
      </c>
      <c r="T123" s="201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02" t="s">
        <v>1444</v>
      </c>
      <c r="AT123" s="202" t="s">
        <v>223</v>
      </c>
      <c r="AU123" s="202" t="s">
        <v>84</v>
      </c>
      <c r="AY123" s="19" t="s">
        <v>221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19" t="s">
        <v>82</v>
      </c>
      <c r="BK123" s="203">
        <f>ROUND(I123*H123,2)</f>
        <v>0</v>
      </c>
      <c r="BL123" s="19" t="s">
        <v>1444</v>
      </c>
      <c r="BM123" s="202" t="s">
        <v>1729</v>
      </c>
    </row>
    <row r="124" spans="1:47" s="2" customFormat="1" ht="11.25">
      <c r="A124" s="36"/>
      <c r="B124" s="37"/>
      <c r="C124" s="38"/>
      <c r="D124" s="204" t="s">
        <v>229</v>
      </c>
      <c r="E124" s="38"/>
      <c r="F124" s="205" t="s">
        <v>1728</v>
      </c>
      <c r="G124" s="38"/>
      <c r="H124" s="38"/>
      <c r="I124" s="111"/>
      <c r="J124" s="38"/>
      <c r="K124" s="38"/>
      <c r="L124" s="41"/>
      <c r="M124" s="206"/>
      <c r="N124" s="207"/>
      <c r="O124" s="66"/>
      <c r="P124" s="66"/>
      <c r="Q124" s="66"/>
      <c r="R124" s="66"/>
      <c r="S124" s="66"/>
      <c r="T124" s="67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9" t="s">
        <v>229</v>
      </c>
      <c r="AU124" s="19" t="s">
        <v>84</v>
      </c>
    </row>
    <row r="125" spans="1:65" s="2" customFormat="1" ht="16.5" customHeight="1">
      <c r="A125" s="36"/>
      <c r="B125" s="37"/>
      <c r="C125" s="191" t="s">
        <v>321</v>
      </c>
      <c r="D125" s="191" t="s">
        <v>223</v>
      </c>
      <c r="E125" s="192" t="s">
        <v>1730</v>
      </c>
      <c r="F125" s="193" t="s">
        <v>1731</v>
      </c>
      <c r="G125" s="194" t="s">
        <v>132</v>
      </c>
      <c r="H125" s="195">
        <v>0.5</v>
      </c>
      <c r="I125" s="196"/>
      <c r="J125" s="197">
        <f>ROUND(I125*H125,2)</f>
        <v>0</v>
      </c>
      <c r="K125" s="193" t="s">
        <v>537</v>
      </c>
      <c r="L125" s="41"/>
      <c r="M125" s="198" t="s">
        <v>21</v>
      </c>
      <c r="N125" s="199" t="s">
        <v>45</v>
      </c>
      <c r="O125" s="66"/>
      <c r="P125" s="200">
        <f>O125*H125</f>
        <v>0</v>
      </c>
      <c r="Q125" s="200">
        <v>0</v>
      </c>
      <c r="R125" s="200">
        <f>Q125*H125</f>
        <v>0</v>
      </c>
      <c r="S125" s="200">
        <v>0</v>
      </c>
      <c r="T125" s="201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02" t="s">
        <v>1444</v>
      </c>
      <c r="AT125" s="202" t="s">
        <v>223</v>
      </c>
      <c r="AU125" s="202" t="s">
        <v>84</v>
      </c>
      <c r="AY125" s="19" t="s">
        <v>221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19" t="s">
        <v>82</v>
      </c>
      <c r="BK125" s="203">
        <f>ROUND(I125*H125,2)</f>
        <v>0</v>
      </c>
      <c r="BL125" s="19" t="s">
        <v>1444</v>
      </c>
      <c r="BM125" s="202" t="s">
        <v>1281</v>
      </c>
    </row>
    <row r="126" spans="1:47" s="2" customFormat="1" ht="11.25">
      <c r="A126" s="36"/>
      <c r="B126" s="37"/>
      <c r="C126" s="38"/>
      <c r="D126" s="204" t="s">
        <v>229</v>
      </c>
      <c r="E126" s="38"/>
      <c r="F126" s="205" t="s">
        <v>1731</v>
      </c>
      <c r="G126" s="38"/>
      <c r="H126" s="38"/>
      <c r="I126" s="111"/>
      <c r="J126" s="38"/>
      <c r="K126" s="38"/>
      <c r="L126" s="41"/>
      <c r="M126" s="206"/>
      <c r="N126" s="207"/>
      <c r="O126" s="66"/>
      <c r="P126" s="66"/>
      <c r="Q126" s="66"/>
      <c r="R126" s="66"/>
      <c r="S126" s="66"/>
      <c r="T126" s="67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9" t="s">
        <v>229</v>
      </c>
      <c r="AU126" s="19" t="s">
        <v>84</v>
      </c>
    </row>
    <row r="127" spans="2:63" s="12" customFormat="1" ht="22.9" customHeight="1">
      <c r="B127" s="175"/>
      <c r="C127" s="176"/>
      <c r="D127" s="177" t="s">
        <v>73</v>
      </c>
      <c r="E127" s="189" t="s">
        <v>1732</v>
      </c>
      <c r="F127" s="189" t="s">
        <v>1733</v>
      </c>
      <c r="G127" s="176"/>
      <c r="H127" s="176"/>
      <c r="I127" s="179"/>
      <c r="J127" s="190">
        <f>BK127</f>
        <v>0</v>
      </c>
      <c r="K127" s="176"/>
      <c r="L127" s="181"/>
      <c r="M127" s="182"/>
      <c r="N127" s="183"/>
      <c r="O127" s="183"/>
      <c r="P127" s="184">
        <f>SUM(P128:P129)</f>
        <v>0</v>
      </c>
      <c r="Q127" s="183"/>
      <c r="R127" s="184">
        <f>SUM(R128:R129)</f>
        <v>0</v>
      </c>
      <c r="S127" s="183"/>
      <c r="T127" s="185">
        <f>SUM(T128:T129)</f>
        <v>0</v>
      </c>
      <c r="AR127" s="186" t="s">
        <v>84</v>
      </c>
      <c r="AT127" s="187" t="s">
        <v>73</v>
      </c>
      <c r="AU127" s="187" t="s">
        <v>82</v>
      </c>
      <c r="AY127" s="186" t="s">
        <v>221</v>
      </c>
      <c r="BK127" s="188">
        <f>SUM(BK128:BK129)</f>
        <v>0</v>
      </c>
    </row>
    <row r="128" spans="1:65" s="2" customFormat="1" ht="44.25" customHeight="1">
      <c r="A128" s="36"/>
      <c r="B128" s="37"/>
      <c r="C128" s="191" t="s">
        <v>179</v>
      </c>
      <c r="D128" s="191" t="s">
        <v>223</v>
      </c>
      <c r="E128" s="192" t="s">
        <v>1734</v>
      </c>
      <c r="F128" s="193" t="s">
        <v>1735</v>
      </c>
      <c r="G128" s="194" t="s">
        <v>1736</v>
      </c>
      <c r="H128" s="195">
        <v>1</v>
      </c>
      <c r="I128" s="196"/>
      <c r="J128" s="197">
        <f>ROUND(I128*H128,2)</f>
        <v>0</v>
      </c>
      <c r="K128" s="193" t="s">
        <v>537</v>
      </c>
      <c r="L128" s="41"/>
      <c r="M128" s="198" t="s">
        <v>21</v>
      </c>
      <c r="N128" s="199" t="s">
        <v>45</v>
      </c>
      <c r="O128" s="66"/>
      <c r="P128" s="200">
        <f>O128*H128</f>
        <v>0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02" t="s">
        <v>227</v>
      </c>
      <c r="AT128" s="202" t="s">
        <v>223</v>
      </c>
      <c r="AU128" s="202" t="s">
        <v>84</v>
      </c>
      <c r="AY128" s="19" t="s">
        <v>221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19" t="s">
        <v>82</v>
      </c>
      <c r="BK128" s="203">
        <f>ROUND(I128*H128,2)</f>
        <v>0</v>
      </c>
      <c r="BL128" s="19" t="s">
        <v>227</v>
      </c>
      <c r="BM128" s="202" t="s">
        <v>1013</v>
      </c>
    </row>
    <row r="129" spans="1:47" s="2" customFormat="1" ht="39">
      <c r="A129" s="36"/>
      <c r="B129" s="37"/>
      <c r="C129" s="38"/>
      <c r="D129" s="204" t="s">
        <v>229</v>
      </c>
      <c r="E129" s="38"/>
      <c r="F129" s="205" t="s">
        <v>1735</v>
      </c>
      <c r="G129" s="38"/>
      <c r="H129" s="38"/>
      <c r="I129" s="111"/>
      <c r="J129" s="38"/>
      <c r="K129" s="38"/>
      <c r="L129" s="41"/>
      <c r="M129" s="206"/>
      <c r="N129" s="207"/>
      <c r="O129" s="66"/>
      <c r="P129" s="66"/>
      <c r="Q129" s="66"/>
      <c r="R129" s="66"/>
      <c r="S129" s="66"/>
      <c r="T129" s="67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9" t="s">
        <v>229</v>
      </c>
      <c r="AU129" s="19" t="s">
        <v>84</v>
      </c>
    </row>
    <row r="130" spans="2:63" s="12" customFormat="1" ht="22.9" customHeight="1">
      <c r="B130" s="175"/>
      <c r="C130" s="176"/>
      <c r="D130" s="177" t="s">
        <v>73</v>
      </c>
      <c r="E130" s="189" t="s">
        <v>1737</v>
      </c>
      <c r="F130" s="189" t="s">
        <v>1738</v>
      </c>
      <c r="G130" s="176"/>
      <c r="H130" s="176"/>
      <c r="I130" s="179"/>
      <c r="J130" s="190">
        <f>BK130</f>
        <v>0</v>
      </c>
      <c r="K130" s="176"/>
      <c r="L130" s="181"/>
      <c r="M130" s="182"/>
      <c r="N130" s="183"/>
      <c r="O130" s="183"/>
      <c r="P130" s="184">
        <f>SUM(P131:P146)</f>
        <v>0</v>
      </c>
      <c r="Q130" s="183"/>
      <c r="R130" s="184">
        <f>SUM(R131:R146)</f>
        <v>0</v>
      </c>
      <c r="S130" s="183"/>
      <c r="T130" s="185">
        <f>SUM(T131:T146)</f>
        <v>0</v>
      </c>
      <c r="AR130" s="186" t="s">
        <v>84</v>
      </c>
      <c r="AT130" s="187" t="s">
        <v>73</v>
      </c>
      <c r="AU130" s="187" t="s">
        <v>82</v>
      </c>
      <c r="AY130" s="186" t="s">
        <v>221</v>
      </c>
      <c r="BK130" s="188">
        <f>SUM(BK131:BK146)</f>
        <v>0</v>
      </c>
    </row>
    <row r="131" spans="1:65" s="2" customFormat="1" ht="21.75" customHeight="1">
      <c r="A131" s="36"/>
      <c r="B131" s="37"/>
      <c r="C131" s="230" t="s">
        <v>332</v>
      </c>
      <c r="D131" s="230" t="s">
        <v>253</v>
      </c>
      <c r="E131" s="231" t="s">
        <v>1739</v>
      </c>
      <c r="F131" s="232" t="s">
        <v>1740</v>
      </c>
      <c r="G131" s="233" t="s">
        <v>167</v>
      </c>
      <c r="H131" s="234">
        <v>1</v>
      </c>
      <c r="I131" s="235"/>
      <c r="J131" s="236">
        <f>ROUND(I131*H131,2)</f>
        <v>0</v>
      </c>
      <c r="K131" s="232" t="s">
        <v>537</v>
      </c>
      <c r="L131" s="237"/>
      <c r="M131" s="238" t="s">
        <v>21</v>
      </c>
      <c r="N131" s="239" t="s">
        <v>45</v>
      </c>
      <c r="O131" s="66"/>
      <c r="P131" s="200">
        <f>O131*H131</f>
        <v>0</v>
      </c>
      <c r="Q131" s="200">
        <v>0</v>
      </c>
      <c r="R131" s="200">
        <f>Q131*H131</f>
        <v>0</v>
      </c>
      <c r="S131" s="200">
        <v>0</v>
      </c>
      <c r="T131" s="201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02" t="s">
        <v>413</v>
      </c>
      <c r="AT131" s="202" t="s">
        <v>253</v>
      </c>
      <c r="AU131" s="202" t="s">
        <v>84</v>
      </c>
      <c r="AY131" s="19" t="s">
        <v>221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19" t="s">
        <v>82</v>
      </c>
      <c r="BK131" s="203">
        <f>ROUND(I131*H131,2)</f>
        <v>0</v>
      </c>
      <c r="BL131" s="19" t="s">
        <v>311</v>
      </c>
      <c r="BM131" s="202" t="s">
        <v>84</v>
      </c>
    </row>
    <row r="132" spans="1:47" s="2" customFormat="1" ht="19.5">
      <c r="A132" s="36"/>
      <c r="B132" s="37"/>
      <c r="C132" s="38"/>
      <c r="D132" s="204" t="s">
        <v>229</v>
      </c>
      <c r="E132" s="38"/>
      <c r="F132" s="205" t="s">
        <v>1740</v>
      </c>
      <c r="G132" s="38"/>
      <c r="H132" s="38"/>
      <c r="I132" s="111"/>
      <c r="J132" s="38"/>
      <c r="K132" s="38"/>
      <c r="L132" s="41"/>
      <c r="M132" s="206"/>
      <c r="N132" s="207"/>
      <c r="O132" s="66"/>
      <c r="P132" s="66"/>
      <c r="Q132" s="66"/>
      <c r="R132" s="66"/>
      <c r="S132" s="66"/>
      <c r="T132" s="67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9" t="s">
        <v>229</v>
      </c>
      <c r="AU132" s="19" t="s">
        <v>84</v>
      </c>
    </row>
    <row r="133" spans="1:65" s="2" customFormat="1" ht="16.5" customHeight="1">
      <c r="A133" s="36"/>
      <c r="B133" s="37"/>
      <c r="C133" s="191" t="s">
        <v>7</v>
      </c>
      <c r="D133" s="191" t="s">
        <v>223</v>
      </c>
      <c r="E133" s="192" t="s">
        <v>1741</v>
      </c>
      <c r="F133" s="193" t="s">
        <v>1742</v>
      </c>
      <c r="G133" s="194" t="s">
        <v>167</v>
      </c>
      <c r="H133" s="195">
        <v>1</v>
      </c>
      <c r="I133" s="196"/>
      <c r="J133" s="197">
        <f>ROUND(I133*H133,2)</f>
        <v>0</v>
      </c>
      <c r="K133" s="193" t="s">
        <v>537</v>
      </c>
      <c r="L133" s="41"/>
      <c r="M133" s="198" t="s">
        <v>21</v>
      </c>
      <c r="N133" s="199" t="s">
        <v>45</v>
      </c>
      <c r="O133" s="66"/>
      <c r="P133" s="200">
        <f>O133*H133</f>
        <v>0</v>
      </c>
      <c r="Q133" s="200">
        <v>0</v>
      </c>
      <c r="R133" s="200">
        <f>Q133*H133</f>
        <v>0</v>
      </c>
      <c r="S133" s="200">
        <v>0</v>
      </c>
      <c r="T133" s="201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02" t="s">
        <v>311</v>
      </c>
      <c r="AT133" s="202" t="s">
        <v>223</v>
      </c>
      <c r="AU133" s="202" t="s">
        <v>84</v>
      </c>
      <c r="AY133" s="19" t="s">
        <v>221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19" t="s">
        <v>82</v>
      </c>
      <c r="BK133" s="203">
        <f>ROUND(I133*H133,2)</f>
        <v>0</v>
      </c>
      <c r="BL133" s="19" t="s">
        <v>311</v>
      </c>
      <c r="BM133" s="202" t="s">
        <v>227</v>
      </c>
    </row>
    <row r="134" spans="1:47" s="2" customFormat="1" ht="11.25">
      <c r="A134" s="36"/>
      <c r="B134" s="37"/>
      <c r="C134" s="38"/>
      <c r="D134" s="204" t="s">
        <v>229</v>
      </c>
      <c r="E134" s="38"/>
      <c r="F134" s="205" t="s">
        <v>1742</v>
      </c>
      <c r="G134" s="38"/>
      <c r="H134" s="38"/>
      <c r="I134" s="111"/>
      <c r="J134" s="38"/>
      <c r="K134" s="38"/>
      <c r="L134" s="41"/>
      <c r="M134" s="206"/>
      <c r="N134" s="207"/>
      <c r="O134" s="66"/>
      <c r="P134" s="66"/>
      <c r="Q134" s="66"/>
      <c r="R134" s="66"/>
      <c r="S134" s="66"/>
      <c r="T134" s="67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9" t="s">
        <v>229</v>
      </c>
      <c r="AU134" s="19" t="s">
        <v>84</v>
      </c>
    </row>
    <row r="135" spans="1:65" s="2" customFormat="1" ht="44.25" customHeight="1">
      <c r="A135" s="36"/>
      <c r="B135" s="37"/>
      <c r="C135" s="230" t="s">
        <v>345</v>
      </c>
      <c r="D135" s="230" t="s">
        <v>253</v>
      </c>
      <c r="E135" s="231" t="s">
        <v>1743</v>
      </c>
      <c r="F135" s="232" t="s">
        <v>1744</v>
      </c>
      <c r="G135" s="233" t="s">
        <v>167</v>
      </c>
      <c r="H135" s="234">
        <v>1</v>
      </c>
      <c r="I135" s="235"/>
      <c r="J135" s="236">
        <f>ROUND(I135*H135,2)</f>
        <v>0</v>
      </c>
      <c r="K135" s="232" t="s">
        <v>537</v>
      </c>
      <c r="L135" s="237"/>
      <c r="M135" s="238" t="s">
        <v>21</v>
      </c>
      <c r="N135" s="239" t="s">
        <v>45</v>
      </c>
      <c r="O135" s="66"/>
      <c r="P135" s="200">
        <f>O135*H135</f>
        <v>0</v>
      </c>
      <c r="Q135" s="200">
        <v>0</v>
      </c>
      <c r="R135" s="200">
        <f>Q135*H135</f>
        <v>0</v>
      </c>
      <c r="S135" s="200">
        <v>0</v>
      </c>
      <c r="T135" s="201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02" t="s">
        <v>413</v>
      </c>
      <c r="AT135" s="202" t="s">
        <v>253</v>
      </c>
      <c r="AU135" s="202" t="s">
        <v>84</v>
      </c>
      <c r="AY135" s="19" t="s">
        <v>221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19" t="s">
        <v>82</v>
      </c>
      <c r="BK135" s="203">
        <f>ROUND(I135*H135,2)</f>
        <v>0</v>
      </c>
      <c r="BL135" s="19" t="s">
        <v>311</v>
      </c>
      <c r="BM135" s="202" t="s">
        <v>252</v>
      </c>
    </row>
    <row r="136" spans="1:47" s="2" customFormat="1" ht="29.25">
      <c r="A136" s="36"/>
      <c r="B136" s="37"/>
      <c r="C136" s="38"/>
      <c r="D136" s="204" t="s">
        <v>229</v>
      </c>
      <c r="E136" s="38"/>
      <c r="F136" s="205" t="s">
        <v>1744</v>
      </c>
      <c r="G136" s="38"/>
      <c r="H136" s="38"/>
      <c r="I136" s="111"/>
      <c r="J136" s="38"/>
      <c r="K136" s="38"/>
      <c r="L136" s="41"/>
      <c r="M136" s="206"/>
      <c r="N136" s="207"/>
      <c r="O136" s="66"/>
      <c r="P136" s="66"/>
      <c r="Q136" s="66"/>
      <c r="R136" s="66"/>
      <c r="S136" s="66"/>
      <c r="T136" s="67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9" t="s">
        <v>229</v>
      </c>
      <c r="AU136" s="19" t="s">
        <v>84</v>
      </c>
    </row>
    <row r="137" spans="1:65" s="2" customFormat="1" ht="16.5" customHeight="1">
      <c r="A137" s="36"/>
      <c r="B137" s="37"/>
      <c r="C137" s="191" t="s">
        <v>351</v>
      </c>
      <c r="D137" s="191" t="s">
        <v>223</v>
      </c>
      <c r="E137" s="192" t="s">
        <v>1745</v>
      </c>
      <c r="F137" s="193" t="s">
        <v>1746</v>
      </c>
      <c r="G137" s="194" t="s">
        <v>167</v>
      </c>
      <c r="H137" s="195">
        <v>1</v>
      </c>
      <c r="I137" s="196"/>
      <c r="J137" s="197">
        <f>ROUND(I137*H137,2)</f>
        <v>0</v>
      </c>
      <c r="K137" s="193" t="s">
        <v>537</v>
      </c>
      <c r="L137" s="41"/>
      <c r="M137" s="198" t="s">
        <v>21</v>
      </c>
      <c r="N137" s="199" t="s">
        <v>45</v>
      </c>
      <c r="O137" s="66"/>
      <c r="P137" s="200">
        <f>O137*H137</f>
        <v>0</v>
      </c>
      <c r="Q137" s="200">
        <v>0</v>
      </c>
      <c r="R137" s="200">
        <f>Q137*H137</f>
        <v>0</v>
      </c>
      <c r="S137" s="200">
        <v>0</v>
      </c>
      <c r="T137" s="201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2" t="s">
        <v>311</v>
      </c>
      <c r="AT137" s="202" t="s">
        <v>223</v>
      </c>
      <c r="AU137" s="202" t="s">
        <v>84</v>
      </c>
      <c r="AY137" s="19" t="s">
        <v>221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9" t="s">
        <v>82</v>
      </c>
      <c r="BK137" s="203">
        <f>ROUND(I137*H137,2)</f>
        <v>0</v>
      </c>
      <c r="BL137" s="19" t="s">
        <v>311</v>
      </c>
      <c r="BM137" s="202" t="s">
        <v>256</v>
      </c>
    </row>
    <row r="138" spans="1:47" s="2" customFormat="1" ht="11.25">
      <c r="A138" s="36"/>
      <c r="B138" s="37"/>
      <c r="C138" s="38"/>
      <c r="D138" s="204" t="s">
        <v>229</v>
      </c>
      <c r="E138" s="38"/>
      <c r="F138" s="205" t="s">
        <v>1746</v>
      </c>
      <c r="G138" s="38"/>
      <c r="H138" s="38"/>
      <c r="I138" s="111"/>
      <c r="J138" s="38"/>
      <c r="K138" s="38"/>
      <c r="L138" s="41"/>
      <c r="M138" s="206"/>
      <c r="N138" s="207"/>
      <c r="O138" s="66"/>
      <c r="P138" s="66"/>
      <c r="Q138" s="66"/>
      <c r="R138" s="66"/>
      <c r="S138" s="66"/>
      <c r="T138" s="67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9" t="s">
        <v>229</v>
      </c>
      <c r="AU138" s="19" t="s">
        <v>84</v>
      </c>
    </row>
    <row r="139" spans="1:65" s="2" customFormat="1" ht="44.25" customHeight="1">
      <c r="A139" s="36"/>
      <c r="B139" s="37"/>
      <c r="C139" s="230" t="s">
        <v>365</v>
      </c>
      <c r="D139" s="230" t="s">
        <v>253</v>
      </c>
      <c r="E139" s="231" t="s">
        <v>1747</v>
      </c>
      <c r="F139" s="232" t="s">
        <v>1748</v>
      </c>
      <c r="G139" s="233" t="s">
        <v>167</v>
      </c>
      <c r="H139" s="234">
        <v>1</v>
      </c>
      <c r="I139" s="235"/>
      <c r="J139" s="236">
        <f>ROUND(I139*H139,2)</f>
        <v>0</v>
      </c>
      <c r="K139" s="232" t="s">
        <v>537</v>
      </c>
      <c r="L139" s="237"/>
      <c r="M139" s="238" t="s">
        <v>21</v>
      </c>
      <c r="N139" s="239" t="s">
        <v>45</v>
      </c>
      <c r="O139" s="66"/>
      <c r="P139" s="200">
        <f>O139*H139</f>
        <v>0</v>
      </c>
      <c r="Q139" s="200">
        <v>0</v>
      </c>
      <c r="R139" s="200">
        <f>Q139*H139</f>
        <v>0</v>
      </c>
      <c r="S139" s="200">
        <v>0</v>
      </c>
      <c r="T139" s="201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2" t="s">
        <v>413</v>
      </c>
      <c r="AT139" s="202" t="s">
        <v>253</v>
      </c>
      <c r="AU139" s="202" t="s">
        <v>84</v>
      </c>
      <c r="AY139" s="19" t="s">
        <v>221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9" t="s">
        <v>82</v>
      </c>
      <c r="BK139" s="203">
        <f>ROUND(I139*H139,2)</f>
        <v>0</v>
      </c>
      <c r="BL139" s="19" t="s">
        <v>311</v>
      </c>
      <c r="BM139" s="202" t="s">
        <v>116</v>
      </c>
    </row>
    <row r="140" spans="1:47" s="2" customFormat="1" ht="29.25">
      <c r="A140" s="36"/>
      <c r="B140" s="37"/>
      <c r="C140" s="38"/>
      <c r="D140" s="204" t="s">
        <v>229</v>
      </c>
      <c r="E140" s="38"/>
      <c r="F140" s="205" t="s">
        <v>1748</v>
      </c>
      <c r="G140" s="38"/>
      <c r="H140" s="38"/>
      <c r="I140" s="111"/>
      <c r="J140" s="38"/>
      <c r="K140" s="38"/>
      <c r="L140" s="41"/>
      <c r="M140" s="206"/>
      <c r="N140" s="207"/>
      <c r="O140" s="66"/>
      <c r="P140" s="66"/>
      <c r="Q140" s="66"/>
      <c r="R140" s="66"/>
      <c r="S140" s="66"/>
      <c r="T140" s="67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9" t="s">
        <v>229</v>
      </c>
      <c r="AU140" s="19" t="s">
        <v>84</v>
      </c>
    </row>
    <row r="141" spans="1:65" s="2" customFormat="1" ht="16.5" customHeight="1">
      <c r="A141" s="36"/>
      <c r="B141" s="37"/>
      <c r="C141" s="191" t="s">
        <v>371</v>
      </c>
      <c r="D141" s="191" t="s">
        <v>223</v>
      </c>
      <c r="E141" s="192" t="s">
        <v>1749</v>
      </c>
      <c r="F141" s="193" t="s">
        <v>1750</v>
      </c>
      <c r="G141" s="194" t="s">
        <v>167</v>
      </c>
      <c r="H141" s="195">
        <v>1</v>
      </c>
      <c r="I141" s="196"/>
      <c r="J141" s="197">
        <f>ROUND(I141*H141,2)</f>
        <v>0</v>
      </c>
      <c r="K141" s="193" t="s">
        <v>537</v>
      </c>
      <c r="L141" s="41"/>
      <c r="M141" s="198" t="s">
        <v>21</v>
      </c>
      <c r="N141" s="199" t="s">
        <v>45</v>
      </c>
      <c r="O141" s="66"/>
      <c r="P141" s="200">
        <f>O141*H141</f>
        <v>0</v>
      </c>
      <c r="Q141" s="200">
        <v>0</v>
      </c>
      <c r="R141" s="200">
        <f>Q141*H141</f>
        <v>0</v>
      </c>
      <c r="S141" s="200">
        <v>0</v>
      </c>
      <c r="T141" s="201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02" t="s">
        <v>311</v>
      </c>
      <c r="AT141" s="202" t="s">
        <v>223</v>
      </c>
      <c r="AU141" s="202" t="s">
        <v>84</v>
      </c>
      <c r="AY141" s="19" t="s">
        <v>221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19" t="s">
        <v>82</v>
      </c>
      <c r="BK141" s="203">
        <f>ROUND(I141*H141,2)</f>
        <v>0</v>
      </c>
      <c r="BL141" s="19" t="s">
        <v>311</v>
      </c>
      <c r="BM141" s="202" t="s">
        <v>286</v>
      </c>
    </row>
    <row r="142" spans="1:47" s="2" customFormat="1" ht="11.25">
      <c r="A142" s="36"/>
      <c r="B142" s="37"/>
      <c r="C142" s="38"/>
      <c r="D142" s="204" t="s">
        <v>229</v>
      </c>
      <c r="E142" s="38"/>
      <c r="F142" s="205" t="s">
        <v>1750</v>
      </c>
      <c r="G142" s="38"/>
      <c r="H142" s="38"/>
      <c r="I142" s="111"/>
      <c r="J142" s="38"/>
      <c r="K142" s="38"/>
      <c r="L142" s="41"/>
      <c r="M142" s="206"/>
      <c r="N142" s="207"/>
      <c r="O142" s="66"/>
      <c r="P142" s="66"/>
      <c r="Q142" s="66"/>
      <c r="R142" s="66"/>
      <c r="S142" s="66"/>
      <c r="T142" s="67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9" t="s">
        <v>229</v>
      </c>
      <c r="AU142" s="19" t="s">
        <v>84</v>
      </c>
    </row>
    <row r="143" spans="1:65" s="2" customFormat="1" ht="16.5" customHeight="1">
      <c r="A143" s="36"/>
      <c r="B143" s="37"/>
      <c r="C143" s="191" t="s">
        <v>377</v>
      </c>
      <c r="D143" s="191" t="s">
        <v>223</v>
      </c>
      <c r="E143" s="192" t="s">
        <v>1751</v>
      </c>
      <c r="F143" s="193" t="s">
        <v>1752</v>
      </c>
      <c r="G143" s="194" t="s">
        <v>1443</v>
      </c>
      <c r="H143" s="269"/>
      <c r="I143" s="196"/>
      <c r="J143" s="197">
        <f>ROUND(I143*H143,2)</f>
        <v>0</v>
      </c>
      <c r="K143" s="193" t="s">
        <v>21</v>
      </c>
      <c r="L143" s="41"/>
      <c r="M143" s="198" t="s">
        <v>21</v>
      </c>
      <c r="N143" s="199" t="s">
        <v>45</v>
      </c>
      <c r="O143" s="66"/>
      <c r="P143" s="200">
        <f>O143*H143</f>
        <v>0</v>
      </c>
      <c r="Q143" s="200">
        <v>0</v>
      </c>
      <c r="R143" s="200">
        <f>Q143*H143</f>
        <v>0</v>
      </c>
      <c r="S143" s="200">
        <v>0</v>
      </c>
      <c r="T143" s="201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02" t="s">
        <v>1444</v>
      </c>
      <c r="AT143" s="202" t="s">
        <v>223</v>
      </c>
      <c r="AU143" s="202" t="s">
        <v>84</v>
      </c>
      <c r="AY143" s="19" t="s">
        <v>221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19" t="s">
        <v>82</v>
      </c>
      <c r="BK143" s="203">
        <f>ROUND(I143*H143,2)</f>
        <v>0</v>
      </c>
      <c r="BL143" s="19" t="s">
        <v>1444</v>
      </c>
      <c r="BM143" s="202" t="s">
        <v>1753</v>
      </c>
    </row>
    <row r="144" spans="1:47" s="2" customFormat="1" ht="11.25">
      <c r="A144" s="36"/>
      <c r="B144" s="37"/>
      <c r="C144" s="38"/>
      <c r="D144" s="204" t="s">
        <v>229</v>
      </c>
      <c r="E144" s="38"/>
      <c r="F144" s="205" t="s">
        <v>1752</v>
      </c>
      <c r="G144" s="38"/>
      <c r="H144" s="38"/>
      <c r="I144" s="111"/>
      <c r="J144" s="38"/>
      <c r="K144" s="38"/>
      <c r="L144" s="41"/>
      <c r="M144" s="206"/>
      <c r="N144" s="207"/>
      <c r="O144" s="66"/>
      <c r="P144" s="66"/>
      <c r="Q144" s="66"/>
      <c r="R144" s="66"/>
      <c r="S144" s="66"/>
      <c r="T144" s="67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9" t="s">
        <v>229</v>
      </c>
      <c r="AU144" s="19" t="s">
        <v>84</v>
      </c>
    </row>
    <row r="145" spans="1:65" s="2" customFormat="1" ht="16.5" customHeight="1">
      <c r="A145" s="36"/>
      <c r="B145" s="37"/>
      <c r="C145" s="191" t="s">
        <v>382</v>
      </c>
      <c r="D145" s="191" t="s">
        <v>223</v>
      </c>
      <c r="E145" s="192" t="s">
        <v>1754</v>
      </c>
      <c r="F145" s="193" t="s">
        <v>1755</v>
      </c>
      <c r="G145" s="194" t="s">
        <v>132</v>
      </c>
      <c r="H145" s="195">
        <v>0.2</v>
      </c>
      <c r="I145" s="196"/>
      <c r="J145" s="197">
        <f>ROUND(I145*H145,2)</f>
        <v>0</v>
      </c>
      <c r="K145" s="193" t="s">
        <v>537</v>
      </c>
      <c r="L145" s="41"/>
      <c r="M145" s="198" t="s">
        <v>21</v>
      </c>
      <c r="N145" s="199" t="s">
        <v>45</v>
      </c>
      <c r="O145" s="66"/>
      <c r="P145" s="200">
        <f>O145*H145</f>
        <v>0</v>
      </c>
      <c r="Q145" s="200">
        <v>0</v>
      </c>
      <c r="R145" s="200">
        <f>Q145*H145</f>
        <v>0</v>
      </c>
      <c r="S145" s="200">
        <v>0</v>
      </c>
      <c r="T145" s="201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02" t="s">
        <v>1444</v>
      </c>
      <c r="AT145" s="202" t="s">
        <v>223</v>
      </c>
      <c r="AU145" s="202" t="s">
        <v>84</v>
      </c>
      <c r="AY145" s="19" t="s">
        <v>221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19" t="s">
        <v>82</v>
      </c>
      <c r="BK145" s="203">
        <f>ROUND(I145*H145,2)</f>
        <v>0</v>
      </c>
      <c r="BL145" s="19" t="s">
        <v>1444</v>
      </c>
      <c r="BM145" s="202" t="s">
        <v>311</v>
      </c>
    </row>
    <row r="146" spans="1:47" s="2" customFormat="1" ht="11.25">
      <c r="A146" s="36"/>
      <c r="B146" s="37"/>
      <c r="C146" s="38"/>
      <c r="D146" s="204" t="s">
        <v>229</v>
      </c>
      <c r="E146" s="38"/>
      <c r="F146" s="205" t="s">
        <v>1755</v>
      </c>
      <c r="G146" s="38"/>
      <c r="H146" s="38"/>
      <c r="I146" s="111"/>
      <c r="J146" s="38"/>
      <c r="K146" s="38"/>
      <c r="L146" s="41"/>
      <c r="M146" s="206"/>
      <c r="N146" s="207"/>
      <c r="O146" s="66"/>
      <c r="P146" s="66"/>
      <c r="Q146" s="66"/>
      <c r="R146" s="66"/>
      <c r="S146" s="66"/>
      <c r="T146" s="67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9" t="s">
        <v>229</v>
      </c>
      <c r="AU146" s="19" t="s">
        <v>84</v>
      </c>
    </row>
    <row r="147" spans="2:63" s="12" customFormat="1" ht="22.9" customHeight="1">
      <c r="B147" s="175"/>
      <c r="C147" s="176"/>
      <c r="D147" s="177" t="s">
        <v>73</v>
      </c>
      <c r="E147" s="189" t="s">
        <v>1756</v>
      </c>
      <c r="F147" s="189" t="s">
        <v>1757</v>
      </c>
      <c r="G147" s="176"/>
      <c r="H147" s="176"/>
      <c r="I147" s="179"/>
      <c r="J147" s="190">
        <f>BK147</f>
        <v>0</v>
      </c>
      <c r="K147" s="176"/>
      <c r="L147" s="181"/>
      <c r="M147" s="182"/>
      <c r="N147" s="183"/>
      <c r="O147" s="183"/>
      <c r="P147" s="184">
        <f>SUM(P148:P187)</f>
        <v>0</v>
      </c>
      <c r="Q147" s="183"/>
      <c r="R147" s="184">
        <f>SUM(R148:R187)</f>
        <v>0</v>
      </c>
      <c r="S147" s="183"/>
      <c r="T147" s="185">
        <f>SUM(T148:T187)</f>
        <v>0</v>
      </c>
      <c r="AR147" s="186" t="s">
        <v>84</v>
      </c>
      <c r="AT147" s="187" t="s">
        <v>73</v>
      </c>
      <c r="AU147" s="187" t="s">
        <v>82</v>
      </c>
      <c r="AY147" s="186" t="s">
        <v>221</v>
      </c>
      <c r="BK147" s="188">
        <f>SUM(BK148:BK187)</f>
        <v>0</v>
      </c>
    </row>
    <row r="148" spans="1:65" s="2" customFormat="1" ht="21.75" customHeight="1">
      <c r="A148" s="36"/>
      <c r="B148" s="37"/>
      <c r="C148" s="230" t="s">
        <v>388</v>
      </c>
      <c r="D148" s="230" t="s">
        <v>253</v>
      </c>
      <c r="E148" s="231" t="s">
        <v>1758</v>
      </c>
      <c r="F148" s="232" t="s">
        <v>1759</v>
      </c>
      <c r="G148" s="233" t="s">
        <v>129</v>
      </c>
      <c r="H148" s="234">
        <v>106</v>
      </c>
      <c r="I148" s="235"/>
      <c r="J148" s="236">
        <f>ROUND(I148*H148,2)</f>
        <v>0</v>
      </c>
      <c r="K148" s="232" t="s">
        <v>537</v>
      </c>
      <c r="L148" s="237"/>
      <c r="M148" s="238" t="s">
        <v>21</v>
      </c>
      <c r="N148" s="239" t="s">
        <v>45</v>
      </c>
      <c r="O148" s="66"/>
      <c r="P148" s="200">
        <f>O148*H148</f>
        <v>0</v>
      </c>
      <c r="Q148" s="200">
        <v>0</v>
      </c>
      <c r="R148" s="200">
        <f>Q148*H148</f>
        <v>0</v>
      </c>
      <c r="S148" s="200">
        <v>0</v>
      </c>
      <c r="T148" s="201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02" t="s">
        <v>413</v>
      </c>
      <c r="AT148" s="202" t="s">
        <v>253</v>
      </c>
      <c r="AU148" s="202" t="s">
        <v>84</v>
      </c>
      <c r="AY148" s="19" t="s">
        <v>221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9" t="s">
        <v>82</v>
      </c>
      <c r="BK148" s="203">
        <f>ROUND(I148*H148,2)</f>
        <v>0</v>
      </c>
      <c r="BL148" s="19" t="s">
        <v>311</v>
      </c>
      <c r="BM148" s="202" t="s">
        <v>321</v>
      </c>
    </row>
    <row r="149" spans="1:47" s="2" customFormat="1" ht="19.5">
      <c r="A149" s="36"/>
      <c r="B149" s="37"/>
      <c r="C149" s="38"/>
      <c r="D149" s="204" t="s">
        <v>229</v>
      </c>
      <c r="E149" s="38"/>
      <c r="F149" s="205" t="s">
        <v>1759</v>
      </c>
      <c r="G149" s="38"/>
      <c r="H149" s="38"/>
      <c r="I149" s="111"/>
      <c r="J149" s="38"/>
      <c r="K149" s="38"/>
      <c r="L149" s="41"/>
      <c r="M149" s="206"/>
      <c r="N149" s="207"/>
      <c r="O149" s="66"/>
      <c r="P149" s="66"/>
      <c r="Q149" s="66"/>
      <c r="R149" s="66"/>
      <c r="S149" s="66"/>
      <c r="T149" s="67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9" t="s">
        <v>229</v>
      </c>
      <c r="AU149" s="19" t="s">
        <v>84</v>
      </c>
    </row>
    <row r="150" spans="1:65" s="2" customFormat="1" ht="16.5" customHeight="1">
      <c r="A150" s="36"/>
      <c r="B150" s="37"/>
      <c r="C150" s="191" t="s">
        <v>394</v>
      </c>
      <c r="D150" s="191" t="s">
        <v>223</v>
      </c>
      <c r="E150" s="192" t="s">
        <v>1760</v>
      </c>
      <c r="F150" s="193" t="s">
        <v>1761</v>
      </c>
      <c r="G150" s="194" t="s">
        <v>167</v>
      </c>
      <c r="H150" s="195">
        <v>106</v>
      </c>
      <c r="I150" s="196"/>
      <c r="J150" s="197">
        <f>ROUND(I150*H150,2)</f>
        <v>0</v>
      </c>
      <c r="K150" s="193" t="s">
        <v>537</v>
      </c>
      <c r="L150" s="41"/>
      <c r="M150" s="198" t="s">
        <v>21</v>
      </c>
      <c r="N150" s="199" t="s">
        <v>45</v>
      </c>
      <c r="O150" s="66"/>
      <c r="P150" s="200">
        <f>O150*H150</f>
        <v>0</v>
      </c>
      <c r="Q150" s="200">
        <v>0</v>
      </c>
      <c r="R150" s="200">
        <f>Q150*H150</f>
        <v>0</v>
      </c>
      <c r="S150" s="200">
        <v>0</v>
      </c>
      <c r="T150" s="201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02" t="s">
        <v>311</v>
      </c>
      <c r="AT150" s="202" t="s">
        <v>223</v>
      </c>
      <c r="AU150" s="202" t="s">
        <v>84</v>
      </c>
      <c r="AY150" s="19" t="s">
        <v>221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9" t="s">
        <v>82</v>
      </c>
      <c r="BK150" s="203">
        <f>ROUND(I150*H150,2)</f>
        <v>0</v>
      </c>
      <c r="BL150" s="19" t="s">
        <v>311</v>
      </c>
      <c r="BM150" s="202" t="s">
        <v>332</v>
      </c>
    </row>
    <row r="151" spans="1:47" s="2" customFormat="1" ht="11.25">
      <c r="A151" s="36"/>
      <c r="B151" s="37"/>
      <c r="C151" s="38"/>
      <c r="D151" s="204" t="s">
        <v>229</v>
      </c>
      <c r="E151" s="38"/>
      <c r="F151" s="205" t="s">
        <v>1761</v>
      </c>
      <c r="G151" s="38"/>
      <c r="H151" s="38"/>
      <c r="I151" s="111"/>
      <c r="J151" s="38"/>
      <c r="K151" s="38"/>
      <c r="L151" s="41"/>
      <c r="M151" s="206"/>
      <c r="N151" s="207"/>
      <c r="O151" s="66"/>
      <c r="P151" s="66"/>
      <c r="Q151" s="66"/>
      <c r="R151" s="66"/>
      <c r="S151" s="66"/>
      <c r="T151" s="67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9" t="s">
        <v>229</v>
      </c>
      <c r="AU151" s="19" t="s">
        <v>84</v>
      </c>
    </row>
    <row r="152" spans="1:65" s="2" customFormat="1" ht="21.75" customHeight="1">
      <c r="A152" s="36"/>
      <c r="B152" s="37"/>
      <c r="C152" s="230" t="s">
        <v>401</v>
      </c>
      <c r="D152" s="230" t="s">
        <v>253</v>
      </c>
      <c r="E152" s="231" t="s">
        <v>1762</v>
      </c>
      <c r="F152" s="232" t="s">
        <v>1763</v>
      </c>
      <c r="G152" s="233" t="s">
        <v>129</v>
      </c>
      <c r="H152" s="234">
        <v>37</v>
      </c>
      <c r="I152" s="235"/>
      <c r="J152" s="236">
        <f>ROUND(I152*H152,2)</f>
        <v>0</v>
      </c>
      <c r="K152" s="232" t="s">
        <v>537</v>
      </c>
      <c r="L152" s="237"/>
      <c r="M152" s="238" t="s">
        <v>21</v>
      </c>
      <c r="N152" s="239" t="s">
        <v>45</v>
      </c>
      <c r="O152" s="66"/>
      <c r="P152" s="200">
        <f>O152*H152</f>
        <v>0</v>
      </c>
      <c r="Q152" s="200">
        <v>0</v>
      </c>
      <c r="R152" s="200">
        <f>Q152*H152</f>
        <v>0</v>
      </c>
      <c r="S152" s="200">
        <v>0</v>
      </c>
      <c r="T152" s="201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02" t="s">
        <v>413</v>
      </c>
      <c r="AT152" s="202" t="s">
        <v>253</v>
      </c>
      <c r="AU152" s="202" t="s">
        <v>84</v>
      </c>
      <c r="AY152" s="19" t="s">
        <v>221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19" t="s">
        <v>82</v>
      </c>
      <c r="BK152" s="203">
        <f>ROUND(I152*H152,2)</f>
        <v>0</v>
      </c>
      <c r="BL152" s="19" t="s">
        <v>311</v>
      </c>
      <c r="BM152" s="202" t="s">
        <v>345</v>
      </c>
    </row>
    <row r="153" spans="1:47" s="2" customFormat="1" ht="19.5">
      <c r="A153" s="36"/>
      <c r="B153" s="37"/>
      <c r="C153" s="38"/>
      <c r="D153" s="204" t="s">
        <v>229</v>
      </c>
      <c r="E153" s="38"/>
      <c r="F153" s="205" t="s">
        <v>1763</v>
      </c>
      <c r="G153" s="38"/>
      <c r="H153" s="38"/>
      <c r="I153" s="111"/>
      <c r="J153" s="38"/>
      <c r="K153" s="38"/>
      <c r="L153" s="41"/>
      <c r="M153" s="206"/>
      <c r="N153" s="207"/>
      <c r="O153" s="66"/>
      <c r="P153" s="66"/>
      <c r="Q153" s="66"/>
      <c r="R153" s="66"/>
      <c r="S153" s="66"/>
      <c r="T153" s="67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9" t="s">
        <v>229</v>
      </c>
      <c r="AU153" s="19" t="s">
        <v>84</v>
      </c>
    </row>
    <row r="154" spans="1:65" s="2" customFormat="1" ht="16.5" customHeight="1">
      <c r="A154" s="36"/>
      <c r="B154" s="37"/>
      <c r="C154" s="191" t="s">
        <v>114</v>
      </c>
      <c r="D154" s="191" t="s">
        <v>223</v>
      </c>
      <c r="E154" s="192" t="s">
        <v>1764</v>
      </c>
      <c r="F154" s="193" t="s">
        <v>1765</v>
      </c>
      <c r="G154" s="194" t="s">
        <v>167</v>
      </c>
      <c r="H154" s="195">
        <v>37</v>
      </c>
      <c r="I154" s="196"/>
      <c r="J154" s="197">
        <f>ROUND(I154*H154,2)</f>
        <v>0</v>
      </c>
      <c r="K154" s="193" t="s">
        <v>537</v>
      </c>
      <c r="L154" s="41"/>
      <c r="M154" s="198" t="s">
        <v>21</v>
      </c>
      <c r="N154" s="199" t="s">
        <v>45</v>
      </c>
      <c r="O154" s="66"/>
      <c r="P154" s="200">
        <f>O154*H154</f>
        <v>0</v>
      </c>
      <c r="Q154" s="200">
        <v>0</v>
      </c>
      <c r="R154" s="200">
        <f>Q154*H154</f>
        <v>0</v>
      </c>
      <c r="S154" s="200">
        <v>0</v>
      </c>
      <c r="T154" s="201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02" t="s">
        <v>311</v>
      </c>
      <c r="AT154" s="202" t="s">
        <v>223</v>
      </c>
      <c r="AU154" s="202" t="s">
        <v>84</v>
      </c>
      <c r="AY154" s="19" t="s">
        <v>221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9" t="s">
        <v>82</v>
      </c>
      <c r="BK154" s="203">
        <f>ROUND(I154*H154,2)</f>
        <v>0</v>
      </c>
      <c r="BL154" s="19" t="s">
        <v>311</v>
      </c>
      <c r="BM154" s="202" t="s">
        <v>365</v>
      </c>
    </row>
    <row r="155" spans="1:47" s="2" customFormat="1" ht="11.25">
      <c r="A155" s="36"/>
      <c r="B155" s="37"/>
      <c r="C155" s="38"/>
      <c r="D155" s="204" t="s">
        <v>229</v>
      </c>
      <c r="E155" s="38"/>
      <c r="F155" s="205" t="s">
        <v>1765</v>
      </c>
      <c r="G155" s="38"/>
      <c r="H155" s="38"/>
      <c r="I155" s="111"/>
      <c r="J155" s="38"/>
      <c r="K155" s="38"/>
      <c r="L155" s="41"/>
      <c r="M155" s="206"/>
      <c r="N155" s="207"/>
      <c r="O155" s="66"/>
      <c r="P155" s="66"/>
      <c r="Q155" s="66"/>
      <c r="R155" s="66"/>
      <c r="S155" s="66"/>
      <c r="T155" s="67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9" t="s">
        <v>229</v>
      </c>
      <c r="AU155" s="19" t="s">
        <v>84</v>
      </c>
    </row>
    <row r="156" spans="1:65" s="2" customFormat="1" ht="21.75" customHeight="1">
      <c r="A156" s="36"/>
      <c r="B156" s="37"/>
      <c r="C156" s="230" t="s">
        <v>413</v>
      </c>
      <c r="D156" s="230" t="s">
        <v>253</v>
      </c>
      <c r="E156" s="231" t="s">
        <v>1766</v>
      </c>
      <c r="F156" s="232" t="s">
        <v>1767</v>
      </c>
      <c r="G156" s="233" t="s">
        <v>129</v>
      </c>
      <c r="H156" s="234">
        <v>4</v>
      </c>
      <c r="I156" s="235"/>
      <c r="J156" s="236">
        <f>ROUND(I156*H156,2)</f>
        <v>0</v>
      </c>
      <c r="K156" s="232" t="s">
        <v>537</v>
      </c>
      <c r="L156" s="237"/>
      <c r="M156" s="238" t="s">
        <v>21</v>
      </c>
      <c r="N156" s="239" t="s">
        <v>45</v>
      </c>
      <c r="O156" s="66"/>
      <c r="P156" s="200">
        <f>O156*H156</f>
        <v>0</v>
      </c>
      <c r="Q156" s="200">
        <v>0</v>
      </c>
      <c r="R156" s="200">
        <f>Q156*H156</f>
        <v>0</v>
      </c>
      <c r="S156" s="200">
        <v>0</v>
      </c>
      <c r="T156" s="201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02" t="s">
        <v>413</v>
      </c>
      <c r="AT156" s="202" t="s">
        <v>253</v>
      </c>
      <c r="AU156" s="202" t="s">
        <v>84</v>
      </c>
      <c r="AY156" s="19" t="s">
        <v>221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19" t="s">
        <v>82</v>
      </c>
      <c r="BK156" s="203">
        <f>ROUND(I156*H156,2)</f>
        <v>0</v>
      </c>
      <c r="BL156" s="19" t="s">
        <v>311</v>
      </c>
      <c r="BM156" s="202" t="s">
        <v>377</v>
      </c>
    </row>
    <row r="157" spans="1:47" s="2" customFormat="1" ht="19.5">
      <c r="A157" s="36"/>
      <c r="B157" s="37"/>
      <c r="C157" s="38"/>
      <c r="D157" s="204" t="s">
        <v>229</v>
      </c>
      <c r="E157" s="38"/>
      <c r="F157" s="205" t="s">
        <v>1767</v>
      </c>
      <c r="G157" s="38"/>
      <c r="H157" s="38"/>
      <c r="I157" s="111"/>
      <c r="J157" s="38"/>
      <c r="K157" s="38"/>
      <c r="L157" s="41"/>
      <c r="M157" s="206"/>
      <c r="N157" s="207"/>
      <c r="O157" s="66"/>
      <c r="P157" s="66"/>
      <c r="Q157" s="66"/>
      <c r="R157" s="66"/>
      <c r="S157" s="66"/>
      <c r="T157" s="67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9" t="s">
        <v>229</v>
      </c>
      <c r="AU157" s="19" t="s">
        <v>84</v>
      </c>
    </row>
    <row r="158" spans="1:65" s="2" customFormat="1" ht="16.5" customHeight="1">
      <c r="A158" s="36"/>
      <c r="B158" s="37"/>
      <c r="C158" s="191" t="s">
        <v>418</v>
      </c>
      <c r="D158" s="191" t="s">
        <v>223</v>
      </c>
      <c r="E158" s="192" t="s">
        <v>1768</v>
      </c>
      <c r="F158" s="193" t="s">
        <v>1769</v>
      </c>
      <c r="G158" s="194" t="s">
        <v>167</v>
      </c>
      <c r="H158" s="195">
        <v>4</v>
      </c>
      <c r="I158" s="196"/>
      <c r="J158" s="197">
        <f>ROUND(I158*H158,2)</f>
        <v>0</v>
      </c>
      <c r="K158" s="193" t="s">
        <v>537</v>
      </c>
      <c r="L158" s="41"/>
      <c r="M158" s="198" t="s">
        <v>21</v>
      </c>
      <c r="N158" s="199" t="s">
        <v>45</v>
      </c>
      <c r="O158" s="66"/>
      <c r="P158" s="200">
        <f>O158*H158</f>
        <v>0</v>
      </c>
      <c r="Q158" s="200">
        <v>0</v>
      </c>
      <c r="R158" s="200">
        <f>Q158*H158</f>
        <v>0</v>
      </c>
      <c r="S158" s="200">
        <v>0</v>
      </c>
      <c r="T158" s="201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02" t="s">
        <v>311</v>
      </c>
      <c r="AT158" s="202" t="s">
        <v>223</v>
      </c>
      <c r="AU158" s="202" t="s">
        <v>84</v>
      </c>
      <c r="AY158" s="19" t="s">
        <v>221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19" t="s">
        <v>82</v>
      </c>
      <c r="BK158" s="203">
        <f>ROUND(I158*H158,2)</f>
        <v>0</v>
      </c>
      <c r="BL158" s="19" t="s">
        <v>311</v>
      </c>
      <c r="BM158" s="202" t="s">
        <v>388</v>
      </c>
    </row>
    <row r="159" spans="1:47" s="2" customFormat="1" ht="11.25">
      <c r="A159" s="36"/>
      <c r="B159" s="37"/>
      <c r="C159" s="38"/>
      <c r="D159" s="204" t="s">
        <v>229</v>
      </c>
      <c r="E159" s="38"/>
      <c r="F159" s="205" t="s">
        <v>1769</v>
      </c>
      <c r="G159" s="38"/>
      <c r="H159" s="38"/>
      <c r="I159" s="111"/>
      <c r="J159" s="38"/>
      <c r="K159" s="38"/>
      <c r="L159" s="41"/>
      <c r="M159" s="206"/>
      <c r="N159" s="207"/>
      <c r="O159" s="66"/>
      <c r="P159" s="66"/>
      <c r="Q159" s="66"/>
      <c r="R159" s="66"/>
      <c r="S159" s="66"/>
      <c r="T159" s="67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9" t="s">
        <v>229</v>
      </c>
      <c r="AU159" s="19" t="s">
        <v>84</v>
      </c>
    </row>
    <row r="160" spans="1:65" s="2" customFormat="1" ht="16.5" customHeight="1">
      <c r="A160" s="36"/>
      <c r="B160" s="37"/>
      <c r="C160" s="230" t="s">
        <v>423</v>
      </c>
      <c r="D160" s="230" t="s">
        <v>253</v>
      </c>
      <c r="E160" s="231" t="s">
        <v>1770</v>
      </c>
      <c r="F160" s="232" t="s">
        <v>1771</v>
      </c>
      <c r="G160" s="233" t="s">
        <v>167</v>
      </c>
      <c r="H160" s="234">
        <v>2</v>
      </c>
      <c r="I160" s="235"/>
      <c r="J160" s="236">
        <f>ROUND(I160*H160,2)</f>
        <v>0</v>
      </c>
      <c r="K160" s="232" t="s">
        <v>537</v>
      </c>
      <c r="L160" s="237"/>
      <c r="M160" s="238" t="s">
        <v>21</v>
      </c>
      <c r="N160" s="239" t="s">
        <v>45</v>
      </c>
      <c r="O160" s="66"/>
      <c r="P160" s="200">
        <f>O160*H160</f>
        <v>0</v>
      </c>
      <c r="Q160" s="200">
        <v>0</v>
      </c>
      <c r="R160" s="200">
        <f>Q160*H160</f>
        <v>0</v>
      </c>
      <c r="S160" s="200">
        <v>0</v>
      </c>
      <c r="T160" s="201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02" t="s">
        <v>413</v>
      </c>
      <c r="AT160" s="202" t="s">
        <v>253</v>
      </c>
      <c r="AU160" s="202" t="s">
        <v>84</v>
      </c>
      <c r="AY160" s="19" t="s">
        <v>221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19" t="s">
        <v>82</v>
      </c>
      <c r="BK160" s="203">
        <f>ROUND(I160*H160,2)</f>
        <v>0</v>
      </c>
      <c r="BL160" s="19" t="s">
        <v>311</v>
      </c>
      <c r="BM160" s="202" t="s">
        <v>401</v>
      </c>
    </row>
    <row r="161" spans="1:47" s="2" customFormat="1" ht="11.25">
      <c r="A161" s="36"/>
      <c r="B161" s="37"/>
      <c r="C161" s="38"/>
      <c r="D161" s="204" t="s">
        <v>229</v>
      </c>
      <c r="E161" s="38"/>
      <c r="F161" s="205" t="s">
        <v>1771</v>
      </c>
      <c r="G161" s="38"/>
      <c r="H161" s="38"/>
      <c r="I161" s="111"/>
      <c r="J161" s="38"/>
      <c r="K161" s="38"/>
      <c r="L161" s="41"/>
      <c r="M161" s="206"/>
      <c r="N161" s="207"/>
      <c r="O161" s="66"/>
      <c r="P161" s="66"/>
      <c r="Q161" s="66"/>
      <c r="R161" s="66"/>
      <c r="S161" s="66"/>
      <c r="T161" s="67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9" t="s">
        <v>229</v>
      </c>
      <c r="AU161" s="19" t="s">
        <v>84</v>
      </c>
    </row>
    <row r="162" spans="1:65" s="2" customFormat="1" ht="16.5" customHeight="1">
      <c r="A162" s="36"/>
      <c r="B162" s="37"/>
      <c r="C162" s="191" t="s">
        <v>429</v>
      </c>
      <c r="D162" s="191" t="s">
        <v>223</v>
      </c>
      <c r="E162" s="192" t="s">
        <v>1772</v>
      </c>
      <c r="F162" s="193" t="s">
        <v>1773</v>
      </c>
      <c r="G162" s="194" t="s">
        <v>167</v>
      </c>
      <c r="H162" s="195">
        <v>2</v>
      </c>
      <c r="I162" s="196"/>
      <c r="J162" s="197">
        <f>ROUND(I162*H162,2)</f>
        <v>0</v>
      </c>
      <c r="K162" s="193" t="s">
        <v>537</v>
      </c>
      <c r="L162" s="41"/>
      <c r="M162" s="198" t="s">
        <v>21</v>
      </c>
      <c r="N162" s="199" t="s">
        <v>45</v>
      </c>
      <c r="O162" s="66"/>
      <c r="P162" s="200">
        <f>O162*H162</f>
        <v>0</v>
      </c>
      <c r="Q162" s="200">
        <v>0</v>
      </c>
      <c r="R162" s="200">
        <f>Q162*H162</f>
        <v>0</v>
      </c>
      <c r="S162" s="200">
        <v>0</v>
      </c>
      <c r="T162" s="201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02" t="s">
        <v>311</v>
      </c>
      <c r="AT162" s="202" t="s">
        <v>223</v>
      </c>
      <c r="AU162" s="202" t="s">
        <v>84</v>
      </c>
      <c r="AY162" s="19" t="s">
        <v>221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19" t="s">
        <v>82</v>
      </c>
      <c r="BK162" s="203">
        <f>ROUND(I162*H162,2)</f>
        <v>0</v>
      </c>
      <c r="BL162" s="19" t="s">
        <v>311</v>
      </c>
      <c r="BM162" s="202" t="s">
        <v>413</v>
      </c>
    </row>
    <row r="163" spans="1:47" s="2" customFormat="1" ht="11.25">
      <c r="A163" s="36"/>
      <c r="B163" s="37"/>
      <c r="C163" s="38"/>
      <c r="D163" s="204" t="s">
        <v>229</v>
      </c>
      <c r="E163" s="38"/>
      <c r="F163" s="205" t="s">
        <v>1773</v>
      </c>
      <c r="G163" s="38"/>
      <c r="H163" s="38"/>
      <c r="I163" s="111"/>
      <c r="J163" s="38"/>
      <c r="K163" s="38"/>
      <c r="L163" s="41"/>
      <c r="M163" s="206"/>
      <c r="N163" s="207"/>
      <c r="O163" s="66"/>
      <c r="P163" s="66"/>
      <c r="Q163" s="66"/>
      <c r="R163" s="66"/>
      <c r="S163" s="66"/>
      <c r="T163" s="67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9" t="s">
        <v>229</v>
      </c>
      <c r="AU163" s="19" t="s">
        <v>84</v>
      </c>
    </row>
    <row r="164" spans="1:65" s="2" customFormat="1" ht="21.75" customHeight="1">
      <c r="A164" s="36"/>
      <c r="B164" s="37"/>
      <c r="C164" s="230" t="s">
        <v>435</v>
      </c>
      <c r="D164" s="230" t="s">
        <v>253</v>
      </c>
      <c r="E164" s="231" t="s">
        <v>1774</v>
      </c>
      <c r="F164" s="232" t="s">
        <v>1775</v>
      </c>
      <c r="G164" s="233" t="s">
        <v>129</v>
      </c>
      <c r="H164" s="234">
        <v>18</v>
      </c>
      <c r="I164" s="235"/>
      <c r="J164" s="236">
        <f>ROUND(I164*H164,2)</f>
        <v>0</v>
      </c>
      <c r="K164" s="232" t="s">
        <v>537</v>
      </c>
      <c r="L164" s="237"/>
      <c r="M164" s="238" t="s">
        <v>21</v>
      </c>
      <c r="N164" s="239" t="s">
        <v>45</v>
      </c>
      <c r="O164" s="66"/>
      <c r="P164" s="200">
        <f>O164*H164</f>
        <v>0</v>
      </c>
      <c r="Q164" s="200">
        <v>0</v>
      </c>
      <c r="R164" s="200">
        <f>Q164*H164</f>
        <v>0</v>
      </c>
      <c r="S164" s="200">
        <v>0</v>
      </c>
      <c r="T164" s="201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02" t="s">
        <v>413</v>
      </c>
      <c r="AT164" s="202" t="s">
        <v>253</v>
      </c>
      <c r="AU164" s="202" t="s">
        <v>84</v>
      </c>
      <c r="AY164" s="19" t="s">
        <v>221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19" t="s">
        <v>82</v>
      </c>
      <c r="BK164" s="203">
        <f>ROUND(I164*H164,2)</f>
        <v>0</v>
      </c>
      <c r="BL164" s="19" t="s">
        <v>311</v>
      </c>
      <c r="BM164" s="202" t="s">
        <v>423</v>
      </c>
    </row>
    <row r="165" spans="1:47" s="2" customFormat="1" ht="19.5">
      <c r="A165" s="36"/>
      <c r="B165" s="37"/>
      <c r="C165" s="38"/>
      <c r="D165" s="204" t="s">
        <v>229</v>
      </c>
      <c r="E165" s="38"/>
      <c r="F165" s="205" t="s">
        <v>1775</v>
      </c>
      <c r="G165" s="38"/>
      <c r="H165" s="38"/>
      <c r="I165" s="111"/>
      <c r="J165" s="38"/>
      <c r="K165" s="38"/>
      <c r="L165" s="41"/>
      <c r="M165" s="206"/>
      <c r="N165" s="207"/>
      <c r="O165" s="66"/>
      <c r="P165" s="66"/>
      <c r="Q165" s="66"/>
      <c r="R165" s="66"/>
      <c r="S165" s="66"/>
      <c r="T165" s="67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9" t="s">
        <v>229</v>
      </c>
      <c r="AU165" s="19" t="s">
        <v>84</v>
      </c>
    </row>
    <row r="166" spans="1:65" s="2" customFormat="1" ht="16.5" customHeight="1">
      <c r="A166" s="36"/>
      <c r="B166" s="37"/>
      <c r="C166" s="191" t="s">
        <v>449</v>
      </c>
      <c r="D166" s="191" t="s">
        <v>223</v>
      </c>
      <c r="E166" s="192" t="s">
        <v>1776</v>
      </c>
      <c r="F166" s="193" t="s">
        <v>1777</v>
      </c>
      <c r="G166" s="194" t="s">
        <v>129</v>
      </c>
      <c r="H166" s="195">
        <v>18</v>
      </c>
      <c r="I166" s="196"/>
      <c r="J166" s="197">
        <f>ROUND(I166*H166,2)</f>
        <v>0</v>
      </c>
      <c r="K166" s="193" t="s">
        <v>537</v>
      </c>
      <c r="L166" s="41"/>
      <c r="M166" s="198" t="s">
        <v>21</v>
      </c>
      <c r="N166" s="199" t="s">
        <v>45</v>
      </c>
      <c r="O166" s="66"/>
      <c r="P166" s="200">
        <f>O166*H166</f>
        <v>0</v>
      </c>
      <c r="Q166" s="200">
        <v>0</v>
      </c>
      <c r="R166" s="200">
        <f>Q166*H166</f>
        <v>0</v>
      </c>
      <c r="S166" s="200">
        <v>0</v>
      </c>
      <c r="T166" s="201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02" t="s">
        <v>311</v>
      </c>
      <c r="AT166" s="202" t="s">
        <v>223</v>
      </c>
      <c r="AU166" s="202" t="s">
        <v>84</v>
      </c>
      <c r="AY166" s="19" t="s">
        <v>221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19" t="s">
        <v>82</v>
      </c>
      <c r="BK166" s="203">
        <f>ROUND(I166*H166,2)</f>
        <v>0</v>
      </c>
      <c r="BL166" s="19" t="s">
        <v>311</v>
      </c>
      <c r="BM166" s="202" t="s">
        <v>435</v>
      </c>
    </row>
    <row r="167" spans="1:47" s="2" customFormat="1" ht="11.25">
      <c r="A167" s="36"/>
      <c r="B167" s="37"/>
      <c r="C167" s="38"/>
      <c r="D167" s="204" t="s">
        <v>229</v>
      </c>
      <c r="E167" s="38"/>
      <c r="F167" s="205" t="s">
        <v>1777</v>
      </c>
      <c r="G167" s="38"/>
      <c r="H167" s="38"/>
      <c r="I167" s="111"/>
      <c r="J167" s="38"/>
      <c r="K167" s="38"/>
      <c r="L167" s="41"/>
      <c r="M167" s="206"/>
      <c r="N167" s="207"/>
      <c r="O167" s="66"/>
      <c r="P167" s="66"/>
      <c r="Q167" s="66"/>
      <c r="R167" s="66"/>
      <c r="S167" s="66"/>
      <c r="T167" s="67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9" t="s">
        <v>229</v>
      </c>
      <c r="AU167" s="19" t="s">
        <v>84</v>
      </c>
    </row>
    <row r="168" spans="1:65" s="2" customFormat="1" ht="21.75" customHeight="1">
      <c r="A168" s="36"/>
      <c r="B168" s="37"/>
      <c r="C168" s="230" t="s">
        <v>465</v>
      </c>
      <c r="D168" s="230" t="s">
        <v>253</v>
      </c>
      <c r="E168" s="231" t="s">
        <v>1778</v>
      </c>
      <c r="F168" s="232" t="s">
        <v>1779</v>
      </c>
      <c r="G168" s="233" t="s">
        <v>129</v>
      </c>
      <c r="H168" s="234">
        <v>36</v>
      </c>
      <c r="I168" s="235"/>
      <c r="J168" s="236">
        <f>ROUND(I168*H168,2)</f>
        <v>0</v>
      </c>
      <c r="K168" s="232" t="s">
        <v>537</v>
      </c>
      <c r="L168" s="237"/>
      <c r="M168" s="238" t="s">
        <v>21</v>
      </c>
      <c r="N168" s="239" t="s">
        <v>45</v>
      </c>
      <c r="O168" s="66"/>
      <c r="P168" s="200">
        <f>O168*H168</f>
        <v>0</v>
      </c>
      <c r="Q168" s="200">
        <v>0</v>
      </c>
      <c r="R168" s="200">
        <f>Q168*H168</f>
        <v>0</v>
      </c>
      <c r="S168" s="200">
        <v>0</v>
      </c>
      <c r="T168" s="201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02" t="s">
        <v>413</v>
      </c>
      <c r="AT168" s="202" t="s">
        <v>253</v>
      </c>
      <c r="AU168" s="202" t="s">
        <v>84</v>
      </c>
      <c r="AY168" s="19" t="s">
        <v>221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19" t="s">
        <v>82</v>
      </c>
      <c r="BK168" s="203">
        <f>ROUND(I168*H168,2)</f>
        <v>0</v>
      </c>
      <c r="BL168" s="19" t="s">
        <v>311</v>
      </c>
      <c r="BM168" s="202" t="s">
        <v>465</v>
      </c>
    </row>
    <row r="169" spans="1:47" s="2" customFormat="1" ht="19.5">
      <c r="A169" s="36"/>
      <c r="B169" s="37"/>
      <c r="C169" s="38"/>
      <c r="D169" s="204" t="s">
        <v>229</v>
      </c>
      <c r="E169" s="38"/>
      <c r="F169" s="205" t="s">
        <v>1779</v>
      </c>
      <c r="G169" s="38"/>
      <c r="H169" s="38"/>
      <c r="I169" s="111"/>
      <c r="J169" s="38"/>
      <c r="K169" s="38"/>
      <c r="L169" s="41"/>
      <c r="M169" s="206"/>
      <c r="N169" s="207"/>
      <c r="O169" s="66"/>
      <c r="P169" s="66"/>
      <c r="Q169" s="66"/>
      <c r="R169" s="66"/>
      <c r="S169" s="66"/>
      <c r="T169" s="67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9" t="s">
        <v>229</v>
      </c>
      <c r="AU169" s="19" t="s">
        <v>84</v>
      </c>
    </row>
    <row r="170" spans="1:65" s="2" customFormat="1" ht="16.5" customHeight="1">
      <c r="A170" s="36"/>
      <c r="B170" s="37"/>
      <c r="C170" s="191" t="s">
        <v>473</v>
      </c>
      <c r="D170" s="191" t="s">
        <v>223</v>
      </c>
      <c r="E170" s="192" t="s">
        <v>1780</v>
      </c>
      <c r="F170" s="193" t="s">
        <v>1781</v>
      </c>
      <c r="G170" s="194" t="s">
        <v>129</v>
      </c>
      <c r="H170" s="195">
        <v>36</v>
      </c>
      <c r="I170" s="196"/>
      <c r="J170" s="197">
        <f>ROUND(I170*H170,2)</f>
        <v>0</v>
      </c>
      <c r="K170" s="193" t="s">
        <v>537</v>
      </c>
      <c r="L170" s="41"/>
      <c r="M170" s="198" t="s">
        <v>21</v>
      </c>
      <c r="N170" s="199" t="s">
        <v>45</v>
      </c>
      <c r="O170" s="66"/>
      <c r="P170" s="200">
        <f>O170*H170</f>
        <v>0</v>
      </c>
      <c r="Q170" s="200">
        <v>0</v>
      </c>
      <c r="R170" s="200">
        <f>Q170*H170</f>
        <v>0</v>
      </c>
      <c r="S170" s="200">
        <v>0</v>
      </c>
      <c r="T170" s="201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02" t="s">
        <v>311</v>
      </c>
      <c r="AT170" s="202" t="s">
        <v>223</v>
      </c>
      <c r="AU170" s="202" t="s">
        <v>84</v>
      </c>
      <c r="AY170" s="19" t="s">
        <v>221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19" t="s">
        <v>82</v>
      </c>
      <c r="BK170" s="203">
        <f>ROUND(I170*H170,2)</f>
        <v>0</v>
      </c>
      <c r="BL170" s="19" t="s">
        <v>311</v>
      </c>
      <c r="BM170" s="202" t="s">
        <v>479</v>
      </c>
    </row>
    <row r="171" spans="1:47" s="2" customFormat="1" ht="11.25">
      <c r="A171" s="36"/>
      <c r="B171" s="37"/>
      <c r="C171" s="38"/>
      <c r="D171" s="204" t="s">
        <v>229</v>
      </c>
      <c r="E171" s="38"/>
      <c r="F171" s="205" t="s">
        <v>1781</v>
      </c>
      <c r="G171" s="38"/>
      <c r="H171" s="38"/>
      <c r="I171" s="111"/>
      <c r="J171" s="38"/>
      <c r="K171" s="38"/>
      <c r="L171" s="41"/>
      <c r="M171" s="206"/>
      <c r="N171" s="207"/>
      <c r="O171" s="66"/>
      <c r="P171" s="66"/>
      <c r="Q171" s="66"/>
      <c r="R171" s="66"/>
      <c r="S171" s="66"/>
      <c r="T171" s="67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9" t="s">
        <v>229</v>
      </c>
      <c r="AU171" s="19" t="s">
        <v>84</v>
      </c>
    </row>
    <row r="172" spans="1:65" s="2" customFormat="1" ht="21.75" customHeight="1">
      <c r="A172" s="36"/>
      <c r="B172" s="37"/>
      <c r="C172" s="230" t="s">
        <v>479</v>
      </c>
      <c r="D172" s="230" t="s">
        <v>253</v>
      </c>
      <c r="E172" s="231" t="s">
        <v>1782</v>
      </c>
      <c r="F172" s="232" t="s">
        <v>1783</v>
      </c>
      <c r="G172" s="233" t="s">
        <v>129</v>
      </c>
      <c r="H172" s="234">
        <v>16</v>
      </c>
      <c r="I172" s="235"/>
      <c r="J172" s="236">
        <f>ROUND(I172*H172,2)</f>
        <v>0</v>
      </c>
      <c r="K172" s="232" t="s">
        <v>537</v>
      </c>
      <c r="L172" s="237"/>
      <c r="M172" s="238" t="s">
        <v>21</v>
      </c>
      <c r="N172" s="239" t="s">
        <v>45</v>
      </c>
      <c r="O172" s="66"/>
      <c r="P172" s="200">
        <f>O172*H172</f>
        <v>0</v>
      </c>
      <c r="Q172" s="200">
        <v>0</v>
      </c>
      <c r="R172" s="200">
        <f>Q172*H172</f>
        <v>0</v>
      </c>
      <c r="S172" s="200">
        <v>0</v>
      </c>
      <c r="T172" s="201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02" t="s">
        <v>413</v>
      </c>
      <c r="AT172" s="202" t="s">
        <v>253</v>
      </c>
      <c r="AU172" s="202" t="s">
        <v>84</v>
      </c>
      <c r="AY172" s="19" t="s">
        <v>221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19" t="s">
        <v>82</v>
      </c>
      <c r="BK172" s="203">
        <f>ROUND(I172*H172,2)</f>
        <v>0</v>
      </c>
      <c r="BL172" s="19" t="s">
        <v>311</v>
      </c>
      <c r="BM172" s="202" t="s">
        <v>499</v>
      </c>
    </row>
    <row r="173" spans="1:47" s="2" customFormat="1" ht="19.5">
      <c r="A173" s="36"/>
      <c r="B173" s="37"/>
      <c r="C173" s="38"/>
      <c r="D173" s="204" t="s">
        <v>229</v>
      </c>
      <c r="E173" s="38"/>
      <c r="F173" s="205" t="s">
        <v>1783</v>
      </c>
      <c r="G173" s="38"/>
      <c r="H173" s="38"/>
      <c r="I173" s="111"/>
      <c r="J173" s="38"/>
      <c r="K173" s="38"/>
      <c r="L173" s="41"/>
      <c r="M173" s="206"/>
      <c r="N173" s="207"/>
      <c r="O173" s="66"/>
      <c r="P173" s="66"/>
      <c r="Q173" s="66"/>
      <c r="R173" s="66"/>
      <c r="S173" s="66"/>
      <c r="T173" s="67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9" t="s">
        <v>229</v>
      </c>
      <c r="AU173" s="19" t="s">
        <v>84</v>
      </c>
    </row>
    <row r="174" spans="1:65" s="2" customFormat="1" ht="16.5" customHeight="1">
      <c r="A174" s="36"/>
      <c r="B174" s="37"/>
      <c r="C174" s="191" t="s">
        <v>489</v>
      </c>
      <c r="D174" s="191" t="s">
        <v>223</v>
      </c>
      <c r="E174" s="192" t="s">
        <v>1784</v>
      </c>
      <c r="F174" s="193" t="s">
        <v>1785</v>
      </c>
      <c r="G174" s="194" t="s">
        <v>129</v>
      </c>
      <c r="H174" s="195">
        <v>16</v>
      </c>
      <c r="I174" s="196"/>
      <c r="J174" s="197">
        <f>ROUND(I174*H174,2)</f>
        <v>0</v>
      </c>
      <c r="K174" s="193" t="s">
        <v>537</v>
      </c>
      <c r="L174" s="41"/>
      <c r="M174" s="198" t="s">
        <v>21</v>
      </c>
      <c r="N174" s="199" t="s">
        <v>45</v>
      </c>
      <c r="O174" s="66"/>
      <c r="P174" s="200">
        <f>O174*H174</f>
        <v>0</v>
      </c>
      <c r="Q174" s="200">
        <v>0</v>
      </c>
      <c r="R174" s="200">
        <f>Q174*H174</f>
        <v>0</v>
      </c>
      <c r="S174" s="200">
        <v>0</v>
      </c>
      <c r="T174" s="201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02" t="s">
        <v>311</v>
      </c>
      <c r="AT174" s="202" t="s">
        <v>223</v>
      </c>
      <c r="AU174" s="202" t="s">
        <v>84</v>
      </c>
      <c r="AY174" s="19" t="s">
        <v>221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19" t="s">
        <v>82</v>
      </c>
      <c r="BK174" s="203">
        <f>ROUND(I174*H174,2)</f>
        <v>0</v>
      </c>
      <c r="BL174" s="19" t="s">
        <v>311</v>
      </c>
      <c r="BM174" s="202" t="s">
        <v>510</v>
      </c>
    </row>
    <row r="175" spans="1:47" s="2" customFormat="1" ht="11.25">
      <c r="A175" s="36"/>
      <c r="B175" s="37"/>
      <c r="C175" s="38"/>
      <c r="D175" s="204" t="s">
        <v>229</v>
      </c>
      <c r="E175" s="38"/>
      <c r="F175" s="205" t="s">
        <v>1785</v>
      </c>
      <c r="G175" s="38"/>
      <c r="H175" s="38"/>
      <c r="I175" s="111"/>
      <c r="J175" s="38"/>
      <c r="K175" s="38"/>
      <c r="L175" s="41"/>
      <c r="M175" s="206"/>
      <c r="N175" s="207"/>
      <c r="O175" s="66"/>
      <c r="P175" s="66"/>
      <c r="Q175" s="66"/>
      <c r="R175" s="66"/>
      <c r="S175" s="66"/>
      <c r="T175" s="67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T175" s="19" t="s">
        <v>229</v>
      </c>
      <c r="AU175" s="19" t="s">
        <v>84</v>
      </c>
    </row>
    <row r="176" spans="1:65" s="2" customFormat="1" ht="21.75" customHeight="1">
      <c r="A176" s="36"/>
      <c r="B176" s="37"/>
      <c r="C176" s="230" t="s">
        <v>499</v>
      </c>
      <c r="D176" s="230" t="s">
        <v>253</v>
      </c>
      <c r="E176" s="231" t="s">
        <v>1786</v>
      </c>
      <c r="F176" s="232" t="s">
        <v>1787</v>
      </c>
      <c r="G176" s="233" t="s">
        <v>129</v>
      </c>
      <c r="H176" s="234">
        <v>5</v>
      </c>
      <c r="I176" s="235"/>
      <c r="J176" s="236">
        <f>ROUND(I176*H176,2)</f>
        <v>0</v>
      </c>
      <c r="K176" s="232" t="s">
        <v>537</v>
      </c>
      <c r="L176" s="237"/>
      <c r="M176" s="238" t="s">
        <v>21</v>
      </c>
      <c r="N176" s="239" t="s">
        <v>45</v>
      </c>
      <c r="O176" s="66"/>
      <c r="P176" s="200">
        <f>O176*H176</f>
        <v>0</v>
      </c>
      <c r="Q176" s="200">
        <v>0</v>
      </c>
      <c r="R176" s="200">
        <f>Q176*H176</f>
        <v>0</v>
      </c>
      <c r="S176" s="200">
        <v>0</v>
      </c>
      <c r="T176" s="201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02" t="s">
        <v>413</v>
      </c>
      <c r="AT176" s="202" t="s">
        <v>253</v>
      </c>
      <c r="AU176" s="202" t="s">
        <v>84</v>
      </c>
      <c r="AY176" s="19" t="s">
        <v>221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19" t="s">
        <v>82</v>
      </c>
      <c r="BK176" s="203">
        <f>ROUND(I176*H176,2)</f>
        <v>0</v>
      </c>
      <c r="BL176" s="19" t="s">
        <v>311</v>
      </c>
      <c r="BM176" s="202" t="s">
        <v>522</v>
      </c>
    </row>
    <row r="177" spans="1:47" s="2" customFormat="1" ht="19.5">
      <c r="A177" s="36"/>
      <c r="B177" s="37"/>
      <c r="C177" s="38"/>
      <c r="D177" s="204" t="s">
        <v>229</v>
      </c>
      <c r="E177" s="38"/>
      <c r="F177" s="205" t="s">
        <v>1787</v>
      </c>
      <c r="G177" s="38"/>
      <c r="H177" s="38"/>
      <c r="I177" s="111"/>
      <c r="J177" s="38"/>
      <c r="K177" s="38"/>
      <c r="L177" s="41"/>
      <c r="M177" s="206"/>
      <c r="N177" s="207"/>
      <c r="O177" s="66"/>
      <c r="P177" s="66"/>
      <c r="Q177" s="66"/>
      <c r="R177" s="66"/>
      <c r="S177" s="66"/>
      <c r="T177" s="67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9" t="s">
        <v>229</v>
      </c>
      <c r="AU177" s="19" t="s">
        <v>84</v>
      </c>
    </row>
    <row r="178" spans="1:65" s="2" customFormat="1" ht="16.5" customHeight="1">
      <c r="A178" s="36"/>
      <c r="B178" s="37"/>
      <c r="C178" s="191" t="s">
        <v>504</v>
      </c>
      <c r="D178" s="191" t="s">
        <v>223</v>
      </c>
      <c r="E178" s="192" t="s">
        <v>1788</v>
      </c>
      <c r="F178" s="193" t="s">
        <v>1789</v>
      </c>
      <c r="G178" s="194" t="s">
        <v>129</v>
      </c>
      <c r="H178" s="195">
        <v>5</v>
      </c>
      <c r="I178" s="196"/>
      <c r="J178" s="197">
        <f>ROUND(I178*H178,2)</f>
        <v>0</v>
      </c>
      <c r="K178" s="193" t="s">
        <v>537</v>
      </c>
      <c r="L178" s="41"/>
      <c r="M178" s="198" t="s">
        <v>21</v>
      </c>
      <c r="N178" s="199" t="s">
        <v>45</v>
      </c>
      <c r="O178" s="66"/>
      <c r="P178" s="200">
        <f>O178*H178</f>
        <v>0</v>
      </c>
      <c r="Q178" s="200">
        <v>0</v>
      </c>
      <c r="R178" s="200">
        <f>Q178*H178</f>
        <v>0</v>
      </c>
      <c r="S178" s="200">
        <v>0</v>
      </c>
      <c r="T178" s="201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02" t="s">
        <v>311</v>
      </c>
      <c r="AT178" s="202" t="s">
        <v>223</v>
      </c>
      <c r="AU178" s="202" t="s">
        <v>84</v>
      </c>
      <c r="AY178" s="19" t="s">
        <v>221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19" t="s">
        <v>82</v>
      </c>
      <c r="BK178" s="203">
        <f>ROUND(I178*H178,2)</f>
        <v>0</v>
      </c>
      <c r="BL178" s="19" t="s">
        <v>311</v>
      </c>
      <c r="BM178" s="202" t="s">
        <v>534</v>
      </c>
    </row>
    <row r="179" spans="1:47" s="2" customFormat="1" ht="11.25">
      <c r="A179" s="36"/>
      <c r="B179" s="37"/>
      <c r="C179" s="38"/>
      <c r="D179" s="204" t="s">
        <v>229</v>
      </c>
      <c r="E179" s="38"/>
      <c r="F179" s="205" t="s">
        <v>1789</v>
      </c>
      <c r="G179" s="38"/>
      <c r="H179" s="38"/>
      <c r="I179" s="111"/>
      <c r="J179" s="38"/>
      <c r="K179" s="38"/>
      <c r="L179" s="41"/>
      <c r="M179" s="206"/>
      <c r="N179" s="207"/>
      <c r="O179" s="66"/>
      <c r="P179" s="66"/>
      <c r="Q179" s="66"/>
      <c r="R179" s="66"/>
      <c r="S179" s="66"/>
      <c r="T179" s="67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9" t="s">
        <v>229</v>
      </c>
      <c r="AU179" s="19" t="s">
        <v>84</v>
      </c>
    </row>
    <row r="180" spans="1:65" s="2" customFormat="1" ht="21.75" customHeight="1">
      <c r="A180" s="36"/>
      <c r="B180" s="37"/>
      <c r="C180" s="230" t="s">
        <v>510</v>
      </c>
      <c r="D180" s="230" t="s">
        <v>253</v>
      </c>
      <c r="E180" s="231" t="s">
        <v>1790</v>
      </c>
      <c r="F180" s="232" t="s">
        <v>1791</v>
      </c>
      <c r="G180" s="233" t="s">
        <v>129</v>
      </c>
      <c r="H180" s="234">
        <v>25</v>
      </c>
      <c r="I180" s="235"/>
      <c r="J180" s="236">
        <f>ROUND(I180*H180,2)</f>
        <v>0</v>
      </c>
      <c r="K180" s="232" t="s">
        <v>537</v>
      </c>
      <c r="L180" s="237"/>
      <c r="M180" s="238" t="s">
        <v>21</v>
      </c>
      <c r="N180" s="239" t="s">
        <v>45</v>
      </c>
      <c r="O180" s="66"/>
      <c r="P180" s="200">
        <f>O180*H180</f>
        <v>0</v>
      </c>
      <c r="Q180" s="200">
        <v>0</v>
      </c>
      <c r="R180" s="200">
        <f>Q180*H180</f>
        <v>0</v>
      </c>
      <c r="S180" s="200">
        <v>0</v>
      </c>
      <c r="T180" s="201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02" t="s">
        <v>413</v>
      </c>
      <c r="AT180" s="202" t="s">
        <v>253</v>
      </c>
      <c r="AU180" s="202" t="s">
        <v>84</v>
      </c>
      <c r="AY180" s="19" t="s">
        <v>221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19" t="s">
        <v>82</v>
      </c>
      <c r="BK180" s="203">
        <f>ROUND(I180*H180,2)</f>
        <v>0</v>
      </c>
      <c r="BL180" s="19" t="s">
        <v>311</v>
      </c>
      <c r="BM180" s="202" t="s">
        <v>549</v>
      </c>
    </row>
    <row r="181" spans="1:47" s="2" customFormat="1" ht="19.5">
      <c r="A181" s="36"/>
      <c r="B181" s="37"/>
      <c r="C181" s="38"/>
      <c r="D181" s="204" t="s">
        <v>229</v>
      </c>
      <c r="E181" s="38"/>
      <c r="F181" s="205" t="s">
        <v>1791</v>
      </c>
      <c r="G181" s="38"/>
      <c r="H181" s="38"/>
      <c r="I181" s="111"/>
      <c r="J181" s="38"/>
      <c r="K181" s="38"/>
      <c r="L181" s="41"/>
      <c r="M181" s="206"/>
      <c r="N181" s="207"/>
      <c r="O181" s="66"/>
      <c r="P181" s="66"/>
      <c r="Q181" s="66"/>
      <c r="R181" s="66"/>
      <c r="S181" s="66"/>
      <c r="T181" s="67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9" t="s">
        <v>229</v>
      </c>
      <c r="AU181" s="19" t="s">
        <v>84</v>
      </c>
    </row>
    <row r="182" spans="1:65" s="2" customFormat="1" ht="16.5" customHeight="1">
      <c r="A182" s="36"/>
      <c r="B182" s="37"/>
      <c r="C182" s="191" t="s">
        <v>516</v>
      </c>
      <c r="D182" s="191" t="s">
        <v>223</v>
      </c>
      <c r="E182" s="192" t="s">
        <v>1792</v>
      </c>
      <c r="F182" s="193" t="s">
        <v>1793</v>
      </c>
      <c r="G182" s="194" t="s">
        <v>129</v>
      </c>
      <c r="H182" s="195">
        <v>25</v>
      </c>
      <c r="I182" s="196"/>
      <c r="J182" s="197">
        <f>ROUND(I182*H182,2)</f>
        <v>0</v>
      </c>
      <c r="K182" s="193" t="s">
        <v>537</v>
      </c>
      <c r="L182" s="41"/>
      <c r="M182" s="198" t="s">
        <v>21</v>
      </c>
      <c r="N182" s="199" t="s">
        <v>45</v>
      </c>
      <c r="O182" s="66"/>
      <c r="P182" s="200">
        <f>O182*H182</f>
        <v>0</v>
      </c>
      <c r="Q182" s="200">
        <v>0</v>
      </c>
      <c r="R182" s="200">
        <f>Q182*H182</f>
        <v>0</v>
      </c>
      <c r="S182" s="200">
        <v>0</v>
      </c>
      <c r="T182" s="201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02" t="s">
        <v>311</v>
      </c>
      <c r="AT182" s="202" t="s">
        <v>223</v>
      </c>
      <c r="AU182" s="202" t="s">
        <v>84</v>
      </c>
      <c r="AY182" s="19" t="s">
        <v>221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19" t="s">
        <v>82</v>
      </c>
      <c r="BK182" s="203">
        <f>ROUND(I182*H182,2)</f>
        <v>0</v>
      </c>
      <c r="BL182" s="19" t="s">
        <v>311</v>
      </c>
      <c r="BM182" s="202" t="s">
        <v>559</v>
      </c>
    </row>
    <row r="183" spans="1:47" s="2" customFormat="1" ht="11.25">
      <c r="A183" s="36"/>
      <c r="B183" s="37"/>
      <c r="C183" s="38"/>
      <c r="D183" s="204" t="s">
        <v>229</v>
      </c>
      <c r="E183" s="38"/>
      <c r="F183" s="205" t="s">
        <v>1793</v>
      </c>
      <c r="G183" s="38"/>
      <c r="H183" s="38"/>
      <c r="I183" s="111"/>
      <c r="J183" s="38"/>
      <c r="K183" s="38"/>
      <c r="L183" s="41"/>
      <c r="M183" s="206"/>
      <c r="N183" s="207"/>
      <c r="O183" s="66"/>
      <c r="P183" s="66"/>
      <c r="Q183" s="66"/>
      <c r="R183" s="66"/>
      <c r="S183" s="66"/>
      <c r="T183" s="67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T183" s="19" t="s">
        <v>229</v>
      </c>
      <c r="AU183" s="19" t="s">
        <v>84</v>
      </c>
    </row>
    <row r="184" spans="1:65" s="2" customFormat="1" ht="16.5" customHeight="1">
      <c r="A184" s="36"/>
      <c r="B184" s="37"/>
      <c r="C184" s="191" t="s">
        <v>522</v>
      </c>
      <c r="D184" s="191" t="s">
        <v>223</v>
      </c>
      <c r="E184" s="192" t="s">
        <v>1794</v>
      </c>
      <c r="F184" s="193" t="s">
        <v>1795</v>
      </c>
      <c r="G184" s="194" t="s">
        <v>1443</v>
      </c>
      <c r="H184" s="269"/>
      <c r="I184" s="196"/>
      <c r="J184" s="197">
        <f>ROUND(I184*H184,2)</f>
        <v>0</v>
      </c>
      <c r="K184" s="193" t="s">
        <v>21</v>
      </c>
      <c r="L184" s="41"/>
      <c r="M184" s="198" t="s">
        <v>21</v>
      </c>
      <c r="N184" s="199" t="s">
        <v>45</v>
      </c>
      <c r="O184" s="66"/>
      <c r="P184" s="200">
        <f>O184*H184</f>
        <v>0</v>
      </c>
      <c r="Q184" s="200">
        <v>0</v>
      </c>
      <c r="R184" s="200">
        <f>Q184*H184</f>
        <v>0</v>
      </c>
      <c r="S184" s="200">
        <v>0</v>
      </c>
      <c r="T184" s="201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02" t="s">
        <v>1444</v>
      </c>
      <c r="AT184" s="202" t="s">
        <v>223</v>
      </c>
      <c r="AU184" s="202" t="s">
        <v>84</v>
      </c>
      <c r="AY184" s="19" t="s">
        <v>221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19" t="s">
        <v>82</v>
      </c>
      <c r="BK184" s="203">
        <f>ROUND(I184*H184,2)</f>
        <v>0</v>
      </c>
      <c r="BL184" s="19" t="s">
        <v>1444</v>
      </c>
      <c r="BM184" s="202" t="s">
        <v>1796</v>
      </c>
    </row>
    <row r="185" spans="1:47" s="2" customFormat="1" ht="11.25">
      <c r="A185" s="36"/>
      <c r="B185" s="37"/>
      <c r="C185" s="38"/>
      <c r="D185" s="204" t="s">
        <v>229</v>
      </c>
      <c r="E185" s="38"/>
      <c r="F185" s="205" t="s">
        <v>1795</v>
      </c>
      <c r="G185" s="38"/>
      <c r="H185" s="38"/>
      <c r="I185" s="111"/>
      <c r="J185" s="38"/>
      <c r="K185" s="38"/>
      <c r="L185" s="41"/>
      <c r="M185" s="206"/>
      <c r="N185" s="207"/>
      <c r="O185" s="66"/>
      <c r="P185" s="66"/>
      <c r="Q185" s="66"/>
      <c r="R185" s="66"/>
      <c r="S185" s="66"/>
      <c r="T185" s="67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T185" s="19" t="s">
        <v>229</v>
      </c>
      <c r="AU185" s="19" t="s">
        <v>84</v>
      </c>
    </row>
    <row r="186" spans="1:65" s="2" customFormat="1" ht="16.5" customHeight="1">
      <c r="A186" s="36"/>
      <c r="B186" s="37"/>
      <c r="C186" s="191" t="s">
        <v>528</v>
      </c>
      <c r="D186" s="191" t="s">
        <v>223</v>
      </c>
      <c r="E186" s="192" t="s">
        <v>1797</v>
      </c>
      <c r="F186" s="193" t="s">
        <v>1798</v>
      </c>
      <c r="G186" s="194" t="s">
        <v>132</v>
      </c>
      <c r="H186" s="195">
        <v>3.1</v>
      </c>
      <c r="I186" s="196"/>
      <c r="J186" s="197">
        <f>ROUND(I186*H186,2)</f>
        <v>0</v>
      </c>
      <c r="K186" s="193" t="s">
        <v>537</v>
      </c>
      <c r="L186" s="41"/>
      <c r="M186" s="198" t="s">
        <v>21</v>
      </c>
      <c r="N186" s="199" t="s">
        <v>45</v>
      </c>
      <c r="O186" s="66"/>
      <c r="P186" s="200">
        <f>O186*H186</f>
        <v>0</v>
      </c>
      <c r="Q186" s="200">
        <v>0</v>
      </c>
      <c r="R186" s="200">
        <f>Q186*H186</f>
        <v>0</v>
      </c>
      <c r="S186" s="200">
        <v>0</v>
      </c>
      <c r="T186" s="201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02" t="s">
        <v>1444</v>
      </c>
      <c r="AT186" s="202" t="s">
        <v>223</v>
      </c>
      <c r="AU186" s="202" t="s">
        <v>84</v>
      </c>
      <c r="AY186" s="19" t="s">
        <v>221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19" t="s">
        <v>82</v>
      </c>
      <c r="BK186" s="203">
        <f>ROUND(I186*H186,2)</f>
        <v>0</v>
      </c>
      <c r="BL186" s="19" t="s">
        <v>1444</v>
      </c>
      <c r="BM186" s="202" t="s">
        <v>585</v>
      </c>
    </row>
    <row r="187" spans="1:47" s="2" customFormat="1" ht="11.25">
      <c r="A187" s="36"/>
      <c r="B187" s="37"/>
      <c r="C187" s="38"/>
      <c r="D187" s="204" t="s">
        <v>229</v>
      </c>
      <c r="E187" s="38"/>
      <c r="F187" s="205" t="s">
        <v>1798</v>
      </c>
      <c r="G187" s="38"/>
      <c r="H187" s="38"/>
      <c r="I187" s="111"/>
      <c r="J187" s="38"/>
      <c r="K187" s="38"/>
      <c r="L187" s="41"/>
      <c r="M187" s="206"/>
      <c r="N187" s="207"/>
      <c r="O187" s="66"/>
      <c r="P187" s="66"/>
      <c r="Q187" s="66"/>
      <c r="R187" s="66"/>
      <c r="S187" s="66"/>
      <c r="T187" s="67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T187" s="19" t="s">
        <v>229</v>
      </c>
      <c r="AU187" s="19" t="s">
        <v>84</v>
      </c>
    </row>
    <row r="188" spans="2:63" s="12" customFormat="1" ht="22.9" customHeight="1">
      <c r="B188" s="175"/>
      <c r="C188" s="176"/>
      <c r="D188" s="177" t="s">
        <v>73</v>
      </c>
      <c r="E188" s="189" t="s">
        <v>1799</v>
      </c>
      <c r="F188" s="189" t="s">
        <v>1800</v>
      </c>
      <c r="G188" s="176"/>
      <c r="H188" s="176"/>
      <c r="I188" s="179"/>
      <c r="J188" s="190">
        <f>BK188</f>
        <v>0</v>
      </c>
      <c r="K188" s="176"/>
      <c r="L188" s="181"/>
      <c r="M188" s="182"/>
      <c r="N188" s="183"/>
      <c r="O188" s="183"/>
      <c r="P188" s="184">
        <f>SUM(P189:P244)</f>
        <v>0</v>
      </c>
      <c r="Q188" s="183"/>
      <c r="R188" s="184">
        <f>SUM(R189:R244)</f>
        <v>0</v>
      </c>
      <c r="S188" s="183"/>
      <c r="T188" s="185">
        <f>SUM(T189:T244)</f>
        <v>0</v>
      </c>
      <c r="AR188" s="186" t="s">
        <v>84</v>
      </c>
      <c r="AT188" s="187" t="s">
        <v>73</v>
      </c>
      <c r="AU188" s="187" t="s">
        <v>82</v>
      </c>
      <c r="AY188" s="186" t="s">
        <v>221</v>
      </c>
      <c r="BK188" s="188">
        <f>SUM(BK189:BK244)</f>
        <v>0</v>
      </c>
    </row>
    <row r="189" spans="1:65" s="2" customFormat="1" ht="16.5" customHeight="1">
      <c r="A189" s="36"/>
      <c r="B189" s="37"/>
      <c r="C189" s="230" t="s">
        <v>534</v>
      </c>
      <c r="D189" s="230" t="s">
        <v>253</v>
      </c>
      <c r="E189" s="231" t="s">
        <v>1801</v>
      </c>
      <c r="F189" s="232" t="s">
        <v>1802</v>
      </c>
      <c r="G189" s="233" t="s">
        <v>167</v>
      </c>
      <c r="H189" s="234">
        <v>1</v>
      </c>
      <c r="I189" s="235"/>
      <c r="J189" s="236">
        <f>ROUND(I189*H189,2)</f>
        <v>0</v>
      </c>
      <c r="K189" s="232" t="s">
        <v>537</v>
      </c>
      <c r="L189" s="237"/>
      <c r="M189" s="238" t="s">
        <v>21</v>
      </c>
      <c r="N189" s="239" t="s">
        <v>45</v>
      </c>
      <c r="O189" s="66"/>
      <c r="P189" s="200">
        <f>O189*H189</f>
        <v>0</v>
      </c>
      <c r="Q189" s="200">
        <v>0</v>
      </c>
      <c r="R189" s="200">
        <f>Q189*H189</f>
        <v>0</v>
      </c>
      <c r="S189" s="200">
        <v>0</v>
      </c>
      <c r="T189" s="201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02" t="s">
        <v>413</v>
      </c>
      <c r="AT189" s="202" t="s">
        <v>253</v>
      </c>
      <c r="AU189" s="202" t="s">
        <v>84</v>
      </c>
      <c r="AY189" s="19" t="s">
        <v>221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19" t="s">
        <v>82</v>
      </c>
      <c r="BK189" s="203">
        <f>ROUND(I189*H189,2)</f>
        <v>0</v>
      </c>
      <c r="BL189" s="19" t="s">
        <v>311</v>
      </c>
      <c r="BM189" s="202" t="s">
        <v>612</v>
      </c>
    </row>
    <row r="190" spans="1:47" s="2" customFormat="1" ht="11.25">
      <c r="A190" s="36"/>
      <c r="B190" s="37"/>
      <c r="C190" s="38"/>
      <c r="D190" s="204" t="s">
        <v>229</v>
      </c>
      <c r="E190" s="38"/>
      <c r="F190" s="205" t="s">
        <v>1802</v>
      </c>
      <c r="G190" s="38"/>
      <c r="H190" s="38"/>
      <c r="I190" s="111"/>
      <c r="J190" s="38"/>
      <c r="K190" s="38"/>
      <c r="L190" s="41"/>
      <c r="M190" s="206"/>
      <c r="N190" s="207"/>
      <c r="O190" s="66"/>
      <c r="P190" s="66"/>
      <c r="Q190" s="66"/>
      <c r="R190" s="66"/>
      <c r="S190" s="66"/>
      <c r="T190" s="67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T190" s="19" t="s">
        <v>229</v>
      </c>
      <c r="AU190" s="19" t="s">
        <v>84</v>
      </c>
    </row>
    <row r="191" spans="1:65" s="2" customFormat="1" ht="16.5" customHeight="1">
      <c r="A191" s="36"/>
      <c r="B191" s="37"/>
      <c r="C191" s="191" t="s">
        <v>541</v>
      </c>
      <c r="D191" s="191" t="s">
        <v>223</v>
      </c>
      <c r="E191" s="192" t="s">
        <v>1803</v>
      </c>
      <c r="F191" s="193" t="s">
        <v>1804</v>
      </c>
      <c r="G191" s="194" t="s">
        <v>167</v>
      </c>
      <c r="H191" s="195">
        <v>1</v>
      </c>
      <c r="I191" s="196"/>
      <c r="J191" s="197">
        <f>ROUND(I191*H191,2)</f>
        <v>0</v>
      </c>
      <c r="K191" s="193" t="s">
        <v>537</v>
      </c>
      <c r="L191" s="41"/>
      <c r="M191" s="198" t="s">
        <v>21</v>
      </c>
      <c r="N191" s="199" t="s">
        <v>45</v>
      </c>
      <c r="O191" s="66"/>
      <c r="P191" s="200">
        <f>O191*H191</f>
        <v>0</v>
      </c>
      <c r="Q191" s="200">
        <v>0</v>
      </c>
      <c r="R191" s="200">
        <f>Q191*H191</f>
        <v>0</v>
      </c>
      <c r="S191" s="200">
        <v>0</v>
      </c>
      <c r="T191" s="201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02" t="s">
        <v>311</v>
      </c>
      <c r="AT191" s="202" t="s">
        <v>223</v>
      </c>
      <c r="AU191" s="202" t="s">
        <v>84</v>
      </c>
      <c r="AY191" s="19" t="s">
        <v>221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19" t="s">
        <v>82</v>
      </c>
      <c r="BK191" s="203">
        <f>ROUND(I191*H191,2)</f>
        <v>0</v>
      </c>
      <c r="BL191" s="19" t="s">
        <v>311</v>
      </c>
      <c r="BM191" s="202" t="s">
        <v>627</v>
      </c>
    </row>
    <row r="192" spans="1:47" s="2" customFormat="1" ht="11.25">
      <c r="A192" s="36"/>
      <c r="B192" s="37"/>
      <c r="C192" s="38"/>
      <c r="D192" s="204" t="s">
        <v>229</v>
      </c>
      <c r="E192" s="38"/>
      <c r="F192" s="205" t="s">
        <v>1804</v>
      </c>
      <c r="G192" s="38"/>
      <c r="H192" s="38"/>
      <c r="I192" s="111"/>
      <c r="J192" s="38"/>
      <c r="K192" s="38"/>
      <c r="L192" s="41"/>
      <c r="M192" s="206"/>
      <c r="N192" s="207"/>
      <c r="O192" s="66"/>
      <c r="P192" s="66"/>
      <c r="Q192" s="66"/>
      <c r="R192" s="66"/>
      <c r="S192" s="66"/>
      <c r="T192" s="67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T192" s="19" t="s">
        <v>229</v>
      </c>
      <c r="AU192" s="19" t="s">
        <v>84</v>
      </c>
    </row>
    <row r="193" spans="1:65" s="2" customFormat="1" ht="16.5" customHeight="1">
      <c r="A193" s="36"/>
      <c r="B193" s="37"/>
      <c r="C193" s="230" t="s">
        <v>549</v>
      </c>
      <c r="D193" s="230" t="s">
        <v>253</v>
      </c>
      <c r="E193" s="231" t="s">
        <v>1805</v>
      </c>
      <c r="F193" s="232" t="s">
        <v>1806</v>
      </c>
      <c r="G193" s="233" t="s">
        <v>167</v>
      </c>
      <c r="H193" s="234">
        <v>2</v>
      </c>
      <c r="I193" s="235"/>
      <c r="J193" s="236">
        <f>ROUND(I193*H193,2)</f>
        <v>0</v>
      </c>
      <c r="K193" s="232" t="s">
        <v>537</v>
      </c>
      <c r="L193" s="237"/>
      <c r="M193" s="238" t="s">
        <v>21</v>
      </c>
      <c r="N193" s="239" t="s">
        <v>45</v>
      </c>
      <c r="O193" s="66"/>
      <c r="P193" s="200">
        <f>O193*H193</f>
        <v>0</v>
      </c>
      <c r="Q193" s="200">
        <v>0</v>
      </c>
      <c r="R193" s="200">
        <f>Q193*H193</f>
        <v>0</v>
      </c>
      <c r="S193" s="200">
        <v>0</v>
      </c>
      <c r="T193" s="201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02" t="s">
        <v>413</v>
      </c>
      <c r="AT193" s="202" t="s">
        <v>253</v>
      </c>
      <c r="AU193" s="202" t="s">
        <v>84</v>
      </c>
      <c r="AY193" s="19" t="s">
        <v>221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19" t="s">
        <v>82</v>
      </c>
      <c r="BK193" s="203">
        <f>ROUND(I193*H193,2)</f>
        <v>0</v>
      </c>
      <c r="BL193" s="19" t="s">
        <v>311</v>
      </c>
      <c r="BM193" s="202" t="s">
        <v>644</v>
      </c>
    </row>
    <row r="194" spans="1:47" s="2" customFormat="1" ht="11.25">
      <c r="A194" s="36"/>
      <c r="B194" s="37"/>
      <c r="C194" s="38"/>
      <c r="D194" s="204" t="s">
        <v>229</v>
      </c>
      <c r="E194" s="38"/>
      <c r="F194" s="205" t="s">
        <v>1806</v>
      </c>
      <c r="G194" s="38"/>
      <c r="H194" s="38"/>
      <c r="I194" s="111"/>
      <c r="J194" s="38"/>
      <c r="K194" s="38"/>
      <c r="L194" s="41"/>
      <c r="M194" s="206"/>
      <c r="N194" s="207"/>
      <c r="O194" s="66"/>
      <c r="P194" s="66"/>
      <c r="Q194" s="66"/>
      <c r="R194" s="66"/>
      <c r="S194" s="66"/>
      <c r="T194" s="67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T194" s="19" t="s">
        <v>229</v>
      </c>
      <c r="AU194" s="19" t="s">
        <v>84</v>
      </c>
    </row>
    <row r="195" spans="1:65" s="2" customFormat="1" ht="16.5" customHeight="1">
      <c r="A195" s="36"/>
      <c r="B195" s="37"/>
      <c r="C195" s="191" t="s">
        <v>554</v>
      </c>
      <c r="D195" s="191" t="s">
        <v>223</v>
      </c>
      <c r="E195" s="192" t="s">
        <v>1807</v>
      </c>
      <c r="F195" s="193" t="s">
        <v>1808</v>
      </c>
      <c r="G195" s="194" t="s">
        <v>167</v>
      </c>
      <c r="H195" s="195">
        <v>2</v>
      </c>
      <c r="I195" s="196"/>
      <c r="J195" s="197">
        <f>ROUND(I195*H195,2)</f>
        <v>0</v>
      </c>
      <c r="K195" s="193" t="s">
        <v>537</v>
      </c>
      <c r="L195" s="41"/>
      <c r="M195" s="198" t="s">
        <v>21</v>
      </c>
      <c r="N195" s="199" t="s">
        <v>45</v>
      </c>
      <c r="O195" s="66"/>
      <c r="P195" s="200">
        <f>O195*H195</f>
        <v>0</v>
      </c>
      <c r="Q195" s="200">
        <v>0</v>
      </c>
      <c r="R195" s="200">
        <f>Q195*H195</f>
        <v>0</v>
      </c>
      <c r="S195" s="200">
        <v>0</v>
      </c>
      <c r="T195" s="201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02" t="s">
        <v>311</v>
      </c>
      <c r="AT195" s="202" t="s">
        <v>223</v>
      </c>
      <c r="AU195" s="202" t="s">
        <v>84</v>
      </c>
      <c r="AY195" s="19" t="s">
        <v>221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19" t="s">
        <v>82</v>
      </c>
      <c r="BK195" s="203">
        <f>ROUND(I195*H195,2)</f>
        <v>0</v>
      </c>
      <c r="BL195" s="19" t="s">
        <v>311</v>
      </c>
      <c r="BM195" s="202" t="s">
        <v>657</v>
      </c>
    </row>
    <row r="196" spans="1:47" s="2" customFormat="1" ht="11.25">
      <c r="A196" s="36"/>
      <c r="B196" s="37"/>
      <c r="C196" s="38"/>
      <c r="D196" s="204" t="s">
        <v>229</v>
      </c>
      <c r="E196" s="38"/>
      <c r="F196" s="205" t="s">
        <v>1808</v>
      </c>
      <c r="G196" s="38"/>
      <c r="H196" s="38"/>
      <c r="I196" s="111"/>
      <c r="J196" s="38"/>
      <c r="K196" s="38"/>
      <c r="L196" s="41"/>
      <c r="M196" s="206"/>
      <c r="N196" s="207"/>
      <c r="O196" s="66"/>
      <c r="P196" s="66"/>
      <c r="Q196" s="66"/>
      <c r="R196" s="66"/>
      <c r="S196" s="66"/>
      <c r="T196" s="67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T196" s="19" t="s">
        <v>229</v>
      </c>
      <c r="AU196" s="19" t="s">
        <v>84</v>
      </c>
    </row>
    <row r="197" spans="1:65" s="2" customFormat="1" ht="16.5" customHeight="1">
      <c r="A197" s="36"/>
      <c r="B197" s="37"/>
      <c r="C197" s="230" t="s">
        <v>559</v>
      </c>
      <c r="D197" s="230" t="s">
        <v>253</v>
      </c>
      <c r="E197" s="231" t="s">
        <v>1809</v>
      </c>
      <c r="F197" s="232" t="s">
        <v>1810</v>
      </c>
      <c r="G197" s="233" t="s">
        <v>167</v>
      </c>
      <c r="H197" s="234">
        <v>4</v>
      </c>
      <c r="I197" s="235"/>
      <c r="J197" s="236">
        <f>ROUND(I197*H197,2)</f>
        <v>0</v>
      </c>
      <c r="K197" s="232" t="s">
        <v>537</v>
      </c>
      <c r="L197" s="237"/>
      <c r="M197" s="238" t="s">
        <v>21</v>
      </c>
      <c r="N197" s="239" t="s">
        <v>45</v>
      </c>
      <c r="O197" s="66"/>
      <c r="P197" s="200">
        <f>O197*H197</f>
        <v>0</v>
      </c>
      <c r="Q197" s="200">
        <v>0</v>
      </c>
      <c r="R197" s="200">
        <f>Q197*H197</f>
        <v>0</v>
      </c>
      <c r="S197" s="200">
        <v>0</v>
      </c>
      <c r="T197" s="201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02" t="s">
        <v>413</v>
      </c>
      <c r="AT197" s="202" t="s">
        <v>253</v>
      </c>
      <c r="AU197" s="202" t="s">
        <v>84</v>
      </c>
      <c r="AY197" s="19" t="s">
        <v>221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19" t="s">
        <v>82</v>
      </c>
      <c r="BK197" s="203">
        <f>ROUND(I197*H197,2)</f>
        <v>0</v>
      </c>
      <c r="BL197" s="19" t="s">
        <v>311</v>
      </c>
      <c r="BM197" s="202" t="s">
        <v>671</v>
      </c>
    </row>
    <row r="198" spans="1:47" s="2" customFormat="1" ht="11.25">
      <c r="A198" s="36"/>
      <c r="B198" s="37"/>
      <c r="C198" s="38"/>
      <c r="D198" s="204" t="s">
        <v>229</v>
      </c>
      <c r="E198" s="38"/>
      <c r="F198" s="205" t="s">
        <v>1810</v>
      </c>
      <c r="G198" s="38"/>
      <c r="H198" s="38"/>
      <c r="I198" s="111"/>
      <c r="J198" s="38"/>
      <c r="K198" s="38"/>
      <c r="L198" s="41"/>
      <c r="M198" s="206"/>
      <c r="N198" s="207"/>
      <c r="O198" s="66"/>
      <c r="P198" s="66"/>
      <c r="Q198" s="66"/>
      <c r="R198" s="66"/>
      <c r="S198" s="66"/>
      <c r="T198" s="67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T198" s="19" t="s">
        <v>229</v>
      </c>
      <c r="AU198" s="19" t="s">
        <v>84</v>
      </c>
    </row>
    <row r="199" spans="1:65" s="2" customFormat="1" ht="16.5" customHeight="1">
      <c r="A199" s="36"/>
      <c r="B199" s="37"/>
      <c r="C199" s="191" t="s">
        <v>565</v>
      </c>
      <c r="D199" s="191" t="s">
        <v>223</v>
      </c>
      <c r="E199" s="192" t="s">
        <v>1811</v>
      </c>
      <c r="F199" s="193" t="s">
        <v>1812</v>
      </c>
      <c r="G199" s="194" t="s">
        <v>167</v>
      </c>
      <c r="H199" s="195">
        <v>4</v>
      </c>
      <c r="I199" s="196"/>
      <c r="J199" s="197">
        <f>ROUND(I199*H199,2)</f>
        <v>0</v>
      </c>
      <c r="K199" s="193" t="s">
        <v>537</v>
      </c>
      <c r="L199" s="41"/>
      <c r="M199" s="198" t="s">
        <v>21</v>
      </c>
      <c r="N199" s="199" t="s">
        <v>45</v>
      </c>
      <c r="O199" s="66"/>
      <c r="P199" s="200">
        <f>O199*H199</f>
        <v>0</v>
      </c>
      <c r="Q199" s="200">
        <v>0</v>
      </c>
      <c r="R199" s="200">
        <f>Q199*H199</f>
        <v>0</v>
      </c>
      <c r="S199" s="200">
        <v>0</v>
      </c>
      <c r="T199" s="201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02" t="s">
        <v>311</v>
      </c>
      <c r="AT199" s="202" t="s">
        <v>223</v>
      </c>
      <c r="AU199" s="202" t="s">
        <v>84</v>
      </c>
      <c r="AY199" s="19" t="s">
        <v>221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19" t="s">
        <v>82</v>
      </c>
      <c r="BK199" s="203">
        <f>ROUND(I199*H199,2)</f>
        <v>0</v>
      </c>
      <c r="BL199" s="19" t="s">
        <v>311</v>
      </c>
      <c r="BM199" s="202" t="s">
        <v>681</v>
      </c>
    </row>
    <row r="200" spans="1:47" s="2" customFormat="1" ht="11.25">
      <c r="A200" s="36"/>
      <c r="B200" s="37"/>
      <c r="C200" s="38"/>
      <c r="D200" s="204" t="s">
        <v>229</v>
      </c>
      <c r="E200" s="38"/>
      <c r="F200" s="205" t="s">
        <v>1812</v>
      </c>
      <c r="G200" s="38"/>
      <c r="H200" s="38"/>
      <c r="I200" s="111"/>
      <c r="J200" s="38"/>
      <c r="K200" s="38"/>
      <c r="L200" s="41"/>
      <c r="M200" s="206"/>
      <c r="N200" s="207"/>
      <c r="O200" s="66"/>
      <c r="P200" s="66"/>
      <c r="Q200" s="66"/>
      <c r="R200" s="66"/>
      <c r="S200" s="66"/>
      <c r="T200" s="67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T200" s="19" t="s">
        <v>229</v>
      </c>
      <c r="AU200" s="19" t="s">
        <v>84</v>
      </c>
    </row>
    <row r="201" spans="1:65" s="2" customFormat="1" ht="16.5" customHeight="1">
      <c r="A201" s="36"/>
      <c r="B201" s="37"/>
      <c r="C201" s="230" t="s">
        <v>570</v>
      </c>
      <c r="D201" s="230" t="s">
        <v>253</v>
      </c>
      <c r="E201" s="231" t="s">
        <v>1813</v>
      </c>
      <c r="F201" s="232" t="s">
        <v>1814</v>
      </c>
      <c r="G201" s="233" t="s">
        <v>167</v>
      </c>
      <c r="H201" s="234">
        <v>1</v>
      </c>
      <c r="I201" s="235"/>
      <c r="J201" s="236">
        <f>ROUND(I201*H201,2)</f>
        <v>0</v>
      </c>
      <c r="K201" s="232" t="s">
        <v>537</v>
      </c>
      <c r="L201" s="237"/>
      <c r="M201" s="238" t="s">
        <v>21</v>
      </c>
      <c r="N201" s="239" t="s">
        <v>45</v>
      </c>
      <c r="O201" s="66"/>
      <c r="P201" s="200">
        <f>O201*H201</f>
        <v>0</v>
      </c>
      <c r="Q201" s="200">
        <v>0</v>
      </c>
      <c r="R201" s="200">
        <f>Q201*H201</f>
        <v>0</v>
      </c>
      <c r="S201" s="200">
        <v>0</v>
      </c>
      <c r="T201" s="201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02" t="s">
        <v>413</v>
      </c>
      <c r="AT201" s="202" t="s">
        <v>253</v>
      </c>
      <c r="AU201" s="202" t="s">
        <v>84</v>
      </c>
      <c r="AY201" s="19" t="s">
        <v>221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19" t="s">
        <v>82</v>
      </c>
      <c r="BK201" s="203">
        <f>ROUND(I201*H201,2)</f>
        <v>0</v>
      </c>
      <c r="BL201" s="19" t="s">
        <v>311</v>
      </c>
      <c r="BM201" s="202" t="s">
        <v>694</v>
      </c>
    </row>
    <row r="202" spans="1:47" s="2" customFormat="1" ht="11.25">
      <c r="A202" s="36"/>
      <c r="B202" s="37"/>
      <c r="C202" s="38"/>
      <c r="D202" s="204" t="s">
        <v>229</v>
      </c>
      <c r="E202" s="38"/>
      <c r="F202" s="205" t="s">
        <v>1814</v>
      </c>
      <c r="G202" s="38"/>
      <c r="H202" s="38"/>
      <c r="I202" s="111"/>
      <c r="J202" s="38"/>
      <c r="K202" s="38"/>
      <c r="L202" s="41"/>
      <c r="M202" s="206"/>
      <c r="N202" s="207"/>
      <c r="O202" s="66"/>
      <c r="P202" s="66"/>
      <c r="Q202" s="66"/>
      <c r="R202" s="66"/>
      <c r="S202" s="66"/>
      <c r="T202" s="67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T202" s="19" t="s">
        <v>229</v>
      </c>
      <c r="AU202" s="19" t="s">
        <v>84</v>
      </c>
    </row>
    <row r="203" spans="1:65" s="2" customFormat="1" ht="16.5" customHeight="1">
      <c r="A203" s="36"/>
      <c r="B203" s="37"/>
      <c r="C203" s="191" t="s">
        <v>576</v>
      </c>
      <c r="D203" s="191" t="s">
        <v>223</v>
      </c>
      <c r="E203" s="192" t="s">
        <v>1815</v>
      </c>
      <c r="F203" s="193" t="s">
        <v>1816</v>
      </c>
      <c r="G203" s="194" t="s">
        <v>167</v>
      </c>
      <c r="H203" s="195">
        <v>1</v>
      </c>
      <c r="I203" s="196"/>
      <c r="J203" s="197">
        <f>ROUND(I203*H203,2)</f>
        <v>0</v>
      </c>
      <c r="K203" s="193" t="s">
        <v>537</v>
      </c>
      <c r="L203" s="41"/>
      <c r="M203" s="198" t="s">
        <v>21</v>
      </c>
      <c r="N203" s="199" t="s">
        <v>45</v>
      </c>
      <c r="O203" s="66"/>
      <c r="P203" s="200">
        <f>O203*H203</f>
        <v>0</v>
      </c>
      <c r="Q203" s="200">
        <v>0</v>
      </c>
      <c r="R203" s="200">
        <f>Q203*H203</f>
        <v>0</v>
      </c>
      <c r="S203" s="200">
        <v>0</v>
      </c>
      <c r="T203" s="201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02" t="s">
        <v>311</v>
      </c>
      <c r="AT203" s="202" t="s">
        <v>223</v>
      </c>
      <c r="AU203" s="202" t="s">
        <v>84</v>
      </c>
      <c r="AY203" s="19" t="s">
        <v>221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19" t="s">
        <v>82</v>
      </c>
      <c r="BK203" s="203">
        <f>ROUND(I203*H203,2)</f>
        <v>0</v>
      </c>
      <c r="BL203" s="19" t="s">
        <v>311</v>
      </c>
      <c r="BM203" s="202" t="s">
        <v>706</v>
      </c>
    </row>
    <row r="204" spans="1:47" s="2" customFormat="1" ht="11.25">
      <c r="A204" s="36"/>
      <c r="B204" s="37"/>
      <c r="C204" s="38"/>
      <c r="D204" s="204" t="s">
        <v>229</v>
      </c>
      <c r="E204" s="38"/>
      <c r="F204" s="205" t="s">
        <v>1816</v>
      </c>
      <c r="G204" s="38"/>
      <c r="H204" s="38"/>
      <c r="I204" s="111"/>
      <c r="J204" s="38"/>
      <c r="K204" s="38"/>
      <c r="L204" s="41"/>
      <c r="M204" s="206"/>
      <c r="N204" s="207"/>
      <c r="O204" s="66"/>
      <c r="P204" s="66"/>
      <c r="Q204" s="66"/>
      <c r="R204" s="66"/>
      <c r="S204" s="66"/>
      <c r="T204" s="67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T204" s="19" t="s">
        <v>229</v>
      </c>
      <c r="AU204" s="19" t="s">
        <v>84</v>
      </c>
    </row>
    <row r="205" spans="1:65" s="2" customFormat="1" ht="16.5" customHeight="1">
      <c r="A205" s="36"/>
      <c r="B205" s="37"/>
      <c r="C205" s="230" t="s">
        <v>585</v>
      </c>
      <c r="D205" s="230" t="s">
        <v>253</v>
      </c>
      <c r="E205" s="231" t="s">
        <v>1817</v>
      </c>
      <c r="F205" s="232" t="s">
        <v>1818</v>
      </c>
      <c r="G205" s="233" t="s">
        <v>167</v>
      </c>
      <c r="H205" s="234">
        <v>4</v>
      </c>
      <c r="I205" s="235"/>
      <c r="J205" s="236">
        <f>ROUND(I205*H205,2)</f>
        <v>0</v>
      </c>
      <c r="K205" s="232" t="s">
        <v>537</v>
      </c>
      <c r="L205" s="237"/>
      <c r="M205" s="238" t="s">
        <v>21</v>
      </c>
      <c r="N205" s="239" t="s">
        <v>45</v>
      </c>
      <c r="O205" s="66"/>
      <c r="P205" s="200">
        <f>O205*H205</f>
        <v>0</v>
      </c>
      <c r="Q205" s="200">
        <v>0</v>
      </c>
      <c r="R205" s="200">
        <f>Q205*H205</f>
        <v>0</v>
      </c>
      <c r="S205" s="200">
        <v>0</v>
      </c>
      <c r="T205" s="201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02" t="s">
        <v>413</v>
      </c>
      <c r="AT205" s="202" t="s">
        <v>253</v>
      </c>
      <c r="AU205" s="202" t="s">
        <v>84</v>
      </c>
      <c r="AY205" s="19" t="s">
        <v>221</v>
      </c>
      <c r="BE205" s="203">
        <f>IF(N205="základní",J205,0)</f>
        <v>0</v>
      </c>
      <c r="BF205" s="203">
        <f>IF(N205="snížená",J205,0)</f>
        <v>0</v>
      </c>
      <c r="BG205" s="203">
        <f>IF(N205="zákl. přenesená",J205,0)</f>
        <v>0</v>
      </c>
      <c r="BH205" s="203">
        <f>IF(N205="sníž. přenesená",J205,0)</f>
        <v>0</v>
      </c>
      <c r="BI205" s="203">
        <f>IF(N205="nulová",J205,0)</f>
        <v>0</v>
      </c>
      <c r="BJ205" s="19" t="s">
        <v>82</v>
      </c>
      <c r="BK205" s="203">
        <f>ROUND(I205*H205,2)</f>
        <v>0</v>
      </c>
      <c r="BL205" s="19" t="s">
        <v>311</v>
      </c>
      <c r="BM205" s="202" t="s">
        <v>719</v>
      </c>
    </row>
    <row r="206" spans="1:47" s="2" customFormat="1" ht="11.25">
      <c r="A206" s="36"/>
      <c r="B206" s="37"/>
      <c r="C206" s="38"/>
      <c r="D206" s="204" t="s">
        <v>229</v>
      </c>
      <c r="E206" s="38"/>
      <c r="F206" s="205" t="s">
        <v>1818</v>
      </c>
      <c r="G206" s="38"/>
      <c r="H206" s="38"/>
      <c r="I206" s="111"/>
      <c r="J206" s="38"/>
      <c r="K206" s="38"/>
      <c r="L206" s="41"/>
      <c r="M206" s="206"/>
      <c r="N206" s="207"/>
      <c r="O206" s="66"/>
      <c r="P206" s="66"/>
      <c r="Q206" s="66"/>
      <c r="R206" s="66"/>
      <c r="S206" s="66"/>
      <c r="T206" s="67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T206" s="19" t="s">
        <v>229</v>
      </c>
      <c r="AU206" s="19" t="s">
        <v>84</v>
      </c>
    </row>
    <row r="207" spans="1:65" s="2" customFormat="1" ht="16.5" customHeight="1">
      <c r="A207" s="36"/>
      <c r="B207" s="37"/>
      <c r="C207" s="191" t="s">
        <v>599</v>
      </c>
      <c r="D207" s="191" t="s">
        <v>223</v>
      </c>
      <c r="E207" s="192" t="s">
        <v>1819</v>
      </c>
      <c r="F207" s="193" t="s">
        <v>1820</v>
      </c>
      <c r="G207" s="194" t="s">
        <v>167</v>
      </c>
      <c r="H207" s="195">
        <v>4</v>
      </c>
      <c r="I207" s="196"/>
      <c r="J207" s="197">
        <f>ROUND(I207*H207,2)</f>
        <v>0</v>
      </c>
      <c r="K207" s="193" t="s">
        <v>537</v>
      </c>
      <c r="L207" s="41"/>
      <c r="M207" s="198" t="s">
        <v>21</v>
      </c>
      <c r="N207" s="199" t="s">
        <v>45</v>
      </c>
      <c r="O207" s="66"/>
      <c r="P207" s="200">
        <f>O207*H207</f>
        <v>0</v>
      </c>
      <c r="Q207" s="200">
        <v>0</v>
      </c>
      <c r="R207" s="200">
        <f>Q207*H207</f>
        <v>0</v>
      </c>
      <c r="S207" s="200">
        <v>0</v>
      </c>
      <c r="T207" s="201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202" t="s">
        <v>311</v>
      </c>
      <c r="AT207" s="202" t="s">
        <v>223</v>
      </c>
      <c r="AU207" s="202" t="s">
        <v>84</v>
      </c>
      <c r="AY207" s="19" t="s">
        <v>221</v>
      </c>
      <c r="BE207" s="203">
        <f>IF(N207="základní",J207,0)</f>
        <v>0</v>
      </c>
      <c r="BF207" s="203">
        <f>IF(N207="snížená",J207,0)</f>
        <v>0</v>
      </c>
      <c r="BG207" s="203">
        <f>IF(N207="zákl. přenesená",J207,0)</f>
        <v>0</v>
      </c>
      <c r="BH207" s="203">
        <f>IF(N207="sníž. přenesená",J207,0)</f>
        <v>0</v>
      </c>
      <c r="BI207" s="203">
        <f>IF(N207="nulová",J207,0)</f>
        <v>0</v>
      </c>
      <c r="BJ207" s="19" t="s">
        <v>82</v>
      </c>
      <c r="BK207" s="203">
        <f>ROUND(I207*H207,2)</f>
        <v>0</v>
      </c>
      <c r="BL207" s="19" t="s">
        <v>311</v>
      </c>
      <c r="BM207" s="202" t="s">
        <v>730</v>
      </c>
    </row>
    <row r="208" spans="1:47" s="2" customFormat="1" ht="11.25">
      <c r="A208" s="36"/>
      <c r="B208" s="37"/>
      <c r="C208" s="38"/>
      <c r="D208" s="204" t="s">
        <v>229</v>
      </c>
      <c r="E208" s="38"/>
      <c r="F208" s="205" t="s">
        <v>1820</v>
      </c>
      <c r="G208" s="38"/>
      <c r="H208" s="38"/>
      <c r="I208" s="111"/>
      <c r="J208" s="38"/>
      <c r="K208" s="38"/>
      <c r="L208" s="41"/>
      <c r="M208" s="206"/>
      <c r="N208" s="207"/>
      <c r="O208" s="66"/>
      <c r="P208" s="66"/>
      <c r="Q208" s="66"/>
      <c r="R208" s="66"/>
      <c r="S208" s="66"/>
      <c r="T208" s="67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T208" s="19" t="s">
        <v>229</v>
      </c>
      <c r="AU208" s="19" t="s">
        <v>84</v>
      </c>
    </row>
    <row r="209" spans="1:65" s="2" customFormat="1" ht="21.75" customHeight="1">
      <c r="A209" s="36"/>
      <c r="B209" s="37"/>
      <c r="C209" s="230" t="s">
        <v>612</v>
      </c>
      <c r="D209" s="230" t="s">
        <v>253</v>
      </c>
      <c r="E209" s="231" t="s">
        <v>1821</v>
      </c>
      <c r="F209" s="232" t="s">
        <v>1822</v>
      </c>
      <c r="G209" s="233" t="s">
        <v>167</v>
      </c>
      <c r="H209" s="234">
        <v>1</v>
      </c>
      <c r="I209" s="235"/>
      <c r="J209" s="236">
        <f>ROUND(I209*H209,2)</f>
        <v>0</v>
      </c>
      <c r="K209" s="232" t="s">
        <v>537</v>
      </c>
      <c r="L209" s="237"/>
      <c r="M209" s="238" t="s">
        <v>21</v>
      </c>
      <c r="N209" s="239" t="s">
        <v>45</v>
      </c>
      <c r="O209" s="66"/>
      <c r="P209" s="200">
        <f>O209*H209</f>
        <v>0</v>
      </c>
      <c r="Q209" s="200">
        <v>0</v>
      </c>
      <c r="R209" s="200">
        <f>Q209*H209</f>
        <v>0</v>
      </c>
      <c r="S209" s="200">
        <v>0</v>
      </c>
      <c r="T209" s="201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202" t="s">
        <v>413</v>
      </c>
      <c r="AT209" s="202" t="s">
        <v>253</v>
      </c>
      <c r="AU209" s="202" t="s">
        <v>84</v>
      </c>
      <c r="AY209" s="19" t="s">
        <v>221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19" t="s">
        <v>82</v>
      </c>
      <c r="BK209" s="203">
        <f>ROUND(I209*H209,2)</f>
        <v>0</v>
      </c>
      <c r="BL209" s="19" t="s">
        <v>311</v>
      </c>
      <c r="BM209" s="202" t="s">
        <v>740</v>
      </c>
    </row>
    <row r="210" spans="1:47" s="2" customFormat="1" ht="11.25">
      <c r="A210" s="36"/>
      <c r="B210" s="37"/>
      <c r="C210" s="38"/>
      <c r="D210" s="204" t="s">
        <v>229</v>
      </c>
      <c r="E210" s="38"/>
      <c r="F210" s="205" t="s">
        <v>1822</v>
      </c>
      <c r="G210" s="38"/>
      <c r="H210" s="38"/>
      <c r="I210" s="111"/>
      <c r="J210" s="38"/>
      <c r="K210" s="38"/>
      <c r="L210" s="41"/>
      <c r="M210" s="206"/>
      <c r="N210" s="207"/>
      <c r="O210" s="66"/>
      <c r="P210" s="66"/>
      <c r="Q210" s="66"/>
      <c r="R210" s="66"/>
      <c r="S210" s="66"/>
      <c r="T210" s="67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T210" s="19" t="s">
        <v>229</v>
      </c>
      <c r="AU210" s="19" t="s">
        <v>84</v>
      </c>
    </row>
    <row r="211" spans="1:65" s="2" customFormat="1" ht="16.5" customHeight="1">
      <c r="A211" s="36"/>
      <c r="B211" s="37"/>
      <c r="C211" s="191" t="s">
        <v>619</v>
      </c>
      <c r="D211" s="191" t="s">
        <v>223</v>
      </c>
      <c r="E211" s="192" t="s">
        <v>1823</v>
      </c>
      <c r="F211" s="193" t="s">
        <v>1824</v>
      </c>
      <c r="G211" s="194" t="s">
        <v>167</v>
      </c>
      <c r="H211" s="195">
        <v>1</v>
      </c>
      <c r="I211" s="196"/>
      <c r="J211" s="197">
        <f>ROUND(I211*H211,2)</f>
        <v>0</v>
      </c>
      <c r="K211" s="193" t="s">
        <v>537</v>
      </c>
      <c r="L211" s="41"/>
      <c r="M211" s="198" t="s">
        <v>21</v>
      </c>
      <c r="N211" s="199" t="s">
        <v>45</v>
      </c>
      <c r="O211" s="66"/>
      <c r="P211" s="200">
        <f>O211*H211</f>
        <v>0</v>
      </c>
      <c r="Q211" s="200">
        <v>0</v>
      </c>
      <c r="R211" s="200">
        <f>Q211*H211</f>
        <v>0</v>
      </c>
      <c r="S211" s="200">
        <v>0</v>
      </c>
      <c r="T211" s="201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202" t="s">
        <v>311</v>
      </c>
      <c r="AT211" s="202" t="s">
        <v>223</v>
      </c>
      <c r="AU211" s="202" t="s">
        <v>84</v>
      </c>
      <c r="AY211" s="19" t="s">
        <v>221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19" t="s">
        <v>82</v>
      </c>
      <c r="BK211" s="203">
        <f>ROUND(I211*H211,2)</f>
        <v>0</v>
      </c>
      <c r="BL211" s="19" t="s">
        <v>311</v>
      </c>
      <c r="BM211" s="202" t="s">
        <v>750</v>
      </c>
    </row>
    <row r="212" spans="1:47" s="2" customFormat="1" ht="11.25">
      <c r="A212" s="36"/>
      <c r="B212" s="37"/>
      <c r="C212" s="38"/>
      <c r="D212" s="204" t="s">
        <v>229</v>
      </c>
      <c r="E212" s="38"/>
      <c r="F212" s="205" t="s">
        <v>1824</v>
      </c>
      <c r="G212" s="38"/>
      <c r="H212" s="38"/>
      <c r="I212" s="111"/>
      <c r="J212" s="38"/>
      <c r="K212" s="38"/>
      <c r="L212" s="41"/>
      <c r="M212" s="206"/>
      <c r="N212" s="207"/>
      <c r="O212" s="66"/>
      <c r="P212" s="66"/>
      <c r="Q212" s="66"/>
      <c r="R212" s="66"/>
      <c r="S212" s="66"/>
      <c r="T212" s="67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T212" s="19" t="s">
        <v>229</v>
      </c>
      <c r="AU212" s="19" t="s">
        <v>84</v>
      </c>
    </row>
    <row r="213" spans="1:65" s="2" customFormat="1" ht="16.5" customHeight="1">
      <c r="A213" s="36"/>
      <c r="B213" s="37"/>
      <c r="C213" s="230" t="s">
        <v>627</v>
      </c>
      <c r="D213" s="230" t="s">
        <v>253</v>
      </c>
      <c r="E213" s="231" t="s">
        <v>1825</v>
      </c>
      <c r="F213" s="232" t="s">
        <v>1826</v>
      </c>
      <c r="G213" s="233" t="s">
        <v>167</v>
      </c>
      <c r="H213" s="234">
        <v>2</v>
      </c>
      <c r="I213" s="235"/>
      <c r="J213" s="236">
        <f>ROUND(I213*H213,2)</f>
        <v>0</v>
      </c>
      <c r="K213" s="232" t="s">
        <v>537</v>
      </c>
      <c r="L213" s="237"/>
      <c r="M213" s="238" t="s">
        <v>21</v>
      </c>
      <c r="N213" s="239" t="s">
        <v>45</v>
      </c>
      <c r="O213" s="66"/>
      <c r="P213" s="200">
        <f>O213*H213</f>
        <v>0</v>
      </c>
      <c r="Q213" s="200">
        <v>0</v>
      </c>
      <c r="R213" s="200">
        <f>Q213*H213</f>
        <v>0</v>
      </c>
      <c r="S213" s="200">
        <v>0</v>
      </c>
      <c r="T213" s="201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202" t="s">
        <v>413</v>
      </c>
      <c r="AT213" s="202" t="s">
        <v>253</v>
      </c>
      <c r="AU213" s="202" t="s">
        <v>84</v>
      </c>
      <c r="AY213" s="19" t="s">
        <v>221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19" t="s">
        <v>82</v>
      </c>
      <c r="BK213" s="203">
        <f>ROUND(I213*H213,2)</f>
        <v>0</v>
      </c>
      <c r="BL213" s="19" t="s">
        <v>311</v>
      </c>
      <c r="BM213" s="202" t="s">
        <v>762</v>
      </c>
    </row>
    <row r="214" spans="1:47" s="2" customFormat="1" ht="11.25">
      <c r="A214" s="36"/>
      <c r="B214" s="37"/>
      <c r="C214" s="38"/>
      <c r="D214" s="204" t="s">
        <v>229</v>
      </c>
      <c r="E214" s="38"/>
      <c r="F214" s="205" t="s">
        <v>1826</v>
      </c>
      <c r="G214" s="38"/>
      <c r="H214" s="38"/>
      <c r="I214" s="111"/>
      <c r="J214" s="38"/>
      <c r="K214" s="38"/>
      <c r="L214" s="41"/>
      <c r="M214" s="206"/>
      <c r="N214" s="207"/>
      <c r="O214" s="66"/>
      <c r="P214" s="66"/>
      <c r="Q214" s="66"/>
      <c r="R214" s="66"/>
      <c r="S214" s="66"/>
      <c r="T214" s="67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T214" s="19" t="s">
        <v>229</v>
      </c>
      <c r="AU214" s="19" t="s">
        <v>84</v>
      </c>
    </row>
    <row r="215" spans="1:65" s="2" customFormat="1" ht="16.5" customHeight="1">
      <c r="A215" s="36"/>
      <c r="B215" s="37"/>
      <c r="C215" s="191" t="s">
        <v>635</v>
      </c>
      <c r="D215" s="191" t="s">
        <v>223</v>
      </c>
      <c r="E215" s="192" t="s">
        <v>1827</v>
      </c>
      <c r="F215" s="193" t="s">
        <v>1828</v>
      </c>
      <c r="G215" s="194" t="s">
        <v>167</v>
      </c>
      <c r="H215" s="195">
        <v>2</v>
      </c>
      <c r="I215" s="196"/>
      <c r="J215" s="197">
        <f>ROUND(I215*H215,2)</f>
        <v>0</v>
      </c>
      <c r="K215" s="193" t="s">
        <v>537</v>
      </c>
      <c r="L215" s="41"/>
      <c r="M215" s="198" t="s">
        <v>21</v>
      </c>
      <c r="N215" s="199" t="s">
        <v>45</v>
      </c>
      <c r="O215" s="66"/>
      <c r="P215" s="200">
        <f>O215*H215</f>
        <v>0</v>
      </c>
      <c r="Q215" s="200">
        <v>0</v>
      </c>
      <c r="R215" s="200">
        <f>Q215*H215</f>
        <v>0</v>
      </c>
      <c r="S215" s="200">
        <v>0</v>
      </c>
      <c r="T215" s="201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202" t="s">
        <v>311</v>
      </c>
      <c r="AT215" s="202" t="s">
        <v>223</v>
      </c>
      <c r="AU215" s="202" t="s">
        <v>84</v>
      </c>
      <c r="AY215" s="19" t="s">
        <v>221</v>
      </c>
      <c r="BE215" s="203">
        <f>IF(N215="základní",J215,0)</f>
        <v>0</v>
      </c>
      <c r="BF215" s="203">
        <f>IF(N215="snížená",J215,0)</f>
        <v>0</v>
      </c>
      <c r="BG215" s="203">
        <f>IF(N215="zákl. přenesená",J215,0)</f>
        <v>0</v>
      </c>
      <c r="BH215" s="203">
        <f>IF(N215="sníž. přenesená",J215,0)</f>
        <v>0</v>
      </c>
      <c r="BI215" s="203">
        <f>IF(N215="nulová",J215,0)</f>
        <v>0</v>
      </c>
      <c r="BJ215" s="19" t="s">
        <v>82</v>
      </c>
      <c r="BK215" s="203">
        <f>ROUND(I215*H215,2)</f>
        <v>0</v>
      </c>
      <c r="BL215" s="19" t="s">
        <v>311</v>
      </c>
      <c r="BM215" s="202" t="s">
        <v>772</v>
      </c>
    </row>
    <row r="216" spans="1:47" s="2" customFormat="1" ht="11.25">
      <c r="A216" s="36"/>
      <c r="B216" s="37"/>
      <c r="C216" s="38"/>
      <c r="D216" s="204" t="s">
        <v>229</v>
      </c>
      <c r="E216" s="38"/>
      <c r="F216" s="205" t="s">
        <v>1828</v>
      </c>
      <c r="G216" s="38"/>
      <c r="H216" s="38"/>
      <c r="I216" s="111"/>
      <c r="J216" s="38"/>
      <c r="K216" s="38"/>
      <c r="L216" s="41"/>
      <c r="M216" s="206"/>
      <c r="N216" s="207"/>
      <c r="O216" s="66"/>
      <c r="P216" s="66"/>
      <c r="Q216" s="66"/>
      <c r="R216" s="66"/>
      <c r="S216" s="66"/>
      <c r="T216" s="67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T216" s="19" t="s">
        <v>229</v>
      </c>
      <c r="AU216" s="19" t="s">
        <v>84</v>
      </c>
    </row>
    <row r="217" spans="1:65" s="2" customFormat="1" ht="21.75" customHeight="1">
      <c r="A217" s="36"/>
      <c r="B217" s="37"/>
      <c r="C217" s="230" t="s">
        <v>644</v>
      </c>
      <c r="D217" s="230" t="s">
        <v>253</v>
      </c>
      <c r="E217" s="231" t="s">
        <v>1829</v>
      </c>
      <c r="F217" s="232" t="s">
        <v>1830</v>
      </c>
      <c r="G217" s="233" t="s">
        <v>167</v>
      </c>
      <c r="H217" s="234">
        <v>1</v>
      </c>
      <c r="I217" s="235"/>
      <c r="J217" s="236">
        <f>ROUND(I217*H217,2)</f>
        <v>0</v>
      </c>
      <c r="K217" s="232" t="s">
        <v>537</v>
      </c>
      <c r="L217" s="237"/>
      <c r="M217" s="238" t="s">
        <v>21</v>
      </c>
      <c r="N217" s="239" t="s">
        <v>45</v>
      </c>
      <c r="O217" s="66"/>
      <c r="P217" s="200">
        <f>O217*H217</f>
        <v>0</v>
      </c>
      <c r="Q217" s="200">
        <v>0</v>
      </c>
      <c r="R217" s="200">
        <f>Q217*H217</f>
        <v>0</v>
      </c>
      <c r="S217" s="200">
        <v>0</v>
      </c>
      <c r="T217" s="201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202" t="s">
        <v>413</v>
      </c>
      <c r="AT217" s="202" t="s">
        <v>253</v>
      </c>
      <c r="AU217" s="202" t="s">
        <v>84</v>
      </c>
      <c r="AY217" s="19" t="s">
        <v>221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19" t="s">
        <v>82</v>
      </c>
      <c r="BK217" s="203">
        <f>ROUND(I217*H217,2)</f>
        <v>0</v>
      </c>
      <c r="BL217" s="19" t="s">
        <v>311</v>
      </c>
      <c r="BM217" s="202" t="s">
        <v>782</v>
      </c>
    </row>
    <row r="218" spans="1:47" s="2" customFormat="1" ht="11.25">
      <c r="A218" s="36"/>
      <c r="B218" s="37"/>
      <c r="C218" s="38"/>
      <c r="D218" s="204" t="s">
        <v>229</v>
      </c>
      <c r="E218" s="38"/>
      <c r="F218" s="205" t="s">
        <v>1830</v>
      </c>
      <c r="G218" s="38"/>
      <c r="H218" s="38"/>
      <c r="I218" s="111"/>
      <c r="J218" s="38"/>
      <c r="K218" s="38"/>
      <c r="L218" s="41"/>
      <c r="M218" s="206"/>
      <c r="N218" s="207"/>
      <c r="O218" s="66"/>
      <c r="P218" s="66"/>
      <c r="Q218" s="66"/>
      <c r="R218" s="66"/>
      <c r="S218" s="66"/>
      <c r="T218" s="67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T218" s="19" t="s">
        <v>229</v>
      </c>
      <c r="AU218" s="19" t="s">
        <v>84</v>
      </c>
    </row>
    <row r="219" spans="1:65" s="2" customFormat="1" ht="16.5" customHeight="1">
      <c r="A219" s="36"/>
      <c r="B219" s="37"/>
      <c r="C219" s="191" t="s">
        <v>650</v>
      </c>
      <c r="D219" s="191" t="s">
        <v>223</v>
      </c>
      <c r="E219" s="192" t="s">
        <v>1831</v>
      </c>
      <c r="F219" s="193" t="s">
        <v>1832</v>
      </c>
      <c r="G219" s="194" t="s">
        <v>167</v>
      </c>
      <c r="H219" s="195">
        <v>1</v>
      </c>
      <c r="I219" s="196"/>
      <c r="J219" s="197">
        <f>ROUND(I219*H219,2)</f>
        <v>0</v>
      </c>
      <c r="K219" s="193" t="s">
        <v>537</v>
      </c>
      <c r="L219" s="41"/>
      <c r="M219" s="198" t="s">
        <v>21</v>
      </c>
      <c r="N219" s="199" t="s">
        <v>45</v>
      </c>
      <c r="O219" s="66"/>
      <c r="P219" s="200">
        <f>O219*H219</f>
        <v>0</v>
      </c>
      <c r="Q219" s="200">
        <v>0</v>
      </c>
      <c r="R219" s="200">
        <f>Q219*H219</f>
        <v>0</v>
      </c>
      <c r="S219" s="200">
        <v>0</v>
      </c>
      <c r="T219" s="201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202" t="s">
        <v>311</v>
      </c>
      <c r="AT219" s="202" t="s">
        <v>223</v>
      </c>
      <c r="AU219" s="202" t="s">
        <v>84</v>
      </c>
      <c r="AY219" s="19" t="s">
        <v>221</v>
      </c>
      <c r="BE219" s="203">
        <f>IF(N219="základní",J219,0)</f>
        <v>0</v>
      </c>
      <c r="BF219" s="203">
        <f>IF(N219="snížená",J219,0)</f>
        <v>0</v>
      </c>
      <c r="BG219" s="203">
        <f>IF(N219="zákl. přenesená",J219,0)</f>
        <v>0</v>
      </c>
      <c r="BH219" s="203">
        <f>IF(N219="sníž. přenesená",J219,0)</f>
        <v>0</v>
      </c>
      <c r="BI219" s="203">
        <f>IF(N219="nulová",J219,0)</f>
        <v>0</v>
      </c>
      <c r="BJ219" s="19" t="s">
        <v>82</v>
      </c>
      <c r="BK219" s="203">
        <f>ROUND(I219*H219,2)</f>
        <v>0</v>
      </c>
      <c r="BL219" s="19" t="s">
        <v>311</v>
      </c>
      <c r="BM219" s="202" t="s">
        <v>794</v>
      </c>
    </row>
    <row r="220" spans="1:47" s="2" customFormat="1" ht="11.25">
      <c r="A220" s="36"/>
      <c r="B220" s="37"/>
      <c r="C220" s="38"/>
      <c r="D220" s="204" t="s">
        <v>229</v>
      </c>
      <c r="E220" s="38"/>
      <c r="F220" s="205" t="s">
        <v>1832</v>
      </c>
      <c r="G220" s="38"/>
      <c r="H220" s="38"/>
      <c r="I220" s="111"/>
      <c r="J220" s="38"/>
      <c r="K220" s="38"/>
      <c r="L220" s="41"/>
      <c r="M220" s="206"/>
      <c r="N220" s="207"/>
      <c r="O220" s="66"/>
      <c r="P220" s="66"/>
      <c r="Q220" s="66"/>
      <c r="R220" s="66"/>
      <c r="S220" s="66"/>
      <c r="T220" s="67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T220" s="19" t="s">
        <v>229</v>
      </c>
      <c r="AU220" s="19" t="s">
        <v>84</v>
      </c>
    </row>
    <row r="221" spans="1:65" s="2" customFormat="1" ht="16.5" customHeight="1">
      <c r="A221" s="36"/>
      <c r="B221" s="37"/>
      <c r="C221" s="230" t="s">
        <v>657</v>
      </c>
      <c r="D221" s="230" t="s">
        <v>253</v>
      </c>
      <c r="E221" s="231" t="s">
        <v>1833</v>
      </c>
      <c r="F221" s="232" t="s">
        <v>1834</v>
      </c>
      <c r="G221" s="233" t="s">
        <v>167</v>
      </c>
      <c r="H221" s="234">
        <v>1</v>
      </c>
      <c r="I221" s="235"/>
      <c r="J221" s="236">
        <f>ROUND(I221*H221,2)</f>
        <v>0</v>
      </c>
      <c r="K221" s="232" t="s">
        <v>537</v>
      </c>
      <c r="L221" s="237"/>
      <c r="M221" s="238" t="s">
        <v>21</v>
      </c>
      <c r="N221" s="239" t="s">
        <v>45</v>
      </c>
      <c r="O221" s="66"/>
      <c r="P221" s="200">
        <f>O221*H221</f>
        <v>0</v>
      </c>
      <c r="Q221" s="200">
        <v>0</v>
      </c>
      <c r="R221" s="200">
        <f>Q221*H221</f>
        <v>0</v>
      </c>
      <c r="S221" s="200">
        <v>0</v>
      </c>
      <c r="T221" s="201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202" t="s">
        <v>413</v>
      </c>
      <c r="AT221" s="202" t="s">
        <v>253</v>
      </c>
      <c r="AU221" s="202" t="s">
        <v>84</v>
      </c>
      <c r="AY221" s="19" t="s">
        <v>221</v>
      </c>
      <c r="BE221" s="203">
        <f>IF(N221="základní",J221,0)</f>
        <v>0</v>
      </c>
      <c r="BF221" s="203">
        <f>IF(N221="snížená",J221,0)</f>
        <v>0</v>
      </c>
      <c r="BG221" s="203">
        <f>IF(N221="zákl. přenesená",J221,0)</f>
        <v>0</v>
      </c>
      <c r="BH221" s="203">
        <f>IF(N221="sníž. přenesená",J221,0)</f>
        <v>0</v>
      </c>
      <c r="BI221" s="203">
        <f>IF(N221="nulová",J221,0)</f>
        <v>0</v>
      </c>
      <c r="BJ221" s="19" t="s">
        <v>82</v>
      </c>
      <c r="BK221" s="203">
        <f>ROUND(I221*H221,2)</f>
        <v>0</v>
      </c>
      <c r="BL221" s="19" t="s">
        <v>311</v>
      </c>
      <c r="BM221" s="202" t="s">
        <v>810</v>
      </c>
    </row>
    <row r="222" spans="1:47" s="2" customFormat="1" ht="11.25">
      <c r="A222" s="36"/>
      <c r="B222" s="37"/>
      <c r="C222" s="38"/>
      <c r="D222" s="204" t="s">
        <v>229</v>
      </c>
      <c r="E222" s="38"/>
      <c r="F222" s="205" t="s">
        <v>1834</v>
      </c>
      <c r="G222" s="38"/>
      <c r="H222" s="38"/>
      <c r="I222" s="111"/>
      <c r="J222" s="38"/>
      <c r="K222" s="38"/>
      <c r="L222" s="41"/>
      <c r="M222" s="206"/>
      <c r="N222" s="207"/>
      <c r="O222" s="66"/>
      <c r="P222" s="66"/>
      <c r="Q222" s="66"/>
      <c r="R222" s="66"/>
      <c r="S222" s="66"/>
      <c r="T222" s="67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T222" s="19" t="s">
        <v>229</v>
      </c>
      <c r="AU222" s="19" t="s">
        <v>84</v>
      </c>
    </row>
    <row r="223" spans="1:65" s="2" customFormat="1" ht="16.5" customHeight="1">
      <c r="A223" s="36"/>
      <c r="B223" s="37"/>
      <c r="C223" s="191" t="s">
        <v>664</v>
      </c>
      <c r="D223" s="191" t="s">
        <v>223</v>
      </c>
      <c r="E223" s="192" t="s">
        <v>1835</v>
      </c>
      <c r="F223" s="193" t="s">
        <v>1836</v>
      </c>
      <c r="G223" s="194" t="s">
        <v>167</v>
      </c>
      <c r="H223" s="195">
        <v>1</v>
      </c>
      <c r="I223" s="196"/>
      <c r="J223" s="197">
        <f>ROUND(I223*H223,2)</f>
        <v>0</v>
      </c>
      <c r="K223" s="193" t="s">
        <v>537</v>
      </c>
      <c r="L223" s="41"/>
      <c r="M223" s="198" t="s">
        <v>21</v>
      </c>
      <c r="N223" s="199" t="s">
        <v>45</v>
      </c>
      <c r="O223" s="66"/>
      <c r="P223" s="200">
        <f>O223*H223</f>
        <v>0</v>
      </c>
      <c r="Q223" s="200">
        <v>0</v>
      </c>
      <c r="R223" s="200">
        <f>Q223*H223</f>
        <v>0</v>
      </c>
      <c r="S223" s="200">
        <v>0</v>
      </c>
      <c r="T223" s="201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202" t="s">
        <v>311</v>
      </c>
      <c r="AT223" s="202" t="s">
        <v>223</v>
      </c>
      <c r="AU223" s="202" t="s">
        <v>84</v>
      </c>
      <c r="AY223" s="19" t="s">
        <v>221</v>
      </c>
      <c r="BE223" s="203">
        <f>IF(N223="základní",J223,0)</f>
        <v>0</v>
      </c>
      <c r="BF223" s="203">
        <f>IF(N223="snížená",J223,0)</f>
        <v>0</v>
      </c>
      <c r="BG223" s="203">
        <f>IF(N223="zákl. přenesená",J223,0)</f>
        <v>0</v>
      </c>
      <c r="BH223" s="203">
        <f>IF(N223="sníž. přenesená",J223,0)</f>
        <v>0</v>
      </c>
      <c r="BI223" s="203">
        <f>IF(N223="nulová",J223,0)</f>
        <v>0</v>
      </c>
      <c r="BJ223" s="19" t="s">
        <v>82</v>
      </c>
      <c r="BK223" s="203">
        <f>ROUND(I223*H223,2)</f>
        <v>0</v>
      </c>
      <c r="BL223" s="19" t="s">
        <v>311</v>
      </c>
      <c r="BM223" s="202" t="s">
        <v>820</v>
      </c>
    </row>
    <row r="224" spans="1:47" s="2" customFormat="1" ht="11.25">
      <c r="A224" s="36"/>
      <c r="B224" s="37"/>
      <c r="C224" s="38"/>
      <c r="D224" s="204" t="s">
        <v>229</v>
      </c>
      <c r="E224" s="38"/>
      <c r="F224" s="205" t="s">
        <v>1836</v>
      </c>
      <c r="G224" s="38"/>
      <c r="H224" s="38"/>
      <c r="I224" s="111"/>
      <c r="J224" s="38"/>
      <c r="K224" s="38"/>
      <c r="L224" s="41"/>
      <c r="M224" s="206"/>
      <c r="N224" s="207"/>
      <c r="O224" s="66"/>
      <c r="P224" s="66"/>
      <c r="Q224" s="66"/>
      <c r="R224" s="66"/>
      <c r="S224" s="66"/>
      <c r="T224" s="67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T224" s="19" t="s">
        <v>229</v>
      </c>
      <c r="AU224" s="19" t="s">
        <v>84</v>
      </c>
    </row>
    <row r="225" spans="1:65" s="2" customFormat="1" ht="16.5" customHeight="1">
      <c r="A225" s="36"/>
      <c r="B225" s="37"/>
      <c r="C225" s="230" t="s">
        <v>671</v>
      </c>
      <c r="D225" s="230" t="s">
        <v>253</v>
      </c>
      <c r="E225" s="231" t="s">
        <v>1837</v>
      </c>
      <c r="F225" s="232" t="s">
        <v>1838</v>
      </c>
      <c r="G225" s="233" t="s">
        <v>167</v>
      </c>
      <c r="H225" s="234">
        <v>3</v>
      </c>
      <c r="I225" s="235"/>
      <c r="J225" s="236">
        <f>ROUND(I225*H225,2)</f>
        <v>0</v>
      </c>
      <c r="K225" s="232" t="s">
        <v>537</v>
      </c>
      <c r="L225" s="237"/>
      <c r="M225" s="238" t="s">
        <v>21</v>
      </c>
      <c r="N225" s="239" t="s">
        <v>45</v>
      </c>
      <c r="O225" s="66"/>
      <c r="P225" s="200">
        <f>O225*H225</f>
        <v>0</v>
      </c>
      <c r="Q225" s="200">
        <v>0</v>
      </c>
      <c r="R225" s="200">
        <f>Q225*H225</f>
        <v>0</v>
      </c>
      <c r="S225" s="200">
        <v>0</v>
      </c>
      <c r="T225" s="201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202" t="s">
        <v>413</v>
      </c>
      <c r="AT225" s="202" t="s">
        <v>253</v>
      </c>
      <c r="AU225" s="202" t="s">
        <v>84</v>
      </c>
      <c r="AY225" s="19" t="s">
        <v>221</v>
      </c>
      <c r="BE225" s="203">
        <f>IF(N225="základní",J225,0)</f>
        <v>0</v>
      </c>
      <c r="BF225" s="203">
        <f>IF(N225="snížená",J225,0)</f>
        <v>0</v>
      </c>
      <c r="BG225" s="203">
        <f>IF(N225="zákl. přenesená",J225,0)</f>
        <v>0</v>
      </c>
      <c r="BH225" s="203">
        <f>IF(N225="sníž. přenesená",J225,0)</f>
        <v>0</v>
      </c>
      <c r="BI225" s="203">
        <f>IF(N225="nulová",J225,0)</f>
        <v>0</v>
      </c>
      <c r="BJ225" s="19" t="s">
        <v>82</v>
      </c>
      <c r="BK225" s="203">
        <f>ROUND(I225*H225,2)</f>
        <v>0</v>
      </c>
      <c r="BL225" s="19" t="s">
        <v>311</v>
      </c>
      <c r="BM225" s="202" t="s">
        <v>838</v>
      </c>
    </row>
    <row r="226" spans="1:47" s="2" customFormat="1" ht="11.25">
      <c r="A226" s="36"/>
      <c r="B226" s="37"/>
      <c r="C226" s="38"/>
      <c r="D226" s="204" t="s">
        <v>229</v>
      </c>
      <c r="E226" s="38"/>
      <c r="F226" s="205" t="s">
        <v>1838</v>
      </c>
      <c r="G226" s="38"/>
      <c r="H226" s="38"/>
      <c r="I226" s="111"/>
      <c r="J226" s="38"/>
      <c r="K226" s="38"/>
      <c r="L226" s="41"/>
      <c r="M226" s="206"/>
      <c r="N226" s="207"/>
      <c r="O226" s="66"/>
      <c r="P226" s="66"/>
      <c r="Q226" s="66"/>
      <c r="R226" s="66"/>
      <c r="S226" s="66"/>
      <c r="T226" s="67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T226" s="19" t="s">
        <v>229</v>
      </c>
      <c r="AU226" s="19" t="s">
        <v>84</v>
      </c>
    </row>
    <row r="227" spans="1:65" s="2" customFormat="1" ht="16.5" customHeight="1">
      <c r="A227" s="36"/>
      <c r="B227" s="37"/>
      <c r="C227" s="191" t="s">
        <v>676</v>
      </c>
      <c r="D227" s="191" t="s">
        <v>223</v>
      </c>
      <c r="E227" s="192" t="s">
        <v>1839</v>
      </c>
      <c r="F227" s="193" t="s">
        <v>1840</v>
      </c>
      <c r="G227" s="194" t="s">
        <v>167</v>
      </c>
      <c r="H227" s="195">
        <v>3</v>
      </c>
      <c r="I227" s="196"/>
      <c r="J227" s="197">
        <f>ROUND(I227*H227,2)</f>
        <v>0</v>
      </c>
      <c r="K227" s="193" t="s">
        <v>537</v>
      </c>
      <c r="L227" s="41"/>
      <c r="M227" s="198" t="s">
        <v>21</v>
      </c>
      <c r="N227" s="199" t="s">
        <v>45</v>
      </c>
      <c r="O227" s="66"/>
      <c r="P227" s="200">
        <f>O227*H227</f>
        <v>0</v>
      </c>
      <c r="Q227" s="200">
        <v>0</v>
      </c>
      <c r="R227" s="200">
        <f>Q227*H227</f>
        <v>0</v>
      </c>
      <c r="S227" s="200">
        <v>0</v>
      </c>
      <c r="T227" s="201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202" t="s">
        <v>311</v>
      </c>
      <c r="AT227" s="202" t="s">
        <v>223</v>
      </c>
      <c r="AU227" s="202" t="s">
        <v>84</v>
      </c>
      <c r="AY227" s="19" t="s">
        <v>221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19" t="s">
        <v>82</v>
      </c>
      <c r="BK227" s="203">
        <f>ROUND(I227*H227,2)</f>
        <v>0</v>
      </c>
      <c r="BL227" s="19" t="s">
        <v>311</v>
      </c>
      <c r="BM227" s="202" t="s">
        <v>853</v>
      </c>
    </row>
    <row r="228" spans="1:47" s="2" customFormat="1" ht="11.25">
      <c r="A228" s="36"/>
      <c r="B228" s="37"/>
      <c r="C228" s="38"/>
      <c r="D228" s="204" t="s">
        <v>229</v>
      </c>
      <c r="E228" s="38"/>
      <c r="F228" s="205" t="s">
        <v>1840</v>
      </c>
      <c r="G228" s="38"/>
      <c r="H228" s="38"/>
      <c r="I228" s="111"/>
      <c r="J228" s="38"/>
      <c r="K228" s="38"/>
      <c r="L228" s="41"/>
      <c r="M228" s="206"/>
      <c r="N228" s="207"/>
      <c r="O228" s="66"/>
      <c r="P228" s="66"/>
      <c r="Q228" s="66"/>
      <c r="R228" s="66"/>
      <c r="S228" s="66"/>
      <c r="T228" s="67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T228" s="19" t="s">
        <v>229</v>
      </c>
      <c r="AU228" s="19" t="s">
        <v>84</v>
      </c>
    </row>
    <row r="229" spans="1:65" s="2" customFormat="1" ht="21.75" customHeight="1">
      <c r="A229" s="36"/>
      <c r="B229" s="37"/>
      <c r="C229" s="230" t="s">
        <v>681</v>
      </c>
      <c r="D229" s="230" t="s">
        <v>253</v>
      </c>
      <c r="E229" s="231" t="s">
        <v>1841</v>
      </c>
      <c r="F229" s="232" t="s">
        <v>1842</v>
      </c>
      <c r="G229" s="233" t="s">
        <v>167</v>
      </c>
      <c r="H229" s="234">
        <v>3</v>
      </c>
      <c r="I229" s="235"/>
      <c r="J229" s="236">
        <f>ROUND(I229*H229,2)</f>
        <v>0</v>
      </c>
      <c r="K229" s="232" t="s">
        <v>537</v>
      </c>
      <c r="L229" s="237"/>
      <c r="M229" s="238" t="s">
        <v>21</v>
      </c>
      <c r="N229" s="239" t="s">
        <v>45</v>
      </c>
      <c r="O229" s="66"/>
      <c r="P229" s="200">
        <f>O229*H229</f>
        <v>0</v>
      </c>
      <c r="Q229" s="200">
        <v>0</v>
      </c>
      <c r="R229" s="200">
        <f>Q229*H229</f>
        <v>0</v>
      </c>
      <c r="S229" s="200">
        <v>0</v>
      </c>
      <c r="T229" s="201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202" t="s">
        <v>413</v>
      </c>
      <c r="AT229" s="202" t="s">
        <v>253</v>
      </c>
      <c r="AU229" s="202" t="s">
        <v>84</v>
      </c>
      <c r="AY229" s="19" t="s">
        <v>221</v>
      </c>
      <c r="BE229" s="203">
        <f>IF(N229="základní",J229,0)</f>
        <v>0</v>
      </c>
      <c r="BF229" s="203">
        <f>IF(N229="snížená",J229,0)</f>
        <v>0</v>
      </c>
      <c r="BG229" s="203">
        <f>IF(N229="zákl. přenesená",J229,0)</f>
        <v>0</v>
      </c>
      <c r="BH229" s="203">
        <f>IF(N229="sníž. přenesená",J229,0)</f>
        <v>0</v>
      </c>
      <c r="BI229" s="203">
        <f>IF(N229="nulová",J229,0)</f>
        <v>0</v>
      </c>
      <c r="BJ229" s="19" t="s">
        <v>82</v>
      </c>
      <c r="BK229" s="203">
        <f>ROUND(I229*H229,2)</f>
        <v>0</v>
      </c>
      <c r="BL229" s="19" t="s">
        <v>311</v>
      </c>
      <c r="BM229" s="202" t="s">
        <v>865</v>
      </c>
    </row>
    <row r="230" spans="1:47" s="2" customFormat="1" ht="19.5">
      <c r="A230" s="36"/>
      <c r="B230" s="37"/>
      <c r="C230" s="38"/>
      <c r="D230" s="204" t="s">
        <v>229</v>
      </c>
      <c r="E230" s="38"/>
      <c r="F230" s="205" t="s">
        <v>1842</v>
      </c>
      <c r="G230" s="38"/>
      <c r="H230" s="38"/>
      <c r="I230" s="111"/>
      <c r="J230" s="38"/>
      <c r="K230" s="38"/>
      <c r="L230" s="41"/>
      <c r="M230" s="206"/>
      <c r="N230" s="207"/>
      <c r="O230" s="66"/>
      <c r="P230" s="66"/>
      <c r="Q230" s="66"/>
      <c r="R230" s="66"/>
      <c r="S230" s="66"/>
      <c r="T230" s="67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T230" s="19" t="s">
        <v>229</v>
      </c>
      <c r="AU230" s="19" t="s">
        <v>84</v>
      </c>
    </row>
    <row r="231" spans="1:65" s="2" customFormat="1" ht="16.5" customHeight="1">
      <c r="A231" s="36"/>
      <c r="B231" s="37"/>
      <c r="C231" s="191" t="s">
        <v>688</v>
      </c>
      <c r="D231" s="191" t="s">
        <v>223</v>
      </c>
      <c r="E231" s="192" t="s">
        <v>1843</v>
      </c>
      <c r="F231" s="193" t="s">
        <v>1844</v>
      </c>
      <c r="G231" s="194" t="s">
        <v>167</v>
      </c>
      <c r="H231" s="195">
        <v>3</v>
      </c>
      <c r="I231" s="196"/>
      <c r="J231" s="197">
        <f>ROUND(I231*H231,2)</f>
        <v>0</v>
      </c>
      <c r="K231" s="193" t="s">
        <v>537</v>
      </c>
      <c r="L231" s="41"/>
      <c r="M231" s="198" t="s">
        <v>21</v>
      </c>
      <c r="N231" s="199" t="s">
        <v>45</v>
      </c>
      <c r="O231" s="66"/>
      <c r="P231" s="200">
        <f>O231*H231</f>
        <v>0</v>
      </c>
      <c r="Q231" s="200">
        <v>0</v>
      </c>
      <c r="R231" s="200">
        <f>Q231*H231</f>
        <v>0</v>
      </c>
      <c r="S231" s="200">
        <v>0</v>
      </c>
      <c r="T231" s="201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202" t="s">
        <v>311</v>
      </c>
      <c r="AT231" s="202" t="s">
        <v>223</v>
      </c>
      <c r="AU231" s="202" t="s">
        <v>84</v>
      </c>
      <c r="AY231" s="19" t="s">
        <v>221</v>
      </c>
      <c r="BE231" s="203">
        <f>IF(N231="základní",J231,0)</f>
        <v>0</v>
      </c>
      <c r="BF231" s="203">
        <f>IF(N231="snížená",J231,0)</f>
        <v>0</v>
      </c>
      <c r="BG231" s="203">
        <f>IF(N231="zákl. přenesená",J231,0)</f>
        <v>0</v>
      </c>
      <c r="BH231" s="203">
        <f>IF(N231="sníž. přenesená",J231,0)</f>
        <v>0</v>
      </c>
      <c r="BI231" s="203">
        <f>IF(N231="nulová",J231,0)</f>
        <v>0</v>
      </c>
      <c r="BJ231" s="19" t="s">
        <v>82</v>
      </c>
      <c r="BK231" s="203">
        <f>ROUND(I231*H231,2)</f>
        <v>0</v>
      </c>
      <c r="BL231" s="19" t="s">
        <v>311</v>
      </c>
      <c r="BM231" s="202" t="s">
        <v>873</v>
      </c>
    </row>
    <row r="232" spans="1:47" s="2" customFormat="1" ht="11.25">
      <c r="A232" s="36"/>
      <c r="B232" s="37"/>
      <c r="C232" s="38"/>
      <c r="D232" s="204" t="s">
        <v>229</v>
      </c>
      <c r="E232" s="38"/>
      <c r="F232" s="205" t="s">
        <v>1844</v>
      </c>
      <c r="G232" s="38"/>
      <c r="H232" s="38"/>
      <c r="I232" s="111"/>
      <c r="J232" s="38"/>
      <c r="K232" s="38"/>
      <c r="L232" s="41"/>
      <c r="M232" s="206"/>
      <c r="N232" s="207"/>
      <c r="O232" s="66"/>
      <c r="P232" s="66"/>
      <c r="Q232" s="66"/>
      <c r="R232" s="66"/>
      <c r="S232" s="66"/>
      <c r="T232" s="67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T232" s="19" t="s">
        <v>229</v>
      </c>
      <c r="AU232" s="19" t="s">
        <v>84</v>
      </c>
    </row>
    <row r="233" spans="1:65" s="2" customFormat="1" ht="16.5" customHeight="1">
      <c r="A233" s="36"/>
      <c r="B233" s="37"/>
      <c r="C233" s="230" t="s">
        <v>694</v>
      </c>
      <c r="D233" s="230" t="s">
        <v>253</v>
      </c>
      <c r="E233" s="231" t="s">
        <v>1845</v>
      </c>
      <c r="F233" s="232" t="s">
        <v>1846</v>
      </c>
      <c r="G233" s="233" t="s">
        <v>167</v>
      </c>
      <c r="H233" s="234">
        <v>4</v>
      </c>
      <c r="I233" s="235"/>
      <c r="J233" s="236">
        <f>ROUND(I233*H233,2)</f>
        <v>0</v>
      </c>
      <c r="K233" s="232" t="s">
        <v>537</v>
      </c>
      <c r="L233" s="237"/>
      <c r="M233" s="238" t="s">
        <v>21</v>
      </c>
      <c r="N233" s="239" t="s">
        <v>45</v>
      </c>
      <c r="O233" s="66"/>
      <c r="P233" s="200">
        <f>O233*H233</f>
        <v>0</v>
      </c>
      <c r="Q233" s="200">
        <v>0</v>
      </c>
      <c r="R233" s="200">
        <f>Q233*H233</f>
        <v>0</v>
      </c>
      <c r="S233" s="200">
        <v>0</v>
      </c>
      <c r="T233" s="201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202" t="s">
        <v>413</v>
      </c>
      <c r="AT233" s="202" t="s">
        <v>253</v>
      </c>
      <c r="AU233" s="202" t="s">
        <v>84</v>
      </c>
      <c r="AY233" s="19" t="s">
        <v>221</v>
      </c>
      <c r="BE233" s="203">
        <f>IF(N233="základní",J233,0)</f>
        <v>0</v>
      </c>
      <c r="BF233" s="203">
        <f>IF(N233="snížená",J233,0)</f>
        <v>0</v>
      </c>
      <c r="BG233" s="203">
        <f>IF(N233="zákl. přenesená",J233,0)</f>
        <v>0</v>
      </c>
      <c r="BH233" s="203">
        <f>IF(N233="sníž. přenesená",J233,0)</f>
        <v>0</v>
      </c>
      <c r="BI233" s="203">
        <f>IF(N233="nulová",J233,0)</f>
        <v>0</v>
      </c>
      <c r="BJ233" s="19" t="s">
        <v>82</v>
      </c>
      <c r="BK233" s="203">
        <f>ROUND(I233*H233,2)</f>
        <v>0</v>
      </c>
      <c r="BL233" s="19" t="s">
        <v>311</v>
      </c>
      <c r="BM233" s="202" t="s">
        <v>881</v>
      </c>
    </row>
    <row r="234" spans="1:47" s="2" customFormat="1" ht="11.25">
      <c r="A234" s="36"/>
      <c r="B234" s="37"/>
      <c r="C234" s="38"/>
      <c r="D234" s="204" t="s">
        <v>229</v>
      </c>
      <c r="E234" s="38"/>
      <c r="F234" s="205" t="s">
        <v>1846</v>
      </c>
      <c r="G234" s="38"/>
      <c r="H234" s="38"/>
      <c r="I234" s="111"/>
      <c r="J234" s="38"/>
      <c r="K234" s="38"/>
      <c r="L234" s="41"/>
      <c r="M234" s="206"/>
      <c r="N234" s="207"/>
      <c r="O234" s="66"/>
      <c r="P234" s="66"/>
      <c r="Q234" s="66"/>
      <c r="R234" s="66"/>
      <c r="S234" s="66"/>
      <c r="T234" s="67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T234" s="19" t="s">
        <v>229</v>
      </c>
      <c r="AU234" s="19" t="s">
        <v>84</v>
      </c>
    </row>
    <row r="235" spans="1:65" s="2" customFormat="1" ht="16.5" customHeight="1">
      <c r="A235" s="36"/>
      <c r="B235" s="37"/>
      <c r="C235" s="191" t="s">
        <v>699</v>
      </c>
      <c r="D235" s="191" t="s">
        <v>223</v>
      </c>
      <c r="E235" s="192" t="s">
        <v>1847</v>
      </c>
      <c r="F235" s="193" t="s">
        <v>1848</v>
      </c>
      <c r="G235" s="194" t="s">
        <v>167</v>
      </c>
      <c r="H235" s="195">
        <v>4</v>
      </c>
      <c r="I235" s="196"/>
      <c r="J235" s="197">
        <f>ROUND(I235*H235,2)</f>
        <v>0</v>
      </c>
      <c r="K235" s="193" t="s">
        <v>537</v>
      </c>
      <c r="L235" s="41"/>
      <c r="M235" s="198" t="s">
        <v>21</v>
      </c>
      <c r="N235" s="199" t="s">
        <v>45</v>
      </c>
      <c r="O235" s="66"/>
      <c r="P235" s="200">
        <f>O235*H235</f>
        <v>0</v>
      </c>
      <c r="Q235" s="200">
        <v>0</v>
      </c>
      <c r="R235" s="200">
        <f>Q235*H235</f>
        <v>0</v>
      </c>
      <c r="S235" s="200">
        <v>0</v>
      </c>
      <c r="T235" s="201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202" t="s">
        <v>311</v>
      </c>
      <c r="AT235" s="202" t="s">
        <v>223</v>
      </c>
      <c r="AU235" s="202" t="s">
        <v>84</v>
      </c>
      <c r="AY235" s="19" t="s">
        <v>221</v>
      </c>
      <c r="BE235" s="203">
        <f>IF(N235="základní",J235,0)</f>
        <v>0</v>
      </c>
      <c r="BF235" s="203">
        <f>IF(N235="snížená",J235,0)</f>
        <v>0</v>
      </c>
      <c r="BG235" s="203">
        <f>IF(N235="zákl. přenesená",J235,0)</f>
        <v>0</v>
      </c>
      <c r="BH235" s="203">
        <f>IF(N235="sníž. přenesená",J235,0)</f>
        <v>0</v>
      </c>
      <c r="BI235" s="203">
        <f>IF(N235="nulová",J235,0)</f>
        <v>0</v>
      </c>
      <c r="BJ235" s="19" t="s">
        <v>82</v>
      </c>
      <c r="BK235" s="203">
        <f>ROUND(I235*H235,2)</f>
        <v>0</v>
      </c>
      <c r="BL235" s="19" t="s">
        <v>311</v>
      </c>
      <c r="BM235" s="202" t="s">
        <v>889</v>
      </c>
    </row>
    <row r="236" spans="1:47" s="2" customFormat="1" ht="11.25">
      <c r="A236" s="36"/>
      <c r="B236" s="37"/>
      <c r="C236" s="38"/>
      <c r="D236" s="204" t="s">
        <v>229</v>
      </c>
      <c r="E236" s="38"/>
      <c r="F236" s="205" t="s">
        <v>1848</v>
      </c>
      <c r="G236" s="38"/>
      <c r="H236" s="38"/>
      <c r="I236" s="111"/>
      <c r="J236" s="38"/>
      <c r="K236" s="38"/>
      <c r="L236" s="41"/>
      <c r="M236" s="206"/>
      <c r="N236" s="207"/>
      <c r="O236" s="66"/>
      <c r="P236" s="66"/>
      <c r="Q236" s="66"/>
      <c r="R236" s="66"/>
      <c r="S236" s="66"/>
      <c r="T236" s="67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T236" s="19" t="s">
        <v>229</v>
      </c>
      <c r="AU236" s="19" t="s">
        <v>84</v>
      </c>
    </row>
    <row r="237" spans="1:65" s="2" customFormat="1" ht="16.5" customHeight="1">
      <c r="A237" s="36"/>
      <c r="B237" s="37"/>
      <c r="C237" s="230" t="s">
        <v>706</v>
      </c>
      <c r="D237" s="230" t="s">
        <v>253</v>
      </c>
      <c r="E237" s="231" t="s">
        <v>1849</v>
      </c>
      <c r="F237" s="232" t="s">
        <v>1850</v>
      </c>
      <c r="G237" s="233" t="s">
        <v>167</v>
      </c>
      <c r="H237" s="234">
        <v>2</v>
      </c>
      <c r="I237" s="235"/>
      <c r="J237" s="236">
        <f>ROUND(I237*H237,2)</f>
        <v>0</v>
      </c>
      <c r="K237" s="232" t="s">
        <v>537</v>
      </c>
      <c r="L237" s="237"/>
      <c r="M237" s="238" t="s">
        <v>21</v>
      </c>
      <c r="N237" s="239" t="s">
        <v>45</v>
      </c>
      <c r="O237" s="66"/>
      <c r="P237" s="200">
        <f>O237*H237</f>
        <v>0</v>
      </c>
      <c r="Q237" s="200">
        <v>0</v>
      </c>
      <c r="R237" s="200">
        <f>Q237*H237</f>
        <v>0</v>
      </c>
      <c r="S237" s="200">
        <v>0</v>
      </c>
      <c r="T237" s="201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202" t="s">
        <v>413</v>
      </c>
      <c r="AT237" s="202" t="s">
        <v>253</v>
      </c>
      <c r="AU237" s="202" t="s">
        <v>84</v>
      </c>
      <c r="AY237" s="19" t="s">
        <v>221</v>
      </c>
      <c r="BE237" s="203">
        <f>IF(N237="základní",J237,0)</f>
        <v>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19" t="s">
        <v>82</v>
      </c>
      <c r="BK237" s="203">
        <f>ROUND(I237*H237,2)</f>
        <v>0</v>
      </c>
      <c r="BL237" s="19" t="s">
        <v>311</v>
      </c>
      <c r="BM237" s="202" t="s">
        <v>898</v>
      </c>
    </row>
    <row r="238" spans="1:47" s="2" customFormat="1" ht="11.25">
      <c r="A238" s="36"/>
      <c r="B238" s="37"/>
      <c r="C238" s="38"/>
      <c r="D238" s="204" t="s">
        <v>229</v>
      </c>
      <c r="E238" s="38"/>
      <c r="F238" s="205" t="s">
        <v>1850</v>
      </c>
      <c r="G238" s="38"/>
      <c r="H238" s="38"/>
      <c r="I238" s="111"/>
      <c r="J238" s="38"/>
      <c r="K238" s="38"/>
      <c r="L238" s="41"/>
      <c r="M238" s="206"/>
      <c r="N238" s="207"/>
      <c r="O238" s="66"/>
      <c r="P238" s="66"/>
      <c r="Q238" s="66"/>
      <c r="R238" s="66"/>
      <c r="S238" s="66"/>
      <c r="T238" s="67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T238" s="19" t="s">
        <v>229</v>
      </c>
      <c r="AU238" s="19" t="s">
        <v>84</v>
      </c>
    </row>
    <row r="239" spans="1:65" s="2" customFormat="1" ht="16.5" customHeight="1">
      <c r="A239" s="36"/>
      <c r="B239" s="37"/>
      <c r="C239" s="191" t="s">
        <v>712</v>
      </c>
      <c r="D239" s="191" t="s">
        <v>223</v>
      </c>
      <c r="E239" s="192" t="s">
        <v>1851</v>
      </c>
      <c r="F239" s="193" t="s">
        <v>1852</v>
      </c>
      <c r="G239" s="194" t="s">
        <v>167</v>
      </c>
      <c r="H239" s="195">
        <v>2</v>
      </c>
      <c r="I239" s="196"/>
      <c r="J239" s="197">
        <f>ROUND(I239*H239,2)</f>
        <v>0</v>
      </c>
      <c r="K239" s="193" t="s">
        <v>537</v>
      </c>
      <c r="L239" s="41"/>
      <c r="M239" s="198" t="s">
        <v>21</v>
      </c>
      <c r="N239" s="199" t="s">
        <v>45</v>
      </c>
      <c r="O239" s="66"/>
      <c r="P239" s="200">
        <f>O239*H239</f>
        <v>0</v>
      </c>
      <c r="Q239" s="200">
        <v>0</v>
      </c>
      <c r="R239" s="200">
        <f>Q239*H239</f>
        <v>0</v>
      </c>
      <c r="S239" s="200">
        <v>0</v>
      </c>
      <c r="T239" s="201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202" t="s">
        <v>311</v>
      </c>
      <c r="AT239" s="202" t="s">
        <v>223</v>
      </c>
      <c r="AU239" s="202" t="s">
        <v>84</v>
      </c>
      <c r="AY239" s="19" t="s">
        <v>221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19" t="s">
        <v>82</v>
      </c>
      <c r="BK239" s="203">
        <f>ROUND(I239*H239,2)</f>
        <v>0</v>
      </c>
      <c r="BL239" s="19" t="s">
        <v>311</v>
      </c>
      <c r="BM239" s="202" t="s">
        <v>907</v>
      </c>
    </row>
    <row r="240" spans="1:47" s="2" customFormat="1" ht="11.25">
      <c r="A240" s="36"/>
      <c r="B240" s="37"/>
      <c r="C240" s="38"/>
      <c r="D240" s="204" t="s">
        <v>229</v>
      </c>
      <c r="E240" s="38"/>
      <c r="F240" s="205" t="s">
        <v>1852</v>
      </c>
      <c r="G240" s="38"/>
      <c r="H240" s="38"/>
      <c r="I240" s="111"/>
      <c r="J240" s="38"/>
      <c r="K240" s="38"/>
      <c r="L240" s="41"/>
      <c r="M240" s="206"/>
      <c r="N240" s="207"/>
      <c r="O240" s="66"/>
      <c r="P240" s="66"/>
      <c r="Q240" s="66"/>
      <c r="R240" s="66"/>
      <c r="S240" s="66"/>
      <c r="T240" s="67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T240" s="19" t="s">
        <v>229</v>
      </c>
      <c r="AU240" s="19" t="s">
        <v>84</v>
      </c>
    </row>
    <row r="241" spans="1:65" s="2" customFormat="1" ht="16.5" customHeight="1">
      <c r="A241" s="36"/>
      <c r="B241" s="37"/>
      <c r="C241" s="191" t="s">
        <v>719</v>
      </c>
      <c r="D241" s="191" t="s">
        <v>223</v>
      </c>
      <c r="E241" s="192" t="s">
        <v>1853</v>
      </c>
      <c r="F241" s="193" t="s">
        <v>1854</v>
      </c>
      <c r="G241" s="194" t="s">
        <v>1443</v>
      </c>
      <c r="H241" s="269"/>
      <c r="I241" s="196"/>
      <c r="J241" s="197">
        <f>ROUND(I241*H241,2)</f>
        <v>0</v>
      </c>
      <c r="K241" s="193" t="s">
        <v>21</v>
      </c>
      <c r="L241" s="41"/>
      <c r="M241" s="198" t="s">
        <v>21</v>
      </c>
      <c r="N241" s="199" t="s">
        <v>45</v>
      </c>
      <c r="O241" s="66"/>
      <c r="P241" s="200">
        <f>O241*H241</f>
        <v>0</v>
      </c>
      <c r="Q241" s="200">
        <v>0</v>
      </c>
      <c r="R241" s="200">
        <f>Q241*H241</f>
        <v>0</v>
      </c>
      <c r="S241" s="200">
        <v>0</v>
      </c>
      <c r="T241" s="201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202" t="s">
        <v>1444</v>
      </c>
      <c r="AT241" s="202" t="s">
        <v>223</v>
      </c>
      <c r="AU241" s="202" t="s">
        <v>84</v>
      </c>
      <c r="AY241" s="19" t="s">
        <v>221</v>
      </c>
      <c r="BE241" s="203">
        <f>IF(N241="základní",J241,0)</f>
        <v>0</v>
      </c>
      <c r="BF241" s="203">
        <f>IF(N241="snížená",J241,0)</f>
        <v>0</v>
      </c>
      <c r="BG241" s="203">
        <f>IF(N241="zákl. přenesená",J241,0)</f>
        <v>0</v>
      </c>
      <c r="BH241" s="203">
        <f>IF(N241="sníž. přenesená",J241,0)</f>
        <v>0</v>
      </c>
      <c r="BI241" s="203">
        <f>IF(N241="nulová",J241,0)</f>
        <v>0</v>
      </c>
      <c r="BJ241" s="19" t="s">
        <v>82</v>
      </c>
      <c r="BK241" s="203">
        <f>ROUND(I241*H241,2)</f>
        <v>0</v>
      </c>
      <c r="BL241" s="19" t="s">
        <v>1444</v>
      </c>
      <c r="BM241" s="202" t="s">
        <v>1855</v>
      </c>
    </row>
    <row r="242" spans="1:47" s="2" customFormat="1" ht="11.25">
      <c r="A242" s="36"/>
      <c r="B242" s="37"/>
      <c r="C242" s="38"/>
      <c r="D242" s="204" t="s">
        <v>229</v>
      </c>
      <c r="E242" s="38"/>
      <c r="F242" s="205" t="s">
        <v>1854</v>
      </c>
      <c r="G242" s="38"/>
      <c r="H242" s="38"/>
      <c r="I242" s="111"/>
      <c r="J242" s="38"/>
      <c r="K242" s="38"/>
      <c r="L242" s="41"/>
      <c r="M242" s="206"/>
      <c r="N242" s="207"/>
      <c r="O242" s="66"/>
      <c r="P242" s="66"/>
      <c r="Q242" s="66"/>
      <c r="R242" s="66"/>
      <c r="S242" s="66"/>
      <c r="T242" s="67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T242" s="19" t="s">
        <v>229</v>
      </c>
      <c r="AU242" s="19" t="s">
        <v>84</v>
      </c>
    </row>
    <row r="243" spans="1:65" s="2" customFormat="1" ht="16.5" customHeight="1">
      <c r="A243" s="36"/>
      <c r="B243" s="37"/>
      <c r="C243" s="191" t="s">
        <v>725</v>
      </c>
      <c r="D243" s="191" t="s">
        <v>223</v>
      </c>
      <c r="E243" s="192" t="s">
        <v>1856</v>
      </c>
      <c r="F243" s="193" t="s">
        <v>1857</v>
      </c>
      <c r="G243" s="194" t="s">
        <v>132</v>
      </c>
      <c r="H243" s="195">
        <v>5</v>
      </c>
      <c r="I243" s="196"/>
      <c r="J243" s="197">
        <f>ROUND(I243*H243,2)</f>
        <v>0</v>
      </c>
      <c r="K243" s="193" t="s">
        <v>537</v>
      </c>
      <c r="L243" s="41"/>
      <c r="M243" s="198" t="s">
        <v>21</v>
      </c>
      <c r="N243" s="199" t="s">
        <v>45</v>
      </c>
      <c r="O243" s="66"/>
      <c r="P243" s="200">
        <f>O243*H243</f>
        <v>0</v>
      </c>
      <c r="Q243" s="200">
        <v>0</v>
      </c>
      <c r="R243" s="200">
        <f>Q243*H243</f>
        <v>0</v>
      </c>
      <c r="S243" s="200">
        <v>0</v>
      </c>
      <c r="T243" s="201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202" t="s">
        <v>1444</v>
      </c>
      <c r="AT243" s="202" t="s">
        <v>223</v>
      </c>
      <c r="AU243" s="202" t="s">
        <v>84</v>
      </c>
      <c r="AY243" s="19" t="s">
        <v>221</v>
      </c>
      <c r="BE243" s="203">
        <f>IF(N243="základní",J243,0)</f>
        <v>0</v>
      </c>
      <c r="BF243" s="203">
        <f>IF(N243="snížená",J243,0)</f>
        <v>0</v>
      </c>
      <c r="BG243" s="203">
        <f>IF(N243="zákl. přenesená",J243,0)</f>
        <v>0</v>
      </c>
      <c r="BH243" s="203">
        <f>IF(N243="sníž. přenesená",J243,0)</f>
        <v>0</v>
      </c>
      <c r="BI243" s="203">
        <f>IF(N243="nulová",J243,0)</f>
        <v>0</v>
      </c>
      <c r="BJ243" s="19" t="s">
        <v>82</v>
      </c>
      <c r="BK243" s="203">
        <f>ROUND(I243*H243,2)</f>
        <v>0</v>
      </c>
      <c r="BL243" s="19" t="s">
        <v>1444</v>
      </c>
      <c r="BM243" s="202" t="s">
        <v>930</v>
      </c>
    </row>
    <row r="244" spans="1:47" s="2" customFormat="1" ht="11.25">
      <c r="A244" s="36"/>
      <c r="B244" s="37"/>
      <c r="C244" s="38"/>
      <c r="D244" s="204" t="s">
        <v>229</v>
      </c>
      <c r="E244" s="38"/>
      <c r="F244" s="205" t="s">
        <v>1857</v>
      </c>
      <c r="G244" s="38"/>
      <c r="H244" s="38"/>
      <c r="I244" s="111"/>
      <c r="J244" s="38"/>
      <c r="K244" s="38"/>
      <c r="L244" s="41"/>
      <c r="M244" s="206"/>
      <c r="N244" s="207"/>
      <c r="O244" s="66"/>
      <c r="P244" s="66"/>
      <c r="Q244" s="66"/>
      <c r="R244" s="66"/>
      <c r="S244" s="66"/>
      <c r="T244" s="67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T244" s="19" t="s">
        <v>229</v>
      </c>
      <c r="AU244" s="19" t="s">
        <v>84</v>
      </c>
    </row>
    <row r="245" spans="2:63" s="12" customFormat="1" ht="22.9" customHeight="1">
      <c r="B245" s="175"/>
      <c r="C245" s="176"/>
      <c r="D245" s="177" t="s">
        <v>73</v>
      </c>
      <c r="E245" s="189" t="s">
        <v>1858</v>
      </c>
      <c r="F245" s="189" t="s">
        <v>1859</v>
      </c>
      <c r="G245" s="176"/>
      <c r="H245" s="176"/>
      <c r="I245" s="179"/>
      <c r="J245" s="190">
        <f>BK245</f>
        <v>0</v>
      </c>
      <c r="K245" s="176"/>
      <c r="L245" s="181"/>
      <c r="M245" s="182"/>
      <c r="N245" s="183"/>
      <c r="O245" s="183"/>
      <c r="P245" s="184">
        <f>SUM(P246:P257)</f>
        <v>0</v>
      </c>
      <c r="Q245" s="183"/>
      <c r="R245" s="184">
        <f>SUM(R246:R257)</f>
        <v>0</v>
      </c>
      <c r="S245" s="183"/>
      <c r="T245" s="185">
        <f>SUM(T246:T257)</f>
        <v>0</v>
      </c>
      <c r="AR245" s="186" t="s">
        <v>84</v>
      </c>
      <c r="AT245" s="187" t="s">
        <v>73</v>
      </c>
      <c r="AU245" s="187" t="s">
        <v>82</v>
      </c>
      <c r="AY245" s="186" t="s">
        <v>221</v>
      </c>
      <c r="BK245" s="188">
        <f>SUM(BK246:BK257)</f>
        <v>0</v>
      </c>
    </row>
    <row r="246" spans="1:65" s="2" customFormat="1" ht="44.25" customHeight="1">
      <c r="A246" s="36"/>
      <c r="B246" s="37"/>
      <c r="C246" s="230" t="s">
        <v>730</v>
      </c>
      <c r="D246" s="230" t="s">
        <v>253</v>
      </c>
      <c r="E246" s="231" t="s">
        <v>1860</v>
      </c>
      <c r="F246" s="232" t="s">
        <v>1861</v>
      </c>
      <c r="G246" s="233" t="s">
        <v>167</v>
      </c>
      <c r="H246" s="234">
        <v>2</v>
      </c>
      <c r="I246" s="235"/>
      <c r="J246" s="236">
        <f>ROUND(I246*H246,2)</f>
        <v>0</v>
      </c>
      <c r="K246" s="232" t="s">
        <v>537</v>
      </c>
      <c r="L246" s="237"/>
      <c r="M246" s="238" t="s">
        <v>21</v>
      </c>
      <c r="N246" s="239" t="s">
        <v>45</v>
      </c>
      <c r="O246" s="66"/>
      <c r="P246" s="200">
        <f>O246*H246</f>
        <v>0</v>
      </c>
      <c r="Q246" s="200">
        <v>0</v>
      </c>
      <c r="R246" s="200">
        <f>Q246*H246</f>
        <v>0</v>
      </c>
      <c r="S246" s="200">
        <v>0</v>
      </c>
      <c r="T246" s="201">
        <f>S246*H246</f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202" t="s">
        <v>413</v>
      </c>
      <c r="AT246" s="202" t="s">
        <v>253</v>
      </c>
      <c r="AU246" s="202" t="s">
        <v>84</v>
      </c>
      <c r="AY246" s="19" t="s">
        <v>221</v>
      </c>
      <c r="BE246" s="203">
        <f>IF(N246="základní",J246,0)</f>
        <v>0</v>
      </c>
      <c r="BF246" s="203">
        <f>IF(N246="snížená",J246,0)</f>
        <v>0</v>
      </c>
      <c r="BG246" s="203">
        <f>IF(N246="zákl. přenesená",J246,0)</f>
        <v>0</v>
      </c>
      <c r="BH246" s="203">
        <f>IF(N246="sníž. přenesená",J246,0)</f>
        <v>0</v>
      </c>
      <c r="BI246" s="203">
        <f>IF(N246="nulová",J246,0)</f>
        <v>0</v>
      </c>
      <c r="BJ246" s="19" t="s">
        <v>82</v>
      </c>
      <c r="BK246" s="203">
        <f>ROUND(I246*H246,2)</f>
        <v>0</v>
      </c>
      <c r="BL246" s="19" t="s">
        <v>311</v>
      </c>
      <c r="BM246" s="202" t="s">
        <v>941</v>
      </c>
    </row>
    <row r="247" spans="1:47" s="2" customFormat="1" ht="29.25">
      <c r="A247" s="36"/>
      <c r="B247" s="37"/>
      <c r="C247" s="38"/>
      <c r="D247" s="204" t="s">
        <v>229</v>
      </c>
      <c r="E247" s="38"/>
      <c r="F247" s="205" t="s">
        <v>1861</v>
      </c>
      <c r="G247" s="38"/>
      <c r="H247" s="38"/>
      <c r="I247" s="111"/>
      <c r="J247" s="38"/>
      <c r="K247" s="38"/>
      <c r="L247" s="41"/>
      <c r="M247" s="206"/>
      <c r="N247" s="207"/>
      <c r="O247" s="66"/>
      <c r="P247" s="66"/>
      <c r="Q247" s="66"/>
      <c r="R247" s="66"/>
      <c r="S247" s="66"/>
      <c r="T247" s="67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T247" s="19" t="s">
        <v>229</v>
      </c>
      <c r="AU247" s="19" t="s">
        <v>84</v>
      </c>
    </row>
    <row r="248" spans="1:65" s="2" customFormat="1" ht="16.5" customHeight="1">
      <c r="A248" s="36"/>
      <c r="B248" s="37"/>
      <c r="C248" s="191" t="s">
        <v>735</v>
      </c>
      <c r="D248" s="191" t="s">
        <v>223</v>
      </c>
      <c r="E248" s="192" t="s">
        <v>1862</v>
      </c>
      <c r="F248" s="193" t="s">
        <v>1863</v>
      </c>
      <c r="G248" s="194" t="s">
        <v>167</v>
      </c>
      <c r="H248" s="195">
        <v>2</v>
      </c>
      <c r="I248" s="196"/>
      <c r="J248" s="197">
        <f>ROUND(I248*H248,2)</f>
        <v>0</v>
      </c>
      <c r="K248" s="193" t="s">
        <v>537</v>
      </c>
      <c r="L248" s="41"/>
      <c r="M248" s="198" t="s">
        <v>21</v>
      </c>
      <c r="N248" s="199" t="s">
        <v>45</v>
      </c>
      <c r="O248" s="66"/>
      <c r="P248" s="200">
        <f>O248*H248</f>
        <v>0</v>
      </c>
      <c r="Q248" s="200">
        <v>0</v>
      </c>
      <c r="R248" s="200">
        <f>Q248*H248</f>
        <v>0</v>
      </c>
      <c r="S248" s="200">
        <v>0</v>
      </c>
      <c r="T248" s="201">
        <f>S248*H248</f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202" t="s">
        <v>311</v>
      </c>
      <c r="AT248" s="202" t="s">
        <v>223</v>
      </c>
      <c r="AU248" s="202" t="s">
        <v>84</v>
      </c>
      <c r="AY248" s="19" t="s">
        <v>221</v>
      </c>
      <c r="BE248" s="203">
        <f>IF(N248="základní",J248,0)</f>
        <v>0</v>
      </c>
      <c r="BF248" s="203">
        <f>IF(N248="snížená",J248,0)</f>
        <v>0</v>
      </c>
      <c r="BG248" s="203">
        <f>IF(N248="zákl. přenesená",J248,0)</f>
        <v>0</v>
      </c>
      <c r="BH248" s="203">
        <f>IF(N248="sníž. přenesená",J248,0)</f>
        <v>0</v>
      </c>
      <c r="BI248" s="203">
        <f>IF(N248="nulová",J248,0)</f>
        <v>0</v>
      </c>
      <c r="BJ248" s="19" t="s">
        <v>82</v>
      </c>
      <c r="BK248" s="203">
        <f>ROUND(I248*H248,2)</f>
        <v>0</v>
      </c>
      <c r="BL248" s="19" t="s">
        <v>311</v>
      </c>
      <c r="BM248" s="202" t="s">
        <v>953</v>
      </c>
    </row>
    <row r="249" spans="1:47" s="2" customFormat="1" ht="11.25">
      <c r="A249" s="36"/>
      <c r="B249" s="37"/>
      <c r="C249" s="38"/>
      <c r="D249" s="204" t="s">
        <v>229</v>
      </c>
      <c r="E249" s="38"/>
      <c r="F249" s="205" t="s">
        <v>1863</v>
      </c>
      <c r="G249" s="38"/>
      <c r="H249" s="38"/>
      <c r="I249" s="111"/>
      <c r="J249" s="38"/>
      <c r="K249" s="38"/>
      <c r="L249" s="41"/>
      <c r="M249" s="206"/>
      <c r="N249" s="207"/>
      <c r="O249" s="66"/>
      <c r="P249" s="66"/>
      <c r="Q249" s="66"/>
      <c r="R249" s="66"/>
      <c r="S249" s="66"/>
      <c r="T249" s="67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T249" s="19" t="s">
        <v>229</v>
      </c>
      <c r="AU249" s="19" t="s">
        <v>84</v>
      </c>
    </row>
    <row r="250" spans="1:65" s="2" customFormat="1" ht="44.25" customHeight="1">
      <c r="A250" s="36"/>
      <c r="B250" s="37"/>
      <c r="C250" s="230" t="s">
        <v>740</v>
      </c>
      <c r="D250" s="230" t="s">
        <v>253</v>
      </c>
      <c r="E250" s="231" t="s">
        <v>1864</v>
      </c>
      <c r="F250" s="232" t="s">
        <v>1865</v>
      </c>
      <c r="G250" s="233" t="s">
        <v>167</v>
      </c>
      <c r="H250" s="234">
        <v>1</v>
      </c>
      <c r="I250" s="235"/>
      <c r="J250" s="236">
        <f>ROUND(I250*H250,2)</f>
        <v>0</v>
      </c>
      <c r="K250" s="232" t="s">
        <v>537</v>
      </c>
      <c r="L250" s="237"/>
      <c r="M250" s="238" t="s">
        <v>21</v>
      </c>
      <c r="N250" s="239" t="s">
        <v>45</v>
      </c>
      <c r="O250" s="66"/>
      <c r="P250" s="200">
        <f>O250*H250</f>
        <v>0</v>
      </c>
      <c r="Q250" s="200">
        <v>0</v>
      </c>
      <c r="R250" s="200">
        <f>Q250*H250</f>
        <v>0</v>
      </c>
      <c r="S250" s="200">
        <v>0</v>
      </c>
      <c r="T250" s="201">
        <f>S250*H250</f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202" t="s">
        <v>413</v>
      </c>
      <c r="AT250" s="202" t="s">
        <v>253</v>
      </c>
      <c r="AU250" s="202" t="s">
        <v>84</v>
      </c>
      <c r="AY250" s="19" t="s">
        <v>221</v>
      </c>
      <c r="BE250" s="203">
        <f>IF(N250="základní",J250,0)</f>
        <v>0</v>
      </c>
      <c r="BF250" s="203">
        <f>IF(N250="snížená",J250,0)</f>
        <v>0</v>
      </c>
      <c r="BG250" s="203">
        <f>IF(N250="zákl. přenesená",J250,0)</f>
        <v>0</v>
      </c>
      <c r="BH250" s="203">
        <f>IF(N250="sníž. přenesená",J250,0)</f>
        <v>0</v>
      </c>
      <c r="BI250" s="203">
        <f>IF(N250="nulová",J250,0)</f>
        <v>0</v>
      </c>
      <c r="BJ250" s="19" t="s">
        <v>82</v>
      </c>
      <c r="BK250" s="203">
        <f>ROUND(I250*H250,2)</f>
        <v>0</v>
      </c>
      <c r="BL250" s="19" t="s">
        <v>311</v>
      </c>
      <c r="BM250" s="202" t="s">
        <v>961</v>
      </c>
    </row>
    <row r="251" spans="1:47" s="2" customFormat="1" ht="29.25">
      <c r="A251" s="36"/>
      <c r="B251" s="37"/>
      <c r="C251" s="38"/>
      <c r="D251" s="204" t="s">
        <v>229</v>
      </c>
      <c r="E251" s="38"/>
      <c r="F251" s="205" t="s">
        <v>1865</v>
      </c>
      <c r="G251" s="38"/>
      <c r="H251" s="38"/>
      <c r="I251" s="111"/>
      <c r="J251" s="38"/>
      <c r="K251" s="38"/>
      <c r="L251" s="41"/>
      <c r="M251" s="206"/>
      <c r="N251" s="207"/>
      <c r="O251" s="66"/>
      <c r="P251" s="66"/>
      <c r="Q251" s="66"/>
      <c r="R251" s="66"/>
      <c r="S251" s="66"/>
      <c r="T251" s="67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T251" s="19" t="s">
        <v>229</v>
      </c>
      <c r="AU251" s="19" t="s">
        <v>84</v>
      </c>
    </row>
    <row r="252" spans="1:65" s="2" customFormat="1" ht="16.5" customHeight="1">
      <c r="A252" s="36"/>
      <c r="B252" s="37"/>
      <c r="C252" s="191" t="s">
        <v>745</v>
      </c>
      <c r="D252" s="191" t="s">
        <v>223</v>
      </c>
      <c r="E252" s="192" t="s">
        <v>1866</v>
      </c>
      <c r="F252" s="193" t="s">
        <v>1867</v>
      </c>
      <c r="G252" s="194" t="s">
        <v>167</v>
      </c>
      <c r="H252" s="195">
        <v>1</v>
      </c>
      <c r="I252" s="196"/>
      <c r="J252" s="197">
        <f>ROUND(I252*H252,2)</f>
        <v>0</v>
      </c>
      <c r="K252" s="193" t="s">
        <v>537</v>
      </c>
      <c r="L252" s="41"/>
      <c r="M252" s="198" t="s">
        <v>21</v>
      </c>
      <c r="N252" s="199" t="s">
        <v>45</v>
      </c>
      <c r="O252" s="66"/>
      <c r="P252" s="200">
        <f>O252*H252</f>
        <v>0</v>
      </c>
      <c r="Q252" s="200">
        <v>0</v>
      </c>
      <c r="R252" s="200">
        <f>Q252*H252</f>
        <v>0</v>
      </c>
      <c r="S252" s="200">
        <v>0</v>
      </c>
      <c r="T252" s="201">
        <f>S252*H252</f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202" t="s">
        <v>311</v>
      </c>
      <c r="AT252" s="202" t="s">
        <v>223</v>
      </c>
      <c r="AU252" s="202" t="s">
        <v>84</v>
      </c>
      <c r="AY252" s="19" t="s">
        <v>221</v>
      </c>
      <c r="BE252" s="203">
        <f>IF(N252="základní",J252,0)</f>
        <v>0</v>
      </c>
      <c r="BF252" s="203">
        <f>IF(N252="snížená",J252,0)</f>
        <v>0</v>
      </c>
      <c r="BG252" s="203">
        <f>IF(N252="zákl. přenesená",J252,0)</f>
        <v>0</v>
      </c>
      <c r="BH252" s="203">
        <f>IF(N252="sníž. přenesená",J252,0)</f>
        <v>0</v>
      </c>
      <c r="BI252" s="203">
        <f>IF(N252="nulová",J252,0)</f>
        <v>0</v>
      </c>
      <c r="BJ252" s="19" t="s">
        <v>82</v>
      </c>
      <c r="BK252" s="203">
        <f>ROUND(I252*H252,2)</f>
        <v>0</v>
      </c>
      <c r="BL252" s="19" t="s">
        <v>311</v>
      </c>
      <c r="BM252" s="202" t="s">
        <v>973</v>
      </c>
    </row>
    <row r="253" spans="1:47" s="2" customFormat="1" ht="11.25">
      <c r="A253" s="36"/>
      <c r="B253" s="37"/>
      <c r="C253" s="38"/>
      <c r="D253" s="204" t="s">
        <v>229</v>
      </c>
      <c r="E253" s="38"/>
      <c r="F253" s="205" t="s">
        <v>1867</v>
      </c>
      <c r="G253" s="38"/>
      <c r="H253" s="38"/>
      <c r="I253" s="111"/>
      <c r="J253" s="38"/>
      <c r="K253" s="38"/>
      <c r="L253" s="41"/>
      <c r="M253" s="206"/>
      <c r="N253" s="207"/>
      <c r="O253" s="66"/>
      <c r="P253" s="66"/>
      <c r="Q253" s="66"/>
      <c r="R253" s="66"/>
      <c r="S253" s="66"/>
      <c r="T253" s="67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T253" s="19" t="s">
        <v>229</v>
      </c>
      <c r="AU253" s="19" t="s">
        <v>84</v>
      </c>
    </row>
    <row r="254" spans="1:65" s="2" customFormat="1" ht="16.5" customHeight="1">
      <c r="A254" s="36"/>
      <c r="B254" s="37"/>
      <c r="C254" s="191" t="s">
        <v>750</v>
      </c>
      <c r="D254" s="191" t="s">
        <v>223</v>
      </c>
      <c r="E254" s="192" t="s">
        <v>1868</v>
      </c>
      <c r="F254" s="193" t="s">
        <v>1869</v>
      </c>
      <c r="G254" s="194" t="s">
        <v>1443</v>
      </c>
      <c r="H254" s="269"/>
      <c r="I254" s="196"/>
      <c r="J254" s="197">
        <f>ROUND(I254*H254,2)</f>
        <v>0</v>
      </c>
      <c r="K254" s="193" t="s">
        <v>21</v>
      </c>
      <c r="L254" s="41"/>
      <c r="M254" s="198" t="s">
        <v>21</v>
      </c>
      <c r="N254" s="199" t="s">
        <v>45</v>
      </c>
      <c r="O254" s="66"/>
      <c r="P254" s="200">
        <f>O254*H254</f>
        <v>0</v>
      </c>
      <c r="Q254" s="200">
        <v>0</v>
      </c>
      <c r="R254" s="200">
        <f>Q254*H254</f>
        <v>0</v>
      </c>
      <c r="S254" s="200">
        <v>0</v>
      </c>
      <c r="T254" s="201">
        <f>S254*H254</f>
        <v>0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202" t="s">
        <v>1444</v>
      </c>
      <c r="AT254" s="202" t="s">
        <v>223</v>
      </c>
      <c r="AU254" s="202" t="s">
        <v>84</v>
      </c>
      <c r="AY254" s="19" t="s">
        <v>221</v>
      </c>
      <c r="BE254" s="203">
        <f>IF(N254="základní",J254,0)</f>
        <v>0</v>
      </c>
      <c r="BF254" s="203">
        <f>IF(N254="snížená",J254,0)</f>
        <v>0</v>
      </c>
      <c r="BG254" s="203">
        <f>IF(N254="zákl. přenesená",J254,0)</f>
        <v>0</v>
      </c>
      <c r="BH254" s="203">
        <f>IF(N254="sníž. přenesená",J254,0)</f>
        <v>0</v>
      </c>
      <c r="BI254" s="203">
        <f>IF(N254="nulová",J254,0)</f>
        <v>0</v>
      </c>
      <c r="BJ254" s="19" t="s">
        <v>82</v>
      </c>
      <c r="BK254" s="203">
        <f>ROUND(I254*H254,2)</f>
        <v>0</v>
      </c>
      <c r="BL254" s="19" t="s">
        <v>1444</v>
      </c>
      <c r="BM254" s="202" t="s">
        <v>1870</v>
      </c>
    </row>
    <row r="255" spans="1:47" s="2" customFormat="1" ht="11.25">
      <c r="A255" s="36"/>
      <c r="B255" s="37"/>
      <c r="C255" s="38"/>
      <c r="D255" s="204" t="s">
        <v>229</v>
      </c>
      <c r="E255" s="38"/>
      <c r="F255" s="205" t="s">
        <v>1869</v>
      </c>
      <c r="G255" s="38"/>
      <c r="H255" s="38"/>
      <c r="I255" s="111"/>
      <c r="J255" s="38"/>
      <c r="K255" s="38"/>
      <c r="L255" s="41"/>
      <c r="M255" s="206"/>
      <c r="N255" s="207"/>
      <c r="O255" s="66"/>
      <c r="P255" s="66"/>
      <c r="Q255" s="66"/>
      <c r="R255" s="66"/>
      <c r="S255" s="66"/>
      <c r="T255" s="67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T255" s="19" t="s">
        <v>229</v>
      </c>
      <c r="AU255" s="19" t="s">
        <v>84</v>
      </c>
    </row>
    <row r="256" spans="1:65" s="2" customFormat="1" ht="16.5" customHeight="1">
      <c r="A256" s="36"/>
      <c r="B256" s="37"/>
      <c r="C256" s="191" t="s">
        <v>755</v>
      </c>
      <c r="D256" s="191" t="s">
        <v>223</v>
      </c>
      <c r="E256" s="192" t="s">
        <v>1871</v>
      </c>
      <c r="F256" s="193" t="s">
        <v>1872</v>
      </c>
      <c r="G256" s="194" t="s">
        <v>132</v>
      </c>
      <c r="H256" s="195">
        <v>1</v>
      </c>
      <c r="I256" s="196"/>
      <c r="J256" s="197">
        <f>ROUND(I256*H256,2)</f>
        <v>0</v>
      </c>
      <c r="K256" s="193" t="s">
        <v>537</v>
      </c>
      <c r="L256" s="41"/>
      <c r="M256" s="198" t="s">
        <v>21</v>
      </c>
      <c r="N256" s="199" t="s">
        <v>45</v>
      </c>
      <c r="O256" s="66"/>
      <c r="P256" s="200">
        <f>O256*H256</f>
        <v>0</v>
      </c>
      <c r="Q256" s="200">
        <v>0</v>
      </c>
      <c r="R256" s="200">
        <f>Q256*H256</f>
        <v>0</v>
      </c>
      <c r="S256" s="200">
        <v>0</v>
      </c>
      <c r="T256" s="201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202" t="s">
        <v>1444</v>
      </c>
      <c r="AT256" s="202" t="s">
        <v>223</v>
      </c>
      <c r="AU256" s="202" t="s">
        <v>84</v>
      </c>
      <c r="AY256" s="19" t="s">
        <v>221</v>
      </c>
      <c r="BE256" s="203">
        <f>IF(N256="základní",J256,0)</f>
        <v>0</v>
      </c>
      <c r="BF256" s="203">
        <f>IF(N256="snížená",J256,0)</f>
        <v>0</v>
      </c>
      <c r="BG256" s="203">
        <f>IF(N256="zákl. přenesená",J256,0)</f>
        <v>0</v>
      </c>
      <c r="BH256" s="203">
        <f>IF(N256="sníž. přenesená",J256,0)</f>
        <v>0</v>
      </c>
      <c r="BI256" s="203">
        <f>IF(N256="nulová",J256,0)</f>
        <v>0</v>
      </c>
      <c r="BJ256" s="19" t="s">
        <v>82</v>
      </c>
      <c r="BK256" s="203">
        <f>ROUND(I256*H256,2)</f>
        <v>0</v>
      </c>
      <c r="BL256" s="19" t="s">
        <v>1444</v>
      </c>
      <c r="BM256" s="202" t="s">
        <v>127</v>
      </c>
    </row>
    <row r="257" spans="1:47" s="2" customFormat="1" ht="11.25">
      <c r="A257" s="36"/>
      <c r="B257" s="37"/>
      <c r="C257" s="38"/>
      <c r="D257" s="204" t="s">
        <v>229</v>
      </c>
      <c r="E257" s="38"/>
      <c r="F257" s="205" t="s">
        <v>1872</v>
      </c>
      <c r="G257" s="38"/>
      <c r="H257" s="38"/>
      <c r="I257" s="111"/>
      <c r="J257" s="38"/>
      <c r="K257" s="38"/>
      <c r="L257" s="41"/>
      <c r="M257" s="206"/>
      <c r="N257" s="207"/>
      <c r="O257" s="66"/>
      <c r="P257" s="66"/>
      <c r="Q257" s="66"/>
      <c r="R257" s="66"/>
      <c r="S257" s="66"/>
      <c r="T257" s="67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T257" s="19" t="s">
        <v>229</v>
      </c>
      <c r="AU257" s="19" t="s">
        <v>84</v>
      </c>
    </row>
    <row r="258" spans="2:63" s="12" customFormat="1" ht="22.9" customHeight="1">
      <c r="B258" s="175"/>
      <c r="C258" s="176"/>
      <c r="D258" s="177" t="s">
        <v>73</v>
      </c>
      <c r="E258" s="189" t="s">
        <v>1217</v>
      </c>
      <c r="F258" s="189" t="s">
        <v>1873</v>
      </c>
      <c r="G258" s="176"/>
      <c r="H258" s="176"/>
      <c r="I258" s="179"/>
      <c r="J258" s="190">
        <f>BK258</f>
        <v>0</v>
      </c>
      <c r="K258" s="176"/>
      <c r="L258" s="181"/>
      <c r="M258" s="182"/>
      <c r="N258" s="183"/>
      <c r="O258" s="183"/>
      <c r="P258" s="184">
        <f>SUM(P259:P262)</f>
        <v>0</v>
      </c>
      <c r="Q258" s="183"/>
      <c r="R258" s="184">
        <f>SUM(R259:R262)</f>
        <v>0</v>
      </c>
      <c r="S258" s="183"/>
      <c r="T258" s="185">
        <f>SUM(T259:T262)</f>
        <v>0</v>
      </c>
      <c r="AR258" s="186" t="s">
        <v>84</v>
      </c>
      <c r="AT258" s="187" t="s">
        <v>73</v>
      </c>
      <c r="AU258" s="187" t="s">
        <v>82</v>
      </c>
      <c r="AY258" s="186" t="s">
        <v>221</v>
      </c>
      <c r="BK258" s="188">
        <f>SUM(BK259:BK262)</f>
        <v>0</v>
      </c>
    </row>
    <row r="259" spans="1:65" s="2" customFormat="1" ht="21.75" customHeight="1">
      <c r="A259" s="36"/>
      <c r="B259" s="37"/>
      <c r="C259" s="191" t="s">
        <v>762</v>
      </c>
      <c r="D259" s="191" t="s">
        <v>223</v>
      </c>
      <c r="E259" s="192" t="s">
        <v>1874</v>
      </c>
      <c r="F259" s="193" t="s">
        <v>1875</v>
      </c>
      <c r="G259" s="194" t="s">
        <v>108</v>
      </c>
      <c r="H259" s="195">
        <v>20</v>
      </c>
      <c r="I259" s="196"/>
      <c r="J259" s="197">
        <f>ROUND(I259*H259,2)</f>
        <v>0</v>
      </c>
      <c r="K259" s="193" t="s">
        <v>537</v>
      </c>
      <c r="L259" s="41"/>
      <c r="M259" s="198" t="s">
        <v>21</v>
      </c>
      <c r="N259" s="199" t="s">
        <v>45</v>
      </c>
      <c r="O259" s="66"/>
      <c r="P259" s="200">
        <f>O259*H259</f>
        <v>0</v>
      </c>
      <c r="Q259" s="200">
        <v>0</v>
      </c>
      <c r="R259" s="200">
        <f>Q259*H259</f>
        <v>0</v>
      </c>
      <c r="S259" s="200">
        <v>0</v>
      </c>
      <c r="T259" s="201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202" t="s">
        <v>311</v>
      </c>
      <c r="AT259" s="202" t="s">
        <v>223</v>
      </c>
      <c r="AU259" s="202" t="s">
        <v>84</v>
      </c>
      <c r="AY259" s="19" t="s">
        <v>221</v>
      </c>
      <c r="BE259" s="203">
        <f>IF(N259="základní",J259,0)</f>
        <v>0</v>
      </c>
      <c r="BF259" s="203">
        <f>IF(N259="snížená",J259,0)</f>
        <v>0</v>
      </c>
      <c r="BG259" s="203">
        <f>IF(N259="zákl. přenesená",J259,0)</f>
        <v>0</v>
      </c>
      <c r="BH259" s="203">
        <f>IF(N259="sníž. přenesená",J259,0)</f>
        <v>0</v>
      </c>
      <c r="BI259" s="203">
        <f>IF(N259="nulová",J259,0)</f>
        <v>0</v>
      </c>
      <c r="BJ259" s="19" t="s">
        <v>82</v>
      </c>
      <c r="BK259" s="203">
        <f>ROUND(I259*H259,2)</f>
        <v>0</v>
      </c>
      <c r="BL259" s="19" t="s">
        <v>311</v>
      </c>
      <c r="BM259" s="202" t="s">
        <v>1297</v>
      </c>
    </row>
    <row r="260" spans="1:47" s="2" customFormat="1" ht="19.5">
      <c r="A260" s="36"/>
      <c r="B260" s="37"/>
      <c r="C260" s="38"/>
      <c r="D260" s="204" t="s">
        <v>229</v>
      </c>
      <c r="E260" s="38"/>
      <c r="F260" s="205" t="s">
        <v>1875</v>
      </c>
      <c r="G260" s="38"/>
      <c r="H260" s="38"/>
      <c r="I260" s="111"/>
      <c r="J260" s="38"/>
      <c r="K260" s="38"/>
      <c r="L260" s="41"/>
      <c r="M260" s="206"/>
      <c r="N260" s="207"/>
      <c r="O260" s="66"/>
      <c r="P260" s="66"/>
      <c r="Q260" s="66"/>
      <c r="R260" s="66"/>
      <c r="S260" s="66"/>
      <c r="T260" s="67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T260" s="19" t="s">
        <v>229</v>
      </c>
      <c r="AU260" s="19" t="s">
        <v>84</v>
      </c>
    </row>
    <row r="261" spans="1:65" s="2" customFormat="1" ht="21.75" customHeight="1">
      <c r="A261" s="36"/>
      <c r="B261" s="37"/>
      <c r="C261" s="191" t="s">
        <v>767</v>
      </c>
      <c r="D261" s="191" t="s">
        <v>223</v>
      </c>
      <c r="E261" s="192" t="s">
        <v>1876</v>
      </c>
      <c r="F261" s="193" t="s">
        <v>1877</v>
      </c>
      <c r="G261" s="194" t="s">
        <v>108</v>
      </c>
      <c r="H261" s="195">
        <v>5</v>
      </c>
      <c r="I261" s="196"/>
      <c r="J261" s="197">
        <f>ROUND(I261*H261,2)</f>
        <v>0</v>
      </c>
      <c r="K261" s="193" t="s">
        <v>537</v>
      </c>
      <c r="L261" s="41"/>
      <c r="M261" s="198" t="s">
        <v>21</v>
      </c>
      <c r="N261" s="199" t="s">
        <v>45</v>
      </c>
      <c r="O261" s="66"/>
      <c r="P261" s="200">
        <f>O261*H261</f>
        <v>0</v>
      </c>
      <c r="Q261" s="200">
        <v>0</v>
      </c>
      <c r="R261" s="200">
        <f>Q261*H261</f>
        <v>0</v>
      </c>
      <c r="S261" s="200">
        <v>0</v>
      </c>
      <c r="T261" s="201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202" t="s">
        <v>311</v>
      </c>
      <c r="AT261" s="202" t="s">
        <v>223</v>
      </c>
      <c r="AU261" s="202" t="s">
        <v>84</v>
      </c>
      <c r="AY261" s="19" t="s">
        <v>221</v>
      </c>
      <c r="BE261" s="203">
        <f>IF(N261="základní",J261,0)</f>
        <v>0</v>
      </c>
      <c r="BF261" s="203">
        <f>IF(N261="snížená",J261,0)</f>
        <v>0</v>
      </c>
      <c r="BG261" s="203">
        <f>IF(N261="zákl. přenesená",J261,0)</f>
        <v>0</v>
      </c>
      <c r="BH261" s="203">
        <f>IF(N261="sníž. přenesená",J261,0)</f>
        <v>0</v>
      </c>
      <c r="BI261" s="203">
        <f>IF(N261="nulová",J261,0)</f>
        <v>0</v>
      </c>
      <c r="BJ261" s="19" t="s">
        <v>82</v>
      </c>
      <c r="BK261" s="203">
        <f>ROUND(I261*H261,2)</f>
        <v>0</v>
      </c>
      <c r="BL261" s="19" t="s">
        <v>311</v>
      </c>
      <c r="BM261" s="202" t="s">
        <v>1611</v>
      </c>
    </row>
    <row r="262" spans="1:47" s="2" customFormat="1" ht="19.5">
      <c r="A262" s="36"/>
      <c r="B262" s="37"/>
      <c r="C262" s="38"/>
      <c r="D262" s="204" t="s">
        <v>229</v>
      </c>
      <c r="E262" s="38"/>
      <c r="F262" s="205" t="s">
        <v>1877</v>
      </c>
      <c r="G262" s="38"/>
      <c r="H262" s="38"/>
      <c r="I262" s="111"/>
      <c r="J262" s="38"/>
      <c r="K262" s="38"/>
      <c r="L262" s="41"/>
      <c r="M262" s="206"/>
      <c r="N262" s="207"/>
      <c r="O262" s="66"/>
      <c r="P262" s="66"/>
      <c r="Q262" s="66"/>
      <c r="R262" s="66"/>
      <c r="S262" s="66"/>
      <c r="T262" s="67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T262" s="19" t="s">
        <v>229</v>
      </c>
      <c r="AU262" s="19" t="s">
        <v>84</v>
      </c>
    </row>
    <row r="263" spans="2:63" s="12" customFormat="1" ht="25.9" customHeight="1">
      <c r="B263" s="175"/>
      <c r="C263" s="176"/>
      <c r="D263" s="177" t="s">
        <v>73</v>
      </c>
      <c r="E263" s="178" t="s">
        <v>1878</v>
      </c>
      <c r="F263" s="178" t="s">
        <v>1879</v>
      </c>
      <c r="G263" s="176"/>
      <c r="H263" s="176"/>
      <c r="I263" s="179"/>
      <c r="J263" s="180">
        <f>BK263</f>
        <v>0</v>
      </c>
      <c r="K263" s="176"/>
      <c r="L263" s="181"/>
      <c r="M263" s="182"/>
      <c r="N263" s="183"/>
      <c r="O263" s="183"/>
      <c r="P263" s="184">
        <f>SUM(P264:P273)</f>
        <v>0</v>
      </c>
      <c r="Q263" s="183"/>
      <c r="R263" s="184">
        <f>SUM(R264:R273)</f>
        <v>0</v>
      </c>
      <c r="S263" s="183"/>
      <c r="T263" s="185">
        <f>SUM(T264:T273)</f>
        <v>0</v>
      </c>
      <c r="AR263" s="186" t="s">
        <v>227</v>
      </c>
      <c r="AT263" s="187" t="s">
        <v>73</v>
      </c>
      <c r="AU263" s="187" t="s">
        <v>74</v>
      </c>
      <c r="AY263" s="186" t="s">
        <v>221</v>
      </c>
      <c r="BK263" s="188">
        <f>SUM(BK264:BK273)</f>
        <v>0</v>
      </c>
    </row>
    <row r="264" spans="1:65" s="2" customFormat="1" ht="16.5" customHeight="1">
      <c r="A264" s="36"/>
      <c r="B264" s="37"/>
      <c r="C264" s="191" t="s">
        <v>772</v>
      </c>
      <c r="D264" s="191" t="s">
        <v>223</v>
      </c>
      <c r="E264" s="192" t="s">
        <v>1880</v>
      </c>
      <c r="F264" s="193" t="s">
        <v>1881</v>
      </c>
      <c r="G264" s="194" t="s">
        <v>1882</v>
      </c>
      <c r="H264" s="195">
        <v>8</v>
      </c>
      <c r="I264" s="196"/>
      <c r="J264" s="197">
        <f>ROUND(I264*H264,2)</f>
        <v>0</v>
      </c>
      <c r="K264" s="193" t="s">
        <v>537</v>
      </c>
      <c r="L264" s="41"/>
      <c r="M264" s="198" t="s">
        <v>21</v>
      </c>
      <c r="N264" s="199" t="s">
        <v>45</v>
      </c>
      <c r="O264" s="66"/>
      <c r="P264" s="200">
        <f>O264*H264</f>
        <v>0</v>
      </c>
      <c r="Q264" s="200">
        <v>0</v>
      </c>
      <c r="R264" s="200">
        <f>Q264*H264</f>
        <v>0</v>
      </c>
      <c r="S264" s="200">
        <v>0</v>
      </c>
      <c r="T264" s="201">
        <f>S264*H264</f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202" t="s">
        <v>227</v>
      </c>
      <c r="AT264" s="202" t="s">
        <v>223</v>
      </c>
      <c r="AU264" s="202" t="s">
        <v>82</v>
      </c>
      <c r="AY264" s="19" t="s">
        <v>221</v>
      </c>
      <c r="BE264" s="203">
        <f>IF(N264="základní",J264,0)</f>
        <v>0</v>
      </c>
      <c r="BF264" s="203">
        <f>IF(N264="snížená",J264,0)</f>
        <v>0</v>
      </c>
      <c r="BG264" s="203">
        <f>IF(N264="zákl. přenesená",J264,0)</f>
        <v>0</v>
      </c>
      <c r="BH264" s="203">
        <f>IF(N264="sníž. přenesená",J264,0)</f>
        <v>0</v>
      </c>
      <c r="BI264" s="203">
        <f>IF(N264="nulová",J264,0)</f>
        <v>0</v>
      </c>
      <c r="BJ264" s="19" t="s">
        <v>82</v>
      </c>
      <c r="BK264" s="203">
        <f>ROUND(I264*H264,2)</f>
        <v>0</v>
      </c>
      <c r="BL264" s="19" t="s">
        <v>227</v>
      </c>
      <c r="BM264" s="202" t="s">
        <v>1614</v>
      </c>
    </row>
    <row r="265" spans="1:47" s="2" customFormat="1" ht="11.25">
      <c r="A265" s="36"/>
      <c r="B265" s="37"/>
      <c r="C265" s="38"/>
      <c r="D265" s="204" t="s">
        <v>229</v>
      </c>
      <c r="E265" s="38"/>
      <c r="F265" s="205" t="s">
        <v>1881</v>
      </c>
      <c r="G265" s="38"/>
      <c r="H265" s="38"/>
      <c r="I265" s="111"/>
      <c r="J265" s="38"/>
      <c r="K265" s="38"/>
      <c r="L265" s="41"/>
      <c r="M265" s="206"/>
      <c r="N265" s="207"/>
      <c r="O265" s="66"/>
      <c r="P265" s="66"/>
      <c r="Q265" s="66"/>
      <c r="R265" s="66"/>
      <c r="S265" s="66"/>
      <c r="T265" s="67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T265" s="19" t="s">
        <v>229</v>
      </c>
      <c r="AU265" s="19" t="s">
        <v>82</v>
      </c>
    </row>
    <row r="266" spans="1:65" s="2" customFormat="1" ht="16.5" customHeight="1">
      <c r="A266" s="36"/>
      <c r="B266" s="37"/>
      <c r="C266" s="191" t="s">
        <v>777</v>
      </c>
      <c r="D266" s="191" t="s">
        <v>223</v>
      </c>
      <c r="E266" s="192" t="s">
        <v>1883</v>
      </c>
      <c r="F266" s="193" t="s">
        <v>1884</v>
      </c>
      <c r="G266" s="194" t="s">
        <v>1882</v>
      </c>
      <c r="H266" s="195">
        <v>8</v>
      </c>
      <c r="I266" s="196"/>
      <c r="J266" s="197">
        <f>ROUND(I266*H266,2)</f>
        <v>0</v>
      </c>
      <c r="K266" s="193" t="s">
        <v>537</v>
      </c>
      <c r="L266" s="41"/>
      <c r="M266" s="198" t="s">
        <v>21</v>
      </c>
      <c r="N266" s="199" t="s">
        <v>45</v>
      </c>
      <c r="O266" s="66"/>
      <c r="P266" s="200">
        <f>O266*H266</f>
        <v>0</v>
      </c>
      <c r="Q266" s="200">
        <v>0</v>
      </c>
      <c r="R266" s="200">
        <f>Q266*H266</f>
        <v>0</v>
      </c>
      <c r="S266" s="200">
        <v>0</v>
      </c>
      <c r="T266" s="201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202" t="s">
        <v>227</v>
      </c>
      <c r="AT266" s="202" t="s">
        <v>223</v>
      </c>
      <c r="AU266" s="202" t="s">
        <v>82</v>
      </c>
      <c r="AY266" s="19" t="s">
        <v>221</v>
      </c>
      <c r="BE266" s="203">
        <f>IF(N266="základní",J266,0)</f>
        <v>0</v>
      </c>
      <c r="BF266" s="203">
        <f>IF(N266="snížená",J266,0)</f>
        <v>0</v>
      </c>
      <c r="BG266" s="203">
        <f>IF(N266="zákl. přenesená",J266,0)</f>
        <v>0</v>
      </c>
      <c r="BH266" s="203">
        <f>IF(N266="sníž. přenesená",J266,0)</f>
        <v>0</v>
      </c>
      <c r="BI266" s="203">
        <f>IF(N266="nulová",J266,0)</f>
        <v>0</v>
      </c>
      <c r="BJ266" s="19" t="s">
        <v>82</v>
      </c>
      <c r="BK266" s="203">
        <f>ROUND(I266*H266,2)</f>
        <v>0</v>
      </c>
      <c r="BL266" s="19" t="s">
        <v>227</v>
      </c>
      <c r="BM266" s="202" t="s">
        <v>1615</v>
      </c>
    </row>
    <row r="267" spans="1:47" s="2" customFormat="1" ht="11.25">
      <c r="A267" s="36"/>
      <c r="B267" s="37"/>
      <c r="C267" s="38"/>
      <c r="D267" s="204" t="s">
        <v>229</v>
      </c>
      <c r="E267" s="38"/>
      <c r="F267" s="205" t="s">
        <v>1884</v>
      </c>
      <c r="G267" s="38"/>
      <c r="H267" s="38"/>
      <c r="I267" s="111"/>
      <c r="J267" s="38"/>
      <c r="K267" s="38"/>
      <c r="L267" s="41"/>
      <c r="M267" s="206"/>
      <c r="N267" s="207"/>
      <c r="O267" s="66"/>
      <c r="P267" s="66"/>
      <c r="Q267" s="66"/>
      <c r="R267" s="66"/>
      <c r="S267" s="66"/>
      <c r="T267" s="67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T267" s="19" t="s">
        <v>229</v>
      </c>
      <c r="AU267" s="19" t="s">
        <v>82</v>
      </c>
    </row>
    <row r="268" spans="1:65" s="2" customFormat="1" ht="21.75" customHeight="1">
      <c r="A268" s="36"/>
      <c r="B268" s="37"/>
      <c r="C268" s="191" t="s">
        <v>782</v>
      </c>
      <c r="D268" s="191" t="s">
        <v>223</v>
      </c>
      <c r="E268" s="192" t="s">
        <v>1885</v>
      </c>
      <c r="F268" s="193" t="s">
        <v>1886</v>
      </c>
      <c r="G268" s="194" t="s">
        <v>1882</v>
      </c>
      <c r="H268" s="195">
        <v>8</v>
      </c>
      <c r="I268" s="196"/>
      <c r="J268" s="197">
        <f>ROUND(I268*H268,2)</f>
        <v>0</v>
      </c>
      <c r="K268" s="193" t="s">
        <v>537</v>
      </c>
      <c r="L268" s="41"/>
      <c r="M268" s="198" t="s">
        <v>21</v>
      </c>
      <c r="N268" s="199" t="s">
        <v>45</v>
      </c>
      <c r="O268" s="66"/>
      <c r="P268" s="200">
        <f>O268*H268</f>
        <v>0</v>
      </c>
      <c r="Q268" s="200">
        <v>0</v>
      </c>
      <c r="R268" s="200">
        <f>Q268*H268</f>
        <v>0</v>
      </c>
      <c r="S268" s="200">
        <v>0</v>
      </c>
      <c r="T268" s="201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202" t="s">
        <v>227</v>
      </c>
      <c r="AT268" s="202" t="s">
        <v>223</v>
      </c>
      <c r="AU268" s="202" t="s">
        <v>82</v>
      </c>
      <c r="AY268" s="19" t="s">
        <v>221</v>
      </c>
      <c r="BE268" s="203">
        <f>IF(N268="základní",J268,0)</f>
        <v>0</v>
      </c>
      <c r="BF268" s="203">
        <f>IF(N268="snížená",J268,0)</f>
        <v>0</v>
      </c>
      <c r="BG268" s="203">
        <f>IF(N268="zákl. přenesená",J268,0)</f>
        <v>0</v>
      </c>
      <c r="BH268" s="203">
        <f>IF(N268="sníž. přenesená",J268,0)</f>
        <v>0</v>
      </c>
      <c r="BI268" s="203">
        <f>IF(N268="nulová",J268,0)</f>
        <v>0</v>
      </c>
      <c r="BJ268" s="19" t="s">
        <v>82</v>
      </c>
      <c r="BK268" s="203">
        <f>ROUND(I268*H268,2)</f>
        <v>0</v>
      </c>
      <c r="BL268" s="19" t="s">
        <v>227</v>
      </c>
      <c r="BM268" s="202" t="s">
        <v>1620</v>
      </c>
    </row>
    <row r="269" spans="1:47" s="2" customFormat="1" ht="19.5">
      <c r="A269" s="36"/>
      <c r="B269" s="37"/>
      <c r="C269" s="38"/>
      <c r="D269" s="204" t="s">
        <v>229</v>
      </c>
      <c r="E269" s="38"/>
      <c r="F269" s="205" t="s">
        <v>1886</v>
      </c>
      <c r="G269" s="38"/>
      <c r="H269" s="38"/>
      <c r="I269" s="111"/>
      <c r="J269" s="38"/>
      <c r="K269" s="38"/>
      <c r="L269" s="41"/>
      <c r="M269" s="206"/>
      <c r="N269" s="207"/>
      <c r="O269" s="66"/>
      <c r="P269" s="66"/>
      <c r="Q269" s="66"/>
      <c r="R269" s="66"/>
      <c r="S269" s="66"/>
      <c r="T269" s="67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T269" s="19" t="s">
        <v>229</v>
      </c>
      <c r="AU269" s="19" t="s">
        <v>82</v>
      </c>
    </row>
    <row r="270" spans="1:65" s="2" customFormat="1" ht="16.5" customHeight="1">
      <c r="A270" s="36"/>
      <c r="B270" s="37"/>
      <c r="C270" s="191" t="s">
        <v>788</v>
      </c>
      <c r="D270" s="191" t="s">
        <v>223</v>
      </c>
      <c r="E270" s="192" t="s">
        <v>1887</v>
      </c>
      <c r="F270" s="193" t="s">
        <v>1888</v>
      </c>
      <c r="G270" s="194" t="s">
        <v>1882</v>
      </c>
      <c r="H270" s="195">
        <v>24</v>
      </c>
      <c r="I270" s="196"/>
      <c r="J270" s="197">
        <f>ROUND(I270*H270,2)</f>
        <v>0</v>
      </c>
      <c r="K270" s="193" t="s">
        <v>537</v>
      </c>
      <c r="L270" s="41"/>
      <c r="M270" s="198" t="s">
        <v>21</v>
      </c>
      <c r="N270" s="199" t="s">
        <v>45</v>
      </c>
      <c r="O270" s="66"/>
      <c r="P270" s="200">
        <f>O270*H270</f>
        <v>0</v>
      </c>
      <c r="Q270" s="200">
        <v>0</v>
      </c>
      <c r="R270" s="200">
        <f>Q270*H270</f>
        <v>0</v>
      </c>
      <c r="S270" s="200">
        <v>0</v>
      </c>
      <c r="T270" s="201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202" t="s">
        <v>227</v>
      </c>
      <c r="AT270" s="202" t="s">
        <v>223</v>
      </c>
      <c r="AU270" s="202" t="s">
        <v>82</v>
      </c>
      <c r="AY270" s="19" t="s">
        <v>221</v>
      </c>
      <c r="BE270" s="203">
        <f>IF(N270="základní",J270,0)</f>
        <v>0</v>
      </c>
      <c r="BF270" s="203">
        <f>IF(N270="snížená",J270,0)</f>
        <v>0</v>
      </c>
      <c r="BG270" s="203">
        <f>IF(N270="zákl. přenesená",J270,0)</f>
        <v>0</v>
      </c>
      <c r="BH270" s="203">
        <f>IF(N270="sníž. přenesená",J270,0)</f>
        <v>0</v>
      </c>
      <c r="BI270" s="203">
        <f>IF(N270="nulová",J270,0)</f>
        <v>0</v>
      </c>
      <c r="BJ270" s="19" t="s">
        <v>82</v>
      </c>
      <c r="BK270" s="203">
        <f>ROUND(I270*H270,2)</f>
        <v>0</v>
      </c>
      <c r="BL270" s="19" t="s">
        <v>227</v>
      </c>
      <c r="BM270" s="202" t="s">
        <v>1623</v>
      </c>
    </row>
    <row r="271" spans="1:47" s="2" customFormat="1" ht="11.25">
      <c r="A271" s="36"/>
      <c r="B271" s="37"/>
      <c r="C271" s="38"/>
      <c r="D271" s="204" t="s">
        <v>229</v>
      </c>
      <c r="E271" s="38"/>
      <c r="F271" s="205" t="s">
        <v>1888</v>
      </c>
      <c r="G271" s="38"/>
      <c r="H271" s="38"/>
      <c r="I271" s="111"/>
      <c r="J271" s="38"/>
      <c r="K271" s="38"/>
      <c r="L271" s="41"/>
      <c r="M271" s="206"/>
      <c r="N271" s="207"/>
      <c r="O271" s="66"/>
      <c r="P271" s="66"/>
      <c r="Q271" s="66"/>
      <c r="R271" s="66"/>
      <c r="S271" s="66"/>
      <c r="T271" s="67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T271" s="19" t="s">
        <v>229</v>
      </c>
      <c r="AU271" s="19" t="s">
        <v>82</v>
      </c>
    </row>
    <row r="272" spans="1:65" s="2" customFormat="1" ht="21.75" customHeight="1">
      <c r="A272" s="36"/>
      <c r="B272" s="37"/>
      <c r="C272" s="191" t="s">
        <v>794</v>
      </c>
      <c r="D272" s="191" t="s">
        <v>223</v>
      </c>
      <c r="E272" s="192" t="s">
        <v>1889</v>
      </c>
      <c r="F272" s="193" t="s">
        <v>1890</v>
      </c>
      <c r="G272" s="194" t="s">
        <v>1882</v>
      </c>
      <c r="H272" s="195">
        <v>24</v>
      </c>
      <c r="I272" s="196"/>
      <c r="J272" s="197">
        <f>ROUND(I272*H272,2)</f>
        <v>0</v>
      </c>
      <c r="K272" s="193" t="s">
        <v>537</v>
      </c>
      <c r="L272" s="41"/>
      <c r="M272" s="198" t="s">
        <v>21</v>
      </c>
      <c r="N272" s="199" t="s">
        <v>45</v>
      </c>
      <c r="O272" s="66"/>
      <c r="P272" s="200">
        <f>O272*H272</f>
        <v>0</v>
      </c>
      <c r="Q272" s="200">
        <v>0</v>
      </c>
      <c r="R272" s="200">
        <f>Q272*H272</f>
        <v>0</v>
      </c>
      <c r="S272" s="200">
        <v>0</v>
      </c>
      <c r="T272" s="201">
        <f>S272*H272</f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202" t="s">
        <v>227</v>
      </c>
      <c r="AT272" s="202" t="s">
        <v>223</v>
      </c>
      <c r="AU272" s="202" t="s">
        <v>82</v>
      </c>
      <c r="AY272" s="19" t="s">
        <v>221</v>
      </c>
      <c r="BE272" s="203">
        <f>IF(N272="základní",J272,0)</f>
        <v>0</v>
      </c>
      <c r="BF272" s="203">
        <f>IF(N272="snížená",J272,0)</f>
        <v>0</v>
      </c>
      <c r="BG272" s="203">
        <f>IF(N272="zákl. přenesená",J272,0)</f>
        <v>0</v>
      </c>
      <c r="BH272" s="203">
        <f>IF(N272="sníž. přenesená",J272,0)</f>
        <v>0</v>
      </c>
      <c r="BI272" s="203">
        <f>IF(N272="nulová",J272,0)</f>
        <v>0</v>
      </c>
      <c r="BJ272" s="19" t="s">
        <v>82</v>
      </c>
      <c r="BK272" s="203">
        <f>ROUND(I272*H272,2)</f>
        <v>0</v>
      </c>
      <c r="BL272" s="19" t="s">
        <v>227</v>
      </c>
      <c r="BM272" s="202" t="s">
        <v>1626</v>
      </c>
    </row>
    <row r="273" spans="1:47" s="2" customFormat="1" ht="19.5">
      <c r="A273" s="36"/>
      <c r="B273" s="37"/>
      <c r="C273" s="38"/>
      <c r="D273" s="204" t="s">
        <v>229</v>
      </c>
      <c r="E273" s="38"/>
      <c r="F273" s="205" t="s">
        <v>1890</v>
      </c>
      <c r="G273" s="38"/>
      <c r="H273" s="38"/>
      <c r="I273" s="111"/>
      <c r="J273" s="38"/>
      <c r="K273" s="38"/>
      <c r="L273" s="41"/>
      <c r="M273" s="265"/>
      <c r="N273" s="266"/>
      <c r="O273" s="267"/>
      <c r="P273" s="267"/>
      <c r="Q273" s="267"/>
      <c r="R273" s="267"/>
      <c r="S273" s="267"/>
      <c r="T273" s="268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T273" s="19" t="s">
        <v>229</v>
      </c>
      <c r="AU273" s="19" t="s">
        <v>82</v>
      </c>
    </row>
    <row r="274" spans="1:31" s="2" customFormat="1" ht="6.95" customHeight="1">
      <c r="A274" s="36"/>
      <c r="B274" s="49"/>
      <c r="C274" s="50"/>
      <c r="D274" s="50"/>
      <c r="E274" s="50"/>
      <c r="F274" s="50"/>
      <c r="G274" s="50"/>
      <c r="H274" s="50"/>
      <c r="I274" s="140"/>
      <c r="J274" s="50"/>
      <c r="K274" s="50"/>
      <c r="L274" s="41"/>
      <c r="M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</row>
  </sheetData>
  <sheetProtection algorithmName="SHA-512" hashValue="MKsZaWNCBcfim8GRiNY6BxOOotrIueZIBcteq/DAPsVtA2Zw4VUmBm0T5DvMALvBOl7kFNFY1w2PfcinNzYJ/g==" saltValue="7+++N396Nt6kOKsR23cWAflr8uaH7fmfmn+XRhYZjlMffIglcvLIBKZNrNTZWMclzadAa5DHCHz5RPcMvyrhyQ==" spinCount="100000" sheet="1" objects="1" scenarios="1" formatColumns="0" formatRows="0" autoFilter="0"/>
  <autoFilter ref="C87:K273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3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AT2" s="19" t="s">
        <v>96</v>
      </c>
    </row>
    <row r="3" spans="2:46" s="1" customFormat="1" ht="6.95" customHeight="1">
      <c r="B3" s="105"/>
      <c r="C3" s="106"/>
      <c r="D3" s="106"/>
      <c r="E3" s="106"/>
      <c r="F3" s="106"/>
      <c r="G3" s="106"/>
      <c r="H3" s="106"/>
      <c r="I3" s="107"/>
      <c r="J3" s="106"/>
      <c r="K3" s="106"/>
      <c r="L3" s="22"/>
      <c r="AT3" s="19" t="s">
        <v>84</v>
      </c>
    </row>
    <row r="4" spans="2:46" s="1" customFormat="1" ht="24.95" customHeight="1">
      <c r="B4" s="22"/>
      <c r="D4" s="108" t="s">
        <v>112</v>
      </c>
      <c r="I4" s="103"/>
      <c r="L4" s="22"/>
      <c r="M4" s="109" t="s">
        <v>10</v>
      </c>
      <c r="AT4" s="19" t="s">
        <v>4</v>
      </c>
    </row>
    <row r="5" spans="2:12" s="1" customFormat="1" ht="6.95" customHeight="1">
      <c r="B5" s="22"/>
      <c r="I5" s="103"/>
      <c r="L5" s="22"/>
    </row>
    <row r="6" spans="2:12" s="1" customFormat="1" ht="12" customHeight="1">
      <c r="B6" s="22"/>
      <c r="D6" s="110" t="s">
        <v>16</v>
      </c>
      <c r="I6" s="103"/>
      <c r="L6" s="22"/>
    </row>
    <row r="7" spans="2:12" s="1" customFormat="1" ht="16.5" customHeight="1">
      <c r="B7" s="22"/>
      <c r="E7" s="402" t="str">
        <f>'Rekapitulace stavby'!K6</f>
        <v>Rekonstrukce 3.NP ZŠ a MŠ Kořenského</v>
      </c>
      <c r="F7" s="403"/>
      <c r="G7" s="403"/>
      <c r="H7" s="403"/>
      <c r="I7" s="103"/>
      <c r="L7" s="22"/>
    </row>
    <row r="8" spans="1:31" s="2" customFormat="1" ht="12" customHeight="1">
      <c r="A8" s="36"/>
      <c r="B8" s="41"/>
      <c r="C8" s="36"/>
      <c r="D8" s="110" t="s">
        <v>122</v>
      </c>
      <c r="E8" s="36"/>
      <c r="F8" s="36"/>
      <c r="G8" s="36"/>
      <c r="H8" s="36"/>
      <c r="I8" s="111"/>
      <c r="J8" s="36"/>
      <c r="K8" s="36"/>
      <c r="L8" s="112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04" t="s">
        <v>1891</v>
      </c>
      <c r="F9" s="405"/>
      <c r="G9" s="405"/>
      <c r="H9" s="405"/>
      <c r="I9" s="111"/>
      <c r="J9" s="36"/>
      <c r="K9" s="36"/>
      <c r="L9" s="112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111"/>
      <c r="J10" s="36"/>
      <c r="K10" s="36"/>
      <c r="L10" s="112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0" t="s">
        <v>18</v>
      </c>
      <c r="E11" s="36"/>
      <c r="F11" s="113" t="s">
        <v>21</v>
      </c>
      <c r="G11" s="36"/>
      <c r="H11" s="36"/>
      <c r="I11" s="114" t="s">
        <v>20</v>
      </c>
      <c r="J11" s="113" t="s">
        <v>21</v>
      </c>
      <c r="K11" s="36"/>
      <c r="L11" s="112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0" t="s">
        <v>22</v>
      </c>
      <c r="E12" s="36"/>
      <c r="F12" s="113" t="s">
        <v>23</v>
      </c>
      <c r="G12" s="36"/>
      <c r="H12" s="36"/>
      <c r="I12" s="114" t="s">
        <v>24</v>
      </c>
      <c r="J12" s="115" t="str">
        <f>'Rekapitulace stavby'!AN8</f>
        <v>27. 5. 2020</v>
      </c>
      <c r="K12" s="36"/>
      <c r="L12" s="112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111"/>
      <c r="J13" s="36"/>
      <c r="K13" s="36"/>
      <c r="L13" s="112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0" t="s">
        <v>26</v>
      </c>
      <c r="E14" s="36"/>
      <c r="F14" s="36"/>
      <c r="G14" s="36"/>
      <c r="H14" s="36"/>
      <c r="I14" s="114" t="s">
        <v>27</v>
      </c>
      <c r="J14" s="113" t="str">
        <f>IF('Rekapitulace stavby'!AN10="","",'Rekapitulace stavby'!AN10)</f>
        <v/>
      </c>
      <c r="K14" s="36"/>
      <c r="L14" s="112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3" t="str">
        <f>IF('Rekapitulace stavby'!E11="","",'Rekapitulace stavby'!E11)</f>
        <v xml:space="preserve"> </v>
      </c>
      <c r="F15" s="36"/>
      <c r="G15" s="36"/>
      <c r="H15" s="36"/>
      <c r="I15" s="114" t="s">
        <v>29</v>
      </c>
      <c r="J15" s="113" t="str">
        <f>IF('Rekapitulace stavby'!AN11="","",'Rekapitulace stavby'!AN11)</f>
        <v/>
      </c>
      <c r="K15" s="36"/>
      <c r="L15" s="112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111"/>
      <c r="J16" s="36"/>
      <c r="K16" s="36"/>
      <c r="L16" s="112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0" t="s">
        <v>30</v>
      </c>
      <c r="E17" s="36"/>
      <c r="F17" s="36"/>
      <c r="G17" s="36"/>
      <c r="H17" s="36"/>
      <c r="I17" s="114" t="s">
        <v>27</v>
      </c>
      <c r="J17" s="32" t="str">
        <f>'Rekapitulace stavby'!AN13</f>
        <v>Vyplň údaj</v>
      </c>
      <c r="K17" s="36"/>
      <c r="L17" s="112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6" t="str">
        <f>'Rekapitulace stavby'!E14</f>
        <v>Vyplň údaj</v>
      </c>
      <c r="F18" s="407"/>
      <c r="G18" s="407"/>
      <c r="H18" s="407"/>
      <c r="I18" s="114" t="s">
        <v>29</v>
      </c>
      <c r="J18" s="32" t="str">
        <f>'Rekapitulace stavby'!AN14</f>
        <v>Vyplň údaj</v>
      </c>
      <c r="K18" s="36"/>
      <c r="L18" s="112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111"/>
      <c r="J19" s="36"/>
      <c r="K19" s="36"/>
      <c r="L19" s="112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0" t="s">
        <v>32</v>
      </c>
      <c r="E20" s="36"/>
      <c r="F20" s="36"/>
      <c r="G20" s="36"/>
      <c r="H20" s="36"/>
      <c r="I20" s="114" t="s">
        <v>27</v>
      </c>
      <c r="J20" s="113" t="str">
        <f>IF('Rekapitulace stavby'!AN16="","",'Rekapitulace stavby'!AN16)</f>
        <v/>
      </c>
      <c r="K20" s="36"/>
      <c r="L20" s="112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3" t="str">
        <f>IF('Rekapitulace stavby'!E17="","",'Rekapitulace stavby'!E17)</f>
        <v xml:space="preserve"> </v>
      </c>
      <c r="F21" s="36"/>
      <c r="G21" s="36"/>
      <c r="H21" s="36"/>
      <c r="I21" s="114" t="s">
        <v>29</v>
      </c>
      <c r="J21" s="113" t="str">
        <f>IF('Rekapitulace stavby'!AN17="","",'Rekapitulace stavby'!AN17)</f>
        <v/>
      </c>
      <c r="K21" s="36"/>
      <c r="L21" s="112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111"/>
      <c r="J22" s="36"/>
      <c r="K22" s="36"/>
      <c r="L22" s="112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0" t="s">
        <v>34</v>
      </c>
      <c r="E23" s="36"/>
      <c r="F23" s="36"/>
      <c r="G23" s="36"/>
      <c r="H23" s="36"/>
      <c r="I23" s="114" t="s">
        <v>27</v>
      </c>
      <c r="J23" s="113" t="s">
        <v>35</v>
      </c>
      <c r="K23" s="36"/>
      <c r="L23" s="112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3" t="s">
        <v>36</v>
      </c>
      <c r="F24" s="36"/>
      <c r="G24" s="36"/>
      <c r="H24" s="36"/>
      <c r="I24" s="114" t="s">
        <v>29</v>
      </c>
      <c r="J24" s="113" t="s">
        <v>37</v>
      </c>
      <c r="K24" s="36"/>
      <c r="L24" s="112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111"/>
      <c r="J25" s="36"/>
      <c r="K25" s="36"/>
      <c r="L25" s="112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0" t="s">
        <v>38</v>
      </c>
      <c r="E26" s="36"/>
      <c r="F26" s="36"/>
      <c r="G26" s="36"/>
      <c r="H26" s="36"/>
      <c r="I26" s="111"/>
      <c r="J26" s="36"/>
      <c r="K26" s="36"/>
      <c r="L26" s="112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83.25" customHeight="1">
      <c r="A27" s="116"/>
      <c r="B27" s="117"/>
      <c r="C27" s="116"/>
      <c r="D27" s="116"/>
      <c r="E27" s="408" t="s">
        <v>39</v>
      </c>
      <c r="F27" s="408"/>
      <c r="G27" s="408"/>
      <c r="H27" s="408"/>
      <c r="I27" s="118"/>
      <c r="J27" s="116"/>
      <c r="K27" s="116"/>
      <c r="L27" s="119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111"/>
      <c r="J28" s="36"/>
      <c r="K28" s="36"/>
      <c r="L28" s="112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1"/>
      <c r="E29" s="121"/>
      <c r="F29" s="121"/>
      <c r="G29" s="121"/>
      <c r="H29" s="121"/>
      <c r="I29" s="122"/>
      <c r="J29" s="121"/>
      <c r="K29" s="121"/>
      <c r="L29" s="112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3" t="s">
        <v>40</v>
      </c>
      <c r="E30" s="36"/>
      <c r="F30" s="36"/>
      <c r="G30" s="36"/>
      <c r="H30" s="36"/>
      <c r="I30" s="111"/>
      <c r="J30" s="124">
        <f>ROUND(J80,2)</f>
        <v>0</v>
      </c>
      <c r="K30" s="36"/>
      <c r="L30" s="112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1"/>
      <c r="E31" s="121"/>
      <c r="F31" s="121"/>
      <c r="G31" s="121"/>
      <c r="H31" s="121"/>
      <c r="I31" s="122"/>
      <c r="J31" s="121"/>
      <c r="K31" s="121"/>
      <c r="L31" s="112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5" t="s">
        <v>42</v>
      </c>
      <c r="G32" s="36"/>
      <c r="H32" s="36"/>
      <c r="I32" s="126" t="s">
        <v>41</v>
      </c>
      <c r="J32" s="125" t="s">
        <v>43</v>
      </c>
      <c r="K32" s="36"/>
      <c r="L32" s="112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7" t="s">
        <v>44</v>
      </c>
      <c r="E33" s="110" t="s">
        <v>45</v>
      </c>
      <c r="F33" s="128">
        <f>ROUND((SUM(BE80:BE131)),2)</f>
        <v>0</v>
      </c>
      <c r="G33" s="36"/>
      <c r="H33" s="36"/>
      <c r="I33" s="129">
        <v>0.21</v>
      </c>
      <c r="J33" s="128">
        <f>ROUND(((SUM(BE80:BE131))*I33),2)</f>
        <v>0</v>
      </c>
      <c r="K33" s="36"/>
      <c r="L33" s="112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10" t="s">
        <v>46</v>
      </c>
      <c r="F34" s="128">
        <f>ROUND((SUM(BF80:BF131)),2)</f>
        <v>0</v>
      </c>
      <c r="G34" s="36"/>
      <c r="H34" s="36"/>
      <c r="I34" s="129">
        <v>0.15</v>
      </c>
      <c r="J34" s="128">
        <f>ROUND(((SUM(BF80:BF131))*I34),2)</f>
        <v>0</v>
      </c>
      <c r="K34" s="36"/>
      <c r="L34" s="112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10" t="s">
        <v>47</v>
      </c>
      <c r="F35" s="128">
        <f>ROUND((SUM(BG80:BG131)),2)</f>
        <v>0</v>
      </c>
      <c r="G35" s="36"/>
      <c r="H35" s="36"/>
      <c r="I35" s="129">
        <v>0.21</v>
      </c>
      <c r="J35" s="128">
        <f>0</f>
        <v>0</v>
      </c>
      <c r="K35" s="36"/>
      <c r="L35" s="112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10" t="s">
        <v>48</v>
      </c>
      <c r="F36" s="128">
        <f>ROUND((SUM(BH80:BH131)),2)</f>
        <v>0</v>
      </c>
      <c r="G36" s="36"/>
      <c r="H36" s="36"/>
      <c r="I36" s="129">
        <v>0.15</v>
      </c>
      <c r="J36" s="128">
        <f>0</f>
        <v>0</v>
      </c>
      <c r="K36" s="36"/>
      <c r="L36" s="112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0" t="s">
        <v>49</v>
      </c>
      <c r="F37" s="128">
        <f>ROUND((SUM(BI80:BI131)),2)</f>
        <v>0</v>
      </c>
      <c r="G37" s="36"/>
      <c r="H37" s="36"/>
      <c r="I37" s="129">
        <v>0</v>
      </c>
      <c r="J37" s="128">
        <f>0</f>
        <v>0</v>
      </c>
      <c r="K37" s="36"/>
      <c r="L37" s="112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111"/>
      <c r="J38" s="36"/>
      <c r="K38" s="36"/>
      <c r="L38" s="112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0"/>
      <c r="D39" s="131" t="s">
        <v>50</v>
      </c>
      <c r="E39" s="132"/>
      <c r="F39" s="132"/>
      <c r="G39" s="133" t="s">
        <v>51</v>
      </c>
      <c r="H39" s="134" t="s">
        <v>52</v>
      </c>
      <c r="I39" s="135"/>
      <c r="J39" s="136">
        <f>SUM(J30:J37)</f>
        <v>0</v>
      </c>
      <c r="K39" s="137"/>
      <c r="L39" s="112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8"/>
      <c r="C40" s="139"/>
      <c r="D40" s="139"/>
      <c r="E40" s="139"/>
      <c r="F40" s="139"/>
      <c r="G40" s="139"/>
      <c r="H40" s="139"/>
      <c r="I40" s="140"/>
      <c r="J40" s="139"/>
      <c r="K40" s="139"/>
      <c r="L40" s="112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41"/>
      <c r="C44" s="142"/>
      <c r="D44" s="142"/>
      <c r="E44" s="142"/>
      <c r="F44" s="142"/>
      <c r="G44" s="142"/>
      <c r="H44" s="142"/>
      <c r="I44" s="143"/>
      <c r="J44" s="142"/>
      <c r="K44" s="142"/>
      <c r="L44" s="112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183</v>
      </c>
      <c r="D45" s="38"/>
      <c r="E45" s="38"/>
      <c r="F45" s="38"/>
      <c r="G45" s="38"/>
      <c r="H45" s="38"/>
      <c r="I45" s="111"/>
      <c r="J45" s="38"/>
      <c r="K45" s="38"/>
      <c r="L45" s="112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111"/>
      <c r="J46" s="38"/>
      <c r="K46" s="38"/>
      <c r="L46" s="112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111"/>
      <c r="J47" s="38"/>
      <c r="K47" s="38"/>
      <c r="L47" s="112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9" t="str">
        <f>E7</f>
        <v>Rekonstrukce 3.NP ZŠ a MŠ Kořenského</v>
      </c>
      <c r="F48" s="410"/>
      <c r="G48" s="410"/>
      <c r="H48" s="410"/>
      <c r="I48" s="111"/>
      <c r="J48" s="38"/>
      <c r="K48" s="38"/>
      <c r="L48" s="112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122</v>
      </c>
      <c r="D49" s="38"/>
      <c r="E49" s="38"/>
      <c r="F49" s="38"/>
      <c r="G49" s="38"/>
      <c r="H49" s="38"/>
      <c r="I49" s="111"/>
      <c r="J49" s="38"/>
      <c r="K49" s="38"/>
      <c r="L49" s="112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2" t="str">
        <f>E9</f>
        <v>J00 - Zařízení silnoproudé elektrotechniky</v>
      </c>
      <c r="F50" s="411"/>
      <c r="G50" s="411"/>
      <c r="H50" s="411"/>
      <c r="I50" s="111"/>
      <c r="J50" s="38"/>
      <c r="K50" s="38"/>
      <c r="L50" s="112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111"/>
      <c r="J51" s="38"/>
      <c r="K51" s="38"/>
      <c r="L51" s="112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22</v>
      </c>
      <c r="D52" s="38"/>
      <c r="E52" s="38"/>
      <c r="F52" s="29" t="str">
        <f>F12</f>
        <v>Pod Žvahovem 463/21</v>
      </c>
      <c r="G52" s="38"/>
      <c r="H52" s="38"/>
      <c r="I52" s="114" t="s">
        <v>24</v>
      </c>
      <c r="J52" s="61" t="str">
        <f>IF(J12="","",J12)</f>
        <v>27. 5. 2020</v>
      </c>
      <c r="K52" s="38"/>
      <c r="L52" s="112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111"/>
      <c r="J53" s="38"/>
      <c r="K53" s="38"/>
      <c r="L53" s="112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1" t="s">
        <v>26</v>
      </c>
      <c r="D54" s="38"/>
      <c r="E54" s="38"/>
      <c r="F54" s="29" t="str">
        <f>E15</f>
        <v xml:space="preserve"> </v>
      </c>
      <c r="G54" s="38"/>
      <c r="H54" s="38"/>
      <c r="I54" s="114" t="s">
        <v>32</v>
      </c>
      <c r="J54" s="34" t="str">
        <f>E21</f>
        <v xml:space="preserve"> </v>
      </c>
      <c r="K54" s="38"/>
      <c r="L54" s="112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25.7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114" t="s">
        <v>34</v>
      </c>
      <c r="J55" s="34" t="str">
        <f>E24</f>
        <v>VPÚ DECO Praha, a.s.</v>
      </c>
      <c r="K55" s="38"/>
      <c r="L55" s="112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1"/>
      <c r="J56" s="38"/>
      <c r="K56" s="38"/>
      <c r="L56" s="112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44" t="s">
        <v>184</v>
      </c>
      <c r="D57" s="145"/>
      <c r="E57" s="145"/>
      <c r="F57" s="145"/>
      <c r="G57" s="145"/>
      <c r="H57" s="145"/>
      <c r="I57" s="146"/>
      <c r="J57" s="147" t="s">
        <v>185</v>
      </c>
      <c r="K57" s="145"/>
      <c r="L57" s="112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1"/>
      <c r="J58" s="38"/>
      <c r="K58" s="38"/>
      <c r="L58" s="112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48" t="s">
        <v>72</v>
      </c>
      <c r="D59" s="38"/>
      <c r="E59" s="38"/>
      <c r="F59" s="38"/>
      <c r="G59" s="38"/>
      <c r="H59" s="38"/>
      <c r="I59" s="111"/>
      <c r="J59" s="79">
        <f>J80</f>
        <v>0</v>
      </c>
      <c r="K59" s="38"/>
      <c r="L59" s="112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186</v>
      </c>
    </row>
    <row r="60" spans="2:12" s="9" customFormat="1" ht="24.95" customHeight="1">
      <c r="B60" s="149"/>
      <c r="C60" s="150"/>
      <c r="D60" s="151" t="s">
        <v>1892</v>
      </c>
      <c r="E60" s="152"/>
      <c r="F60" s="152"/>
      <c r="G60" s="152"/>
      <c r="H60" s="152"/>
      <c r="I60" s="153"/>
      <c r="J60" s="154">
        <f>J81</f>
        <v>0</v>
      </c>
      <c r="K60" s="150"/>
      <c r="L60" s="155"/>
    </row>
    <row r="61" spans="1:31" s="2" customFormat="1" ht="21.75" customHeight="1">
      <c r="A61" s="36"/>
      <c r="B61" s="37"/>
      <c r="C61" s="38"/>
      <c r="D61" s="38"/>
      <c r="E61" s="38"/>
      <c r="F61" s="38"/>
      <c r="G61" s="38"/>
      <c r="H61" s="38"/>
      <c r="I61" s="111"/>
      <c r="J61" s="38"/>
      <c r="K61" s="38"/>
      <c r="L61" s="112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6.95" customHeight="1">
      <c r="A62" s="36"/>
      <c r="B62" s="49"/>
      <c r="C62" s="50"/>
      <c r="D62" s="50"/>
      <c r="E62" s="50"/>
      <c r="F62" s="50"/>
      <c r="G62" s="50"/>
      <c r="H62" s="50"/>
      <c r="I62" s="140"/>
      <c r="J62" s="50"/>
      <c r="K62" s="50"/>
      <c r="L62" s="112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6" spans="1:31" s="2" customFormat="1" ht="6.95" customHeight="1">
      <c r="A66" s="36"/>
      <c r="B66" s="51"/>
      <c r="C66" s="52"/>
      <c r="D66" s="52"/>
      <c r="E66" s="52"/>
      <c r="F66" s="52"/>
      <c r="G66" s="52"/>
      <c r="H66" s="52"/>
      <c r="I66" s="143"/>
      <c r="J66" s="52"/>
      <c r="K66" s="52"/>
      <c r="L66" s="112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24.95" customHeight="1">
      <c r="A67" s="36"/>
      <c r="B67" s="37"/>
      <c r="C67" s="25" t="s">
        <v>206</v>
      </c>
      <c r="D67" s="38"/>
      <c r="E67" s="38"/>
      <c r="F67" s="38"/>
      <c r="G67" s="38"/>
      <c r="H67" s="38"/>
      <c r="I67" s="111"/>
      <c r="J67" s="38"/>
      <c r="K67" s="38"/>
      <c r="L67" s="112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5" customHeight="1">
      <c r="A68" s="36"/>
      <c r="B68" s="37"/>
      <c r="C68" s="38"/>
      <c r="D68" s="38"/>
      <c r="E68" s="38"/>
      <c r="F68" s="38"/>
      <c r="G68" s="38"/>
      <c r="H68" s="38"/>
      <c r="I68" s="111"/>
      <c r="J68" s="38"/>
      <c r="K68" s="38"/>
      <c r="L68" s="112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12" customHeight="1">
      <c r="A69" s="36"/>
      <c r="B69" s="37"/>
      <c r="C69" s="31" t="s">
        <v>16</v>
      </c>
      <c r="D69" s="38"/>
      <c r="E69" s="38"/>
      <c r="F69" s="38"/>
      <c r="G69" s="38"/>
      <c r="H69" s="38"/>
      <c r="I69" s="111"/>
      <c r="J69" s="38"/>
      <c r="K69" s="38"/>
      <c r="L69" s="112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16.5" customHeight="1">
      <c r="A70" s="36"/>
      <c r="B70" s="37"/>
      <c r="C70" s="38"/>
      <c r="D70" s="38"/>
      <c r="E70" s="409" t="str">
        <f>E7</f>
        <v>Rekonstrukce 3.NP ZŠ a MŠ Kořenského</v>
      </c>
      <c r="F70" s="410"/>
      <c r="G70" s="410"/>
      <c r="H70" s="410"/>
      <c r="I70" s="111"/>
      <c r="J70" s="38"/>
      <c r="K70" s="38"/>
      <c r="L70" s="112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2" customHeight="1">
      <c r="A71" s="36"/>
      <c r="B71" s="37"/>
      <c r="C71" s="31" t="s">
        <v>122</v>
      </c>
      <c r="D71" s="38"/>
      <c r="E71" s="38"/>
      <c r="F71" s="38"/>
      <c r="G71" s="38"/>
      <c r="H71" s="38"/>
      <c r="I71" s="111"/>
      <c r="J71" s="38"/>
      <c r="K71" s="38"/>
      <c r="L71" s="112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6.5" customHeight="1">
      <c r="A72" s="36"/>
      <c r="B72" s="37"/>
      <c r="C72" s="38"/>
      <c r="D72" s="38"/>
      <c r="E72" s="362" t="str">
        <f>E9</f>
        <v>J00 - Zařízení silnoproudé elektrotechniky</v>
      </c>
      <c r="F72" s="411"/>
      <c r="G72" s="411"/>
      <c r="H72" s="411"/>
      <c r="I72" s="111"/>
      <c r="J72" s="38"/>
      <c r="K72" s="38"/>
      <c r="L72" s="112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111"/>
      <c r="J73" s="38"/>
      <c r="K73" s="38"/>
      <c r="L73" s="112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22</v>
      </c>
      <c r="D74" s="38"/>
      <c r="E74" s="38"/>
      <c r="F74" s="29" t="str">
        <f>F12</f>
        <v>Pod Žvahovem 463/21</v>
      </c>
      <c r="G74" s="38"/>
      <c r="H74" s="38"/>
      <c r="I74" s="114" t="s">
        <v>24</v>
      </c>
      <c r="J74" s="61" t="str">
        <f>IF(J12="","",J12)</f>
        <v>27. 5. 2020</v>
      </c>
      <c r="K74" s="38"/>
      <c r="L74" s="112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37"/>
      <c r="C75" s="38"/>
      <c r="D75" s="38"/>
      <c r="E75" s="38"/>
      <c r="F75" s="38"/>
      <c r="G75" s="38"/>
      <c r="H75" s="38"/>
      <c r="I75" s="111"/>
      <c r="J75" s="38"/>
      <c r="K75" s="38"/>
      <c r="L75" s="112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5.2" customHeight="1">
      <c r="A76" s="36"/>
      <c r="B76" s="37"/>
      <c r="C76" s="31" t="s">
        <v>26</v>
      </c>
      <c r="D76" s="38"/>
      <c r="E76" s="38"/>
      <c r="F76" s="29" t="str">
        <f>E15</f>
        <v xml:space="preserve"> </v>
      </c>
      <c r="G76" s="38"/>
      <c r="H76" s="38"/>
      <c r="I76" s="114" t="s">
        <v>32</v>
      </c>
      <c r="J76" s="34" t="str">
        <f>E21</f>
        <v xml:space="preserve"> </v>
      </c>
      <c r="K76" s="38"/>
      <c r="L76" s="112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25.7" customHeight="1">
      <c r="A77" s="36"/>
      <c r="B77" s="37"/>
      <c r="C77" s="31" t="s">
        <v>30</v>
      </c>
      <c r="D77" s="38"/>
      <c r="E77" s="38"/>
      <c r="F77" s="29" t="str">
        <f>IF(E18="","",E18)</f>
        <v>Vyplň údaj</v>
      </c>
      <c r="G77" s="38"/>
      <c r="H77" s="38"/>
      <c r="I77" s="114" t="s">
        <v>34</v>
      </c>
      <c r="J77" s="34" t="str">
        <f>E24</f>
        <v>VPÚ DECO Praha, a.s.</v>
      </c>
      <c r="K77" s="38"/>
      <c r="L77" s="112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0.35" customHeight="1">
      <c r="A78" s="36"/>
      <c r="B78" s="37"/>
      <c r="C78" s="38"/>
      <c r="D78" s="38"/>
      <c r="E78" s="38"/>
      <c r="F78" s="38"/>
      <c r="G78" s="38"/>
      <c r="H78" s="38"/>
      <c r="I78" s="111"/>
      <c r="J78" s="38"/>
      <c r="K78" s="38"/>
      <c r="L78" s="112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11" customFormat="1" ht="29.25" customHeight="1">
      <c r="A79" s="163"/>
      <c r="B79" s="164"/>
      <c r="C79" s="165" t="s">
        <v>207</v>
      </c>
      <c r="D79" s="166" t="s">
        <v>59</v>
      </c>
      <c r="E79" s="166" t="s">
        <v>55</v>
      </c>
      <c r="F79" s="166" t="s">
        <v>56</v>
      </c>
      <c r="G79" s="166" t="s">
        <v>208</v>
      </c>
      <c r="H79" s="166" t="s">
        <v>209</v>
      </c>
      <c r="I79" s="167" t="s">
        <v>210</v>
      </c>
      <c r="J79" s="166" t="s">
        <v>185</v>
      </c>
      <c r="K79" s="168" t="s">
        <v>211</v>
      </c>
      <c r="L79" s="169"/>
      <c r="M79" s="70" t="s">
        <v>21</v>
      </c>
      <c r="N79" s="71" t="s">
        <v>44</v>
      </c>
      <c r="O79" s="71" t="s">
        <v>212</v>
      </c>
      <c r="P79" s="71" t="s">
        <v>213</v>
      </c>
      <c r="Q79" s="71" t="s">
        <v>214</v>
      </c>
      <c r="R79" s="71" t="s">
        <v>215</v>
      </c>
      <c r="S79" s="71" t="s">
        <v>216</v>
      </c>
      <c r="T79" s="72" t="s">
        <v>217</v>
      </c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</row>
    <row r="80" spans="1:63" s="2" customFormat="1" ht="22.9" customHeight="1">
      <c r="A80" s="36"/>
      <c r="B80" s="37"/>
      <c r="C80" s="77" t="s">
        <v>218</v>
      </c>
      <c r="D80" s="38"/>
      <c r="E80" s="38"/>
      <c r="F80" s="38"/>
      <c r="G80" s="38"/>
      <c r="H80" s="38"/>
      <c r="I80" s="111"/>
      <c r="J80" s="170">
        <f>BK80</f>
        <v>0</v>
      </c>
      <c r="K80" s="38"/>
      <c r="L80" s="41"/>
      <c r="M80" s="73"/>
      <c r="N80" s="171"/>
      <c r="O80" s="74"/>
      <c r="P80" s="172">
        <f>P81</f>
        <v>0</v>
      </c>
      <c r="Q80" s="74"/>
      <c r="R80" s="172">
        <f>R81</f>
        <v>0</v>
      </c>
      <c r="S80" s="74"/>
      <c r="T80" s="173">
        <f>T81</f>
        <v>0</v>
      </c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T80" s="19" t="s">
        <v>73</v>
      </c>
      <c r="AU80" s="19" t="s">
        <v>186</v>
      </c>
      <c r="BK80" s="174">
        <f>BK81</f>
        <v>0</v>
      </c>
    </row>
    <row r="81" spans="2:63" s="12" customFormat="1" ht="25.9" customHeight="1">
      <c r="B81" s="175"/>
      <c r="C81" s="176"/>
      <c r="D81" s="177" t="s">
        <v>73</v>
      </c>
      <c r="E81" s="178" t="s">
        <v>1893</v>
      </c>
      <c r="F81" s="178" t="s">
        <v>1894</v>
      </c>
      <c r="G81" s="176"/>
      <c r="H81" s="176"/>
      <c r="I81" s="179"/>
      <c r="J81" s="180">
        <f>BK81</f>
        <v>0</v>
      </c>
      <c r="K81" s="176"/>
      <c r="L81" s="181"/>
      <c r="M81" s="182"/>
      <c r="N81" s="183"/>
      <c r="O81" s="183"/>
      <c r="P81" s="184">
        <f>SUM(P82:P131)</f>
        <v>0</v>
      </c>
      <c r="Q81" s="183"/>
      <c r="R81" s="184">
        <f>SUM(R82:R131)</f>
        <v>0</v>
      </c>
      <c r="S81" s="183"/>
      <c r="T81" s="185">
        <f>SUM(T82:T131)</f>
        <v>0</v>
      </c>
      <c r="AR81" s="186" t="s">
        <v>84</v>
      </c>
      <c r="AT81" s="187" t="s">
        <v>73</v>
      </c>
      <c r="AU81" s="187" t="s">
        <v>74</v>
      </c>
      <c r="AY81" s="186" t="s">
        <v>221</v>
      </c>
      <c r="BK81" s="188">
        <f>SUM(BK82:BK131)</f>
        <v>0</v>
      </c>
    </row>
    <row r="82" spans="1:65" s="2" customFormat="1" ht="21.75" customHeight="1">
      <c r="A82" s="36"/>
      <c r="B82" s="37"/>
      <c r="C82" s="191" t="s">
        <v>82</v>
      </c>
      <c r="D82" s="191" t="s">
        <v>223</v>
      </c>
      <c r="E82" s="192" t="s">
        <v>1895</v>
      </c>
      <c r="F82" s="193" t="s">
        <v>1896</v>
      </c>
      <c r="G82" s="194" t="s">
        <v>1313</v>
      </c>
      <c r="H82" s="195">
        <v>1</v>
      </c>
      <c r="I82" s="196"/>
      <c r="J82" s="197">
        <f>ROUND(I82*H82,2)</f>
        <v>0</v>
      </c>
      <c r="K82" s="193" t="s">
        <v>537</v>
      </c>
      <c r="L82" s="41"/>
      <c r="M82" s="198" t="s">
        <v>21</v>
      </c>
      <c r="N82" s="199" t="s">
        <v>45</v>
      </c>
      <c r="O82" s="66"/>
      <c r="P82" s="200">
        <f>O82*H82</f>
        <v>0</v>
      </c>
      <c r="Q82" s="200">
        <v>0</v>
      </c>
      <c r="R82" s="200">
        <f>Q82*H82</f>
        <v>0</v>
      </c>
      <c r="S82" s="200">
        <v>0</v>
      </c>
      <c r="T82" s="201">
        <f>S82*H82</f>
        <v>0</v>
      </c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R82" s="202" t="s">
        <v>311</v>
      </c>
      <c r="AT82" s="202" t="s">
        <v>223</v>
      </c>
      <c r="AU82" s="202" t="s">
        <v>82</v>
      </c>
      <c r="AY82" s="19" t="s">
        <v>221</v>
      </c>
      <c r="BE82" s="203">
        <f>IF(N82="základní",J82,0)</f>
        <v>0</v>
      </c>
      <c r="BF82" s="203">
        <f>IF(N82="snížená",J82,0)</f>
        <v>0</v>
      </c>
      <c r="BG82" s="203">
        <f>IF(N82="zákl. přenesená",J82,0)</f>
        <v>0</v>
      </c>
      <c r="BH82" s="203">
        <f>IF(N82="sníž. přenesená",J82,0)</f>
        <v>0</v>
      </c>
      <c r="BI82" s="203">
        <f>IF(N82="nulová",J82,0)</f>
        <v>0</v>
      </c>
      <c r="BJ82" s="19" t="s">
        <v>82</v>
      </c>
      <c r="BK82" s="203">
        <f>ROUND(I82*H82,2)</f>
        <v>0</v>
      </c>
      <c r="BL82" s="19" t="s">
        <v>311</v>
      </c>
      <c r="BM82" s="202" t="s">
        <v>84</v>
      </c>
    </row>
    <row r="83" spans="1:47" s="2" customFormat="1" ht="19.5">
      <c r="A83" s="36"/>
      <c r="B83" s="37"/>
      <c r="C83" s="38"/>
      <c r="D83" s="204" t="s">
        <v>229</v>
      </c>
      <c r="E83" s="38"/>
      <c r="F83" s="205" t="s">
        <v>1896</v>
      </c>
      <c r="G83" s="38"/>
      <c r="H83" s="38"/>
      <c r="I83" s="111"/>
      <c r="J83" s="38"/>
      <c r="K83" s="38"/>
      <c r="L83" s="41"/>
      <c r="M83" s="206"/>
      <c r="N83" s="207"/>
      <c r="O83" s="66"/>
      <c r="P83" s="66"/>
      <c r="Q83" s="66"/>
      <c r="R83" s="66"/>
      <c r="S83" s="66"/>
      <c r="T83" s="67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T83" s="19" t="s">
        <v>229</v>
      </c>
      <c r="AU83" s="19" t="s">
        <v>82</v>
      </c>
    </row>
    <row r="84" spans="1:65" s="2" customFormat="1" ht="21.75" customHeight="1">
      <c r="A84" s="36"/>
      <c r="B84" s="37"/>
      <c r="C84" s="191" t="s">
        <v>84</v>
      </c>
      <c r="D84" s="191" t="s">
        <v>223</v>
      </c>
      <c r="E84" s="192" t="s">
        <v>1897</v>
      </c>
      <c r="F84" s="193" t="s">
        <v>1898</v>
      </c>
      <c r="G84" s="194" t="s">
        <v>167</v>
      </c>
      <c r="H84" s="195">
        <v>10</v>
      </c>
      <c r="I84" s="196"/>
      <c r="J84" s="197">
        <f>ROUND(I84*H84,2)</f>
        <v>0</v>
      </c>
      <c r="K84" s="193" t="s">
        <v>537</v>
      </c>
      <c r="L84" s="41"/>
      <c r="M84" s="198" t="s">
        <v>21</v>
      </c>
      <c r="N84" s="199" t="s">
        <v>45</v>
      </c>
      <c r="O84" s="66"/>
      <c r="P84" s="200">
        <f>O84*H84</f>
        <v>0</v>
      </c>
      <c r="Q84" s="200">
        <v>0</v>
      </c>
      <c r="R84" s="200">
        <f>Q84*H84</f>
        <v>0</v>
      </c>
      <c r="S84" s="200">
        <v>0</v>
      </c>
      <c r="T84" s="201">
        <f>S84*H84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R84" s="202" t="s">
        <v>311</v>
      </c>
      <c r="AT84" s="202" t="s">
        <v>223</v>
      </c>
      <c r="AU84" s="202" t="s">
        <v>82</v>
      </c>
      <c r="AY84" s="19" t="s">
        <v>221</v>
      </c>
      <c r="BE84" s="203">
        <f>IF(N84="základní",J84,0)</f>
        <v>0</v>
      </c>
      <c r="BF84" s="203">
        <f>IF(N84="snížená",J84,0)</f>
        <v>0</v>
      </c>
      <c r="BG84" s="203">
        <f>IF(N84="zákl. přenesená",J84,0)</f>
        <v>0</v>
      </c>
      <c r="BH84" s="203">
        <f>IF(N84="sníž. přenesená",J84,0)</f>
        <v>0</v>
      </c>
      <c r="BI84" s="203">
        <f>IF(N84="nulová",J84,0)</f>
        <v>0</v>
      </c>
      <c r="BJ84" s="19" t="s">
        <v>82</v>
      </c>
      <c r="BK84" s="203">
        <f>ROUND(I84*H84,2)</f>
        <v>0</v>
      </c>
      <c r="BL84" s="19" t="s">
        <v>311</v>
      </c>
      <c r="BM84" s="202" t="s">
        <v>227</v>
      </c>
    </row>
    <row r="85" spans="1:47" s="2" customFormat="1" ht="11.25">
      <c r="A85" s="36"/>
      <c r="B85" s="37"/>
      <c r="C85" s="38"/>
      <c r="D85" s="204" t="s">
        <v>229</v>
      </c>
      <c r="E85" s="38"/>
      <c r="F85" s="205" t="s">
        <v>1898</v>
      </c>
      <c r="G85" s="38"/>
      <c r="H85" s="38"/>
      <c r="I85" s="111"/>
      <c r="J85" s="38"/>
      <c r="K85" s="38"/>
      <c r="L85" s="41"/>
      <c r="M85" s="206"/>
      <c r="N85" s="207"/>
      <c r="O85" s="66"/>
      <c r="P85" s="66"/>
      <c r="Q85" s="66"/>
      <c r="R85" s="66"/>
      <c r="S85" s="66"/>
      <c r="T85" s="67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T85" s="19" t="s">
        <v>229</v>
      </c>
      <c r="AU85" s="19" t="s">
        <v>82</v>
      </c>
    </row>
    <row r="86" spans="1:65" s="2" customFormat="1" ht="21.75" customHeight="1">
      <c r="A86" s="36"/>
      <c r="B86" s="37"/>
      <c r="C86" s="191" t="s">
        <v>168</v>
      </c>
      <c r="D86" s="191" t="s">
        <v>223</v>
      </c>
      <c r="E86" s="192" t="s">
        <v>1899</v>
      </c>
      <c r="F86" s="193" t="s">
        <v>1900</v>
      </c>
      <c r="G86" s="194" t="s">
        <v>167</v>
      </c>
      <c r="H86" s="195">
        <v>59</v>
      </c>
      <c r="I86" s="196"/>
      <c r="J86" s="197">
        <f>ROUND(I86*H86,2)</f>
        <v>0</v>
      </c>
      <c r="K86" s="193" t="s">
        <v>537</v>
      </c>
      <c r="L86" s="41"/>
      <c r="M86" s="198" t="s">
        <v>21</v>
      </c>
      <c r="N86" s="199" t="s">
        <v>45</v>
      </c>
      <c r="O86" s="66"/>
      <c r="P86" s="200">
        <f>O86*H86</f>
        <v>0</v>
      </c>
      <c r="Q86" s="200">
        <v>0</v>
      </c>
      <c r="R86" s="200">
        <f>Q86*H86</f>
        <v>0</v>
      </c>
      <c r="S86" s="200">
        <v>0</v>
      </c>
      <c r="T86" s="201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202" t="s">
        <v>311</v>
      </c>
      <c r="AT86" s="202" t="s">
        <v>223</v>
      </c>
      <c r="AU86" s="202" t="s">
        <v>82</v>
      </c>
      <c r="AY86" s="19" t="s">
        <v>221</v>
      </c>
      <c r="BE86" s="203">
        <f>IF(N86="základní",J86,0)</f>
        <v>0</v>
      </c>
      <c r="BF86" s="203">
        <f>IF(N86="snížená",J86,0)</f>
        <v>0</v>
      </c>
      <c r="BG86" s="203">
        <f>IF(N86="zákl. přenesená",J86,0)</f>
        <v>0</v>
      </c>
      <c r="BH86" s="203">
        <f>IF(N86="sníž. přenesená",J86,0)</f>
        <v>0</v>
      </c>
      <c r="BI86" s="203">
        <f>IF(N86="nulová",J86,0)</f>
        <v>0</v>
      </c>
      <c r="BJ86" s="19" t="s">
        <v>82</v>
      </c>
      <c r="BK86" s="203">
        <f>ROUND(I86*H86,2)</f>
        <v>0</v>
      </c>
      <c r="BL86" s="19" t="s">
        <v>311</v>
      </c>
      <c r="BM86" s="202" t="s">
        <v>252</v>
      </c>
    </row>
    <row r="87" spans="1:47" s="2" customFormat="1" ht="11.25">
      <c r="A87" s="36"/>
      <c r="B87" s="37"/>
      <c r="C87" s="38"/>
      <c r="D87" s="204" t="s">
        <v>229</v>
      </c>
      <c r="E87" s="38"/>
      <c r="F87" s="205" t="s">
        <v>1900</v>
      </c>
      <c r="G87" s="38"/>
      <c r="H87" s="38"/>
      <c r="I87" s="111"/>
      <c r="J87" s="38"/>
      <c r="K87" s="38"/>
      <c r="L87" s="41"/>
      <c r="M87" s="206"/>
      <c r="N87" s="207"/>
      <c r="O87" s="66"/>
      <c r="P87" s="66"/>
      <c r="Q87" s="66"/>
      <c r="R87" s="66"/>
      <c r="S87" s="66"/>
      <c r="T87" s="67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9" t="s">
        <v>229</v>
      </c>
      <c r="AU87" s="19" t="s">
        <v>82</v>
      </c>
    </row>
    <row r="88" spans="1:65" s="2" customFormat="1" ht="16.5" customHeight="1">
      <c r="A88" s="36"/>
      <c r="B88" s="37"/>
      <c r="C88" s="191" t="s">
        <v>227</v>
      </c>
      <c r="D88" s="191" t="s">
        <v>223</v>
      </c>
      <c r="E88" s="192" t="s">
        <v>1901</v>
      </c>
      <c r="F88" s="193" t="s">
        <v>1902</v>
      </c>
      <c r="G88" s="194" t="s">
        <v>167</v>
      </c>
      <c r="H88" s="195">
        <v>12</v>
      </c>
      <c r="I88" s="196"/>
      <c r="J88" s="197">
        <f>ROUND(I88*H88,2)</f>
        <v>0</v>
      </c>
      <c r="K88" s="193" t="s">
        <v>537</v>
      </c>
      <c r="L88" s="41"/>
      <c r="M88" s="198" t="s">
        <v>21</v>
      </c>
      <c r="N88" s="199" t="s">
        <v>45</v>
      </c>
      <c r="O88" s="66"/>
      <c r="P88" s="200">
        <f>O88*H88</f>
        <v>0</v>
      </c>
      <c r="Q88" s="200">
        <v>0</v>
      </c>
      <c r="R88" s="200">
        <f>Q88*H88</f>
        <v>0</v>
      </c>
      <c r="S88" s="200">
        <v>0</v>
      </c>
      <c r="T88" s="201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202" t="s">
        <v>311</v>
      </c>
      <c r="AT88" s="202" t="s">
        <v>223</v>
      </c>
      <c r="AU88" s="202" t="s">
        <v>82</v>
      </c>
      <c r="AY88" s="19" t="s">
        <v>221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19" t="s">
        <v>82</v>
      </c>
      <c r="BK88" s="203">
        <f>ROUND(I88*H88,2)</f>
        <v>0</v>
      </c>
      <c r="BL88" s="19" t="s">
        <v>311</v>
      </c>
      <c r="BM88" s="202" t="s">
        <v>256</v>
      </c>
    </row>
    <row r="89" spans="1:47" s="2" customFormat="1" ht="11.25">
      <c r="A89" s="36"/>
      <c r="B89" s="37"/>
      <c r="C89" s="38"/>
      <c r="D89" s="204" t="s">
        <v>229</v>
      </c>
      <c r="E89" s="38"/>
      <c r="F89" s="205" t="s">
        <v>1902</v>
      </c>
      <c r="G89" s="38"/>
      <c r="H89" s="38"/>
      <c r="I89" s="111"/>
      <c r="J89" s="38"/>
      <c r="K89" s="38"/>
      <c r="L89" s="41"/>
      <c r="M89" s="206"/>
      <c r="N89" s="207"/>
      <c r="O89" s="66"/>
      <c r="P89" s="66"/>
      <c r="Q89" s="66"/>
      <c r="R89" s="66"/>
      <c r="S89" s="66"/>
      <c r="T89" s="67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9" t="s">
        <v>229</v>
      </c>
      <c r="AU89" s="19" t="s">
        <v>82</v>
      </c>
    </row>
    <row r="90" spans="1:65" s="2" customFormat="1" ht="16.5" customHeight="1">
      <c r="A90" s="36"/>
      <c r="B90" s="37"/>
      <c r="C90" s="191" t="s">
        <v>160</v>
      </c>
      <c r="D90" s="191" t="s">
        <v>223</v>
      </c>
      <c r="E90" s="192" t="s">
        <v>1903</v>
      </c>
      <c r="F90" s="193" t="s">
        <v>1904</v>
      </c>
      <c r="G90" s="194" t="s">
        <v>167</v>
      </c>
      <c r="H90" s="195">
        <v>1</v>
      </c>
      <c r="I90" s="196"/>
      <c r="J90" s="197">
        <f>ROUND(I90*H90,2)</f>
        <v>0</v>
      </c>
      <c r="K90" s="193" t="s">
        <v>537</v>
      </c>
      <c r="L90" s="41"/>
      <c r="M90" s="198" t="s">
        <v>21</v>
      </c>
      <c r="N90" s="199" t="s">
        <v>45</v>
      </c>
      <c r="O90" s="66"/>
      <c r="P90" s="200">
        <f>O90*H90</f>
        <v>0</v>
      </c>
      <c r="Q90" s="200">
        <v>0</v>
      </c>
      <c r="R90" s="200">
        <f>Q90*H90</f>
        <v>0</v>
      </c>
      <c r="S90" s="200">
        <v>0</v>
      </c>
      <c r="T90" s="201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202" t="s">
        <v>311</v>
      </c>
      <c r="AT90" s="202" t="s">
        <v>223</v>
      </c>
      <c r="AU90" s="202" t="s">
        <v>82</v>
      </c>
      <c r="AY90" s="19" t="s">
        <v>221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19" t="s">
        <v>82</v>
      </c>
      <c r="BK90" s="203">
        <f>ROUND(I90*H90,2)</f>
        <v>0</v>
      </c>
      <c r="BL90" s="19" t="s">
        <v>311</v>
      </c>
      <c r="BM90" s="202" t="s">
        <v>116</v>
      </c>
    </row>
    <row r="91" spans="1:47" s="2" customFormat="1" ht="11.25">
      <c r="A91" s="36"/>
      <c r="B91" s="37"/>
      <c r="C91" s="38"/>
      <c r="D91" s="204" t="s">
        <v>229</v>
      </c>
      <c r="E91" s="38"/>
      <c r="F91" s="205" t="s">
        <v>1904</v>
      </c>
      <c r="G91" s="38"/>
      <c r="H91" s="38"/>
      <c r="I91" s="111"/>
      <c r="J91" s="38"/>
      <c r="K91" s="38"/>
      <c r="L91" s="41"/>
      <c r="M91" s="206"/>
      <c r="N91" s="207"/>
      <c r="O91" s="66"/>
      <c r="P91" s="66"/>
      <c r="Q91" s="66"/>
      <c r="R91" s="66"/>
      <c r="S91" s="66"/>
      <c r="T91" s="67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229</v>
      </c>
      <c r="AU91" s="19" t="s">
        <v>82</v>
      </c>
    </row>
    <row r="92" spans="1:65" s="2" customFormat="1" ht="16.5" customHeight="1">
      <c r="A92" s="36"/>
      <c r="B92" s="37"/>
      <c r="C92" s="191" t="s">
        <v>252</v>
      </c>
      <c r="D92" s="191" t="s">
        <v>223</v>
      </c>
      <c r="E92" s="192" t="s">
        <v>1905</v>
      </c>
      <c r="F92" s="193" t="s">
        <v>1906</v>
      </c>
      <c r="G92" s="194" t="s">
        <v>167</v>
      </c>
      <c r="H92" s="195">
        <v>11</v>
      </c>
      <c r="I92" s="196"/>
      <c r="J92" s="197">
        <f>ROUND(I92*H92,2)</f>
        <v>0</v>
      </c>
      <c r="K92" s="193" t="s">
        <v>537</v>
      </c>
      <c r="L92" s="41"/>
      <c r="M92" s="198" t="s">
        <v>21</v>
      </c>
      <c r="N92" s="199" t="s">
        <v>45</v>
      </c>
      <c r="O92" s="66"/>
      <c r="P92" s="200">
        <f>O92*H92</f>
        <v>0</v>
      </c>
      <c r="Q92" s="200">
        <v>0</v>
      </c>
      <c r="R92" s="200">
        <f>Q92*H92</f>
        <v>0</v>
      </c>
      <c r="S92" s="200">
        <v>0</v>
      </c>
      <c r="T92" s="201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202" t="s">
        <v>311</v>
      </c>
      <c r="AT92" s="202" t="s">
        <v>223</v>
      </c>
      <c r="AU92" s="202" t="s">
        <v>82</v>
      </c>
      <c r="AY92" s="19" t="s">
        <v>221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19" t="s">
        <v>82</v>
      </c>
      <c r="BK92" s="203">
        <f>ROUND(I92*H92,2)</f>
        <v>0</v>
      </c>
      <c r="BL92" s="19" t="s">
        <v>311</v>
      </c>
      <c r="BM92" s="202" t="s">
        <v>286</v>
      </c>
    </row>
    <row r="93" spans="1:47" s="2" customFormat="1" ht="11.25">
      <c r="A93" s="36"/>
      <c r="B93" s="37"/>
      <c r="C93" s="38"/>
      <c r="D93" s="204" t="s">
        <v>229</v>
      </c>
      <c r="E93" s="38"/>
      <c r="F93" s="205" t="s">
        <v>1906</v>
      </c>
      <c r="G93" s="38"/>
      <c r="H93" s="38"/>
      <c r="I93" s="111"/>
      <c r="J93" s="38"/>
      <c r="K93" s="38"/>
      <c r="L93" s="41"/>
      <c r="M93" s="206"/>
      <c r="N93" s="207"/>
      <c r="O93" s="66"/>
      <c r="P93" s="66"/>
      <c r="Q93" s="66"/>
      <c r="R93" s="66"/>
      <c r="S93" s="66"/>
      <c r="T93" s="67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229</v>
      </c>
      <c r="AU93" s="19" t="s">
        <v>82</v>
      </c>
    </row>
    <row r="94" spans="1:65" s="2" customFormat="1" ht="21.75" customHeight="1">
      <c r="A94" s="36"/>
      <c r="B94" s="37"/>
      <c r="C94" s="191" t="s">
        <v>259</v>
      </c>
      <c r="D94" s="191" t="s">
        <v>223</v>
      </c>
      <c r="E94" s="192" t="s">
        <v>259</v>
      </c>
      <c r="F94" s="193" t="s">
        <v>1907</v>
      </c>
      <c r="G94" s="194" t="s">
        <v>167</v>
      </c>
      <c r="H94" s="195">
        <v>12</v>
      </c>
      <c r="I94" s="196"/>
      <c r="J94" s="197">
        <f>ROUND(I94*H94,2)</f>
        <v>0</v>
      </c>
      <c r="K94" s="193" t="s">
        <v>537</v>
      </c>
      <c r="L94" s="41"/>
      <c r="M94" s="198" t="s">
        <v>21</v>
      </c>
      <c r="N94" s="199" t="s">
        <v>45</v>
      </c>
      <c r="O94" s="66"/>
      <c r="P94" s="200">
        <f>O94*H94</f>
        <v>0</v>
      </c>
      <c r="Q94" s="200">
        <v>0</v>
      </c>
      <c r="R94" s="200">
        <f>Q94*H94</f>
        <v>0</v>
      </c>
      <c r="S94" s="200">
        <v>0</v>
      </c>
      <c r="T94" s="201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02" t="s">
        <v>311</v>
      </c>
      <c r="AT94" s="202" t="s">
        <v>223</v>
      </c>
      <c r="AU94" s="202" t="s">
        <v>82</v>
      </c>
      <c r="AY94" s="19" t="s">
        <v>221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19" t="s">
        <v>82</v>
      </c>
      <c r="BK94" s="203">
        <f>ROUND(I94*H94,2)</f>
        <v>0</v>
      </c>
      <c r="BL94" s="19" t="s">
        <v>311</v>
      </c>
      <c r="BM94" s="202" t="s">
        <v>300</v>
      </c>
    </row>
    <row r="95" spans="1:47" s="2" customFormat="1" ht="11.25">
      <c r="A95" s="36"/>
      <c r="B95" s="37"/>
      <c r="C95" s="38"/>
      <c r="D95" s="204" t="s">
        <v>229</v>
      </c>
      <c r="E95" s="38"/>
      <c r="F95" s="205" t="s">
        <v>1907</v>
      </c>
      <c r="G95" s="38"/>
      <c r="H95" s="38"/>
      <c r="I95" s="111"/>
      <c r="J95" s="38"/>
      <c r="K95" s="38"/>
      <c r="L95" s="41"/>
      <c r="M95" s="206"/>
      <c r="N95" s="207"/>
      <c r="O95" s="66"/>
      <c r="P95" s="66"/>
      <c r="Q95" s="66"/>
      <c r="R95" s="66"/>
      <c r="S95" s="66"/>
      <c r="T95" s="67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229</v>
      </c>
      <c r="AU95" s="19" t="s">
        <v>82</v>
      </c>
    </row>
    <row r="96" spans="1:65" s="2" customFormat="1" ht="16.5" customHeight="1">
      <c r="A96" s="36"/>
      <c r="B96" s="37"/>
      <c r="C96" s="191" t="s">
        <v>256</v>
      </c>
      <c r="D96" s="191" t="s">
        <v>223</v>
      </c>
      <c r="E96" s="192" t="s">
        <v>256</v>
      </c>
      <c r="F96" s="193" t="s">
        <v>1908</v>
      </c>
      <c r="G96" s="194" t="s">
        <v>167</v>
      </c>
      <c r="H96" s="195">
        <v>25</v>
      </c>
      <c r="I96" s="196"/>
      <c r="J96" s="197">
        <f>ROUND(I96*H96,2)</f>
        <v>0</v>
      </c>
      <c r="K96" s="193" t="s">
        <v>537</v>
      </c>
      <c r="L96" s="41"/>
      <c r="M96" s="198" t="s">
        <v>21</v>
      </c>
      <c r="N96" s="199" t="s">
        <v>45</v>
      </c>
      <c r="O96" s="66"/>
      <c r="P96" s="200">
        <f>O96*H96</f>
        <v>0</v>
      </c>
      <c r="Q96" s="200">
        <v>0</v>
      </c>
      <c r="R96" s="200">
        <f>Q96*H96</f>
        <v>0</v>
      </c>
      <c r="S96" s="200">
        <v>0</v>
      </c>
      <c r="T96" s="201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02" t="s">
        <v>311</v>
      </c>
      <c r="AT96" s="202" t="s">
        <v>223</v>
      </c>
      <c r="AU96" s="202" t="s">
        <v>82</v>
      </c>
      <c r="AY96" s="19" t="s">
        <v>221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19" t="s">
        <v>82</v>
      </c>
      <c r="BK96" s="203">
        <f>ROUND(I96*H96,2)</f>
        <v>0</v>
      </c>
      <c r="BL96" s="19" t="s">
        <v>311</v>
      </c>
      <c r="BM96" s="202" t="s">
        <v>311</v>
      </c>
    </row>
    <row r="97" spans="1:47" s="2" customFormat="1" ht="11.25">
      <c r="A97" s="36"/>
      <c r="B97" s="37"/>
      <c r="C97" s="38"/>
      <c r="D97" s="204" t="s">
        <v>229</v>
      </c>
      <c r="E97" s="38"/>
      <c r="F97" s="205" t="s">
        <v>1908</v>
      </c>
      <c r="G97" s="38"/>
      <c r="H97" s="38"/>
      <c r="I97" s="111"/>
      <c r="J97" s="38"/>
      <c r="K97" s="38"/>
      <c r="L97" s="41"/>
      <c r="M97" s="206"/>
      <c r="N97" s="207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229</v>
      </c>
      <c r="AU97" s="19" t="s">
        <v>82</v>
      </c>
    </row>
    <row r="98" spans="1:65" s="2" customFormat="1" ht="21.75" customHeight="1">
      <c r="A98" s="36"/>
      <c r="B98" s="37"/>
      <c r="C98" s="191" t="s">
        <v>270</v>
      </c>
      <c r="D98" s="191" t="s">
        <v>223</v>
      </c>
      <c r="E98" s="192" t="s">
        <v>270</v>
      </c>
      <c r="F98" s="193" t="s">
        <v>1909</v>
      </c>
      <c r="G98" s="194" t="s">
        <v>167</v>
      </c>
      <c r="H98" s="195">
        <v>3</v>
      </c>
      <c r="I98" s="196"/>
      <c r="J98" s="197">
        <f>ROUND(I98*H98,2)</f>
        <v>0</v>
      </c>
      <c r="K98" s="193" t="s">
        <v>537</v>
      </c>
      <c r="L98" s="41"/>
      <c r="M98" s="198" t="s">
        <v>21</v>
      </c>
      <c r="N98" s="199" t="s">
        <v>45</v>
      </c>
      <c r="O98" s="66"/>
      <c r="P98" s="200">
        <f>O98*H98</f>
        <v>0</v>
      </c>
      <c r="Q98" s="200">
        <v>0</v>
      </c>
      <c r="R98" s="200">
        <f>Q98*H98</f>
        <v>0</v>
      </c>
      <c r="S98" s="200">
        <v>0</v>
      </c>
      <c r="T98" s="201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202" t="s">
        <v>311</v>
      </c>
      <c r="AT98" s="202" t="s">
        <v>223</v>
      </c>
      <c r="AU98" s="202" t="s">
        <v>82</v>
      </c>
      <c r="AY98" s="19" t="s">
        <v>221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19" t="s">
        <v>82</v>
      </c>
      <c r="BK98" s="203">
        <f>ROUND(I98*H98,2)</f>
        <v>0</v>
      </c>
      <c r="BL98" s="19" t="s">
        <v>311</v>
      </c>
      <c r="BM98" s="202" t="s">
        <v>321</v>
      </c>
    </row>
    <row r="99" spans="1:47" s="2" customFormat="1" ht="19.5">
      <c r="A99" s="36"/>
      <c r="B99" s="37"/>
      <c r="C99" s="38"/>
      <c r="D99" s="204" t="s">
        <v>229</v>
      </c>
      <c r="E99" s="38"/>
      <c r="F99" s="205" t="s">
        <v>1909</v>
      </c>
      <c r="G99" s="38"/>
      <c r="H99" s="38"/>
      <c r="I99" s="111"/>
      <c r="J99" s="38"/>
      <c r="K99" s="38"/>
      <c r="L99" s="41"/>
      <c r="M99" s="206"/>
      <c r="N99" s="207"/>
      <c r="O99" s="66"/>
      <c r="P99" s="66"/>
      <c r="Q99" s="66"/>
      <c r="R99" s="66"/>
      <c r="S99" s="66"/>
      <c r="T99" s="6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229</v>
      </c>
      <c r="AU99" s="19" t="s">
        <v>82</v>
      </c>
    </row>
    <row r="100" spans="1:65" s="2" customFormat="1" ht="21.75" customHeight="1">
      <c r="A100" s="36"/>
      <c r="B100" s="37"/>
      <c r="C100" s="191" t="s">
        <v>116</v>
      </c>
      <c r="D100" s="191" t="s">
        <v>223</v>
      </c>
      <c r="E100" s="192" t="s">
        <v>116</v>
      </c>
      <c r="F100" s="193" t="s">
        <v>1910</v>
      </c>
      <c r="G100" s="194" t="s">
        <v>167</v>
      </c>
      <c r="H100" s="195">
        <v>10</v>
      </c>
      <c r="I100" s="196"/>
      <c r="J100" s="197">
        <f>ROUND(I100*H100,2)</f>
        <v>0</v>
      </c>
      <c r="K100" s="193" t="s">
        <v>537</v>
      </c>
      <c r="L100" s="41"/>
      <c r="M100" s="198" t="s">
        <v>21</v>
      </c>
      <c r="N100" s="199" t="s">
        <v>45</v>
      </c>
      <c r="O100" s="66"/>
      <c r="P100" s="200">
        <f>O100*H100</f>
        <v>0</v>
      </c>
      <c r="Q100" s="200">
        <v>0</v>
      </c>
      <c r="R100" s="200">
        <f>Q100*H100</f>
        <v>0</v>
      </c>
      <c r="S100" s="200">
        <v>0</v>
      </c>
      <c r="T100" s="201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02" t="s">
        <v>311</v>
      </c>
      <c r="AT100" s="202" t="s">
        <v>223</v>
      </c>
      <c r="AU100" s="202" t="s">
        <v>82</v>
      </c>
      <c r="AY100" s="19" t="s">
        <v>221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19" t="s">
        <v>82</v>
      </c>
      <c r="BK100" s="203">
        <f>ROUND(I100*H100,2)</f>
        <v>0</v>
      </c>
      <c r="BL100" s="19" t="s">
        <v>311</v>
      </c>
      <c r="BM100" s="202" t="s">
        <v>332</v>
      </c>
    </row>
    <row r="101" spans="1:47" s="2" customFormat="1" ht="11.25">
      <c r="A101" s="36"/>
      <c r="B101" s="37"/>
      <c r="C101" s="38"/>
      <c r="D101" s="204" t="s">
        <v>229</v>
      </c>
      <c r="E101" s="38"/>
      <c r="F101" s="205" t="s">
        <v>1910</v>
      </c>
      <c r="G101" s="38"/>
      <c r="H101" s="38"/>
      <c r="I101" s="111"/>
      <c r="J101" s="38"/>
      <c r="K101" s="38"/>
      <c r="L101" s="41"/>
      <c r="M101" s="206"/>
      <c r="N101" s="207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229</v>
      </c>
      <c r="AU101" s="19" t="s">
        <v>82</v>
      </c>
    </row>
    <row r="102" spans="1:65" s="2" customFormat="1" ht="21.75" customHeight="1">
      <c r="A102" s="36"/>
      <c r="B102" s="37"/>
      <c r="C102" s="191" t="s">
        <v>281</v>
      </c>
      <c r="D102" s="191" t="s">
        <v>223</v>
      </c>
      <c r="E102" s="192" t="s">
        <v>281</v>
      </c>
      <c r="F102" s="193" t="s">
        <v>1911</v>
      </c>
      <c r="G102" s="194" t="s">
        <v>167</v>
      </c>
      <c r="H102" s="195">
        <v>9</v>
      </c>
      <c r="I102" s="196"/>
      <c r="J102" s="197">
        <f>ROUND(I102*H102,2)</f>
        <v>0</v>
      </c>
      <c r="K102" s="193" t="s">
        <v>537</v>
      </c>
      <c r="L102" s="41"/>
      <c r="M102" s="198" t="s">
        <v>21</v>
      </c>
      <c r="N102" s="199" t="s">
        <v>45</v>
      </c>
      <c r="O102" s="66"/>
      <c r="P102" s="200">
        <f>O102*H102</f>
        <v>0</v>
      </c>
      <c r="Q102" s="200">
        <v>0</v>
      </c>
      <c r="R102" s="200">
        <f>Q102*H102</f>
        <v>0</v>
      </c>
      <c r="S102" s="200">
        <v>0</v>
      </c>
      <c r="T102" s="201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202" t="s">
        <v>311</v>
      </c>
      <c r="AT102" s="202" t="s">
        <v>223</v>
      </c>
      <c r="AU102" s="202" t="s">
        <v>82</v>
      </c>
      <c r="AY102" s="19" t="s">
        <v>221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19" t="s">
        <v>82</v>
      </c>
      <c r="BK102" s="203">
        <f>ROUND(I102*H102,2)</f>
        <v>0</v>
      </c>
      <c r="BL102" s="19" t="s">
        <v>311</v>
      </c>
      <c r="BM102" s="202" t="s">
        <v>345</v>
      </c>
    </row>
    <row r="103" spans="1:47" s="2" customFormat="1" ht="11.25">
      <c r="A103" s="36"/>
      <c r="B103" s="37"/>
      <c r="C103" s="38"/>
      <c r="D103" s="204" t="s">
        <v>229</v>
      </c>
      <c r="E103" s="38"/>
      <c r="F103" s="205" t="s">
        <v>1911</v>
      </c>
      <c r="G103" s="38"/>
      <c r="H103" s="38"/>
      <c r="I103" s="111"/>
      <c r="J103" s="38"/>
      <c r="K103" s="38"/>
      <c r="L103" s="41"/>
      <c r="M103" s="206"/>
      <c r="N103" s="207"/>
      <c r="O103" s="66"/>
      <c r="P103" s="66"/>
      <c r="Q103" s="66"/>
      <c r="R103" s="66"/>
      <c r="S103" s="66"/>
      <c r="T103" s="67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9" t="s">
        <v>229</v>
      </c>
      <c r="AU103" s="19" t="s">
        <v>82</v>
      </c>
    </row>
    <row r="104" spans="1:65" s="2" customFormat="1" ht="21.75" customHeight="1">
      <c r="A104" s="36"/>
      <c r="B104" s="37"/>
      <c r="C104" s="191" t="s">
        <v>286</v>
      </c>
      <c r="D104" s="191" t="s">
        <v>223</v>
      </c>
      <c r="E104" s="192" t="s">
        <v>286</v>
      </c>
      <c r="F104" s="193" t="s">
        <v>1912</v>
      </c>
      <c r="G104" s="194" t="s">
        <v>167</v>
      </c>
      <c r="H104" s="195">
        <v>3</v>
      </c>
      <c r="I104" s="196"/>
      <c r="J104" s="197">
        <f>ROUND(I104*H104,2)</f>
        <v>0</v>
      </c>
      <c r="K104" s="193" t="s">
        <v>537</v>
      </c>
      <c r="L104" s="41"/>
      <c r="M104" s="198" t="s">
        <v>21</v>
      </c>
      <c r="N104" s="199" t="s">
        <v>45</v>
      </c>
      <c r="O104" s="66"/>
      <c r="P104" s="200">
        <f>O104*H104</f>
        <v>0</v>
      </c>
      <c r="Q104" s="200">
        <v>0</v>
      </c>
      <c r="R104" s="200">
        <f>Q104*H104</f>
        <v>0</v>
      </c>
      <c r="S104" s="200">
        <v>0</v>
      </c>
      <c r="T104" s="201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02" t="s">
        <v>311</v>
      </c>
      <c r="AT104" s="202" t="s">
        <v>223</v>
      </c>
      <c r="AU104" s="202" t="s">
        <v>82</v>
      </c>
      <c r="AY104" s="19" t="s">
        <v>221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19" t="s">
        <v>82</v>
      </c>
      <c r="BK104" s="203">
        <f>ROUND(I104*H104,2)</f>
        <v>0</v>
      </c>
      <c r="BL104" s="19" t="s">
        <v>311</v>
      </c>
      <c r="BM104" s="202" t="s">
        <v>365</v>
      </c>
    </row>
    <row r="105" spans="1:47" s="2" customFormat="1" ht="11.25">
      <c r="A105" s="36"/>
      <c r="B105" s="37"/>
      <c r="C105" s="38"/>
      <c r="D105" s="204" t="s">
        <v>229</v>
      </c>
      <c r="E105" s="38"/>
      <c r="F105" s="205" t="s">
        <v>1912</v>
      </c>
      <c r="G105" s="38"/>
      <c r="H105" s="38"/>
      <c r="I105" s="111"/>
      <c r="J105" s="38"/>
      <c r="K105" s="38"/>
      <c r="L105" s="41"/>
      <c r="M105" s="206"/>
      <c r="N105" s="207"/>
      <c r="O105" s="66"/>
      <c r="P105" s="66"/>
      <c r="Q105" s="66"/>
      <c r="R105" s="66"/>
      <c r="S105" s="66"/>
      <c r="T105" s="67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229</v>
      </c>
      <c r="AU105" s="19" t="s">
        <v>82</v>
      </c>
    </row>
    <row r="106" spans="1:65" s="2" customFormat="1" ht="16.5" customHeight="1">
      <c r="A106" s="36"/>
      <c r="B106" s="37"/>
      <c r="C106" s="191" t="s">
        <v>294</v>
      </c>
      <c r="D106" s="191" t="s">
        <v>223</v>
      </c>
      <c r="E106" s="192" t="s">
        <v>294</v>
      </c>
      <c r="F106" s="193" t="s">
        <v>1913</v>
      </c>
      <c r="G106" s="194" t="s">
        <v>129</v>
      </c>
      <c r="H106" s="195">
        <v>37</v>
      </c>
      <c r="I106" s="196"/>
      <c r="J106" s="197">
        <f>ROUND(I106*H106,2)</f>
        <v>0</v>
      </c>
      <c r="K106" s="193" t="s">
        <v>537</v>
      </c>
      <c r="L106" s="41"/>
      <c r="M106" s="198" t="s">
        <v>21</v>
      </c>
      <c r="N106" s="199" t="s">
        <v>45</v>
      </c>
      <c r="O106" s="66"/>
      <c r="P106" s="200">
        <f>O106*H106</f>
        <v>0</v>
      </c>
      <c r="Q106" s="200">
        <v>0</v>
      </c>
      <c r="R106" s="200">
        <f>Q106*H106</f>
        <v>0</v>
      </c>
      <c r="S106" s="200">
        <v>0</v>
      </c>
      <c r="T106" s="201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02" t="s">
        <v>311</v>
      </c>
      <c r="AT106" s="202" t="s">
        <v>223</v>
      </c>
      <c r="AU106" s="202" t="s">
        <v>82</v>
      </c>
      <c r="AY106" s="19" t="s">
        <v>221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19" t="s">
        <v>82</v>
      </c>
      <c r="BK106" s="203">
        <f>ROUND(I106*H106,2)</f>
        <v>0</v>
      </c>
      <c r="BL106" s="19" t="s">
        <v>311</v>
      </c>
      <c r="BM106" s="202" t="s">
        <v>377</v>
      </c>
    </row>
    <row r="107" spans="1:47" s="2" customFormat="1" ht="11.25">
      <c r="A107" s="36"/>
      <c r="B107" s="37"/>
      <c r="C107" s="38"/>
      <c r="D107" s="204" t="s">
        <v>229</v>
      </c>
      <c r="E107" s="38"/>
      <c r="F107" s="205" t="s">
        <v>1913</v>
      </c>
      <c r="G107" s="38"/>
      <c r="H107" s="38"/>
      <c r="I107" s="111"/>
      <c r="J107" s="38"/>
      <c r="K107" s="38"/>
      <c r="L107" s="41"/>
      <c r="M107" s="206"/>
      <c r="N107" s="207"/>
      <c r="O107" s="66"/>
      <c r="P107" s="66"/>
      <c r="Q107" s="66"/>
      <c r="R107" s="66"/>
      <c r="S107" s="66"/>
      <c r="T107" s="67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229</v>
      </c>
      <c r="AU107" s="19" t="s">
        <v>82</v>
      </c>
    </row>
    <row r="108" spans="1:65" s="2" customFormat="1" ht="16.5" customHeight="1">
      <c r="A108" s="36"/>
      <c r="B108" s="37"/>
      <c r="C108" s="191" t="s">
        <v>300</v>
      </c>
      <c r="D108" s="191" t="s">
        <v>223</v>
      </c>
      <c r="E108" s="192" t="s">
        <v>300</v>
      </c>
      <c r="F108" s="193" t="s">
        <v>1914</v>
      </c>
      <c r="G108" s="194" t="s">
        <v>129</v>
      </c>
      <c r="H108" s="195">
        <v>22</v>
      </c>
      <c r="I108" s="196"/>
      <c r="J108" s="197">
        <f>ROUND(I108*H108,2)</f>
        <v>0</v>
      </c>
      <c r="K108" s="193" t="s">
        <v>537</v>
      </c>
      <c r="L108" s="41"/>
      <c r="M108" s="198" t="s">
        <v>21</v>
      </c>
      <c r="N108" s="199" t="s">
        <v>45</v>
      </c>
      <c r="O108" s="66"/>
      <c r="P108" s="200">
        <f>O108*H108</f>
        <v>0</v>
      </c>
      <c r="Q108" s="200">
        <v>0</v>
      </c>
      <c r="R108" s="200">
        <f>Q108*H108</f>
        <v>0</v>
      </c>
      <c r="S108" s="200">
        <v>0</v>
      </c>
      <c r="T108" s="201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02" t="s">
        <v>311</v>
      </c>
      <c r="AT108" s="202" t="s">
        <v>223</v>
      </c>
      <c r="AU108" s="202" t="s">
        <v>82</v>
      </c>
      <c r="AY108" s="19" t="s">
        <v>221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19" t="s">
        <v>82</v>
      </c>
      <c r="BK108" s="203">
        <f>ROUND(I108*H108,2)</f>
        <v>0</v>
      </c>
      <c r="BL108" s="19" t="s">
        <v>311</v>
      </c>
      <c r="BM108" s="202" t="s">
        <v>388</v>
      </c>
    </row>
    <row r="109" spans="1:47" s="2" customFormat="1" ht="11.25">
      <c r="A109" s="36"/>
      <c r="B109" s="37"/>
      <c r="C109" s="38"/>
      <c r="D109" s="204" t="s">
        <v>229</v>
      </c>
      <c r="E109" s="38"/>
      <c r="F109" s="205" t="s">
        <v>1914</v>
      </c>
      <c r="G109" s="38"/>
      <c r="H109" s="38"/>
      <c r="I109" s="111"/>
      <c r="J109" s="38"/>
      <c r="K109" s="38"/>
      <c r="L109" s="41"/>
      <c r="M109" s="206"/>
      <c r="N109" s="207"/>
      <c r="O109" s="66"/>
      <c r="P109" s="66"/>
      <c r="Q109" s="66"/>
      <c r="R109" s="66"/>
      <c r="S109" s="66"/>
      <c r="T109" s="67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9" t="s">
        <v>229</v>
      </c>
      <c r="AU109" s="19" t="s">
        <v>82</v>
      </c>
    </row>
    <row r="110" spans="1:65" s="2" customFormat="1" ht="16.5" customHeight="1">
      <c r="A110" s="36"/>
      <c r="B110" s="37"/>
      <c r="C110" s="191" t="s">
        <v>8</v>
      </c>
      <c r="D110" s="191" t="s">
        <v>223</v>
      </c>
      <c r="E110" s="192" t="s">
        <v>1915</v>
      </c>
      <c r="F110" s="193" t="s">
        <v>1916</v>
      </c>
      <c r="G110" s="194" t="s">
        <v>129</v>
      </c>
      <c r="H110" s="195">
        <v>578</v>
      </c>
      <c r="I110" s="196"/>
      <c r="J110" s="197">
        <f>ROUND(I110*H110,2)</f>
        <v>0</v>
      </c>
      <c r="K110" s="193" t="s">
        <v>537</v>
      </c>
      <c r="L110" s="41"/>
      <c r="M110" s="198" t="s">
        <v>21</v>
      </c>
      <c r="N110" s="199" t="s">
        <v>45</v>
      </c>
      <c r="O110" s="66"/>
      <c r="P110" s="200">
        <f>O110*H110</f>
        <v>0</v>
      </c>
      <c r="Q110" s="200">
        <v>0</v>
      </c>
      <c r="R110" s="200">
        <f>Q110*H110</f>
        <v>0</v>
      </c>
      <c r="S110" s="200">
        <v>0</v>
      </c>
      <c r="T110" s="201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202" t="s">
        <v>311</v>
      </c>
      <c r="AT110" s="202" t="s">
        <v>223</v>
      </c>
      <c r="AU110" s="202" t="s">
        <v>82</v>
      </c>
      <c r="AY110" s="19" t="s">
        <v>221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19" t="s">
        <v>82</v>
      </c>
      <c r="BK110" s="203">
        <f>ROUND(I110*H110,2)</f>
        <v>0</v>
      </c>
      <c r="BL110" s="19" t="s">
        <v>311</v>
      </c>
      <c r="BM110" s="202" t="s">
        <v>401</v>
      </c>
    </row>
    <row r="111" spans="1:47" s="2" customFormat="1" ht="11.25">
      <c r="A111" s="36"/>
      <c r="B111" s="37"/>
      <c r="C111" s="38"/>
      <c r="D111" s="204" t="s">
        <v>229</v>
      </c>
      <c r="E111" s="38"/>
      <c r="F111" s="205" t="s">
        <v>1916</v>
      </c>
      <c r="G111" s="38"/>
      <c r="H111" s="38"/>
      <c r="I111" s="111"/>
      <c r="J111" s="38"/>
      <c r="K111" s="38"/>
      <c r="L111" s="41"/>
      <c r="M111" s="206"/>
      <c r="N111" s="207"/>
      <c r="O111" s="66"/>
      <c r="P111" s="66"/>
      <c r="Q111" s="66"/>
      <c r="R111" s="66"/>
      <c r="S111" s="66"/>
      <c r="T111" s="67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9" t="s">
        <v>229</v>
      </c>
      <c r="AU111" s="19" t="s">
        <v>82</v>
      </c>
    </row>
    <row r="112" spans="1:65" s="2" customFormat="1" ht="16.5" customHeight="1">
      <c r="A112" s="36"/>
      <c r="B112" s="37"/>
      <c r="C112" s="191" t="s">
        <v>311</v>
      </c>
      <c r="D112" s="191" t="s">
        <v>223</v>
      </c>
      <c r="E112" s="192" t="s">
        <v>1917</v>
      </c>
      <c r="F112" s="193" t="s">
        <v>1918</v>
      </c>
      <c r="G112" s="194" t="s">
        <v>129</v>
      </c>
      <c r="H112" s="195">
        <v>210</v>
      </c>
      <c r="I112" s="196"/>
      <c r="J112" s="197">
        <f>ROUND(I112*H112,2)</f>
        <v>0</v>
      </c>
      <c r="K112" s="193" t="s">
        <v>537</v>
      </c>
      <c r="L112" s="41"/>
      <c r="M112" s="198" t="s">
        <v>21</v>
      </c>
      <c r="N112" s="199" t="s">
        <v>45</v>
      </c>
      <c r="O112" s="66"/>
      <c r="P112" s="200">
        <f>O112*H112</f>
        <v>0</v>
      </c>
      <c r="Q112" s="200">
        <v>0</v>
      </c>
      <c r="R112" s="200">
        <f>Q112*H112</f>
        <v>0</v>
      </c>
      <c r="S112" s="200">
        <v>0</v>
      </c>
      <c r="T112" s="201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202" t="s">
        <v>311</v>
      </c>
      <c r="AT112" s="202" t="s">
        <v>223</v>
      </c>
      <c r="AU112" s="202" t="s">
        <v>82</v>
      </c>
      <c r="AY112" s="19" t="s">
        <v>221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19" t="s">
        <v>82</v>
      </c>
      <c r="BK112" s="203">
        <f>ROUND(I112*H112,2)</f>
        <v>0</v>
      </c>
      <c r="BL112" s="19" t="s">
        <v>311</v>
      </c>
      <c r="BM112" s="202" t="s">
        <v>413</v>
      </c>
    </row>
    <row r="113" spans="1:47" s="2" customFormat="1" ht="11.25">
      <c r="A113" s="36"/>
      <c r="B113" s="37"/>
      <c r="C113" s="38"/>
      <c r="D113" s="204" t="s">
        <v>229</v>
      </c>
      <c r="E113" s="38"/>
      <c r="F113" s="205" t="s">
        <v>1918</v>
      </c>
      <c r="G113" s="38"/>
      <c r="H113" s="38"/>
      <c r="I113" s="111"/>
      <c r="J113" s="38"/>
      <c r="K113" s="38"/>
      <c r="L113" s="41"/>
      <c r="M113" s="206"/>
      <c r="N113" s="207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9" t="s">
        <v>229</v>
      </c>
      <c r="AU113" s="19" t="s">
        <v>82</v>
      </c>
    </row>
    <row r="114" spans="1:65" s="2" customFormat="1" ht="16.5" customHeight="1">
      <c r="A114" s="36"/>
      <c r="B114" s="37"/>
      <c r="C114" s="191" t="s">
        <v>316</v>
      </c>
      <c r="D114" s="191" t="s">
        <v>223</v>
      </c>
      <c r="E114" s="192" t="s">
        <v>1919</v>
      </c>
      <c r="F114" s="193" t="s">
        <v>1920</v>
      </c>
      <c r="G114" s="194" t="s">
        <v>129</v>
      </c>
      <c r="H114" s="195">
        <v>345</v>
      </c>
      <c r="I114" s="196"/>
      <c r="J114" s="197">
        <f>ROUND(I114*H114,2)</f>
        <v>0</v>
      </c>
      <c r="K114" s="193" t="s">
        <v>537</v>
      </c>
      <c r="L114" s="41"/>
      <c r="M114" s="198" t="s">
        <v>21</v>
      </c>
      <c r="N114" s="199" t="s">
        <v>45</v>
      </c>
      <c r="O114" s="66"/>
      <c r="P114" s="200">
        <f>O114*H114</f>
        <v>0</v>
      </c>
      <c r="Q114" s="200">
        <v>0</v>
      </c>
      <c r="R114" s="200">
        <f>Q114*H114</f>
        <v>0</v>
      </c>
      <c r="S114" s="200">
        <v>0</v>
      </c>
      <c r="T114" s="201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202" t="s">
        <v>311</v>
      </c>
      <c r="AT114" s="202" t="s">
        <v>223</v>
      </c>
      <c r="AU114" s="202" t="s">
        <v>82</v>
      </c>
      <c r="AY114" s="19" t="s">
        <v>221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19" t="s">
        <v>82</v>
      </c>
      <c r="BK114" s="203">
        <f>ROUND(I114*H114,2)</f>
        <v>0</v>
      </c>
      <c r="BL114" s="19" t="s">
        <v>311</v>
      </c>
      <c r="BM114" s="202" t="s">
        <v>423</v>
      </c>
    </row>
    <row r="115" spans="1:47" s="2" customFormat="1" ht="11.25">
      <c r="A115" s="36"/>
      <c r="B115" s="37"/>
      <c r="C115" s="38"/>
      <c r="D115" s="204" t="s">
        <v>229</v>
      </c>
      <c r="E115" s="38"/>
      <c r="F115" s="205" t="s">
        <v>1920</v>
      </c>
      <c r="G115" s="38"/>
      <c r="H115" s="38"/>
      <c r="I115" s="111"/>
      <c r="J115" s="38"/>
      <c r="K115" s="38"/>
      <c r="L115" s="41"/>
      <c r="M115" s="206"/>
      <c r="N115" s="207"/>
      <c r="O115" s="66"/>
      <c r="P115" s="66"/>
      <c r="Q115" s="66"/>
      <c r="R115" s="66"/>
      <c r="S115" s="66"/>
      <c r="T115" s="67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9" t="s">
        <v>229</v>
      </c>
      <c r="AU115" s="19" t="s">
        <v>82</v>
      </c>
    </row>
    <row r="116" spans="1:65" s="2" customFormat="1" ht="16.5" customHeight="1">
      <c r="A116" s="36"/>
      <c r="B116" s="37"/>
      <c r="C116" s="191" t="s">
        <v>321</v>
      </c>
      <c r="D116" s="191" t="s">
        <v>223</v>
      </c>
      <c r="E116" s="192" t="s">
        <v>1921</v>
      </c>
      <c r="F116" s="193" t="s">
        <v>1922</v>
      </c>
      <c r="G116" s="194" t="s">
        <v>129</v>
      </c>
      <c r="H116" s="195">
        <v>55</v>
      </c>
      <c r="I116" s="196"/>
      <c r="J116" s="197">
        <f>ROUND(I116*H116,2)</f>
        <v>0</v>
      </c>
      <c r="K116" s="193" t="s">
        <v>537</v>
      </c>
      <c r="L116" s="41"/>
      <c r="M116" s="198" t="s">
        <v>21</v>
      </c>
      <c r="N116" s="199" t="s">
        <v>45</v>
      </c>
      <c r="O116" s="66"/>
      <c r="P116" s="200">
        <f>O116*H116</f>
        <v>0</v>
      </c>
      <c r="Q116" s="200">
        <v>0</v>
      </c>
      <c r="R116" s="200">
        <f>Q116*H116</f>
        <v>0</v>
      </c>
      <c r="S116" s="200">
        <v>0</v>
      </c>
      <c r="T116" s="201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202" t="s">
        <v>311</v>
      </c>
      <c r="AT116" s="202" t="s">
        <v>223</v>
      </c>
      <c r="AU116" s="202" t="s">
        <v>82</v>
      </c>
      <c r="AY116" s="19" t="s">
        <v>221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19" t="s">
        <v>82</v>
      </c>
      <c r="BK116" s="203">
        <f>ROUND(I116*H116,2)</f>
        <v>0</v>
      </c>
      <c r="BL116" s="19" t="s">
        <v>311</v>
      </c>
      <c r="BM116" s="202" t="s">
        <v>435</v>
      </c>
    </row>
    <row r="117" spans="1:47" s="2" customFormat="1" ht="11.25">
      <c r="A117" s="36"/>
      <c r="B117" s="37"/>
      <c r="C117" s="38"/>
      <c r="D117" s="204" t="s">
        <v>229</v>
      </c>
      <c r="E117" s="38"/>
      <c r="F117" s="205" t="s">
        <v>1922</v>
      </c>
      <c r="G117" s="38"/>
      <c r="H117" s="38"/>
      <c r="I117" s="111"/>
      <c r="J117" s="38"/>
      <c r="K117" s="38"/>
      <c r="L117" s="41"/>
      <c r="M117" s="206"/>
      <c r="N117" s="207"/>
      <c r="O117" s="66"/>
      <c r="P117" s="66"/>
      <c r="Q117" s="66"/>
      <c r="R117" s="66"/>
      <c r="S117" s="66"/>
      <c r="T117" s="67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9" t="s">
        <v>229</v>
      </c>
      <c r="AU117" s="19" t="s">
        <v>82</v>
      </c>
    </row>
    <row r="118" spans="1:65" s="2" customFormat="1" ht="16.5" customHeight="1">
      <c r="A118" s="36"/>
      <c r="B118" s="37"/>
      <c r="C118" s="191" t="s">
        <v>179</v>
      </c>
      <c r="D118" s="191" t="s">
        <v>223</v>
      </c>
      <c r="E118" s="192" t="s">
        <v>179</v>
      </c>
      <c r="F118" s="193" t="s">
        <v>1923</v>
      </c>
      <c r="G118" s="194" t="s">
        <v>167</v>
      </c>
      <c r="H118" s="195">
        <v>125</v>
      </c>
      <c r="I118" s="196"/>
      <c r="J118" s="197">
        <f>ROUND(I118*H118,2)</f>
        <v>0</v>
      </c>
      <c r="K118" s="193" t="s">
        <v>537</v>
      </c>
      <c r="L118" s="41"/>
      <c r="M118" s="198" t="s">
        <v>21</v>
      </c>
      <c r="N118" s="199" t="s">
        <v>45</v>
      </c>
      <c r="O118" s="66"/>
      <c r="P118" s="200">
        <f>O118*H118</f>
        <v>0</v>
      </c>
      <c r="Q118" s="200">
        <v>0</v>
      </c>
      <c r="R118" s="200">
        <f>Q118*H118</f>
        <v>0</v>
      </c>
      <c r="S118" s="200">
        <v>0</v>
      </c>
      <c r="T118" s="201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202" t="s">
        <v>311</v>
      </c>
      <c r="AT118" s="202" t="s">
        <v>223</v>
      </c>
      <c r="AU118" s="202" t="s">
        <v>82</v>
      </c>
      <c r="AY118" s="19" t="s">
        <v>221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19" t="s">
        <v>82</v>
      </c>
      <c r="BK118" s="203">
        <f>ROUND(I118*H118,2)</f>
        <v>0</v>
      </c>
      <c r="BL118" s="19" t="s">
        <v>311</v>
      </c>
      <c r="BM118" s="202" t="s">
        <v>465</v>
      </c>
    </row>
    <row r="119" spans="1:47" s="2" customFormat="1" ht="11.25">
      <c r="A119" s="36"/>
      <c r="B119" s="37"/>
      <c r="C119" s="38"/>
      <c r="D119" s="204" t="s">
        <v>229</v>
      </c>
      <c r="E119" s="38"/>
      <c r="F119" s="205" t="s">
        <v>1923</v>
      </c>
      <c r="G119" s="38"/>
      <c r="H119" s="38"/>
      <c r="I119" s="111"/>
      <c r="J119" s="38"/>
      <c r="K119" s="38"/>
      <c r="L119" s="41"/>
      <c r="M119" s="206"/>
      <c r="N119" s="207"/>
      <c r="O119" s="66"/>
      <c r="P119" s="66"/>
      <c r="Q119" s="66"/>
      <c r="R119" s="66"/>
      <c r="S119" s="66"/>
      <c r="T119" s="67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9" t="s">
        <v>229</v>
      </c>
      <c r="AU119" s="19" t="s">
        <v>82</v>
      </c>
    </row>
    <row r="120" spans="1:65" s="2" customFormat="1" ht="16.5" customHeight="1">
      <c r="A120" s="36"/>
      <c r="B120" s="37"/>
      <c r="C120" s="191" t="s">
        <v>332</v>
      </c>
      <c r="D120" s="191" t="s">
        <v>223</v>
      </c>
      <c r="E120" s="192" t="s">
        <v>332</v>
      </c>
      <c r="F120" s="193" t="s">
        <v>1924</v>
      </c>
      <c r="G120" s="194" t="s">
        <v>167</v>
      </c>
      <c r="H120" s="195">
        <v>110</v>
      </c>
      <c r="I120" s="196"/>
      <c r="J120" s="197">
        <f>ROUND(I120*H120,2)</f>
        <v>0</v>
      </c>
      <c r="K120" s="193" t="s">
        <v>537</v>
      </c>
      <c r="L120" s="41"/>
      <c r="M120" s="198" t="s">
        <v>21</v>
      </c>
      <c r="N120" s="199" t="s">
        <v>45</v>
      </c>
      <c r="O120" s="66"/>
      <c r="P120" s="200">
        <f>O120*H120</f>
        <v>0</v>
      </c>
      <c r="Q120" s="200">
        <v>0</v>
      </c>
      <c r="R120" s="200">
        <f>Q120*H120</f>
        <v>0</v>
      </c>
      <c r="S120" s="200">
        <v>0</v>
      </c>
      <c r="T120" s="201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202" t="s">
        <v>311</v>
      </c>
      <c r="AT120" s="202" t="s">
        <v>223</v>
      </c>
      <c r="AU120" s="202" t="s">
        <v>82</v>
      </c>
      <c r="AY120" s="19" t="s">
        <v>221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19" t="s">
        <v>82</v>
      </c>
      <c r="BK120" s="203">
        <f>ROUND(I120*H120,2)</f>
        <v>0</v>
      </c>
      <c r="BL120" s="19" t="s">
        <v>311</v>
      </c>
      <c r="BM120" s="202" t="s">
        <v>479</v>
      </c>
    </row>
    <row r="121" spans="1:47" s="2" customFormat="1" ht="11.25">
      <c r="A121" s="36"/>
      <c r="B121" s="37"/>
      <c r="C121" s="38"/>
      <c r="D121" s="204" t="s">
        <v>229</v>
      </c>
      <c r="E121" s="38"/>
      <c r="F121" s="205" t="s">
        <v>1924</v>
      </c>
      <c r="G121" s="38"/>
      <c r="H121" s="38"/>
      <c r="I121" s="111"/>
      <c r="J121" s="38"/>
      <c r="K121" s="38"/>
      <c r="L121" s="41"/>
      <c r="M121" s="206"/>
      <c r="N121" s="207"/>
      <c r="O121" s="66"/>
      <c r="P121" s="66"/>
      <c r="Q121" s="66"/>
      <c r="R121" s="66"/>
      <c r="S121" s="66"/>
      <c r="T121" s="67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9" t="s">
        <v>229</v>
      </c>
      <c r="AU121" s="19" t="s">
        <v>82</v>
      </c>
    </row>
    <row r="122" spans="1:65" s="2" customFormat="1" ht="16.5" customHeight="1">
      <c r="A122" s="36"/>
      <c r="B122" s="37"/>
      <c r="C122" s="191" t="s">
        <v>7</v>
      </c>
      <c r="D122" s="191" t="s">
        <v>223</v>
      </c>
      <c r="E122" s="192" t="s">
        <v>7</v>
      </c>
      <c r="F122" s="193" t="s">
        <v>1925</v>
      </c>
      <c r="G122" s="194" t="s">
        <v>1926</v>
      </c>
      <c r="H122" s="195">
        <v>145</v>
      </c>
      <c r="I122" s="196"/>
      <c r="J122" s="197">
        <f>ROUND(I122*H122,2)</f>
        <v>0</v>
      </c>
      <c r="K122" s="193" t="s">
        <v>537</v>
      </c>
      <c r="L122" s="41"/>
      <c r="M122" s="198" t="s">
        <v>21</v>
      </c>
      <c r="N122" s="199" t="s">
        <v>45</v>
      </c>
      <c r="O122" s="66"/>
      <c r="P122" s="200">
        <f>O122*H122</f>
        <v>0</v>
      </c>
      <c r="Q122" s="200">
        <v>0</v>
      </c>
      <c r="R122" s="200">
        <f>Q122*H122</f>
        <v>0</v>
      </c>
      <c r="S122" s="200">
        <v>0</v>
      </c>
      <c r="T122" s="201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02" t="s">
        <v>311</v>
      </c>
      <c r="AT122" s="202" t="s">
        <v>223</v>
      </c>
      <c r="AU122" s="202" t="s">
        <v>82</v>
      </c>
      <c r="AY122" s="19" t="s">
        <v>221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19" t="s">
        <v>82</v>
      </c>
      <c r="BK122" s="203">
        <f>ROUND(I122*H122,2)</f>
        <v>0</v>
      </c>
      <c r="BL122" s="19" t="s">
        <v>311</v>
      </c>
      <c r="BM122" s="202" t="s">
        <v>499</v>
      </c>
    </row>
    <row r="123" spans="1:47" s="2" customFormat="1" ht="11.25">
      <c r="A123" s="36"/>
      <c r="B123" s="37"/>
      <c r="C123" s="38"/>
      <c r="D123" s="204" t="s">
        <v>229</v>
      </c>
      <c r="E123" s="38"/>
      <c r="F123" s="205" t="s">
        <v>1925</v>
      </c>
      <c r="G123" s="38"/>
      <c r="H123" s="38"/>
      <c r="I123" s="111"/>
      <c r="J123" s="38"/>
      <c r="K123" s="38"/>
      <c r="L123" s="41"/>
      <c r="M123" s="206"/>
      <c r="N123" s="207"/>
      <c r="O123" s="66"/>
      <c r="P123" s="66"/>
      <c r="Q123" s="66"/>
      <c r="R123" s="66"/>
      <c r="S123" s="66"/>
      <c r="T123" s="67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9" t="s">
        <v>229</v>
      </c>
      <c r="AU123" s="19" t="s">
        <v>82</v>
      </c>
    </row>
    <row r="124" spans="1:65" s="2" customFormat="1" ht="16.5" customHeight="1">
      <c r="A124" s="36"/>
      <c r="B124" s="37"/>
      <c r="C124" s="191" t="s">
        <v>345</v>
      </c>
      <c r="D124" s="191" t="s">
        <v>223</v>
      </c>
      <c r="E124" s="192" t="s">
        <v>345</v>
      </c>
      <c r="F124" s="193" t="s">
        <v>1927</v>
      </c>
      <c r="G124" s="194" t="s">
        <v>1926</v>
      </c>
      <c r="H124" s="195">
        <v>85</v>
      </c>
      <c r="I124" s="196"/>
      <c r="J124" s="197">
        <f>ROUND(I124*H124,2)</f>
        <v>0</v>
      </c>
      <c r="K124" s="193" t="s">
        <v>537</v>
      </c>
      <c r="L124" s="41"/>
      <c r="M124" s="198" t="s">
        <v>21</v>
      </c>
      <c r="N124" s="199" t="s">
        <v>45</v>
      </c>
      <c r="O124" s="66"/>
      <c r="P124" s="200">
        <f>O124*H124</f>
        <v>0</v>
      </c>
      <c r="Q124" s="200">
        <v>0</v>
      </c>
      <c r="R124" s="200">
        <f>Q124*H124</f>
        <v>0</v>
      </c>
      <c r="S124" s="200">
        <v>0</v>
      </c>
      <c r="T124" s="201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02" t="s">
        <v>311</v>
      </c>
      <c r="AT124" s="202" t="s">
        <v>223</v>
      </c>
      <c r="AU124" s="202" t="s">
        <v>82</v>
      </c>
      <c r="AY124" s="19" t="s">
        <v>221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19" t="s">
        <v>82</v>
      </c>
      <c r="BK124" s="203">
        <f>ROUND(I124*H124,2)</f>
        <v>0</v>
      </c>
      <c r="BL124" s="19" t="s">
        <v>311</v>
      </c>
      <c r="BM124" s="202" t="s">
        <v>510</v>
      </c>
    </row>
    <row r="125" spans="1:47" s="2" customFormat="1" ht="11.25">
      <c r="A125" s="36"/>
      <c r="B125" s="37"/>
      <c r="C125" s="38"/>
      <c r="D125" s="204" t="s">
        <v>229</v>
      </c>
      <c r="E125" s="38"/>
      <c r="F125" s="205" t="s">
        <v>1927</v>
      </c>
      <c r="G125" s="38"/>
      <c r="H125" s="38"/>
      <c r="I125" s="111"/>
      <c r="J125" s="38"/>
      <c r="K125" s="38"/>
      <c r="L125" s="41"/>
      <c r="M125" s="206"/>
      <c r="N125" s="207"/>
      <c r="O125" s="66"/>
      <c r="P125" s="66"/>
      <c r="Q125" s="66"/>
      <c r="R125" s="66"/>
      <c r="S125" s="66"/>
      <c r="T125" s="67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9" t="s">
        <v>229</v>
      </c>
      <c r="AU125" s="19" t="s">
        <v>82</v>
      </c>
    </row>
    <row r="126" spans="1:65" s="2" customFormat="1" ht="16.5" customHeight="1">
      <c r="A126" s="36"/>
      <c r="B126" s="37"/>
      <c r="C126" s="191" t="s">
        <v>351</v>
      </c>
      <c r="D126" s="191" t="s">
        <v>223</v>
      </c>
      <c r="E126" s="192" t="s">
        <v>351</v>
      </c>
      <c r="F126" s="193" t="s">
        <v>1928</v>
      </c>
      <c r="G126" s="194" t="s">
        <v>1882</v>
      </c>
      <c r="H126" s="195">
        <v>265</v>
      </c>
      <c r="I126" s="196"/>
      <c r="J126" s="197">
        <f>ROUND(I126*H126,2)</f>
        <v>0</v>
      </c>
      <c r="K126" s="193" t="s">
        <v>537</v>
      </c>
      <c r="L126" s="41"/>
      <c r="M126" s="198" t="s">
        <v>21</v>
      </c>
      <c r="N126" s="199" t="s">
        <v>45</v>
      </c>
      <c r="O126" s="66"/>
      <c r="P126" s="200">
        <f>O126*H126</f>
        <v>0</v>
      </c>
      <c r="Q126" s="200">
        <v>0</v>
      </c>
      <c r="R126" s="200">
        <f>Q126*H126</f>
        <v>0</v>
      </c>
      <c r="S126" s="200">
        <v>0</v>
      </c>
      <c r="T126" s="201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02" t="s">
        <v>311</v>
      </c>
      <c r="AT126" s="202" t="s">
        <v>223</v>
      </c>
      <c r="AU126" s="202" t="s">
        <v>82</v>
      </c>
      <c r="AY126" s="19" t="s">
        <v>221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19" t="s">
        <v>82</v>
      </c>
      <c r="BK126" s="203">
        <f>ROUND(I126*H126,2)</f>
        <v>0</v>
      </c>
      <c r="BL126" s="19" t="s">
        <v>311</v>
      </c>
      <c r="BM126" s="202" t="s">
        <v>522</v>
      </c>
    </row>
    <row r="127" spans="1:47" s="2" customFormat="1" ht="11.25">
      <c r="A127" s="36"/>
      <c r="B127" s="37"/>
      <c r="C127" s="38"/>
      <c r="D127" s="204" t="s">
        <v>229</v>
      </c>
      <c r="E127" s="38"/>
      <c r="F127" s="205" t="s">
        <v>1928</v>
      </c>
      <c r="G127" s="38"/>
      <c r="H127" s="38"/>
      <c r="I127" s="111"/>
      <c r="J127" s="38"/>
      <c r="K127" s="38"/>
      <c r="L127" s="41"/>
      <c r="M127" s="206"/>
      <c r="N127" s="207"/>
      <c r="O127" s="66"/>
      <c r="P127" s="66"/>
      <c r="Q127" s="66"/>
      <c r="R127" s="66"/>
      <c r="S127" s="66"/>
      <c r="T127" s="67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9" t="s">
        <v>229</v>
      </c>
      <c r="AU127" s="19" t="s">
        <v>82</v>
      </c>
    </row>
    <row r="128" spans="1:65" s="2" customFormat="1" ht="21.75" customHeight="1">
      <c r="A128" s="36"/>
      <c r="B128" s="37"/>
      <c r="C128" s="191" t="s">
        <v>365</v>
      </c>
      <c r="D128" s="191" t="s">
        <v>223</v>
      </c>
      <c r="E128" s="192" t="s">
        <v>1929</v>
      </c>
      <c r="F128" s="193" t="s">
        <v>1930</v>
      </c>
      <c r="G128" s="194" t="s">
        <v>1313</v>
      </c>
      <c r="H128" s="195">
        <v>1</v>
      </c>
      <c r="I128" s="196"/>
      <c r="J128" s="197">
        <f>ROUND(I128*H128,2)</f>
        <v>0</v>
      </c>
      <c r="K128" s="193" t="s">
        <v>537</v>
      </c>
      <c r="L128" s="41"/>
      <c r="M128" s="198" t="s">
        <v>21</v>
      </c>
      <c r="N128" s="199" t="s">
        <v>45</v>
      </c>
      <c r="O128" s="66"/>
      <c r="P128" s="200">
        <f>O128*H128</f>
        <v>0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02" t="s">
        <v>311</v>
      </c>
      <c r="AT128" s="202" t="s">
        <v>223</v>
      </c>
      <c r="AU128" s="202" t="s">
        <v>82</v>
      </c>
      <c r="AY128" s="19" t="s">
        <v>221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19" t="s">
        <v>82</v>
      </c>
      <c r="BK128" s="203">
        <f>ROUND(I128*H128,2)</f>
        <v>0</v>
      </c>
      <c r="BL128" s="19" t="s">
        <v>311</v>
      </c>
      <c r="BM128" s="202" t="s">
        <v>534</v>
      </c>
    </row>
    <row r="129" spans="1:47" s="2" customFormat="1" ht="19.5">
      <c r="A129" s="36"/>
      <c r="B129" s="37"/>
      <c r="C129" s="38"/>
      <c r="D129" s="204" t="s">
        <v>229</v>
      </c>
      <c r="E129" s="38"/>
      <c r="F129" s="205" t="s">
        <v>1930</v>
      </c>
      <c r="G129" s="38"/>
      <c r="H129" s="38"/>
      <c r="I129" s="111"/>
      <c r="J129" s="38"/>
      <c r="K129" s="38"/>
      <c r="L129" s="41"/>
      <c r="M129" s="206"/>
      <c r="N129" s="207"/>
      <c r="O129" s="66"/>
      <c r="P129" s="66"/>
      <c r="Q129" s="66"/>
      <c r="R129" s="66"/>
      <c r="S129" s="66"/>
      <c r="T129" s="67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9" t="s">
        <v>229</v>
      </c>
      <c r="AU129" s="19" t="s">
        <v>82</v>
      </c>
    </row>
    <row r="130" spans="1:65" s="2" customFormat="1" ht="16.5" customHeight="1">
      <c r="A130" s="36"/>
      <c r="B130" s="37"/>
      <c r="C130" s="191" t="s">
        <v>377</v>
      </c>
      <c r="D130" s="191" t="s">
        <v>223</v>
      </c>
      <c r="E130" s="192" t="s">
        <v>1931</v>
      </c>
      <c r="F130" s="193" t="s">
        <v>1932</v>
      </c>
      <c r="G130" s="194" t="s">
        <v>1313</v>
      </c>
      <c r="H130" s="195">
        <v>1</v>
      </c>
      <c r="I130" s="196"/>
      <c r="J130" s="197">
        <f>ROUND(I130*H130,2)</f>
        <v>0</v>
      </c>
      <c r="K130" s="193" t="s">
        <v>537</v>
      </c>
      <c r="L130" s="41"/>
      <c r="M130" s="198" t="s">
        <v>21</v>
      </c>
      <c r="N130" s="199" t="s">
        <v>45</v>
      </c>
      <c r="O130" s="66"/>
      <c r="P130" s="200">
        <f>O130*H130</f>
        <v>0</v>
      </c>
      <c r="Q130" s="200">
        <v>0</v>
      </c>
      <c r="R130" s="200">
        <f>Q130*H130</f>
        <v>0</v>
      </c>
      <c r="S130" s="200">
        <v>0</v>
      </c>
      <c r="T130" s="201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02" t="s">
        <v>311</v>
      </c>
      <c r="AT130" s="202" t="s">
        <v>223</v>
      </c>
      <c r="AU130" s="202" t="s">
        <v>82</v>
      </c>
      <c r="AY130" s="19" t="s">
        <v>221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9" t="s">
        <v>82</v>
      </c>
      <c r="BK130" s="203">
        <f>ROUND(I130*H130,2)</f>
        <v>0</v>
      </c>
      <c r="BL130" s="19" t="s">
        <v>311</v>
      </c>
      <c r="BM130" s="202" t="s">
        <v>559</v>
      </c>
    </row>
    <row r="131" spans="1:47" s="2" customFormat="1" ht="11.25">
      <c r="A131" s="36"/>
      <c r="B131" s="37"/>
      <c r="C131" s="38"/>
      <c r="D131" s="204" t="s">
        <v>229</v>
      </c>
      <c r="E131" s="38"/>
      <c r="F131" s="205" t="s">
        <v>1932</v>
      </c>
      <c r="G131" s="38"/>
      <c r="H131" s="38"/>
      <c r="I131" s="111"/>
      <c r="J131" s="38"/>
      <c r="K131" s="38"/>
      <c r="L131" s="41"/>
      <c r="M131" s="265"/>
      <c r="N131" s="266"/>
      <c r="O131" s="267"/>
      <c r="P131" s="267"/>
      <c r="Q131" s="267"/>
      <c r="R131" s="267"/>
      <c r="S131" s="267"/>
      <c r="T131" s="268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9" t="s">
        <v>229</v>
      </c>
      <c r="AU131" s="19" t="s">
        <v>82</v>
      </c>
    </row>
    <row r="132" spans="1:31" s="2" customFormat="1" ht="6.95" customHeight="1">
      <c r="A132" s="36"/>
      <c r="B132" s="49"/>
      <c r="C132" s="50"/>
      <c r="D132" s="50"/>
      <c r="E132" s="50"/>
      <c r="F132" s="50"/>
      <c r="G132" s="50"/>
      <c r="H132" s="50"/>
      <c r="I132" s="140"/>
      <c r="J132" s="50"/>
      <c r="K132" s="50"/>
      <c r="L132" s="41"/>
      <c r="M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</row>
  </sheetData>
  <sheetProtection algorithmName="SHA-512" hashValue="+9R4GYz6CRrzakn/xtci1ZWB1NFmguhsHTCQp1HjWJwR0sqn4EL3iprYq0GlN9ONLANoZHEs+vArK+XTfZFlvA==" saltValue="TtKZ11vCjnCLNMpnDK3ADy6KdFxxid5pkGyo5MwmTxTLElQuzEtZ/YinzAvWXpWbSeQgFAf/ugzSPi6q1NwTbw==" spinCount="100000" sheet="1" objects="1" scenarios="1" formatColumns="0" formatRows="0" autoFilter="0"/>
  <autoFilter ref="C79:K131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3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AT2" s="19" t="s">
        <v>99</v>
      </c>
    </row>
    <row r="3" spans="2:46" s="1" customFormat="1" ht="6.95" customHeight="1">
      <c r="B3" s="105"/>
      <c r="C3" s="106"/>
      <c r="D3" s="106"/>
      <c r="E3" s="106"/>
      <c r="F3" s="106"/>
      <c r="G3" s="106"/>
      <c r="H3" s="106"/>
      <c r="I3" s="107"/>
      <c r="J3" s="106"/>
      <c r="K3" s="106"/>
      <c r="L3" s="22"/>
      <c r="AT3" s="19" t="s">
        <v>84</v>
      </c>
    </row>
    <row r="4" spans="2:46" s="1" customFormat="1" ht="24.95" customHeight="1">
      <c r="B4" s="22"/>
      <c r="D4" s="108" t="s">
        <v>112</v>
      </c>
      <c r="I4" s="103"/>
      <c r="L4" s="22"/>
      <c r="M4" s="109" t="s">
        <v>10</v>
      </c>
      <c r="AT4" s="19" t="s">
        <v>4</v>
      </c>
    </row>
    <row r="5" spans="2:12" s="1" customFormat="1" ht="6.95" customHeight="1">
      <c r="B5" s="22"/>
      <c r="I5" s="103"/>
      <c r="L5" s="22"/>
    </row>
    <row r="6" spans="2:12" s="1" customFormat="1" ht="12" customHeight="1">
      <c r="B6" s="22"/>
      <c r="D6" s="110" t="s">
        <v>16</v>
      </c>
      <c r="I6" s="103"/>
      <c r="L6" s="22"/>
    </row>
    <row r="7" spans="2:12" s="1" customFormat="1" ht="16.5" customHeight="1">
      <c r="B7" s="22"/>
      <c r="E7" s="402" t="str">
        <f>'Rekapitulace stavby'!K6</f>
        <v>Rekonstrukce 3.NP ZŠ a MŠ Kořenského</v>
      </c>
      <c r="F7" s="403"/>
      <c r="G7" s="403"/>
      <c r="H7" s="403"/>
      <c r="I7" s="103"/>
      <c r="L7" s="22"/>
    </row>
    <row r="8" spans="1:31" s="2" customFormat="1" ht="12" customHeight="1">
      <c r="A8" s="36"/>
      <c r="B8" s="41"/>
      <c r="C8" s="36"/>
      <c r="D8" s="110" t="s">
        <v>122</v>
      </c>
      <c r="E8" s="36"/>
      <c r="F8" s="36"/>
      <c r="G8" s="36"/>
      <c r="H8" s="36"/>
      <c r="I8" s="111"/>
      <c r="J8" s="36"/>
      <c r="K8" s="36"/>
      <c r="L8" s="112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04" t="s">
        <v>1933</v>
      </c>
      <c r="F9" s="405"/>
      <c r="G9" s="405"/>
      <c r="H9" s="405"/>
      <c r="I9" s="111"/>
      <c r="J9" s="36"/>
      <c r="K9" s="36"/>
      <c r="L9" s="112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111"/>
      <c r="J10" s="36"/>
      <c r="K10" s="36"/>
      <c r="L10" s="112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0" t="s">
        <v>18</v>
      </c>
      <c r="E11" s="36"/>
      <c r="F11" s="113" t="s">
        <v>21</v>
      </c>
      <c r="G11" s="36"/>
      <c r="H11" s="36"/>
      <c r="I11" s="114" t="s">
        <v>20</v>
      </c>
      <c r="J11" s="113" t="s">
        <v>21</v>
      </c>
      <c r="K11" s="36"/>
      <c r="L11" s="112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0" t="s">
        <v>22</v>
      </c>
      <c r="E12" s="36"/>
      <c r="F12" s="113" t="s">
        <v>23</v>
      </c>
      <c r="G12" s="36"/>
      <c r="H12" s="36"/>
      <c r="I12" s="114" t="s">
        <v>24</v>
      </c>
      <c r="J12" s="115" t="str">
        <f>'Rekapitulace stavby'!AN8</f>
        <v>27. 5. 2020</v>
      </c>
      <c r="K12" s="36"/>
      <c r="L12" s="112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111"/>
      <c r="J13" s="36"/>
      <c r="K13" s="36"/>
      <c r="L13" s="112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0" t="s">
        <v>26</v>
      </c>
      <c r="E14" s="36"/>
      <c r="F14" s="36"/>
      <c r="G14" s="36"/>
      <c r="H14" s="36"/>
      <c r="I14" s="114" t="s">
        <v>27</v>
      </c>
      <c r="J14" s="113" t="str">
        <f>IF('Rekapitulace stavby'!AN10="","",'Rekapitulace stavby'!AN10)</f>
        <v/>
      </c>
      <c r="K14" s="36"/>
      <c r="L14" s="112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3" t="str">
        <f>IF('Rekapitulace stavby'!E11="","",'Rekapitulace stavby'!E11)</f>
        <v xml:space="preserve"> </v>
      </c>
      <c r="F15" s="36"/>
      <c r="G15" s="36"/>
      <c r="H15" s="36"/>
      <c r="I15" s="114" t="s">
        <v>29</v>
      </c>
      <c r="J15" s="113" t="str">
        <f>IF('Rekapitulace stavby'!AN11="","",'Rekapitulace stavby'!AN11)</f>
        <v/>
      </c>
      <c r="K15" s="36"/>
      <c r="L15" s="112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111"/>
      <c r="J16" s="36"/>
      <c r="K16" s="36"/>
      <c r="L16" s="112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0" t="s">
        <v>30</v>
      </c>
      <c r="E17" s="36"/>
      <c r="F17" s="36"/>
      <c r="G17" s="36"/>
      <c r="H17" s="36"/>
      <c r="I17" s="114" t="s">
        <v>27</v>
      </c>
      <c r="J17" s="32" t="str">
        <f>'Rekapitulace stavby'!AN13</f>
        <v>Vyplň údaj</v>
      </c>
      <c r="K17" s="36"/>
      <c r="L17" s="112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6" t="str">
        <f>'Rekapitulace stavby'!E14</f>
        <v>Vyplň údaj</v>
      </c>
      <c r="F18" s="407"/>
      <c r="G18" s="407"/>
      <c r="H18" s="407"/>
      <c r="I18" s="114" t="s">
        <v>29</v>
      </c>
      <c r="J18" s="32" t="str">
        <f>'Rekapitulace stavby'!AN14</f>
        <v>Vyplň údaj</v>
      </c>
      <c r="K18" s="36"/>
      <c r="L18" s="112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111"/>
      <c r="J19" s="36"/>
      <c r="K19" s="36"/>
      <c r="L19" s="112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0" t="s">
        <v>32</v>
      </c>
      <c r="E20" s="36"/>
      <c r="F20" s="36"/>
      <c r="G20" s="36"/>
      <c r="H20" s="36"/>
      <c r="I20" s="114" t="s">
        <v>27</v>
      </c>
      <c r="J20" s="113" t="str">
        <f>IF('Rekapitulace stavby'!AN16="","",'Rekapitulace stavby'!AN16)</f>
        <v/>
      </c>
      <c r="K20" s="36"/>
      <c r="L20" s="112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3" t="str">
        <f>IF('Rekapitulace stavby'!E17="","",'Rekapitulace stavby'!E17)</f>
        <v xml:space="preserve"> </v>
      </c>
      <c r="F21" s="36"/>
      <c r="G21" s="36"/>
      <c r="H21" s="36"/>
      <c r="I21" s="114" t="s">
        <v>29</v>
      </c>
      <c r="J21" s="113" t="str">
        <f>IF('Rekapitulace stavby'!AN17="","",'Rekapitulace stavby'!AN17)</f>
        <v/>
      </c>
      <c r="K21" s="36"/>
      <c r="L21" s="112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111"/>
      <c r="J22" s="36"/>
      <c r="K22" s="36"/>
      <c r="L22" s="112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0" t="s">
        <v>34</v>
      </c>
      <c r="E23" s="36"/>
      <c r="F23" s="36"/>
      <c r="G23" s="36"/>
      <c r="H23" s="36"/>
      <c r="I23" s="114" t="s">
        <v>27</v>
      </c>
      <c r="J23" s="113" t="s">
        <v>35</v>
      </c>
      <c r="K23" s="36"/>
      <c r="L23" s="112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3" t="s">
        <v>36</v>
      </c>
      <c r="F24" s="36"/>
      <c r="G24" s="36"/>
      <c r="H24" s="36"/>
      <c r="I24" s="114" t="s">
        <v>29</v>
      </c>
      <c r="J24" s="113" t="s">
        <v>37</v>
      </c>
      <c r="K24" s="36"/>
      <c r="L24" s="112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111"/>
      <c r="J25" s="36"/>
      <c r="K25" s="36"/>
      <c r="L25" s="112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0" t="s">
        <v>38</v>
      </c>
      <c r="E26" s="36"/>
      <c r="F26" s="36"/>
      <c r="G26" s="36"/>
      <c r="H26" s="36"/>
      <c r="I26" s="111"/>
      <c r="J26" s="36"/>
      <c r="K26" s="36"/>
      <c r="L26" s="112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83.25" customHeight="1">
      <c r="A27" s="116"/>
      <c r="B27" s="117"/>
      <c r="C27" s="116"/>
      <c r="D27" s="116"/>
      <c r="E27" s="408" t="s">
        <v>39</v>
      </c>
      <c r="F27" s="408"/>
      <c r="G27" s="408"/>
      <c r="H27" s="408"/>
      <c r="I27" s="118"/>
      <c r="J27" s="116"/>
      <c r="K27" s="116"/>
      <c r="L27" s="119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111"/>
      <c r="J28" s="36"/>
      <c r="K28" s="36"/>
      <c r="L28" s="112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1"/>
      <c r="E29" s="121"/>
      <c r="F29" s="121"/>
      <c r="G29" s="121"/>
      <c r="H29" s="121"/>
      <c r="I29" s="122"/>
      <c r="J29" s="121"/>
      <c r="K29" s="121"/>
      <c r="L29" s="112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3" t="s">
        <v>40</v>
      </c>
      <c r="E30" s="36"/>
      <c r="F30" s="36"/>
      <c r="G30" s="36"/>
      <c r="H30" s="36"/>
      <c r="I30" s="111"/>
      <c r="J30" s="124">
        <f>ROUND(J81,2)</f>
        <v>0</v>
      </c>
      <c r="K30" s="36"/>
      <c r="L30" s="112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1"/>
      <c r="E31" s="121"/>
      <c r="F31" s="121"/>
      <c r="G31" s="121"/>
      <c r="H31" s="121"/>
      <c r="I31" s="122"/>
      <c r="J31" s="121"/>
      <c r="K31" s="121"/>
      <c r="L31" s="112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5" t="s">
        <v>42</v>
      </c>
      <c r="G32" s="36"/>
      <c r="H32" s="36"/>
      <c r="I32" s="126" t="s">
        <v>41</v>
      </c>
      <c r="J32" s="125" t="s">
        <v>43</v>
      </c>
      <c r="K32" s="36"/>
      <c r="L32" s="112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7" t="s">
        <v>44</v>
      </c>
      <c r="E33" s="110" t="s">
        <v>45</v>
      </c>
      <c r="F33" s="128">
        <f>ROUND((SUM(BE81:BE183)),2)</f>
        <v>0</v>
      </c>
      <c r="G33" s="36"/>
      <c r="H33" s="36"/>
      <c r="I33" s="129">
        <v>0.21</v>
      </c>
      <c r="J33" s="128">
        <f>ROUND(((SUM(BE81:BE183))*I33),2)</f>
        <v>0</v>
      </c>
      <c r="K33" s="36"/>
      <c r="L33" s="112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10" t="s">
        <v>46</v>
      </c>
      <c r="F34" s="128">
        <f>ROUND((SUM(BF81:BF183)),2)</f>
        <v>0</v>
      </c>
      <c r="G34" s="36"/>
      <c r="H34" s="36"/>
      <c r="I34" s="129">
        <v>0.15</v>
      </c>
      <c r="J34" s="128">
        <f>ROUND(((SUM(BF81:BF183))*I34),2)</f>
        <v>0</v>
      </c>
      <c r="K34" s="36"/>
      <c r="L34" s="112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10" t="s">
        <v>47</v>
      </c>
      <c r="F35" s="128">
        <f>ROUND((SUM(BG81:BG183)),2)</f>
        <v>0</v>
      </c>
      <c r="G35" s="36"/>
      <c r="H35" s="36"/>
      <c r="I35" s="129">
        <v>0.21</v>
      </c>
      <c r="J35" s="128">
        <f>0</f>
        <v>0</v>
      </c>
      <c r="K35" s="36"/>
      <c r="L35" s="112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10" t="s">
        <v>48</v>
      </c>
      <c r="F36" s="128">
        <f>ROUND((SUM(BH81:BH183)),2)</f>
        <v>0</v>
      </c>
      <c r="G36" s="36"/>
      <c r="H36" s="36"/>
      <c r="I36" s="129">
        <v>0.15</v>
      </c>
      <c r="J36" s="128">
        <f>0</f>
        <v>0</v>
      </c>
      <c r="K36" s="36"/>
      <c r="L36" s="112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0" t="s">
        <v>49</v>
      </c>
      <c r="F37" s="128">
        <f>ROUND((SUM(BI81:BI183)),2)</f>
        <v>0</v>
      </c>
      <c r="G37" s="36"/>
      <c r="H37" s="36"/>
      <c r="I37" s="129">
        <v>0</v>
      </c>
      <c r="J37" s="128">
        <f>0</f>
        <v>0</v>
      </c>
      <c r="K37" s="36"/>
      <c r="L37" s="112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111"/>
      <c r="J38" s="36"/>
      <c r="K38" s="36"/>
      <c r="L38" s="112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0"/>
      <c r="D39" s="131" t="s">
        <v>50</v>
      </c>
      <c r="E39" s="132"/>
      <c r="F39" s="132"/>
      <c r="G39" s="133" t="s">
        <v>51</v>
      </c>
      <c r="H39" s="134" t="s">
        <v>52</v>
      </c>
      <c r="I39" s="135"/>
      <c r="J39" s="136">
        <f>SUM(J30:J37)</f>
        <v>0</v>
      </c>
      <c r="K39" s="137"/>
      <c r="L39" s="112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8"/>
      <c r="C40" s="139"/>
      <c r="D40" s="139"/>
      <c r="E40" s="139"/>
      <c r="F40" s="139"/>
      <c r="G40" s="139"/>
      <c r="H40" s="139"/>
      <c r="I40" s="140"/>
      <c r="J40" s="139"/>
      <c r="K40" s="139"/>
      <c r="L40" s="112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41"/>
      <c r="C44" s="142"/>
      <c r="D44" s="142"/>
      <c r="E44" s="142"/>
      <c r="F44" s="142"/>
      <c r="G44" s="142"/>
      <c r="H44" s="142"/>
      <c r="I44" s="143"/>
      <c r="J44" s="142"/>
      <c r="K44" s="142"/>
      <c r="L44" s="112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183</v>
      </c>
      <c r="D45" s="38"/>
      <c r="E45" s="38"/>
      <c r="F45" s="38"/>
      <c r="G45" s="38"/>
      <c r="H45" s="38"/>
      <c r="I45" s="111"/>
      <c r="J45" s="38"/>
      <c r="K45" s="38"/>
      <c r="L45" s="112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111"/>
      <c r="J46" s="38"/>
      <c r="K46" s="38"/>
      <c r="L46" s="112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111"/>
      <c r="J47" s="38"/>
      <c r="K47" s="38"/>
      <c r="L47" s="112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9" t="str">
        <f>E7</f>
        <v>Rekonstrukce 3.NP ZŠ a MŠ Kořenského</v>
      </c>
      <c r="F48" s="410"/>
      <c r="G48" s="410"/>
      <c r="H48" s="410"/>
      <c r="I48" s="111"/>
      <c r="J48" s="38"/>
      <c r="K48" s="38"/>
      <c r="L48" s="112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122</v>
      </c>
      <c r="D49" s="38"/>
      <c r="E49" s="38"/>
      <c r="F49" s="38"/>
      <c r="G49" s="38"/>
      <c r="H49" s="38"/>
      <c r="I49" s="111"/>
      <c r="J49" s="38"/>
      <c r="K49" s="38"/>
      <c r="L49" s="112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2" t="str">
        <f>E9</f>
        <v>K00 - Slaboproudé systémy</v>
      </c>
      <c r="F50" s="411"/>
      <c r="G50" s="411"/>
      <c r="H50" s="411"/>
      <c r="I50" s="111"/>
      <c r="J50" s="38"/>
      <c r="K50" s="38"/>
      <c r="L50" s="112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111"/>
      <c r="J51" s="38"/>
      <c r="K51" s="38"/>
      <c r="L51" s="112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22</v>
      </c>
      <c r="D52" s="38"/>
      <c r="E52" s="38"/>
      <c r="F52" s="29" t="str">
        <f>F12</f>
        <v>Pod Žvahovem 463/21</v>
      </c>
      <c r="G52" s="38"/>
      <c r="H52" s="38"/>
      <c r="I52" s="114" t="s">
        <v>24</v>
      </c>
      <c r="J52" s="61" t="str">
        <f>IF(J12="","",J12)</f>
        <v>27. 5. 2020</v>
      </c>
      <c r="K52" s="38"/>
      <c r="L52" s="112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111"/>
      <c r="J53" s="38"/>
      <c r="K53" s="38"/>
      <c r="L53" s="112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1" t="s">
        <v>26</v>
      </c>
      <c r="D54" s="38"/>
      <c r="E54" s="38"/>
      <c r="F54" s="29" t="str">
        <f>E15</f>
        <v xml:space="preserve"> </v>
      </c>
      <c r="G54" s="38"/>
      <c r="H54" s="38"/>
      <c r="I54" s="114" t="s">
        <v>32</v>
      </c>
      <c r="J54" s="34" t="str">
        <f>E21</f>
        <v xml:space="preserve"> </v>
      </c>
      <c r="K54" s="38"/>
      <c r="L54" s="112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25.7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114" t="s">
        <v>34</v>
      </c>
      <c r="J55" s="34" t="str">
        <f>E24</f>
        <v>VPÚ DECO Praha, a.s.</v>
      </c>
      <c r="K55" s="38"/>
      <c r="L55" s="112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1"/>
      <c r="J56" s="38"/>
      <c r="K56" s="38"/>
      <c r="L56" s="112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44" t="s">
        <v>184</v>
      </c>
      <c r="D57" s="145"/>
      <c r="E57" s="145"/>
      <c r="F57" s="145"/>
      <c r="G57" s="145"/>
      <c r="H57" s="145"/>
      <c r="I57" s="146"/>
      <c r="J57" s="147" t="s">
        <v>185</v>
      </c>
      <c r="K57" s="145"/>
      <c r="L57" s="112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1"/>
      <c r="J58" s="38"/>
      <c r="K58" s="38"/>
      <c r="L58" s="112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48" t="s">
        <v>72</v>
      </c>
      <c r="D59" s="38"/>
      <c r="E59" s="38"/>
      <c r="F59" s="38"/>
      <c r="G59" s="38"/>
      <c r="H59" s="38"/>
      <c r="I59" s="111"/>
      <c r="J59" s="79">
        <f>J81</f>
        <v>0</v>
      </c>
      <c r="K59" s="38"/>
      <c r="L59" s="112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186</v>
      </c>
    </row>
    <row r="60" spans="2:12" s="9" customFormat="1" ht="24.95" customHeight="1">
      <c r="B60" s="149"/>
      <c r="C60" s="150"/>
      <c r="D60" s="151" t="s">
        <v>1934</v>
      </c>
      <c r="E60" s="152"/>
      <c r="F60" s="152"/>
      <c r="G60" s="152"/>
      <c r="H60" s="152"/>
      <c r="I60" s="153"/>
      <c r="J60" s="154">
        <f>J82</f>
        <v>0</v>
      </c>
      <c r="K60" s="150"/>
      <c r="L60" s="155"/>
    </row>
    <row r="61" spans="2:12" s="9" customFormat="1" ht="24.95" customHeight="1">
      <c r="B61" s="149"/>
      <c r="C61" s="150"/>
      <c r="D61" s="151" t="s">
        <v>1935</v>
      </c>
      <c r="E61" s="152"/>
      <c r="F61" s="152"/>
      <c r="G61" s="152"/>
      <c r="H61" s="152"/>
      <c r="I61" s="153"/>
      <c r="J61" s="154">
        <f>J153</f>
        <v>0</v>
      </c>
      <c r="K61" s="150"/>
      <c r="L61" s="155"/>
    </row>
    <row r="62" spans="1:31" s="2" customFormat="1" ht="21.75" customHeight="1">
      <c r="A62" s="36"/>
      <c r="B62" s="37"/>
      <c r="C62" s="38"/>
      <c r="D62" s="38"/>
      <c r="E62" s="38"/>
      <c r="F62" s="38"/>
      <c r="G62" s="38"/>
      <c r="H62" s="38"/>
      <c r="I62" s="111"/>
      <c r="J62" s="38"/>
      <c r="K62" s="38"/>
      <c r="L62" s="112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6.95" customHeight="1">
      <c r="A63" s="36"/>
      <c r="B63" s="49"/>
      <c r="C63" s="50"/>
      <c r="D63" s="50"/>
      <c r="E63" s="50"/>
      <c r="F63" s="50"/>
      <c r="G63" s="50"/>
      <c r="H63" s="50"/>
      <c r="I63" s="140"/>
      <c r="J63" s="50"/>
      <c r="K63" s="50"/>
      <c r="L63" s="112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7" spans="1:31" s="2" customFormat="1" ht="6.95" customHeight="1">
      <c r="A67" s="36"/>
      <c r="B67" s="51"/>
      <c r="C67" s="52"/>
      <c r="D67" s="52"/>
      <c r="E67" s="52"/>
      <c r="F67" s="52"/>
      <c r="G67" s="52"/>
      <c r="H67" s="52"/>
      <c r="I67" s="143"/>
      <c r="J67" s="52"/>
      <c r="K67" s="52"/>
      <c r="L67" s="112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24.95" customHeight="1">
      <c r="A68" s="36"/>
      <c r="B68" s="37"/>
      <c r="C68" s="25" t="s">
        <v>206</v>
      </c>
      <c r="D68" s="38"/>
      <c r="E68" s="38"/>
      <c r="F68" s="38"/>
      <c r="G68" s="38"/>
      <c r="H68" s="38"/>
      <c r="I68" s="111"/>
      <c r="J68" s="38"/>
      <c r="K68" s="38"/>
      <c r="L68" s="112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5" customHeight="1">
      <c r="A69" s="36"/>
      <c r="B69" s="37"/>
      <c r="C69" s="38"/>
      <c r="D69" s="38"/>
      <c r="E69" s="38"/>
      <c r="F69" s="38"/>
      <c r="G69" s="38"/>
      <c r="H69" s="38"/>
      <c r="I69" s="111"/>
      <c r="J69" s="38"/>
      <c r="K69" s="38"/>
      <c r="L69" s="112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12" customHeight="1">
      <c r="A70" s="36"/>
      <c r="B70" s="37"/>
      <c r="C70" s="31" t="s">
        <v>16</v>
      </c>
      <c r="D70" s="38"/>
      <c r="E70" s="38"/>
      <c r="F70" s="38"/>
      <c r="G70" s="38"/>
      <c r="H70" s="38"/>
      <c r="I70" s="111"/>
      <c r="J70" s="38"/>
      <c r="K70" s="38"/>
      <c r="L70" s="112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6.5" customHeight="1">
      <c r="A71" s="36"/>
      <c r="B71" s="37"/>
      <c r="C71" s="38"/>
      <c r="D71" s="38"/>
      <c r="E71" s="409" t="str">
        <f>E7</f>
        <v>Rekonstrukce 3.NP ZŠ a MŠ Kořenského</v>
      </c>
      <c r="F71" s="410"/>
      <c r="G71" s="410"/>
      <c r="H71" s="410"/>
      <c r="I71" s="111"/>
      <c r="J71" s="38"/>
      <c r="K71" s="38"/>
      <c r="L71" s="112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122</v>
      </c>
      <c r="D72" s="38"/>
      <c r="E72" s="38"/>
      <c r="F72" s="38"/>
      <c r="G72" s="38"/>
      <c r="H72" s="38"/>
      <c r="I72" s="111"/>
      <c r="J72" s="38"/>
      <c r="K72" s="38"/>
      <c r="L72" s="112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362" t="str">
        <f>E9</f>
        <v>K00 - Slaboproudé systémy</v>
      </c>
      <c r="F73" s="411"/>
      <c r="G73" s="411"/>
      <c r="H73" s="411"/>
      <c r="I73" s="111"/>
      <c r="J73" s="38"/>
      <c r="K73" s="38"/>
      <c r="L73" s="112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37"/>
      <c r="C74" s="38"/>
      <c r="D74" s="38"/>
      <c r="E74" s="38"/>
      <c r="F74" s="38"/>
      <c r="G74" s="38"/>
      <c r="H74" s="38"/>
      <c r="I74" s="111"/>
      <c r="J74" s="38"/>
      <c r="K74" s="38"/>
      <c r="L74" s="112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22</v>
      </c>
      <c r="D75" s="38"/>
      <c r="E75" s="38"/>
      <c r="F75" s="29" t="str">
        <f>F12</f>
        <v>Pod Žvahovem 463/21</v>
      </c>
      <c r="G75" s="38"/>
      <c r="H75" s="38"/>
      <c r="I75" s="114" t="s">
        <v>24</v>
      </c>
      <c r="J75" s="61" t="str">
        <f>IF(J12="","",J12)</f>
        <v>27. 5. 2020</v>
      </c>
      <c r="K75" s="38"/>
      <c r="L75" s="112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111"/>
      <c r="J76" s="38"/>
      <c r="K76" s="38"/>
      <c r="L76" s="112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5.2" customHeight="1">
      <c r="A77" s="36"/>
      <c r="B77" s="37"/>
      <c r="C77" s="31" t="s">
        <v>26</v>
      </c>
      <c r="D77" s="38"/>
      <c r="E77" s="38"/>
      <c r="F77" s="29" t="str">
        <f>E15</f>
        <v xml:space="preserve"> </v>
      </c>
      <c r="G77" s="38"/>
      <c r="H77" s="38"/>
      <c r="I77" s="114" t="s">
        <v>32</v>
      </c>
      <c r="J77" s="34" t="str">
        <f>E21</f>
        <v xml:space="preserve"> </v>
      </c>
      <c r="K77" s="38"/>
      <c r="L77" s="112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25.7" customHeight="1">
      <c r="A78" s="36"/>
      <c r="B78" s="37"/>
      <c r="C78" s="31" t="s">
        <v>30</v>
      </c>
      <c r="D78" s="38"/>
      <c r="E78" s="38"/>
      <c r="F78" s="29" t="str">
        <f>IF(E18="","",E18)</f>
        <v>Vyplň údaj</v>
      </c>
      <c r="G78" s="38"/>
      <c r="H78" s="38"/>
      <c r="I78" s="114" t="s">
        <v>34</v>
      </c>
      <c r="J78" s="34" t="str">
        <f>E24</f>
        <v>VPÚ DECO Praha, a.s.</v>
      </c>
      <c r="K78" s="38"/>
      <c r="L78" s="112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0.35" customHeight="1">
      <c r="A79" s="36"/>
      <c r="B79" s="37"/>
      <c r="C79" s="38"/>
      <c r="D79" s="38"/>
      <c r="E79" s="38"/>
      <c r="F79" s="38"/>
      <c r="G79" s="38"/>
      <c r="H79" s="38"/>
      <c r="I79" s="111"/>
      <c r="J79" s="38"/>
      <c r="K79" s="38"/>
      <c r="L79" s="112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11" customFormat="1" ht="29.25" customHeight="1">
      <c r="A80" s="163"/>
      <c r="B80" s="164"/>
      <c r="C80" s="165" t="s">
        <v>207</v>
      </c>
      <c r="D80" s="166" t="s">
        <v>59</v>
      </c>
      <c r="E80" s="166" t="s">
        <v>55</v>
      </c>
      <c r="F80" s="166" t="s">
        <v>56</v>
      </c>
      <c r="G80" s="166" t="s">
        <v>208</v>
      </c>
      <c r="H80" s="166" t="s">
        <v>209</v>
      </c>
      <c r="I80" s="167" t="s">
        <v>210</v>
      </c>
      <c r="J80" s="166" t="s">
        <v>185</v>
      </c>
      <c r="K80" s="168" t="s">
        <v>211</v>
      </c>
      <c r="L80" s="169"/>
      <c r="M80" s="70" t="s">
        <v>21</v>
      </c>
      <c r="N80" s="71" t="s">
        <v>44</v>
      </c>
      <c r="O80" s="71" t="s">
        <v>212</v>
      </c>
      <c r="P80" s="71" t="s">
        <v>213</v>
      </c>
      <c r="Q80" s="71" t="s">
        <v>214</v>
      </c>
      <c r="R80" s="71" t="s">
        <v>215</v>
      </c>
      <c r="S80" s="71" t="s">
        <v>216</v>
      </c>
      <c r="T80" s="72" t="s">
        <v>217</v>
      </c>
      <c r="U80" s="163"/>
      <c r="V80" s="163"/>
      <c r="W80" s="163"/>
      <c r="X80" s="163"/>
      <c r="Y80" s="163"/>
      <c r="Z80" s="163"/>
      <c r="AA80" s="163"/>
      <c r="AB80" s="163"/>
      <c r="AC80" s="163"/>
      <c r="AD80" s="163"/>
      <c r="AE80" s="163"/>
    </row>
    <row r="81" spans="1:63" s="2" customFormat="1" ht="22.9" customHeight="1">
      <c r="A81" s="36"/>
      <c r="B81" s="37"/>
      <c r="C81" s="77" t="s">
        <v>218</v>
      </c>
      <c r="D81" s="38"/>
      <c r="E81" s="38"/>
      <c r="F81" s="38"/>
      <c r="G81" s="38"/>
      <c r="H81" s="38"/>
      <c r="I81" s="111"/>
      <c r="J81" s="170">
        <f>BK81</f>
        <v>0</v>
      </c>
      <c r="K81" s="38"/>
      <c r="L81" s="41"/>
      <c r="M81" s="73"/>
      <c r="N81" s="171"/>
      <c r="O81" s="74"/>
      <c r="P81" s="172">
        <f>P82+P153</f>
        <v>0</v>
      </c>
      <c r="Q81" s="74"/>
      <c r="R81" s="172">
        <f>R82+R153</f>
        <v>0</v>
      </c>
      <c r="S81" s="74"/>
      <c r="T81" s="173">
        <f>T82+T153</f>
        <v>0</v>
      </c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T81" s="19" t="s">
        <v>73</v>
      </c>
      <c r="AU81" s="19" t="s">
        <v>186</v>
      </c>
      <c r="BK81" s="174">
        <f>BK82+BK153</f>
        <v>0</v>
      </c>
    </row>
    <row r="82" spans="2:63" s="12" customFormat="1" ht="25.9" customHeight="1">
      <c r="B82" s="175"/>
      <c r="C82" s="176"/>
      <c r="D82" s="177" t="s">
        <v>73</v>
      </c>
      <c r="E82" s="178" t="s">
        <v>97</v>
      </c>
      <c r="F82" s="178" t="s">
        <v>1936</v>
      </c>
      <c r="G82" s="176"/>
      <c r="H82" s="176"/>
      <c r="I82" s="179"/>
      <c r="J82" s="180">
        <f>BK82</f>
        <v>0</v>
      </c>
      <c r="K82" s="176"/>
      <c r="L82" s="181"/>
      <c r="M82" s="182"/>
      <c r="N82" s="183"/>
      <c r="O82" s="183"/>
      <c r="P82" s="184">
        <f>SUM(P83:P152)</f>
        <v>0</v>
      </c>
      <c r="Q82" s="183"/>
      <c r="R82" s="184">
        <f>SUM(R83:R152)</f>
        <v>0</v>
      </c>
      <c r="S82" s="183"/>
      <c r="T82" s="185">
        <f>SUM(T83:T152)</f>
        <v>0</v>
      </c>
      <c r="AR82" s="186" t="s">
        <v>84</v>
      </c>
      <c r="AT82" s="187" t="s">
        <v>73</v>
      </c>
      <c r="AU82" s="187" t="s">
        <v>74</v>
      </c>
      <c r="AY82" s="186" t="s">
        <v>221</v>
      </c>
      <c r="BK82" s="188">
        <f>SUM(BK83:BK152)</f>
        <v>0</v>
      </c>
    </row>
    <row r="83" spans="1:65" s="2" customFormat="1" ht="16.5" customHeight="1">
      <c r="A83" s="36"/>
      <c r="B83" s="37"/>
      <c r="C83" s="191" t="s">
        <v>82</v>
      </c>
      <c r="D83" s="191" t="s">
        <v>223</v>
      </c>
      <c r="E83" s="192" t="s">
        <v>1937</v>
      </c>
      <c r="F83" s="193" t="s">
        <v>1938</v>
      </c>
      <c r="G83" s="194" t="s">
        <v>1313</v>
      </c>
      <c r="H83" s="195">
        <v>1</v>
      </c>
      <c r="I83" s="196"/>
      <c r="J83" s="197">
        <f>ROUND(I83*H83,2)</f>
        <v>0</v>
      </c>
      <c r="K83" s="193" t="s">
        <v>537</v>
      </c>
      <c r="L83" s="41"/>
      <c r="M83" s="198" t="s">
        <v>21</v>
      </c>
      <c r="N83" s="199" t="s">
        <v>45</v>
      </c>
      <c r="O83" s="66"/>
      <c r="P83" s="200">
        <f>O83*H83</f>
        <v>0</v>
      </c>
      <c r="Q83" s="200">
        <v>0</v>
      </c>
      <c r="R83" s="200">
        <f>Q83*H83</f>
        <v>0</v>
      </c>
      <c r="S83" s="200">
        <v>0</v>
      </c>
      <c r="T83" s="201">
        <f>S83*H83</f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R83" s="202" t="s">
        <v>311</v>
      </c>
      <c r="AT83" s="202" t="s">
        <v>223</v>
      </c>
      <c r="AU83" s="202" t="s">
        <v>82</v>
      </c>
      <c r="AY83" s="19" t="s">
        <v>221</v>
      </c>
      <c r="BE83" s="203">
        <f>IF(N83="základní",J83,0)</f>
        <v>0</v>
      </c>
      <c r="BF83" s="203">
        <f>IF(N83="snížená",J83,0)</f>
        <v>0</v>
      </c>
      <c r="BG83" s="203">
        <f>IF(N83="zákl. přenesená",J83,0)</f>
        <v>0</v>
      </c>
      <c r="BH83" s="203">
        <f>IF(N83="sníž. přenesená",J83,0)</f>
        <v>0</v>
      </c>
      <c r="BI83" s="203">
        <f>IF(N83="nulová",J83,0)</f>
        <v>0</v>
      </c>
      <c r="BJ83" s="19" t="s">
        <v>82</v>
      </c>
      <c r="BK83" s="203">
        <f>ROUND(I83*H83,2)</f>
        <v>0</v>
      </c>
      <c r="BL83" s="19" t="s">
        <v>311</v>
      </c>
      <c r="BM83" s="202" t="s">
        <v>84</v>
      </c>
    </row>
    <row r="84" spans="1:47" s="2" customFormat="1" ht="11.25">
      <c r="A84" s="36"/>
      <c r="B84" s="37"/>
      <c r="C84" s="38"/>
      <c r="D84" s="204" t="s">
        <v>229</v>
      </c>
      <c r="E84" s="38"/>
      <c r="F84" s="205" t="s">
        <v>1938</v>
      </c>
      <c r="G84" s="38"/>
      <c r="H84" s="38"/>
      <c r="I84" s="111"/>
      <c r="J84" s="38"/>
      <c r="K84" s="38"/>
      <c r="L84" s="41"/>
      <c r="M84" s="206"/>
      <c r="N84" s="207"/>
      <c r="O84" s="66"/>
      <c r="P84" s="66"/>
      <c r="Q84" s="66"/>
      <c r="R84" s="66"/>
      <c r="S84" s="66"/>
      <c r="T84" s="67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T84" s="19" t="s">
        <v>229</v>
      </c>
      <c r="AU84" s="19" t="s">
        <v>82</v>
      </c>
    </row>
    <row r="85" spans="1:65" s="2" customFormat="1" ht="16.5" customHeight="1">
      <c r="A85" s="36"/>
      <c r="B85" s="37"/>
      <c r="C85" s="191" t="s">
        <v>84</v>
      </c>
      <c r="D85" s="191" t="s">
        <v>223</v>
      </c>
      <c r="E85" s="192" t="s">
        <v>1939</v>
      </c>
      <c r="F85" s="193" t="s">
        <v>1940</v>
      </c>
      <c r="G85" s="194" t="s">
        <v>1313</v>
      </c>
      <c r="H85" s="195">
        <v>1</v>
      </c>
      <c r="I85" s="196"/>
      <c r="J85" s="197">
        <f>ROUND(I85*H85,2)</f>
        <v>0</v>
      </c>
      <c r="K85" s="193" t="s">
        <v>537</v>
      </c>
      <c r="L85" s="41"/>
      <c r="M85" s="198" t="s">
        <v>21</v>
      </c>
      <c r="N85" s="199" t="s">
        <v>45</v>
      </c>
      <c r="O85" s="66"/>
      <c r="P85" s="200">
        <f>O85*H85</f>
        <v>0</v>
      </c>
      <c r="Q85" s="200">
        <v>0</v>
      </c>
      <c r="R85" s="200">
        <f>Q85*H85</f>
        <v>0</v>
      </c>
      <c r="S85" s="200">
        <v>0</v>
      </c>
      <c r="T85" s="201">
        <f>S85*H85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R85" s="202" t="s">
        <v>311</v>
      </c>
      <c r="AT85" s="202" t="s">
        <v>223</v>
      </c>
      <c r="AU85" s="202" t="s">
        <v>82</v>
      </c>
      <c r="AY85" s="19" t="s">
        <v>221</v>
      </c>
      <c r="BE85" s="203">
        <f>IF(N85="základní",J85,0)</f>
        <v>0</v>
      </c>
      <c r="BF85" s="203">
        <f>IF(N85="snížená",J85,0)</f>
        <v>0</v>
      </c>
      <c r="BG85" s="203">
        <f>IF(N85="zákl. přenesená",J85,0)</f>
        <v>0</v>
      </c>
      <c r="BH85" s="203">
        <f>IF(N85="sníž. přenesená",J85,0)</f>
        <v>0</v>
      </c>
      <c r="BI85" s="203">
        <f>IF(N85="nulová",J85,0)</f>
        <v>0</v>
      </c>
      <c r="BJ85" s="19" t="s">
        <v>82</v>
      </c>
      <c r="BK85" s="203">
        <f>ROUND(I85*H85,2)</f>
        <v>0</v>
      </c>
      <c r="BL85" s="19" t="s">
        <v>311</v>
      </c>
      <c r="BM85" s="202" t="s">
        <v>227</v>
      </c>
    </row>
    <row r="86" spans="1:47" s="2" customFormat="1" ht="11.25">
      <c r="A86" s="36"/>
      <c r="B86" s="37"/>
      <c r="C86" s="38"/>
      <c r="D86" s="204" t="s">
        <v>229</v>
      </c>
      <c r="E86" s="38"/>
      <c r="F86" s="205" t="s">
        <v>1940</v>
      </c>
      <c r="G86" s="38"/>
      <c r="H86" s="38"/>
      <c r="I86" s="111"/>
      <c r="J86" s="38"/>
      <c r="K86" s="38"/>
      <c r="L86" s="41"/>
      <c r="M86" s="206"/>
      <c r="N86" s="207"/>
      <c r="O86" s="66"/>
      <c r="P86" s="66"/>
      <c r="Q86" s="66"/>
      <c r="R86" s="66"/>
      <c r="S86" s="66"/>
      <c r="T86" s="67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T86" s="19" t="s">
        <v>229</v>
      </c>
      <c r="AU86" s="19" t="s">
        <v>82</v>
      </c>
    </row>
    <row r="87" spans="1:65" s="2" customFormat="1" ht="21.75" customHeight="1">
      <c r="A87" s="36"/>
      <c r="B87" s="37"/>
      <c r="C87" s="191" t="s">
        <v>168</v>
      </c>
      <c r="D87" s="191" t="s">
        <v>223</v>
      </c>
      <c r="E87" s="192" t="s">
        <v>1941</v>
      </c>
      <c r="F87" s="193" t="s">
        <v>1942</v>
      </c>
      <c r="G87" s="194" t="s">
        <v>1313</v>
      </c>
      <c r="H87" s="195">
        <v>1</v>
      </c>
      <c r="I87" s="196"/>
      <c r="J87" s="197">
        <f>ROUND(I87*H87,2)</f>
        <v>0</v>
      </c>
      <c r="K87" s="193" t="s">
        <v>537</v>
      </c>
      <c r="L87" s="41"/>
      <c r="M87" s="198" t="s">
        <v>21</v>
      </c>
      <c r="N87" s="199" t="s">
        <v>45</v>
      </c>
      <c r="O87" s="66"/>
      <c r="P87" s="200">
        <f>O87*H87</f>
        <v>0</v>
      </c>
      <c r="Q87" s="200">
        <v>0</v>
      </c>
      <c r="R87" s="200">
        <f>Q87*H87</f>
        <v>0</v>
      </c>
      <c r="S87" s="200">
        <v>0</v>
      </c>
      <c r="T87" s="201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202" t="s">
        <v>311</v>
      </c>
      <c r="AT87" s="202" t="s">
        <v>223</v>
      </c>
      <c r="AU87" s="202" t="s">
        <v>82</v>
      </c>
      <c r="AY87" s="19" t="s">
        <v>221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19" t="s">
        <v>82</v>
      </c>
      <c r="BK87" s="203">
        <f>ROUND(I87*H87,2)</f>
        <v>0</v>
      </c>
      <c r="BL87" s="19" t="s">
        <v>311</v>
      </c>
      <c r="BM87" s="202" t="s">
        <v>252</v>
      </c>
    </row>
    <row r="88" spans="1:47" s="2" customFormat="1" ht="19.5">
      <c r="A88" s="36"/>
      <c r="B88" s="37"/>
      <c r="C88" s="38"/>
      <c r="D88" s="204" t="s">
        <v>229</v>
      </c>
      <c r="E88" s="38"/>
      <c r="F88" s="205" t="s">
        <v>1942</v>
      </c>
      <c r="G88" s="38"/>
      <c r="H88" s="38"/>
      <c r="I88" s="111"/>
      <c r="J88" s="38"/>
      <c r="K88" s="38"/>
      <c r="L88" s="41"/>
      <c r="M88" s="206"/>
      <c r="N88" s="207"/>
      <c r="O88" s="66"/>
      <c r="P88" s="66"/>
      <c r="Q88" s="66"/>
      <c r="R88" s="66"/>
      <c r="S88" s="66"/>
      <c r="T88" s="67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9" t="s">
        <v>229</v>
      </c>
      <c r="AU88" s="19" t="s">
        <v>82</v>
      </c>
    </row>
    <row r="89" spans="1:65" s="2" customFormat="1" ht="16.5" customHeight="1">
      <c r="A89" s="36"/>
      <c r="B89" s="37"/>
      <c r="C89" s="191" t="s">
        <v>227</v>
      </c>
      <c r="D89" s="191" t="s">
        <v>223</v>
      </c>
      <c r="E89" s="192" t="s">
        <v>1943</v>
      </c>
      <c r="F89" s="193" t="s">
        <v>1944</v>
      </c>
      <c r="G89" s="194" t="s">
        <v>1313</v>
      </c>
      <c r="H89" s="195">
        <v>1</v>
      </c>
      <c r="I89" s="196"/>
      <c r="J89" s="197">
        <f>ROUND(I89*H89,2)</f>
        <v>0</v>
      </c>
      <c r="K89" s="193" t="s">
        <v>537</v>
      </c>
      <c r="L89" s="41"/>
      <c r="M89" s="198" t="s">
        <v>21</v>
      </c>
      <c r="N89" s="199" t="s">
        <v>45</v>
      </c>
      <c r="O89" s="66"/>
      <c r="P89" s="200">
        <f>O89*H89</f>
        <v>0</v>
      </c>
      <c r="Q89" s="200">
        <v>0</v>
      </c>
      <c r="R89" s="200">
        <f>Q89*H89</f>
        <v>0</v>
      </c>
      <c r="S89" s="200">
        <v>0</v>
      </c>
      <c r="T89" s="201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202" t="s">
        <v>311</v>
      </c>
      <c r="AT89" s="202" t="s">
        <v>223</v>
      </c>
      <c r="AU89" s="202" t="s">
        <v>82</v>
      </c>
      <c r="AY89" s="19" t="s">
        <v>221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19" t="s">
        <v>82</v>
      </c>
      <c r="BK89" s="203">
        <f>ROUND(I89*H89,2)</f>
        <v>0</v>
      </c>
      <c r="BL89" s="19" t="s">
        <v>311</v>
      </c>
      <c r="BM89" s="202" t="s">
        <v>256</v>
      </c>
    </row>
    <row r="90" spans="1:47" s="2" customFormat="1" ht="11.25">
      <c r="A90" s="36"/>
      <c r="B90" s="37"/>
      <c r="C90" s="38"/>
      <c r="D90" s="204" t="s">
        <v>229</v>
      </c>
      <c r="E90" s="38"/>
      <c r="F90" s="205" t="s">
        <v>1945</v>
      </c>
      <c r="G90" s="38"/>
      <c r="H90" s="38"/>
      <c r="I90" s="111"/>
      <c r="J90" s="38"/>
      <c r="K90" s="38"/>
      <c r="L90" s="41"/>
      <c r="M90" s="206"/>
      <c r="N90" s="207"/>
      <c r="O90" s="66"/>
      <c r="P90" s="66"/>
      <c r="Q90" s="66"/>
      <c r="R90" s="66"/>
      <c r="S90" s="66"/>
      <c r="T90" s="67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T90" s="19" t="s">
        <v>229</v>
      </c>
      <c r="AU90" s="19" t="s">
        <v>82</v>
      </c>
    </row>
    <row r="91" spans="1:65" s="2" customFormat="1" ht="16.5" customHeight="1">
      <c r="A91" s="36"/>
      <c r="B91" s="37"/>
      <c r="C91" s="191" t="s">
        <v>160</v>
      </c>
      <c r="D91" s="191" t="s">
        <v>223</v>
      </c>
      <c r="E91" s="192" t="s">
        <v>1946</v>
      </c>
      <c r="F91" s="193" t="s">
        <v>1947</v>
      </c>
      <c r="G91" s="194" t="s">
        <v>1313</v>
      </c>
      <c r="H91" s="195">
        <v>3</v>
      </c>
      <c r="I91" s="196"/>
      <c r="J91" s="197">
        <f>ROUND(I91*H91,2)</f>
        <v>0</v>
      </c>
      <c r="K91" s="193" t="s">
        <v>537</v>
      </c>
      <c r="L91" s="41"/>
      <c r="M91" s="198" t="s">
        <v>21</v>
      </c>
      <c r="N91" s="199" t="s">
        <v>45</v>
      </c>
      <c r="O91" s="66"/>
      <c r="P91" s="200">
        <f>O91*H91</f>
        <v>0</v>
      </c>
      <c r="Q91" s="200">
        <v>0</v>
      </c>
      <c r="R91" s="200">
        <f>Q91*H91</f>
        <v>0</v>
      </c>
      <c r="S91" s="200">
        <v>0</v>
      </c>
      <c r="T91" s="201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02" t="s">
        <v>311</v>
      </c>
      <c r="AT91" s="202" t="s">
        <v>223</v>
      </c>
      <c r="AU91" s="202" t="s">
        <v>82</v>
      </c>
      <c r="AY91" s="19" t="s">
        <v>221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19" t="s">
        <v>82</v>
      </c>
      <c r="BK91" s="203">
        <f>ROUND(I91*H91,2)</f>
        <v>0</v>
      </c>
      <c r="BL91" s="19" t="s">
        <v>311</v>
      </c>
      <c r="BM91" s="202" t="s">
        <v>116</v>
      </c>
    </row>
    <row r="92" spans="1:47" s="2" customFormat="1" ht="11.25">
      <c r="A92" s="36"/>
      <c r="B92" s="37"/>
      <c r="C92" s="38"/>
      <c r="D92" s="204" t="s">
        <v>229</v>
      </c>
      <c r="E92" s="38"/>
      <c r="F92" s="205" t="s">
        <v>1948</v>
      </c>
      <c r="G92" s="38"/>
      <c r="H92" s="38"/>
      <c r="I92" s="111"/>
      <c r="J92" s="38"/>
      <c r="K92" s="38"/>
      <c r="L92" s="41"/>
      <c r="M92" s="206"/>
      <c r="N92" s="207"/>
      <c r="O92" s="66"/>
      <c r="P92" s="66"/>
      <c r="Q92" s="66"/>
      <c r="R92" s="66"/>
      <c r="S92" s="66"/>
      <c r="T92" s="67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9" t="s">
        <v>229</v>
      </c>
      <c r="AU92" s="19" t="s">
        <v>82</v>
      </c>
    </row>
    <row r="93" spans="1:65" s="2" customFormat="1" ht="21.75" customHeight="1">
      <c r="A93" s="36"/>
      <c r="B93" s="37"/>
      <c r="C93" s="191" t="s">
        <v>252</v>
      </c>
      <c r="D93" s="191" t="s">
        <v>223</v>
      </c>
      <c r="E93" s="192" t="s">
        <v>1949</v>
      </c>
      <c r="F93" s="193" t="s">
        <v>1950</v>
      </c>
      <c r="G93" s="194" t="s">
        <v>1313</v>
      </c>
      <c r="H93" s="195">
        <v>3</v>
      </c>
      <c r="I93" s="196"/>
      <c r="J93" s="197">
        <f>ROUND(I93*H93,2)</f>
        <v>0</v>
      </c>
      <c r="K93" s="193" t="s">
        <v>537</v>
      </c>
      <c r="L93" s="41"/>
      <c r="M93" s="198" t="s">
        <v>21</v>
      </c>
      <c r="N93" s="199" t="s">
        <v>45</v>
      </c>
      <c r="O93" s="66"/>
      <c r="P93" s="200">
        <f>O93*H93</f>
        <v>0</v>
      </c>
      <c r="Q93" s="200">
        <v>0</v>
      </c>
      <c r="R93" s="200">
        <f>Q93*H93</f>
        <v>0</v>
      </c>
      <c r="S93" s="200">
        <v>0</v>
      </c>
      <c r="T93" s="201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202" t="s">
        <v>311</v>
      </c>
      <c r="AT93" s="202" t="s">
        <v>223</v>
      </c>
      <c r="AU93" s="202" t="s">
        <v>82</v>
      </c>
      <c r="AY93" s="19" t="s">
        <v>221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19" t="s">
        <v>82</v>
      </c>
      <c r="BK93" s="203">
        <f>ROUND(I93*H93,2)</f>
        <v>0</v>
      </c>
      <c r="BL93" s="19" t="s">
        <v>311</v>
      </c>
      <c r="BM93" s="202" t="s">
        <v>286</v>
      </c>
    </row>
    <row r="94" spans="1:47" s="2" customFormat="1" ht="11.25">
      <c r="A94" s="36"/>
      <c r="B94" s="37"/>
      <c r="C94" s="38"/>
      <c r="D94" s="204" t="s">
        <v>229</v>
      </c>
      <c r="E94" s="38"/>
      <c r="F94" s="205" t="s">
        <v>1951</v>
      </c>
      <c r="G94" s="38"/>
      <c r="H94" s="38"/>
      <c r="I94" s="111"/>
      <c r="J94" s="38"/>
      <c r="K94" s="38"/>
      <c r="L94" s="41"/>
      <c r="M94" s="206"/>
      <c r="N94" s="207"/>
      <c r="O94" s="66"/>
      <c r="P94" s="66"/>
      <c r="Q94" s="66"/>
      <c r="R94" s="66"/>
      <c r="S94" s="66"/>
      <c r="T94" s="67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229</v>
      </c>
      <c r="AU94" s="19" t="s">
        <v>82</v>
      </c>
    </row>
    <row r="95" spans="1:65" s="2" customFormat="1" ht="16.5" customHeight="1">
      <c r="A95" s="36"/>
      <c r="B95" s="37"/>
      <c r="C95" s="191" t="s">
        <v>259</v>
      </c>
      <c r="D95" s="191" t="s">
        <v>223</v>
      </c>
      <c r="E95" s="192" t="s">
        <v>1952</v>
      </c>
      <c r="F95" s="193" t="s">
        <v>1953</v>
      </c>
      <c r="G95" s="194" t="s">
        <v>1313</v>
      </c>
      <c r="H95" s="195">
        <v>3</v>
      </c>
      <c r="I95" s="196"/>
      <c r="J95" s="197">
        <f>ROUND(I95*H95,2)</f>
        <v>0</v>
      </c>
      <c r="K95" s="193" t="s">
        <v>537</v>
      </c>
      <c r="L95" s="41"/>
      <c r="M95" s="198" t="s">
        <v>21</v>
      </c>
      <c r="N95" s="199" t="s">
        <v>45</v>
      </c>
      <c r="O95" s="66"/>
      <c r="P95" s="200">
        <f>O95*H95</f>
        <v>0</v>
      </c>
      <c r="Q95" s="200">
        <v>0</v>
      </c>
      <c r="R95" s="200">
        <f>Q95*H95</f>
        <v>0</v>
      </c>
      <c r="S95" s="200">
        <v>0</v>
      </c>
      <c r="T95" s="201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202" t="s">
        <v>311</v>
      </c>
      <c r="AT95" s="202" t="s">
        <v>223</v>
      </c>
      <c r="AU95" s="202" t="s">
        <v>82</v>
      </c>
      <c r="AY95" s="19" t="s">
        <v>221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19" t="s">
        <v>82</v>
      </c>
      <c r="BK95" s="203">
        <f>ROUND(I95*H95,2)</f>
        <v>0</v>
      </c>
      <c r="BL95" s="19" t="s">
        <v>311</v>
      </c>
      <c r="BM95" s="202" t="s">
        <v>300</v>
      </c>
    </row>
    <row r="96" spans="1:47" s="2" customFormat="1" ht="11.25">
      <c r="A96" s="36"/>
      <c r="B96" s="37"/>
      <c r="C96" s="38"/>
      <c r="D96" s="204" t="s">
        <v>229</v>
      </c>
      <c r="E96" s="38"/>
      <c r="F96" s="205" t="s">
        <v>1954</v>
      </c>
      <c r="G96" s="38"/>
      <c r="H96" s="38"/>
      <c r="I96" s="111"/>
      <c r="J96" s="38"/>
      <c r="K96" s="38"/>
      <c r="L96" s="41"/>
      <c r="M96" s="206"/>
      <c r="N96" s="207"/>
      <c r="O96" s="66"/>
      <c r="P96" s="66"/>
      <c r="Q96" s="66"/>
      <c r="R96" s="66"/>
      <c r="S96" s="66"/>
      <c r="T96" s="67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9" t="s">
        <v>229</v>
      </c>
      <c r="AU96" s="19" t="s">
        <v>82</v>
      </c>
    </row>
    <row r="97" spans="1:65" s="2" customFormat="1" ht="16.5" customHeight="1">
      <c r="A97" s="36"/>
      <c r="B97" s="37"/>
      <c r="C97" s="191" t="s">
        <v>256</v>
      </c>
      <c r="D97" s="191" t="s">
        <v>223</v>
      </c>
      <c r="E97" s="192" t="s">
        <v>1955</v>
      </c>
      <c r="F97" s="193" t="s">
        <v>1956</v>
      </c>
      <c r="G97" s="194" t="s">
        <v>1313</v>
      </c>
      <c r="H97" s="195">
        <v>72</v>
      </c>
      <c r="I97" s="196"/>
      <c r="J97" s="197">
        <f>ROUND(I97*H97,2)</f>
        <v>0</v>
      </c>
      <c r="K97" s="193" t="s">
        <v>537</v>
      </c>
      <c r="L97" s="41"/>
      <c r="M97" s="198" t="s">
        <v>21</v>
      </c>
      <c r="N97" s="199" t="s">
        <v>45</v>
      </c>
      <c r="O97" s="66"/>
      <c r="P97" s="200">
        <f>O97*H97</f>
        <v>0</v>
      </c>
      <c r="Q97" s="200">
        <v>0</v>
      </c>
      <c r="R97" s="200">
        <f>Q97*H97</f>
        <v>0</v>
      </c>
      <c r="S97" s="200">
        <v>0</v>
      </c>
      <c r="T97" s="201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202" t="s">
        <v>311</v>
      </c>
      <c r="AT97" s="202" t="s">
        <v>223</v>
      </c>
      <c r="AU97" s="202" t="s">
        <v>82</v>
      </c>
      <c r="AY97" s="19" t="s">
        <v>221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19" t="s">
        <v>82</v>
      </c>
      <c r="BK97" s="203">
        <f>ROUND(I97*H97,2)</f>
        <v>0</v>
      </c>
      <c r="BL97" s="19" t="s">
        <v>311</v>
      </c>
      <c r="BM97" s="202" t="s">
        <v>311</v>
      </c>
    </row>
    <row r="98" spans="1:47" s="2" customFormat="1" ht="11.25">
      <c r="A98" s="36"/>
      <c r="B98" s="37"/>
      <c r="C98" s="38"/>
      <c r="D98" s="204" t="s">
        <v>229</v>
      </c>
      <c r="E98" s="38"/>
      <c r="F98" s="205" t="s">
        <v>1956</v>
      </c>
      <c r="G98" s="38"/>
      <c r="H98" s="38"/>
      <c r="I98" s="111"/>
      <c r="J98" s="38"/>
      <c r="K98" s="38"/>
      <c r="L98" s="41"/>
      <c r="M98" s="206"/>
      <c r="N98" s="207"/>
      <c r="O98" s="66"/>
      <c r="P98" s="66"/>
      <c r="Q98" s="66"/>
      <c r="R98" s="66"/>
      <c r="S98" s="66"/>
      <c r="T98" s="67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229</v>
      </c>
      <c r="AU98" s="19" t="s">
        <v>82</v>
      </c>
    </row>
    <row r="99" spans="1:65" s="2" customFormat="1" ht="16.5" customHeight="1">
      <c r="A99" s="36"/>
      <c r="B99" s="37"/>
      <c r="C99" s="191" t="s">
        <v>270</v>
      </c>
      <c r="D99" s="191" t="s">
        <v>223</v>
      </c>
      <c r="E99" s="192" t="s">
        <v>1957</v>
      </c>
      <c r="F99" s="193" t="s">
        <v>1958</v>
      </c>
      <c r="G99" s="194" t="s">
        <v>1313</v>
      </c>
      <c r="H99" s="195">
        <v>72</v>
      </c>
      <c r="I99" s="196"/>
      <c r="J99" s="197">
        <f>ROUND(I99*H99,2)</f>
        <v>0</v>
      </c>
      <c r="K99" s="193" t="s">
        <v>537</v>
      </c>
      <c r="L99" s="41"/>
      <c r="M99" s="198" t="s">
        <v>21</v>
      </c>
      <c r="N99" s="199" t="s">
        <v>45</v>
      </c>
      <c r="O99" s="66"/>
      <c r="P99" s="200">
        <f>O99*H99</f>
        <v>0</v>
      </c>
      <c r="Q99" s="200">
        <v>0</v>
      </c>
      <c r="R99" s="200">
        <f>Q99*H99</f>
        <v>0</v>
      </c>
      <c r="S99" s="200">
        <v>0</v>
      </c>
      <c r="T99" s="201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202" t="s">
        <v>311</v>
      </c>
      <c r="AT99" s="202" t="s">
        <v>223</v>
      </c>
      <c r="AU99" s="202" t="s">
        <v>82</v>
      </c>
      <c r="AY99" s="19" t="s">
        <v>221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19" t="s">
        <v>82</v>
      </c>
      <c r="BK99" s="203">
        <f>ROUND(I99*H99,2)</f>
        <v>0</v>
      </c>
      <c r="BL99" s="19" t="s">
        <v>311</v>
      </c>
      <c r="BM99" s="202" t="s">
        <v>321</v>
      </c>
    </row>
    <row r="100" spans="1:47" s="2" customFormat="1" ht="11.25">
      <c r="A100" s="36"/>
      <c r="B100" s="37"/>
      <c r="C100" s="38"/>
      <c r="D100" s="204" t="s">
        <v>229</v>
      </c>
      <c r="E100" s="38"/>
      <c r="F100" s="205" t="s">
        <v>1958</v>
      </c>
      <c r="G100" s="38"/>
      <c r="H100" s="38"/>
      <c r="I100" s="111"/>
      <c r="J100" s="38"/>
      <c r="K100" s="38"/>
      <c r="L100" s="41"/>
      <c r="M100" s="206"/>
      <c r="N100" s="207"/>
      <c r="O100" s="66"/>
      <c r="P100" s="66"/>
      <c r="Q100" s="66"/>
      <c r="R100" s="66"/>
      <c r="S100" s="66"/>
      <c r="T100" s="6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229</v>
      </c>
      <c r="AU100" s="19" t="s">
        <v>82</v>
      </c>
    </row>
    <row r="101" spans="1:65" s="2" customFormat="1" ht="16.5" customHeight="1">
      <c r="A101" s="36"/>
      <c r="B101" s="37"/>
      <c r="C101" s="191" t="s">
        <v>116</v>
      </c>
      <c r="D101" s="191" t="s">
        <v>223</v>
      </c>
      <c r="E101" s="192" t="s">
        <v>1959</v>
      </c>
      <c r="F101" s="193" t="s">
        <v>1960</v>
      </c>
      <c r="G101" s="194" t="s">
        <v>1926</v>
      </c>
      <c r="H101" s="195">
        <v>36</v>
      </c>
      <c r="I101" s="196"/>
      <c r="J101" s="197">
        <f>ROUND(I101*H101,2)</f>
        <v>0</v>
      </c>
      <c r="K101" s="193" t="s">
        <v>537</v>
      </c>
      <c r="L101" s="41"/>
      <c r="M101" s="198" t="s">
        <v>21</v>
      </c>
      <c r="N101" s="199" t="s">
        <v>45</v>
      </c>
      <c r="O101" s="66"/>
      <c r="P101" s="200">
        <f>O101*H101</f>
        <v>0</v>
      </c>
      <c r="Q101" s="200">
        <v>0</v>
      </c>
      <c r="R101" s="200">
        <f>Q101*H101</f>
        <v>0</v>
      </c>
      <c r="S101" s="200">
        <v>0</v>
      </c>
      <c r="T101" s="201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02" t="s">
        <v>311</v>
      </c>
      <c r="AT101" s="202" t="s">
        <v>223</v>
      </c>
      <c r="AU101" s="202" t="s">
        <v>82</v>
      </c>
      <c r="AY101" s="19" t="s">
        <v>221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19" t="s">
        <v>82</v>
      </c>
      <c r="BK101" s="203">
        <f>ROUND(I101*H101,2)</f>
        <v>0</v>
      </c>
      <c r="BL101" s="19" t="s">
        <v>311</v>
      </c>
      <c r="BM101" s="202" t="s">
        <v>332</v>
      </c>
    </row>
    <row r="102" spans="1:47" s="2" customFormat="1" ht="11.25">
      <c r="A102" s="36"/>
      <c r="B102" s="37"/>
      <c r="C102" s="38"/>
      <c r="D102" s="204" t="s">
        <v>229</v>
      </c>
      <c r="E102" s="38"/>
      <c r="F102" s="205" t="s">
        <v>1960</v>
      </c>
      <c r="G102" s="38"/>
      <c r="H102" s="38"/>
      <c r="I102" s="111"/>
      <c r="J102" s="38"/>
      <c r="K102" s="38"/>
      <c r="L102" s="41"/>
      <c r="M102" s="206"/>
      <c r="N102" s="207"/>
      <c r="O102" s="66"/>
      <c r="P102" s="66"/>
      <c r="Q102" s="66"/>
      <c r="R102" s="66"/>
      <c r="S102" s="66"/>
      <c r="T102" s="67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229</v>
      </c>
      <c r="AU102" s="19" t="s">
        <v>82</v>
      </c>
    </row>
    <row r="103" spans="1:65" s="2" customFormat="1" ht="16.5" customHeight="1">
      <c r="A103" s="36"/>
      <c r="B103" s="37"/>
      <c r="C103" s="191" t="s">
        <v>281</v>
      </c>
      <c r="D103" s="191" t="s">
        <v>223</v>
      </c>
      <c r="E103" s="192" t="s">
        <v>1961</v>
      </c>
      <c r="F103" s="193" t="s">
        <v>1962</v>
      </c>
      <c r="G103" s="194" t="s">
        <v>1313</v>
      </c>
      <c r="H103" s="195">
        <v>3</v>
      </c>
      <c r="I103" s="196"/>
      <c r="J103" s="197">
        <f>ROUND(I103*H103,2)</f>
        <v>0</v>
      </c>
      <c r="K103" s="193" t="s">
        <v>537</v>
      </c>
      <c r="L103" s="41"/>
      <c r="M103" s="198" t="s">
        <v>21</v>
      </c>
      <c r="N103" s="199" t="s">
        <v>45</v>
      </c>
      <c r="O103" s="66"/>
      <c r="P103" s="200">
        <f>O103*H103</f>
        <v>0</v>
      </c>
      <c r="Q103" s="200">
        <v>0</v>
      </c>
      <c r="R103" s="200">
        <f>Q103*H103</f>
        <v>0</v>
      </c>
      <c r="S103" s="200">
        <v>0</v>
      </c>
      <c r="T103" s="201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02" t="s">
        <v>311</v>
      </c>
      <c r="AT103" s="202" t="s">
        <v>223</v>
      </c>
      <c r="AU103" s="202" t="s">
        <v>82</v>
      </c>
      <c r="AY103" s="19" t="s">
        <v>221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19" t="s">
        <v>82</v>
      </c>
      <c r="BK103" s="203">
        <f>ROUND(I103*H103,2)</f>
        <v>0</v>
      </c>
      <c r="BL103" s="19" t="s">
        <v>311</v>
      </c>
      <c r="BM103" s="202" t="s">
        <v>345</v>
      </c>
    </row>
    <row r="104" spans="1:47" s="2" customFormat="1" ht="11.25">
      <c r="A104" s="36"/>
      <c r="B104" s="37"/>
      <c r="C104" s="38"/>
      <c r="D104" s="204" t="s">
        <v>229</v>
      </c>
      <c r="E104" s="38"/>
      <c r="F104" s="205" t="s">
        <v>1963</v>
      </c>
      <c r="G104" s="38"/>
      <c r="H104" s="38"/>
      <c r="I104" s="111"/>
      <c r="J104" s="38"/>
      <c r="K104" s="38"/>
      <c r="L104" s="41"/>
      <c r="M104" s="206"/>
      <c r="N104" s="207"/>
      <c r="O104" s="66"/>
      <c r="P104" s="66"/>
      <c r="Q104" s="66"/>
      <c r="R104" s="66"/>
      <c r="S104" s="66"/>
      <c r="T104" s="67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229</v>
      </c>
      <c r="AU104" s="19" t="s">
        <v>82</v>
      </c>
    </row>
    <row r="105" spans="1:65" s="2" customFormat="1" ht="16.5" customHeight="1">
      <c r="A105" s="36"/>
      <c r="B105" s="37"/>
      <c r="C105" s="191" t="s">
        <v>286</v>
      </c>
      <c r="D105" s="191" t="s">
        <v>223</v>
      </c>
      <c r="E105" s="192" t="s">
        <v>1964</v>
      </c>
      <c r="F105" s="193" t="s">
        <v>1965</v>
      </c>
      <c r="G105" s="194" t="s">
        <v>129</v>
      </c>
      <c r="H105" s="195">
        <v>1500</v>
      </c>
      <c r="I105" s="196"/>
      <c r="J105" s="197">
        <f>ROUND(I105*H105,2)</f>
        <v>0</v>
      </c>
      <c r="K105" s="193" t="s">
        <v>537</v>
      </c>
      <c r="L105" s="41"/>
      <c r="M105" s="198" t="s">
        <v>21</v>
      </c>
      <c r="N105" s="199" t="s">
        <v>45</v>
      </c>
      <c r="O105" s="66"/>
      <c r="P105" s="200">
        <f>O105*H105</f>
        <v>0</v>
      </c>
      <c r="Q105" s="200">
        <v>0</v>
      </c>
      <c r="R105" s="200">
        <f>Q105*H105</f>
        <v>0</v>
      </c>
      <c r="S105" s="200">
        <v>0</v>
      </c>
      <c r="T105" s="201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202" t="s">
        <v>311</v>
      </c>
      <c r="AT105" s="202" t="s">
        <v>223</v>
      </c>
      <c r="AU105" s="202" t="s">
        <v>82</v>
      </c>
      <c r="AY105" s="19" t="s">
        <v>221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19" t="s">
        <v>82</v>
      </c>
      <c r="BK105" s="203">
        <f>ROUND(I105*H105,2)</f>
        <v>0</v>
      </c>
      <c r="BL105" s="19" t="s">
        <v>311</v>
      </c>
      <c r="BM105" s="202" t="s">
        <v>365</v>
      </c>
    </row>
    <row r="106" spans="1:47" s="2" customFormat="1" ht="11.25">
      <c r="A106" s="36"/>
      <c r="B106" s="37"/>
      <c r="C106" s="38"/>
      <c r="D106" s="204" t="s">
        <v>229</v>
      </c>
      <c r="E106" s="38"/>
      <c r="F106" s="205" t="s">
        <v>1965</v>
      </c>
      <c r="G106" s="38"/>
      <c r="H106" s="38"/>
      <c r="I106" s="111"/>
      <c r="J106" s="38"/>
      <c r="K106" s="38"/>
      <c r="L106" s="41"/>
      <c r="M106" s="206"/>
      <c r="N106" s="207"/>
      <c r="O106" s="66"/>
      <c r="P106" s="66"/>
      <c r="Q106" s="66"/>
      <c r="R106" s="66"/>
      <c r="S106" s="66"/>
      <c r="T106" s="67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9" t="s">
        <v>229</v>
      </c>
      <c r="AU106" s="19" t="s">
        <v>82</v>
      </c>
    </row>
    <row r="107" spans="1:65" s="2" customFormat="1" ht="16.5" customHeight="1">
      <c r="A107" s="36"/>
      <c r="B107" s="37"/>
      <c r="C107" s="191" t="s">
        <v>294</v>
      </c>
      <c r="D107" s="191" t="s">
        <v>223</v>
      </c>
      <c r="E107" s="192" t="s">
        <v>1966</v>
      </c>
      <c r="F107" s="193" t="s">
        <v>1967</v>
      </c>
      <c r="G107" s="194" t="s">
        <v>1926</v>
      </c>
      <c r="H107" s="195">
        <v>52</v>
      </c>
      <c r="I107" s="196"/>
      <c r="J107" s="197">
        <f>ROUND(I107*H107,2)</f>
        <v>0</v>
      </c>
      <c r="K107" s="193" t="s">
        <v>537</v>
      </c>
      <c r="L107" s="41"/>
      <c r="M107" s="198" t="s">
        <v>21</v>
      </c>
      <c r="N107" s="199" t="s">
        <v>45</v>
      </c>
      <c r="O107" s="66"/>
      <c r="P107" s="200">
        <f>O107*H107</f>
        <v>0</v>
      </c>
      <c r="Q107" s="200">
        <v>0</v>
      </c>
      <c r="R107" s="200">
        <f>Q107*H107</f>
        <v>0</v>
      </c>
      <c r="S107" s="200">
        <v>0</v>
      </c>
      <c r="T107" s="201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202" t="s">
        <v>311</v>
      </c>
      <c r="AT107" s="202" t="s">
        <v>223</v>
      </c>
      <c r="AU107" s="202" t="s">
        <v>82</v>
      </c>
      <c r="AY107" s="19" t="s">
        <v>221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19" t="s">
        <v>82</v>
      </c>
      <c r="BK107" s="203">
        <f>ROUND(I107*H107,2)</f>
        <v>0</v>
      </c>
      <c r="BL107" s="19" t="s">
        <v>311</v>
      </c>
      <c r="BM107" s="202" t="s">
        <v>377</v>
      </c>
    </row>
    <row r="108" spans="1:47" s="2" customFormat="1" ht="11.25">
      <c r="A108" s="36"/>
      <c r="B108" s="37"/>
      <c r="C108" s="38"/>
      <c r="D108" s="204" t="s">
        <v>229</v>
      </c>
      <c r="E108" s="38"/>
      <c r="F108" s="205" t="s">
        <v>1967</v>
      </c>
      <c r="G108" s="38"/>
      <c r="H108" s="38"/>
      <c r="I108" s="111"/>
      <c r="J108" s="38"/>
      <c r="K108" s="38"/>
      <c r="L108" s="41"/>
      <c r="M108" s="206"/>
      <c r="N108" s="207"/>
      <c r="O108" s="66"/>
      <c r="P108" s="66"/>
      <c r="Q108" s="66"/>
      <c r="R108" s="66"/>
      <c r="S108" s="66"/>
      <c r="T108" s="6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229</v>
      </c>
      <c r="AU108" s="19" t="s">
        <v>82</v>
      </c>
    </row>
    <row r="109" spans="1:65" s="2" customFormat="1" ht="16.5" customHeight="1">
      <c r="A109" s="36"/>
      <c r="B109" s="37"/>
      <c r="C109" s="191" t="s">
        <v>300</v>
      </c>
      <c r="D109" s="191" t="s">
        <v>223</v>
      </c>
      <c r="E109" s="192" t="s">
        <v>1968</v>
      </c>
      <c r="F109" s="193" t="s">
        <v>1969</v>
      </c>
      <c r="G109" s="194" t="s">
        <v>167</v>
      </c>
      <c r="H109" s="195">
        <v>5</v>
      </c>
      <c r="I109" s="196"/>
      <c r="J109" s="197">
        <f>ROUND(I109*H109,2)</f>
        <v>0</v>
      </c>
      <c r="K109" s="193" t="s">
        <v>537</v>
      </c>
      <c r="L109" s="41"/>
      <c r="M109" s="198" t="s">
        <v>21</v>
      </c>
      <c r="N109" s="199" t="s">
        <v>45</v>
      </c>
      <c r="O109" s="66"/>
      <c r="P109" s="200">
        <f>O109*H109</f>
        <v>0</v>
      </c>
      <c r="Q109" s="200">
        <v>0</v>
      </c>
      <c r="R109" s="200">
        <f>Q109*H109</f>
        <v>0</v>
      </c>
      <c r="S109" s="200">
        <v>0</v>
      </c>
      <c r="T109" s="201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202" t="s">
        <v>311</v>
      </c>
      <c r="AT109" s="202" t="s">
        <v>223</v>
      </c>
      <c r="AU109" s="202" t="s">
        <v>82</v>
      </c>
      <c r="AY109" s="19" t="s">
        <v>221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19" t="s">
        <v>82</v>
      </c>
      <c r="BK109" s="203">
        <f>ROUND(I109*H109,2)</f>
        <v>0</v>
      </c>
      <c r="BL109" s="19" t="s">
        <v>311</v>
      </c>
      <c r="BM109" s="202" t="s">
        <v>388</v>
      </c>
    </row>
    <row r="110" spans="1:47" s="2" customFormat="1" ht="11.25">
      <c r="A110" s="36"/>
      <c r="B110" s="37"/>
      <c r="C110" s="38"/>
      <c r="D110" s="204" t="s">
        <v>229</v>
      </c>
      <c r="E110" s="38"/>
      <c r="F110" s="205" t="s">
        <v>1969</v>
      </c>
      <c r="G110" s="38"/>
      <c r="H110" s="38"/>
      <c r="I110" s="111"/>
      <c r="J110" s="38"/>
      <c r="K110" s="38"/>
      <c r="L110" s="41"/>
      <c r="M110" s="206"/>
      <c r="N110" s="207"/>
      <c r="O110" s="66"/>
      <c r="P110" s="66"/>
      <c r="Q110" s="66"/>
      <c r="R110" s="66"/>
      <c r="S110" s="66"/>
      <c r="T110" s="67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229</v>
      </c>
      <c r="AU110" s="19" t="s">
        <v>82</v>
      </c>
    </row>
    <row r="111" spans="1:65" s="2" customFormat="1" ht="16.5" customHeight="1">
      <c r="A111" s="36"/>
      <c r="B111" s="37"/>
      <c r="C111" s="191" t="s">
        <v>8</v>
      </c>
      <c r="D111" s="191" t="s">
        <v>223</v>
      </c>
      <c r="E111" s="192" t="s">
        <v>1970</v>
      </c>
      <c r="F111" s="193" t="s">
        <v>1971</v>
      </c>
      <c r="G111" s="194" t="s">
        <v>167</v>
      </c>
      <c r="H111" s="195">
        <v>5</v>
      </c>
      <c r="I111" s="196"/>
      <c r="J111" s="197">
        <f>ROUND(I111*H111,2)</f>
        <v>0</v>
      </c>
      <c r="K111" s="193" t="s">
        <v>537</v>
      </c>
      <c r="L111" s="41"/>
      <c r="M111" s="198" t="s">
        <v>21</v>
      </c>
      <c r="N111" s="199" t="s">
        <v>45</v>
      </c>
      <c r="O111" s="66"/>
      <c r="P111" s="200">
        <f>O111*H111</f>
        <v>0</v>
      </c>
      <c r="Q111" s="200">
        <v>0</v>
      </c>
      <c r="R111" s="200">
        <f>Q111*H111</f>
        <v>0</v>
      </c>
      <c r="S111" s="200">
        <v>0</v>
      </c>
      <c r="T111" s="201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202" t="s">
        <v>311</v>
      </c>
      <c r="AT111" s="202" t="s">
        <v>223</v>
      </c>
      <c r="AU111" s="202" t="s">
        <v>82</v>
      </c>
      <c r="AY111" s="19" t="s">
        <v>221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19" t="s">
        <v>82</v>
      </c>
      <c r="BK111" s="203">
        <f>ROUND(I111*H111,2)</f>
        <v>0</v>
      </c>
      <c r="BL111" s="19" t="s">
        <v>311</v>
      </c>
      <c r="BM111" s="202" t="s">
        <v>401</v>
      </c>
    </row>
    <row r="112" spans="1:47" s="2" customFormat="1" ht="11.25">
      <c r="A112" s="36"/>
      <c r="B112" s="37"/>
      <c r="C112" s="38"/>
      <c r="D112" s="204" t="s">
        <v>229</v>
      </c>
      <c r="E112" s="38"/>
      <c r="F112" s="205" t="s">
        <v>1971</v>
      </c>
      <c r="G112" s="38"/>
      <c r="H112" s="38"/>
      <c r="I112" s="111"/>
      <c r="J112" s="38"/>
      <c r="K112" s="38"/>
      <c r="L112" s="41"/>
      <c r="M112" s="206"/>
      <c r="N112" s="207"/>
      <c r="O112" s="66"/>
      <c r="P112" s="66"/>
      <c r="Q112" s="66"/>
      <c r="R112" s="66"/>
      <c r="S112" s="66"/>
      <c r="T112" s="67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9" t="s">
        <v>229</v>
      </c>
      <c r="AU112" s="19" t="s">
        <v>82</v>
      </c>
    </row>
    <row r="113" spans="1:65" s="2" customFormat="1" ht="16.5" customHeight="1">
      <c r="A113" s="36"/>
      <c r="B113" s="37"/>
      <c r="C113" s="191" t="s">
        <v>311</v>
      </c>
      <c r="D113" s="191" t="s">
        <v>223</v>
      </c>
      <c r="E113" s="192" t="s">
        <v>1972</v>
      </c>
      <c r="F113" s="193" t="s">
        <v>1973</v>
      </c>
      <c r="G113" s="194" t="s">
        <v>167</v>
      </c>
      <c r="H113" s="195">
        <v>1</v>
      </c>
      <c r="I113" s="196"/>
      <c r="J113" s="197">
        <f>ROUND(I113*H113,2)</f>
        <v>0</v>
      </c>
      <c r="K113" s="193" t="s">
        <v>537</v>
      </c>
      <c r="L113" s="41"/>
      <c r="M113" s="198" t="s">
        <v>21</v>
      </c>
      <c r="N113" s="199" t="s">
        <v>45</v>
      </c>
      <c r="O113" s="66"/>
      <c r="P113" s="200">
        <f>O113*H113</f>
        <v>0</v>
      </c>
      <c r="Q113" s="200">
        <v>0</v>
      </c>
      <c r="R113" s="200">
        <f>Q113*H113</f>
        <v>0</v>
      </c>
      <c r="S113" s="200">
        <v>0</v>
      </c>
      <c r="T113" s="201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02" t="s">
        <v>311</v>
      </c>
      <c r="AT113" s="202" t="s">
        <v>223</v>
      </c>
      <c r="AU113" s="202" t="s">
        <v>82</v>
      </c>
      <c r="AY113" s="19" t="s">
        <v>221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19" t="s">
        <v>82</v>
      </c>
      <c r="BK113" s="203">
        <f>ROUND(I113*H113,2)</f>
        <v>0</v>
      </c>
      <c r="BL113" s="19" t="s">
        <v>311</v>
      </c>
      <c r="BM113" s="202" t="s">
        <v>413</v>
      </c>
    </row>
    <row r="114" spans="1:47" s="2" customFormat="1" ht="11.25">
      <c r="A114" s="36"/>
      <c r="B114" s="37"/>
      <c r="C114" s="38"/>
      <c r="D114" s="204" t="s">
        <v>229</v>
      </c>
      <c r="E114" s="38"/>
      <c r="F114" s="205" t="s">
        <v>1973</v>
      </c>
      <c r="G114" s="38"/>
      <c r="H114" s="38"/>
      <c r="I114" s="111"/>
      <c r="J114" s="38"/>
      <c r="K114" s="38"/>
      <c r="L114" s="41"/>
      <c r="M114" s="206"/>
      <c r="N114" s="207"/>
      <c r="O114" s="66"/>
      <c r="P114" s="66"/>
      <c r="Q114" s="66"/>
      <c r="R114" s="66"/>
      <c r="S114" s="66"/>
      <c r="T114" s="67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229</v>
      </c>
      <c r="AU114" s="19" t="s">
        <v>82</v>
      </c>
    </row>
    <row r="115" spans="1:65" s="2" customFormat="1" ht="21.75" customHeight="1">
      <c r="A115" s="36"/>
      <c r="B115" s="37"/>
      <c r="C115" s="191" t="s">
        <v>316</v>
      </c>
      <c r="D115" s="191" t="s">
        <v>223</v>
      </c>
      <c r="E115" s="192" t="s">
        <v>1974</v>
      </c>
      <c r="F115" s="193" t="s">
        <v>1975</v>
      </c>
      <c r="G115" s="194" t="s">
        <v>167</v>
      </c>
      <c r="H115" s="195">
        <v>1</v>
      </c>
      <c r="I115" s="196"/>
      <c r="J115" s="197">
        <f>ROUND(I115*H115,2)</f>
        <v>0</v>
      </c>
      <c r="K115" s="193" t="s">
        <v>537</v>
      </c>
      <c r="L115" s="41"/>
      <c r="M115" s="198" t="s">
        <v>21</v>
      </c>
      <c r="N115" s="199" t="s">
        <v>45</v>
      </c>
      <c r="O115" s="66"/>
      <c r="P115" s="200">
        <f>O115*H115</f>
        <v>0</v>
      </c>
      <c r="Q115" s="200">
        <v>0</v>
      </c>
      <c r="R115" s="200">
        <f>Q115*H115</f>
        <v>0</v>
      </c>
      <c r="S115" s="200">
        <v>0</v>
      </c>
      <c r="T115" s="201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02" t="s">
        <v>311</v>
      </c>
      <c r="AT115" s="202" t="s">
        <v>223</v>
      </c>
      <c r="AU115" s="202" t="s">
        <v>82</v>
      </c>
      <c r="AY115" s="19" t="s">
        <v>221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19" t="s">
        <v>82</v>
      </c>
      <c r="BK115" s="203">
        <f>ROUND(I115*H115,2)</f>
        <v>0</v>
      </c>
      <c r="BL115" s="19" t="s">
        <v>311</v>
      </c>
      <c r="BM115" s="202" t="s">
        <v>423</v>
      </c>
    </row>
    <row r="116" spans="1:47" s="2" customFormat="1" ht="19.5">
      <c r="A116" s="36"/>
      <c r="B116" s="37"/>
      <c r="C116" s="38"/>
      <c r="D116" s="204" t="s">
        <v>229</v>
      </c>
      <c r="E116" s="38"/>
      <c r="F116" s="205" t="s">
        <v>1975</v>
      </c>
      <c r="G116" s="38"/>
      <c r="H116" s="38"/>
      <c r="I116" s="111"/>
      <c r="J116" s="38"/>
      <c r="K116" s="38"/>
      <c r="L116" s="41"/>
      <c r="M116" s="206"/>
      <c r="N116" s="207"/>
      <c r="O116" s="66"/>
      <c r="P116" s="66"/>
      <c r="Q116" s="66"/>
      <c r="R116" s="66"/>
      <c r="S116" s="66"/>
      <c r="T116" s="67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9" t="s">
        <v>229</v>
      </c>
      <c r="AU116" s="19" t="s">
        <v>82</v>
      </c>
    </row>
    <row r="117" spans="1:65" s="2" customFormat="1" ht="16.5" customHeight="1">
      <c r="A117" s="36"/>
      <c r="B117" s="37"/>
      <c r="C117" s="191" t="s">
        <v>321</v>
      </c>
      <c r="D117" s="191" t="s">
        <v>223</v>
      </c>
      <c r="E117" s="192" t="s">
        <v>1976</v>
      </c>
      <c r="F117" s="193" t="s">
        <v>1977</v>
      </c>
      <c r="G117" s="194" t="s">
        <v>167</v>
      </c>
      <c r="H117" s="195">
        <v>15</v>
      </c>
      <c r="I117" s="196"/>
      <c r="J117" s="197">
        <f>ROUND(I117*H117,2)</f>
        <v>0</v>
      </c>
      <c r="K117" s="193" t="s">
        <v>537</v>
      </c>
      <c r="L117" s="41"/>
      <c r="M117" s="198" t="s">
        <v>21</v>
      </c>
      <c r="N117" s="199" t="s">
        <v>45</v>
      </c>
      <c r="O117" s="66"/>
      <c r="P117" s="200">
        <f>O117*H117</f>
        <v>0</v>
      </c>
      <c r="Q117" s="200">
        <v>0</v>
      </c>
      <c r="R117" s="200">
        <f>Q117*H117</f>
        <v>0</v>
      </c>
      <c r="S117" s="200">
        <v>0</v>
      </c>
      <c r="T117" s="201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202" t="s">
        <v>311</v>
      </c>
      <c r="AT117" s="202" t="s">
        <v>223</v>
      </c>
      <c r="AU117" s="202" t="s">
        <v>82</v>
      </c>
      <c r="AY117" s="19" t="s">
        <v>221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19" t="s">
        <v>82</v>
      </c>
      <c r="BK117" s="203">
        <f>ROUND(I117*H117,2)</f>
        <v>0</v>
      </c>
      <c r="BL117" s="19" t="s">
        <v>311</v>
      </c>
      <c r="BM117" s="202" t="s">
        <v>435</v>
      </c>
    </row>
    <row r="118" spans="1:47" s="2" customFormat="1" ht="11.25">
      <c r="A118" s="36"/>
      <c r="B118" s="37"/>
      <c r="C118" s="38"/>
      <c r="D118" s="204" t="s">
        <v>229</v>
      </c>
      <c r="E118" s="38"/>
      <c r="F118" s="205" t="s">
        <v>1977</v>
      </c>
      <c r="G118" s="38"/>
      <c r="H118" s="38"/>
      <c r="I118" s="111"/>
      <c r="J118" s="38"/>
      <c r="K118" s="38"/>
      <c r="L118" s="41"/>
      <c r="M118" s="206"/>
      <c r="N118" s="207"/>
      <c r="O118" s="66"/>
      <c r="P118" s="66"/>
      <c r="Q118" s="66"/>
      <c r="R118" s="66"/>
      <c r="S118" s="66"/>
      <c r="T118" s="67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9" t="s">
        <v>229</v>
      </c>
      <c r="AU118" s="19" t="s">
        <v>82</v>
      </c>
    </row>
    <row r="119" spans="1:65" s="2" customFormat="1" ht="16.5" customHeight="1">
      <c r="A119" s="36"/>
      <c r="B119" s="37"/>
      <c r="C119" s="191" t="s">
        <v>179</v>
      </c>
      <c r="D119" s="191" t="s">
        <v>223</v>
      </c>
      <c r="E119" s="192" t="s">
        <v>1978</v>
      </c>
      <c r="F119" s="193" t="s">
        <v>1979</v>
      </c>
      <c r="G119" s="194" t="s">
        <v>129</v>
      </c>
      <c r="H119" s="195">
        <v>260</v>
      </c>
      <c r="I119" s="196"/>
      <c r="J119" s="197">
        <f>ROUND(I119*H119,2)</f>
        <v>0</v>
      </c>
      <c r="K119" s="193" t="s">
        <v>537</v>
      </c>
      <c r="L119" s="41"/>
      <c r="M119" s="198" t="s">
        <v>21</v>
      </c>
      <c r="N119" s="199" t="s">
        <v>45</v>
      </c>
      <c r="O119" s="66"/>
      <c r="P119" s="200">
        <f>O119*H119</f>
        <v>0</v>
      </c>
      <c r="Q119" s="200">
        <v>0</v>
      </c>
      <c r="R119" s="200">
        <f>Q119*H119</f>
        <v>0</v>
      </c>
      <c r="S119" s="200">
        <v>0</v>
      </c>
      <c r="T119" s="201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202" t="s">
        <v>311</v>
      </c>
      <c r="AT119" s="202" t="s">
        <v>223</v>
      </c>
      <c r="AU119" s="202" t="s">
        <v>82</v>
      </c>
      <c r="AY119" s="19" t="s">
        <v>221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19" t="s">
        <v>82</v>
      </c>
      <c r="BK119" s="203">
        <f>ROUND(I119*H119,2)</f>
        <v>0</v>
      </c>
      <c r="BL119" s="19" t="s">
        <v>311</v>
      </c>
      <c r="BM119" s="202" t="s">
        <v>465</v>
      </c>
    </row>
    <row r="120" spans="1:47" s="2" customFormat="1" ht="11.25">
      <c r="A120" s="36"/>
      <c r="B120" s="37"/>
      <c r="C120" s="38"/>
      <c r="D120" s="204" t="s">
        <v>229</v>
      </c>
      <c r="E120" s="38"/>
      <c r="F120" s="205" t="s">
        <v>1979</v>
      </c>
      <c r="G120" s="38"/>
      <c r="H120" s="38"/>
      <c r="I120" s="111"/>
      <c r="J120" s="38"/>
      <c r="K120" s="38"/>
      <c r="L120" s="41"/>
      <c r="M120" s="206"/>
      <c r="N120" s="207"/>
      <c r="O120" s="66"/>
      <c r="P120" s="66"/>
      <c r="Q120" s="66"/>
      <c r="R120" s="66"/>
      <c r="S120" s="66"/>
      <c r="T120" s="67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9" t="s">
        <v>229</v>
      </c>
      <c r="AU120" s="19" t="s">
        <v>82</v>
      </c>
    </row>
    <row r="121" spans="1:65" s="2" customFormat="1" ht="21.75" customHeight="1">
      <c r="A121" s="36"/>
      <c r="B121" s="37"/>
      <c r="C121" s="191" t="s">
        <v>332</v>
      </c>
      <c r="D121" s="191" t="s">
        <v>223</v>
      </c>
      <c r="E121" s="192" t="s">
        <v>1980</v>
      </c>
      <c r="F121" s="193" t="s">
        <v>1981</v>
      </c>
      <c r="G121" s="194" t="s">
        <v>167</v>
      </c>
      <c r="H121" s="195">
        <v>2</v>
      </c>
      <c r="I121" s="196"/>
      <c r="J121" s="197">
        <f>ROUND(I121*H121,2)</f>
        <v>0</v>
      </c>
      <c r="K121" s="193" t="s">
        <v>537</v>
      </c>
      <c r="L121" s="41"/>
      <c r="M121" s="198" t="s">
        <v>21</v>
      </c>
      <c r="N121" s="199" t="s">
        <v>45</v>
      </c>
      <c r="O121" s="66"/>
      <c r="P121" s="200">
        <f>O121*H121</f>
        <v>0</v>
      </c>
      <c r="Q121" s="200">
        <v>0</v>
      </c>
      <c r="R121" s="200">
        <f>Q121*H121</f>
        <v>0</v>
      </c>
      <c r="S121" s="200">
        <v>0</v>
      </c>
      <c r="T121" s="201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02" t="s">
        <v>311</v>
      </c>
      <c r="AT121" s="202" t="s">
        <v>223</v>
      </c>
      <c r="AU121" s="202" t="s">
        <v>82</v>
      </c>
      <c r="AY121" s="19" t="s">
        <v>221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19" t="s">
        <v>82</v>
      </c>
      <c r="BK121" s="203">
        <f>ROUND(I121*H121,2)</f>
        <v>0</v>
      </c>
      <c r="BL121" s="19" t="s">
        <v>311</v>
      </c>
      <c r="BM121" s="202" t="s">
        <v>479</v>
      </c>
    </row>
    <row r="122" spans="1:47" s="2" customFormat="1" ht="11.25">
      <c r="A122" s="36"/>
      <c r="B122" s="37"/>
      <c r="C122" s="38"/>
      <c r="D122" s="204" t="s">
        <v>229</v>
      </c>
      <c r="E122" s="38"/>
      <c r="F122" s="205" t="s">
        <v>1981</v>
      </c>
      <c r="G122" s="38"/>
      <c r="H122" s="38"/>
      <c r="I122" s="111"/>
      <c r="J122" s="38"/>
      <c r="K122" s="38"/>
      <c r="L122" s="41"/>
      <c r="M122" s="206"/>
      <c r="N122" s="207"/>
      <c r="O122" s="66"/>
      <c r="P122" s="66"/>
      <c r="Q122" s="66"/>
      <c r="R122" s="66"/>
      <c r="S122" s="66"/>
      <c r="T122" s="67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9" t="s">
        <v>229</v>
      </c>
      <c r="AU122" s="19" t="s">
        <v>82</v>
      </c>
    </row>
    <row r="123" spans="1:65" s="2" customFormat="1" ht="16.5" customHeight="1">
      <c r="A123" s="36"/>
      <c r="B123" s="37"/>
      <c r="C123" s="191" t="s">
        <v>7</v>
      </c>
      <c r="D123" s="191" t="s">
        <v>223</v>
      </c>
      <c r="E123" s="192" t="s">
        <v>1982</v>
      </c>
      <c r="F123" s="193" t="s">
        <v>1983</v>
      </c>
      <c r="G123" s="194" t="s">
        <v>167</v>
      </c>
      <c r="H123" s="195">
        <v>2</v>
      </c>
      <c r="I123" s="196"/>
      <c r="J123" s="197">
        <f>ROUND(I123*H123,2)</f>
        <v>0</v>
      </c>
      <c r="K123" s="193" t="s">
        <v>537</v>
      </c>
      <c r="L123" s="41"/>
      <c r="M123" s="198" t="s">
        <v>21</v>
      </c>
      <c r="N123" s="199" t="s">
        <v>45</v>
      </c>
      <c r="O123" s="66"/>
      <c r="P123" s="200">
        <f>O123*H123</f>
        <v>0</v>
      </c>
      <c r="Q123" s="200">
        <v>0</v>
      </c>
      <c r="R123" s="200">
        <f>Q123*H123</f>
        <v>0</v>
      </c>
      <c r="S123" s="200">
        <v>0</v>
      </c>
      <c r="T123" s="201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02" t="s">
        <v>311</v>
      </c>
      <c r="AT123" s="202" t="s">
        <v>223</v>
      </c>
      <c r="AU123" s="202" t="s">
        <v>82</v>
      </c>
      <c r="AY123" s="19" t="s">
        <v>221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19" t="s">
        <v>82</v>
      </c>
      <c r="BK123" s="203">
        <f>ROUND(I123*H123,2)</f>
        <v>0</v>
      </c>
      <c r="BL123" s="19" t="s">
        <v>311</v>
      </c>
      <c r="BM123" s="202" t="s">
        <v>499</v>
      </c>
    </row>
    <row r="124" spans="1:47" s="2" customFormat="1" ht="11.25">
      <c r="A124" s="36"/>
      <c r="B124" s="37"/>
      <c r="C124" s="38"/>
      <c r="D124" s="204" t="s">
        <v>229</v>
      </c>
      <c r="E124" s="38"/>
      <c r="F124" s="205" t="s">
        <v>1983</v>
      </c>
      <c r="G124" s="38"/>
      <c r="H124" s="38"/>
      <c r="I124" s="111"/>
      <c r="J124" s="38"/>
      <c r="K124" s="38"/>
      <c r="L124" s="41"/>
      <c r="M124" s="206"/>
      <c r="N124" s="207"/>
      <c r="O124" s="66"/>
      <c r="P124" s="66"/>
      <c r="Q124" s="66"/>
      <c r="R124" s="66"/>
      <c r="S124" s="66"/>
      <c r="T124" s="67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9" t="s">
        <v>229</v>
      </c>
      <c r="AU124" s="19" t="s">
        <v>82</v>
      </c>
    </row>
    <row r="125" spans="1:65" s="2" customFormat="1" ht="21.75" customHeight="1">
      <c r="A125" s="36"/>
      <c r="B125" s="37"/>
      <c r="C125" s="191" t="s">
        <v>345</v>
      </c>
      <c r="D125" s="191" t="s">
        <v>223</v>
      </c>
      <c r="E125" s="192" t="s">
        <v>1984</v>
      </c>
      <c r="F125" s="193" t="s">
        <v>1985</v>
      </c>
      <c r="G125" s="194" t="s">
        <v>167</v>
      </c>
      <c r="H125" s="195">
        <v>5</v>
      </c>
      <c r="I125" s="196"/>
      <c r="J125" s="197">
        <f>ROUND(I125*H125,2)</f>
        <v>0</v>
      </c>
      <c r="K125" s="193" t="s">
        <v>537</v>
      </c>
      <c r="L125" s="41"/>
      <c r="M125" s="198" t="s">
        <v>21</v>
      </c>
      <c r="N125" s="199" t="s">
        <v>45</v>
      </c>
      <c r="O125" s="66"/>
      <c r="P125" s="200">
        <f>O125*H125</f>
        <v>0</v>
      </c>
      <c r="Q125" s="200">
        <v>0</v>
      </c>
      <c r="R125" s="200">
        <f>Q125*H125</f>
        <v>0</v>
      </c>
      <c r="S125" s="200">
        <v>0</v>
      </c>
      <c r="T125" s="201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02" t="s">
        <v>311</v>
      </c>
      <c r="AT125" s="202" t="s">
        <v>223</v>
      </c>
      <c r="AU125" s="202" t="s">
        <v>82</v>
      </c>
      <c r="AY125" s="19" t="s">
        <v>221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19" t="s">
        <v>82</v>
      </c>
      <c r="BK125" s="203">
        <f>ROUND(I125*H125,2)</f>
        <v>0</v>
      </c>
      <c r="BL125" s="19" t="s">
        <v>311</v>
      </c>
      <c r="BM125" s="202" t="s">
        <v>510</v>
      </c>
    </row>
    <row r="126" spans="1:47" s="2" customFormat="1" ht="19.5">
      <c r="A126" s="36"/>
      <c r="B126" s="37"/>
      <c r="C126" s="38"/>
      <c r="D126" s="204" t="s">
        <v>229</v>
      </c>
      <c r="E126" s="38"/>
      <c r="F126" s="205" t="s">
        <v>1985</v>
      </c>
      <c r="G126" s="38"/>
      <c r="H126" s="38"/>
      <c r="I126" s="111"/>
      <c r="J126" s="38"/>
      <c r="K126" s="38"/>
      <c r="L126" s="41"/>
      <c r="M126" s="206"/>
      <c r="N126" s="207"/>
      <c r="O126" s="66"/>
      <c r="P126" s="66"/>
      <c r="Q126" s="66"/>
      <c r="R126" s="66"/>
      <c r="S126" s="66"/>
      <c r="T126" s="67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9" t="s">
        <v>229</v>
      </c>
      <c r="AU126" s="19" t="s">
        <v>82</v>
      </c>
    </row>
    <row r="127" spans="1:65" s="2" customFormat="1" ht="21.75" customHeight="1">
      <c r="A127" s="36"/>
      <c r="B127" s="37"/>
      <c r="C127" s="191" t="s">
        <v>351</v>
      </c>
      <c r="D127" s="191" t="s">
        <v>223</v>
      </c>
      <c r="E127" s="192" t="s">
        <v>1986</v>
      </c>
      <c r="F127" s="193" t="s">
        <v>1987</v>
      </c>
      <c r="G127" s="194" t="s">
        <v>167</v>
      </c>
      <c r="H127" s="195">
        <v>2</v>
      </c>
      <c r="I127" s="196"/>
      <c r="J127" s="197">
        <f>ROUND(I127*H127,2)</f>
        <v>0</v>
      </c>
      <c r="K127" s="193" t="s">
        <v>537</v>
      </c>
      <c r="L127" s="41"/>
      <c r="M127" s="198" t="s">
        <v>21</v>
      </c>
      <c r="N127" s="199" t="s">
        <v>45</v>
      </c>
      <c r="O127" s="66"/>
      <c r="P127" s="200">
        <f>O127*H127</f>
        <v>0</v>
      </c>
      <c r="Q127" s="200">
        <v>0</v>
      </c>
      <c r="R127" s="200">
        <f>Q127*H127</f>
        <v>0</v>
      </c>
      <c r="S127" s="200">
        <v>0</v>
      </c>
      <c r="T127" s="201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2" t="s">
        <v>311</v>
      </c>
      <c r="AT127" s="202" t="s">
        <v>223</v>
      </c>
      <c r="AU127" s="202" t="s">
        <v>82</v>
      </c>
      <c r="AY127" s="19" t="s">
        <v>221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19" t="s">
        <v>82</v>
      </c>
      <c r="BK127" s="203">
        <f>ROUND(I127*H127,2)</f>
        <v>0</v>
      </c>
      <c r="BL127" s="19" t="s">
        <v>311</v>
      </c>
      <c r="BM127" s="202" t="s">
        <v>522</v>
      </c>
    </row>
    <row r="128" spans="1:47" s="2" customFormat="1" ht="19.5">
      <c r="A128" s="36"/>
      <c r="B128" s="37"/>
      <c r="C128" s="38"/>
      <c r="D128" s="204" t="s">
        <v>229</v>
      </c>
      <c r="E128" s="38"/>
      <c r="F128" s="205" t="s">
        <v>1987</v>
      </c>
      <c r="G128" s="38"/>
      <c r="H128" s="38"/>
      <c r="I128" s="111"/>
      <c r="J128" s="38"/>
      <c r="K128" s="38"/>
      <c r="L128" s="41"/>
      <c r="M128" s="206"/>
      <c r="N128" s="207"/>
      <c r="O128" s="66"/>
      <c r="P128" s="66"/>
      <c r="Q128" s="66"/>
      <c r="R128" s="66"/>
      <c r="S128" s="66"/>
      <c r="T128" s="67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9" t="s">
        <v>229</v>
      </c>
      <c r="AU128" s="19" t="s">
        <v>82</v>
      </c>
    </row>
    <row r="129" spans="1:65" s="2" customFormat="1" ht="16.5" customHeight="1">
      <c r="A129" s="36"/>
      <c r="B129" s="37"/>
      <c r="C129" s="191" t="s">
        <v>365</v>
      </c>
      <c r="D129" s="191" t="s">
        <v>223</v>
      </c>
      <c r="E129" s="192" t="s">
        <v>1988</v>
      </c>
      <c r="F129" s="193" t="s">
        <v>1989</v>
      </c>
      <c r="G129" s="194" t="s">
        <v>129</v>
      </c>
      <c r="H129" s="195">
        <v>95</v>
      </c>
      <c r="I129" s="196"/>
      <c r="J129" s="197">
        <f>ROUND(I129*H129,2)</f>
        <v>0</v>
      </c>
      <c r="K129" s="193" t="s">
        <v>537</v>
      </c>
      <c r="L129" s="41"/>
      <c r="M129" s="198" t="s">
        <v>21</v>
      </c>
      <c r="N129" s="199" t="s">
        <v>45</v>
      </c>
      <c r="O129" s="66"/>
      <c r="P129" s="200">
        <f>O129*H129</f>
        <v>0</v>
      </c>
      <c r="Q129" s="200">
        <v>0</v>
      </c>
      <c r="R129" s="200">
        <f>Q129*H129</f>
        <v>0</v>
      </c>
      <c r="S129" s="200">
        <v>0</v>
      </c>
      <c r="T129" s="201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02" t="s">
        <v>311</v>
      </c>
      <c r="AT129" s="202" t="s">
        <v>223</v>
      </c>
      <c r="AU129" s="202" t="s">
        <v>82</v>
      </c>
      <c r="AY129" s="19" t="s">
        <v>221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19" t="s">
        <v>82</v>
      </c>
      <c r="BK129" s="203">
        <f>ROUND(I129*H129,2)</f>
        <v>0</v>
      </c>
      <c r="BL129" s="19" t="s">
        <v>311</v>
      </c>
      <c r="BM129" s="202" t="s">
        <v>534</v>
      </c>
    </row>
    <row r="130" spans="1:47" s="2" customFormat="1" ht="11.25">
      <c r="A130" s="36"/>
      <c r="B130" s="37"/>
      <c r="C130" s="38"/>
      <c r="D130" s="204" t="s">
        <v>229</v>
      </c>
      <c r="E130" s="38"/>
      <c r="F130" s="205" t="s">
        <v>1989</v>
      </c>
      <c r="G130" s="38"/>
      <c r="H130" s="38"/>
      <c r="I130" s="111"/>
      <c r="J130" s="38"/>
      <c r="K130" s="38"/>
      <c r="L130" s="41"/>
      <c r="M130" s="206"/>
      <c r="N130" s="207"/>
      <c r="O130" s="66"/>
      <c r="P130" s="66"/>
      <c r="Q130" s="66"/>
      <c r="R130" s="66"/>
      <c r="S130" s="66"/>
      <c r="T130" s="67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9" t="s">
        <v>229</v>
      </c>
      <c r="AU130" s="19" t="s">
        <v>82</v>
      </c>
    </row>
    <row r="131" spans="1:65" s="2" customFormat="1" ht="16.5" customHeight="1">
      <c r="A131" s="36"/>
      <c r="B131" s="37"/>
      <c r="C131" s="191" t="s">
        <v>371</v>
      </c>
      <c r="D131" s="191" t="s">
        <v>223</v>
      </c>
      <c r="E131" s="192" t="s">
        <v>1990</v>
      </c>
      <c r="F131" s="193" t="s">
        <v>1991</v>
      </c>
      <c r="G131" s="194" t="s">
        <v>167</v>
      </c>
      <c r="H131" s="195">
        <v>6</v>
      </c>
      <c r="I131" s="196"/>
      <c r="J131" s="197">
        <f>ROUND(I131*H131,2)</f>
        <v>0</v>
      </c>
      <c r="K131" s="193" t="s">
        <v>537</v>
      </c>
      <c r="L131" s="41"/>
      <c r="M131" s="198" t="s">
        <v>21</v>
      </c>
      <c r="N131" s="199" t="s">
        <v>45</v>
      </c>
      <c r="O131" s="66"/>
      <c r="P131" s="200">
        <f>O131*H131</f>
        <v>0</v>
      </c>
      <c r="Q131" s="200">
        <v>0</v>
      </c>
      <c r="R131" s="200">
        <f>Q131*H131</f>
        <v>0</v>
      </c>
      <c r="S131" s="200">
        <v>0</v>
      </c>
      <c r="T131" s="201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02" t="s">
        <v>311</v>
      </c>
      <c r="AT131" s="202" t="s">
        <v>223</v>
      </c>
      <c r="AU131" s="202" t="s">
        <v>82</v>
      </c>
      <c r="AY131" s="19" t="s">
        <v>221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19" t="s">
        <v>82</v>
      </c>
      <c r="BK131" s="203">
        <f>ROUND(I131*H131,2)</f>
        <v>0</v>
      </c>
      <c r="BL131" s="19" t="s">
        <v>311</v>
      </c>
      <c r="BM131" s="202" t="s">
        <v>549</v>
      </c>
    </row>
    <row r="132" spans="1:47" s="2" customFormat="1" ht="11.25">
      <c r="A132" s="36"/>
      <c r="B132" s="37"/>
      <c r="C132" s="38"/>
      <c r="D132" s="204" t="s">
        <v>229</v>
      </c>
      <c r="E132" s="38"/>
      <c r="F132" s="205" t="s">
        <v>1991</v>
      </c>
      <c r="G132" s="38"/>
      <c r="H132" s="38"/>
      <c r="I132" s="111"/>
      <c r="J132" s="38"/>
      <c r="K132" s="38"/>
      <c r="L132" s="41"/>
      <c r="M132" s="206"/>
      <c r="N132" s="207"/>
      <c r="O132" s="66"/>
      <c r="P132" s="66"/>
      <c r="Q132" s="66"/>
      <c r="R132" s="66"/>
      <c r="S132" s="66"/>
      <c r="T132" s="67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9" t="s">
        <v>229</v>
      </c>
      <c r="AU132" s="19" t="s">
        <v>82</v>
      </c>
    </row>
    <row r="133" spans="1:65" s="2" customFormat="1" ht="21.75" customHeight="1">
      <c r="A133" s="36"/>
      <c r="B133" s="37"/>
      <c r="C133" s="191" t="s">
        <v>377</v>
      </c>
      <c r="D133" s="191" t="s">
        <v>223</v>
      </c>
      <c r="E133" s="192" t="s">
        <v>1992</v>
      </c>
      <c r="F133" s="193" t="s">
        <v>1993</v>
      </c>
      <c r="G133" s="194" t="s">
        <v>129</v>
      </c>
      <c r="H133" s="195">
        <v>185</v>
      </c>
      <c r="I133" s="196"/>
      <c r="J133" s="197">
        <f>ROUND(I133*H133,2)</f>
        <v>0</v>
      </c>
      <c r="K133" s="193" t="s">
        <v>537</v>
      </c>
      <c r="L133" s="41"/>
      <c r="M133" s="198" t="s">
        <v>21</v>
      </c>
      <c r="N133" s="199" t="s">
        <v>45</v>
      </c>
      <c r="O133" s="66"/>
      <c r="P133" s="200">
        <f>O133*H133</f>
        <v>0</v>
      </c>
      <c r="Q133" s="200">
        <v>0</v>
      </c>
      <c r="R133" s="200">
        <f>Q133*H133</f>
        <v>0</v>
      </c>
      <c r="S133" s="200">
        <v>0</v>
      </c>
      <c r="T133" s="201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02" t="s">
        <v>311</v>
      </c>
      <c r="AT133" s="202" t="s">
        <v>223</v>
      </c>
      <c r="AU133" s="202" t="s">
        <v>82</v>
      </c>
      <c r="AY133" s="19" t="s">
        <v>221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19" t="s">
        <v>82</v>
      </c>
      <c r="BK133" s="203">
        <f>ROUND(I133*H133,2)</f>
        <v>0</v>
      </c>
      <c r="BL133" s="19" t="s">
        <v>311</v>
      </c>
      <c r="BM133" s="202" t="s">
        <v>559</v>
      </c>
    </row>
    <row r="134" spans="1:47" s="2" customFormat="1" ht="11.25">
      <c r="A134" s="36"/>
      <c r="B134" s="37"/>
      <c r="C134" s="38"/>
      <c r="D134" s="204" t="s">
        <v>229</v>
      </c>
      <c r="E134" s="38"/>
      <c r="F134" s="205" t="s">
        <v>1994</v>
      </c>
      <c r="G134" s="38"/>
      <c r="H134" s="38"/>
      <c r="I134" s="111"/>
      <c r="J134" s="38"/>
      <c r="K134" s="38"/>
      <c r="L134" s="41"/>
      <c r="M134" s="206"/>
      <c r="N134" s="207"/>
      <c r="O134" s="66"/>
      <c r="P134" s="66"/>
      <c r="Q134" s="66"/>
      <c r="R134" s="66"/>
      <c r="S134" s="66"/>
      <c r="T134" s="67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9" t="s">
        <v>229</v>
      </c>
      <c r="AU134" s="19" t="s">
        <v>82</v>
      </c>
    </row>
    <row r="135" spans="1:65" s="2" customFormat="1" ht="16.5" customHeight="1">
      <c r="A135" s="36"/>
      <c r="B135" s="37"/>
      <c r="C135" s="191" t="s">
        <v>382</v>
      </c>
      <c r="D135" s="191" t="s">
        <v>223</v>
      </c>
      <c r="E135" s="192" t="s">
        <v>1995</v>
      </c>
      <c r="F135" s="193" t="s">
        <v>1996</v>
      </c>
      <c r="G135" s="194" t="s">
        <v>167</v>
      </c>
      <c r="H135" s="195">
        <v>1</v>
      </c>
      <c r="I135" s="196"/>
      <c r="J135" s="197">
        <f>ROUND(I135*H135,2)</f>
        <v>0</v>
      </c>
      <c r="K135" s="193" t="s">
        <v>537</v>
      </c>
      <c r="L135" s="41"/>
      <c r="M135" s="198" t="s">
        <v>21</v>
      </c>
      <c r="N135" s="199" t="s">
        <v>45</v>
      </c>
      <c r="O135" s="66"/>
      <c r="P135" s="200">
        <f>O135*H135</f>
        <v>0</v>
      </c>
      <c r="Q135" s="200">
        <v>0</v>
      </c>
      <c r="R135" s="200">
        <f>Q135*H135</f>
        <v>0</v>
      </c>
      <c r="S135" s="200">
        <v>0</v>
      </c>
      <c r="T135" s="201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02" t="s">
        <v>311</v>
      </c>
      <c r="AT135" s="202" t="s">
        <v>223</v>
      </c>
      <c r="AU135" s="202" t="s">
        <v>82</v>
      </c>
      <c r="AY135" s="19" t="s">
        <v>221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19" t="s">
        <v>82</v>
      </c>
      <c r="BK135" s="203">
        <f>ROUND(I135*H135,2)</f>
        <v>0</v>
      </c>
      <c r="BL135" s="19" t="s">
        <v>311</v>
      </c>
      <c r="BM135" s="202" t="s">
        <v>570</v>
      </c>
    </row>
    <row r="136" spans="1:47" s="2" customFormat="1" ht="11.25">
      <c r="A136" s="36"/>
      <c r="B136" s="37"/>
      <c r="C136" s="38"/>
      <c r="D136" s="204" t="s">
        <v>229</v>
      </c>
      <c r="E136" s="38"/>
      <c r="F136" s="205" t="s">
        <v>1996</v>
      </c>
      <c r="G136" s="38"/>
      <c r="H136" s="38"/>
      <c r="I136" s="111"/>
      <c r="J136" s="38"/>
      <c r="K136" s="38"/>
      <c r="L136" s="41"/>
      <c r="M136" s="206"/>
      <c r="N136" s="207"/>
      <c r="O136" s="66"/>
      <c r="P136" s="66"/>
      <c r="Q136" s="66"/>
      <c r="R136" s="66"/>
      <c r="S136" s="66"/>
      <c r="T136" s="67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9" t="s">
        <v>229</v>
      </c>
      <c r="AU136" s="19" t="s">
        <v>82</v>
      </c>
    </row>
    <row r="137" spans="1:65" s="2" customFormat="1" ht="16.5" customHeight="1">
      <c r="A137" s="36"/>
      <c r="B137" s="37"/>
      <c r="C137" s="191" t="s">
        <v>388</v>
      </c>
      <c r="D137" s="191" t="s">
        <v>223</v>
      </c>
      <c r="E137" s="192" t="s">
        <v>1997</v>
      </c>
      <c r="F137" s="193" t="s">
        <v>1998</v>
      </c>
      <c r="G137" s="194" t="s">
        <v>167</v>
      </c>
      <c r="H137" s="195">
        <v>8</v>
      </c>
      <c r="I137" s="196"/>
      <c r="J137" s="197">
        <f>ROUND(I137*H137,2)</f>
        <v>0</v>
      </c>
      <c r="K137" s="193" t="s">
        <v>537</v>
      </c>
      <c r="L137" s="41"/>
      <c r="M137" s="198" t="s">
        <v>21</v>
      </c>
      <c r="N137" s="199" t="s">
        <v>45</v>
      </c>
      <c r="O137" s="66"/>
      <c r="P137" s="200">
        <f>O137*H137</f>
        <v>0</v>
      </c>
      <c r="Q137" s="200">
        <v>0</v>
      </c>
      <c r="R137" s="200">
        <f>Q137*H137</f>
        <v>0</v>
      </c>
      <c r="S137" s="200">
        <v>0</v>
      </c>
      <c r="T137" s="201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2" t="s">
        <v>311</v>
      </c>
      <c r="AT137" s="202" t="s">
        <v>223</v>
      </c>
      <c r="AU137" s="202" t="s">
        <v>82</v>
      </c>
      <c r="AY137" s="19" t="s">
        <v>221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9" t="s">
        <v>82</v>
      </c>
      <c r="BK137" s="203">
        <f>ROUND(I137*H137,2)</f>
        <v>0</v>
      </c>
      <c r="BL137" s="19" t="s">
        <v>311</v>
      </c>
      <c r="BM137" s="202" t="s">
        <v>585</v>
      </c>
    </row>
    <row r="138" spans="1:47" s="2" customFormat="1" ht="11.25">
      <c r="A138" s="36"/>
      <c r="B138" s="37"/>
      <c r="C138" s="38"/>
      <c r="D138" s="204" t="s">
        <v>229</v>
      </c>
      <c r="E138" s="38"/>
      <c r="F138" s="205" t="s">
        <v>1998</v>
      </c>
      <c r="G138" s="38"/>
      <c r="H138" s="38"/>
      <c r="I138" s="111"/>
      <c r="J138" s="38"/>
      <c r="K138" s="38"/>
      <c r="L138" s="41"/>
      <c r="M138" s="206"/>
      <c r="N138" s="207"/>
      <c r="O138" s="66"/>
      <c r="P138" s="66"/>
      <c r="Q138" s="66"/>
      <c r="R138" s="66"/>
      <c r="S138" s="66"/>
      <c r="T138" s="67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9" t="s">
        <v>229</v>
      </c>
      <c r="AU138" s="19" t="s">
        <v>82</v>
      </c>
    </row>
    <row r="139" spans="1:65" s="2" customFormat="1" ht="21.75" customHeight="1">
      <c r="A139" s="36"/>
      <c r="B139" s="37"/>
      <c r="C139" s="191" t="s">
        <v>394</v>
      </c>
      <c r="D139" s="191" t="s">
        <v>223</v>
      </c>
      <c r="E139" s="192" t="s">
        <v>1999</v>
      </c>
      <c r="F139" s="193" t="s">
        <v>2000</v>
      </c>
      <c r="G139" s="194" t="s">
        <v>167</v>
      </c>
      <c r="H139" s="195">
        <v>2</v>
      </c>
      <c r="I139" s="196"/>
      <c r="J139" s="197">
        <f>ROUND(I139*H139,2)</f>
        <v>0</v>
      </c>
      <c r="K139" s="193" t="s">
        <v>537</v>
      </c>
      <c r="L139" s="41"/>
      <c r="M139" s="198" t="s">
        <v>21</v>
      </c>
      <c r="N139" s="199" t="s">
        <v>45</v>
      </c>
      <c r="O139" s="66"/>
      <c r="P139" s="200">
        <f>O139*H139</f>
        <v>0</v>
      </c>
      <c r="Q139" s="200">
        <v>0</v>
      </c>
      <c r="R139" s="200">
        <f>Q139*H139</f>
        <v>0</v>
      </c>
      <c r="S139" s="200">
        <v>0</v>
      </c>
      <c r="T139" s="201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2" t="s">
        <v>311</v>
      </c>
      <c r="AT139" s="202" t="s">
        <v>223</v>
      </c>
      <c r="AU139" s="202" t="s">
        <v>82</v>
      </c>
      <c r="AY139" s="19" t="s">
        <v>221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9" t="s">
        <v>82</v>
      </c>
      <c r="BK139" s="203">
        <f>ROUND(I139*H139,2)</f>
        <v>0</v>
      </c>
      <c r="BL139" s="19" t="s">
        <v>311</v>
      </c>
      <c r="BM139" s="202" t="s">
        <v>612</v>
      </c>
    </row>
    <row r="140" spans="1:47" s="2" customFormat="1" ht="11.25">
      <c r="A140" s="36"/>
      <c r="B140" s="37"/>
      <c r="C140" s="38"/>
      <c r="D140" s="204" t="s">
        <v>229</v>
      </c>
      <c r="E140" s="38"/>
      <c r="F140" s="205" t="s">
        <v>2000</v>
      </c>
      <c r="G140" s="38"/>
      <c r="H140" s="38"/>
      <c r="I140" s="111"/>
      <c r="J140" s="38"/>
      <c r="K140" s="38"/>
      <c r="L140" s="41"/>
      <c r="M140" s="206"/>
      <c r="N140" s="207"/>
      <c r="O140" s="66"/>
      <c r="P140" s="66"/>
      <c r="Q140" s="66"/>
      <c r="R140" s="66"/>
      <c r="S140" s="66"/>
      <c r="T140" s="67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9" t="s">
        <v>229</v>
      </c>
      <c r="AU140" s="19" t="s">
        <v>82</v>
      </c>
    </row>
    <row r="141" spans="1:65" s="2" customFormat="1" ht="16.5" customHeight="1">
      <c r="A141" s="36"/>
      <c r="B141" s="37"/>
      <c r="C141" s="191" t="s">
        <v>401</v>
      </c>
      <c r="D141" s="191" t="s">
        <v>223</v>
      </c>
      <c r="E141" s="192" t="s">
        <v>2001</v>
      </c>
      <c r="F141" s="193" t="s">
        <v>2002</v>
      </c>
      <c r="G141" s="194" t="s">
        <v>1926</v>
      </c>
      <c r="H141" s="195">
        <v>1</v>
      </c>
      <c r="I141" s="196"/>
      <c r="J141" s="197">
        <f>ROUND(I141*H141,2)</f>
        <v>0</v>
      </c>
      <c r="K141" s="193" t="s">
        <v>537</v>
      </c>
      <c r="L141" s="41"/>
      <c r="M141" s="198" t="s">
        <v>21</v>
      </c>
      <c r="N141" s="199" t="s">
        <v>45</v>
      </c>
      <c r="O141" s="66"/>
      <c r="P141" s="200">
        <f>O141*H141</f>
        <v>0</v>
      </c>
      <c r="Q141" s="200">
        <v>0</v>
      </c>
      <c r="R141" s="200">
        <f>Q141*H141</f>
        <v>0</v>
      </c>
      <c r="S141" s="200">
        <v>0</v>
      </c>
      <c r="T141" s="201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02" t="s">
        <v>311</v>
      </c>
      <c r="AT141" s="202" t="s">
        <v>223</v>
      </c>
      <c r="AU141" s="202" t="s">
        <v>82</v>
      </c>
      <c r="AY141" s="19" t="s">
        <v>221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19" t="s">
        <v>82</v>
      </c>
      <c r="BK141" s="203">
        <f>ROUND(I141*H141,2)</f>
        <v>0</v>
      </c>
      <c r="BL141" s="19" t="s">
        <v>311</v>
      </c>
      <c r="BM141" s="202" t="s">
        <v>627</v>
      </c>
    </row>
    <row r="142" spans="1:47" s="2" customFormat="1" ht="11.25">
      <c r="A142" s="36"/>
      <c r="B142" s="37"/>
      <c r="C142" s="38"/>
      <c r="D142" s="204" t="s">
        <v>229</v>
      </c>
      <c r="E142" s="38"/>
      <c r="F142" s="205" t="s">
        <v>2002</v>
      </c>
      <c r="G142" s="38"/>
      <c r="H142" s="38"/>
      <c r="I142" s="111"/>
      <c r="J142" s="38"/>
      <c r="K142" s="38"/>
      <c r="L142" s="41"/>
      <c r="M142" s="206"/>
      <c r="N142" s="207"/>
      <c r="O142" s="66"/>
      <c r="P142" s="66"/>
      <c r="Q142" s="66"/>
      <c r="R142" s="66"/>
      <c r="S142" s="66"/>
      <c r="T142" s="67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9" t="s">
        <v>229</v>
      </c>
      <c r="AU142" s="19" t="s">
        <v>82</v>
      </c>
    </row>
    <row r="143" spans="1:65" s="2" customFormat="1" ht="16.5" customHeight="1">
      <c r="A143" s="36"/>
      <c r="B143" s="37"/>
      <c r="C143" s="191" t="s">
        <v>114</v>
      </c>
      <c r="D143" s="191" t="s">
        <v>223</v>
      </c>
      <c r="E143" s="192" t="s">
        <v>2003</v>
      </c>
      <c r="F143" s="193" t="s">
        <v>2004</v>
      </c>
      <c r="G143" s="194" t="s">
        <v>1313</v>
      </c>
      <c r="H143" s="195">
        <v>1</v>
      </c>
      <c r="I143" s="196"/>
      <c r="J143" s="197">
        <f>ROUND(I143*H143,2)</f>
        <v>0</v>
      </c>
      <c r="K143" s="193" t="s">
        <v>537</v>
      </c>
      <c r="L143" s="41"/>
      <c r="M143" s="198" t="s">
        <v>21</v>
      </c>
      <c r="N143" s="199" t="s">
        <v>45</v>
      </c>
      <c r="O143" s="66"/>
      <c r="P143" s="200">
        <f>O143*H143</f>
        <v>0</v>
      </c>
      <c r="Q143" s="200">
        <v>0</v>
      </c>
      <c r="R143" s="200">
        <f>Q143*H143</f>
        <v>0</v>
      </c>
      <c r="S143" s="200">
        <v>0</v>
      </c>
      <c r="T143" s="201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02" t="s">
        <v>311</v>
      </c>
      <c r="AT143" s="202" t="s">
        <v>223</v>
      </c>
      <c r="AU143" s="202" t="s">
        <v>82</v>
      </c>
      <c r="AY143" s="19" t="s">
        <v>221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19" t="s">
        <v>82</v>
      </c>
      <c r="BK143" s="203">
        <f>ROUND(I143*H143,2)</f>
        <v>0</v>
      </c>
      <c r="BL143" s="19" t="s">
        <v>311</v>
      </c>
      <c r="BM143" s="202" t="s">
        <v>644</v>
      </c>
    </row>
    <row r="144" spans="1:47" s="2" customFormat="1" ht="11.25">
      <c r="A144" s="36"/>
      <c r="B144" s="37"/>
      <c r="C144" s="38"/>
      <c r="D144" s="204" t="s">
        <v>229</v>
      </c>
      <c r="E144" s="38"/>
      <c r="F144" s="205" t="s">
        <v>2004</v>
      </c>
      <c r="G144" s="38"/>
      <c r="H144" s="38"/>
      <c r="I144" s="111"/>
      <c r="J144" s="38"/>
      <c r="K144" s="38"/>
      <c r="L144" s="41"/>
      <c r="M144" s="206"/>
      <c r="N144" s="207"/>
      <c r="O144" s="66"/>
      <c r="P144" s="66"/>
      <c r="Q144" s="66"/>
      <c r="R144" s="66"/>
      <c r="S144" s="66"/>
      <c r="T144" s="67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9" t="s">
        <v>229</v>
      </c>
      <c r="AU144" s="19" t="s">
        <v>82</v>
      </c>
    </row>
    <row r="145" spans="1:65" s="2" customFormat="1" ht="16.5" customHeight="1">
      <c r="A145" s="36"/>
      <c r="B145" s="37"/>
      <c r="C145" s="191" t="s">
        <v>413</v>
      </c>
      <c r="D145" s="191" t="s">
        <v>223</v>
      </c>
      <c r="E145" s="192" t="s">
        <v>2005</v>
      </c>
      <c r="F145" s="193" t="s">
        <v>2006</v>
      </c>
      <c r="G145" s="194" t="s">
        <v>129</v>
      </c>
      <c r="H145" s="195">
        <v>560</v>
      </c>
      <c r="I145" s="196"/>
      <c r="J145" s="197">
        <f>ROUND(I145*H145,2)</f>
        <v>0</v>
      </c>
      <c r="K145" s="193" t="s">
        <v>537</v>
      </c>
      <c r="L145" s="41"/>
      <c r="M145" s="198" t="s">
        <v>21</v>
      </c>
      <c r="N145" s="199" t="s">
        <v>45</v>
      </c>
      <c r="O145" s="66"/>
      <c r="P145" s="200">
        <f>O145*H145</f>
        <v>0</v>
      </c>
      <c r="Q145" s="200">
        <v>0</v>
      </c>
      <c r="R145" s="200">
        <f>Q145*H145</f>
        <v>0</v>
      </c>
      <c r="S145" s="200">
        <v>0</v>
      </c>
      <c r="T145" s="201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02" t="s">
        <v>311</v>
      </c>
      <c r="AT145" s="202" t="s">
        <v>223</v>
      </c>
      <c r="AU145" s="202" t="s">
        <v>82</v>
      </c>
      <c r="AY145" s="19" t="s">
        <v>221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19" t="s">
        <v>82</v>
      </c>
      <c r="BK145" s="203">
        <f>ROUND(I145*H145,2)</f>
        <v>0</v>
      </c>
      <c r="BL145" s="19" t="s">
        <v>311</v>
      </c>
      <c r="BM145" s="202" t="s">
        <v>657</v>
      </c>
    </row>
    <row r="146" spans="1:47" s="2" customFormat="1" ht="11.25">
      <c r="A146" s="36"/>
      <c r="B146" s="37"/>
      <c r="C146" s="38"/>
      <c r="D146" s="204" t="s">
        <v>229</v>
      </c>
      <c r="E146" s="38"/>
      <c r="F146" s="205" t="s">
        <v>2006</v>
      </c>
      <c r="G146" s="38"/>
      <c r="H146" s="38"/>
      <c r="I146" s="111"/>
      <c r="J146" s="38"/>
      <c r="K146" s="38"/>
      <c r="L146" s="41"/>
      <c r="M146" s="206"/>
      <c r="N146" s="207"/>
      <c r="O146" s="66"/>
      <c r="P146" s="66"/>
      <c r="Q146" s="66"/>
      <c r="R146" s="66"/>
      <c r="S146" s="66"/>
      <c r="T146" s="67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9" t="s">
        <v>229</v>
      </c>
      <c r="AU146" s="19" t="s">
        <v>82</v>
      </c>
    </row>
    <row r="147" spans="1:65" s="2" customFormat="1" ht="21.75" customHeight="1">
      <c r="A147" s="36"/>
      <c r="B147" s="37"/>
      <c r="C147" s="191" t="s">
        <v>418</v>
      </c>
      <c r="D147" s="191" t="s">
        <v>223</v>
      </c>
      <c r="E147" s="192" t="s">
        <v>2007</v>
      </c>
      <c r="F147" s="193" t="s">
        <v>2008</v>
      </c>
      <c r="G147" s="194" t="s">
        <v>1882</v>
      </c>
      <c r="H147" s="195">
        <v>250</v>
      </c>
      <c r="I147" s="196"/>
      <c r="J147" s="197">
        <f>ROUND(I147*H147,2)</f>
        <v>0</v>
      </c>
      <c r="K147" s="193" t="s">
        <v>537</v>
      </c>
      <c r="L147" s="41"/>
      <c r="M147" s="198" t="s">
        <v>21</v>
      </c>
      <c r="N147" s="199" t="s">
        <v>45</v>
      </c>
      <c r="O147" s="66"/>
      <c r="P147" s="200">
        <f>O147*H147</f>
        <v>0</v>
      </c>
      <c r="Q147" s="200">
        <v>0</v>
      </c>
      <c r="R147" s="200">
        <f>Q147*H147</f>
        <v>0</v>
      </c>
      <c r="S147" s="200">
        <v>0</v>
      </c>
      <c r="T147" s="201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02" t="s">
        <v>311</v>
      </c>
      <c r="AT147" s="202" t="s">
        <v>223</v>
      </c>
      <c r="AU147" s="202" t="s">
        <v>82</v>
      </c>
      <c r="AY147" s="19" t="s">
        <v>221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19" t="s">
        <v>82</v>
      </c>
      <c r="BK147" s="203">
        <f>ROUND(I147*H147,2)</f>
        <v>0</v>
      </c>
      <c r="BL147" s="19" t="s">
        <v>311</v>
      </c>
      <c r="BM147" s="202" t="s">
        <v>671</v>
      </c>
    </row>
    <row r="148" spans="1:47" s="2" customFormat="1" ht="19.5">
      <c r="A148" s="36"/>
      <c r="B148" s="37"/>
      <c r="C148" s="38"/>
      <c r="D148" s="204" t="s">
        <v>229</v>
      </c>
      <c r="E148" s="38"/>
      <c r="F148" s="205" t="s">
        <v>2008</v>
      </c>
      <c r="G148" s="38"/>
      <c r="H148" s="38"/>
      <c r="I148" s="111"/>
      <c r="J148" s="38"/>
      <c r="K148" s="38"/>
      <c r="L148" s="41"/>
      <c r="M148" s="206"/>
      <c r="N148" s="207"/>
      <c r="O148" s="66"/>
      <c r="P148" s="66"/>
      <c r="Q148" s="66"/>
      <c r="R148" s="66"/>
      <c r="S148" s="66"/>
      <c r="T148" s="67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9" t="s">
        <v>229</v>
      </c>
      <c r="AU148" s="19" t="s">
        <v>82</v>
      </c>
    </row>
    <row r="149" spans="1:65" s="2" customFormat="1" ht="21.75" customHeight="1">
      <c r="A149" s="36"/>
      <c r="B149" s="37"/>
      <c r="C149" s="191" t="s">
        <v>423</v>
      </c>
      <c r="D149" s="191" t="s">
        <v>223</v>
      </c>
      <c r="E149" s="192" t="s">
        <v>2009</v>
      </c>
      <c r="F149" s="193" t="s">
        <v>1930</v>
      </c>
      <c r="G149" s="194" t="s">
        <v>1313</v>
      </c>
      <c r="H149" s="195">
        <v>1</v>
      </c>
      <c r="I149" s="196"/>
      <c r="J149" s="197">
        <f>ROUND(I149*H149,2)</f>
        <v>0</v>
      </c>
      <c r="K149" s="193" t="s">
        <v>537</v>
      </c>
      <c r="L149" s="41"/>
      <c r="M149" s="198" t="s">
        <v>21</v>
      </c>
      <c r="N149" s="199" t="s">
        <v>45</v>
      </c>
      <c r="O149" s="66"/>
      <c r="P149" s="200">
        <f>O149*H149</f>
        <v>0</v>
      </c>
      <c r="Q149" s="200">
        <v>0</v>
      </c>
      <c r="R149" s="200">
        <f>Q149*H149</f>
        <v>0</v>
      </c>
      <c r="S149" s="200">
        <v>0</v>
      </c>
      <c r="T149" s="201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02" t="s">
        <v>311</v>
      </c>
      <c r="AT149" s="202" t="s">
        <v>223</v>
      </c>
      <c r="AU149" s="202" t="s">
        <v>82</v>
      </c>
      <c r="AY149" s="19" t="s">
        <v>221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19" t="s">
        <v>82</v>
      </c>
      <c r="BK149" s="203">
        <f>ROUND(I149*H149,2)</f>
        <v>0</v>
      </c>
      <c r="BL149" s="19" t="s">
        <v>311</v>
      </c>
      <c r="BM149" s="202" t="s">
        <v>681</v>
      </c>
    </row>
    <row r="150" spans="1:47" s="2" customFormat="1" ht="19.5">
      <c r="A150" s="36"/>
      <c r="B150" s="37"/>
      <c r="C150" s="38"/>
      <c r="D150" s="204" t="s">
        <v>229</v>
      </c>
      <c r="E150" s="38"/>
      <c r="F150" s="205" t="s">
        <v>1930</v>
      </c>
      <c r="G150" s="38"/>
      <c r="H150" s="38"/>
      <c r="I150" s="111"/>
      <c r="J150" s="38"/>
      <c r="K150" s="38"/>
      <c r="L150" s="41"/>
      <c r="M150" s="206"/>
      <c r="N150" s="207"/>
      <c r="O150" s="66"/>
      <c r="P150" s="66"/>
      <c r="Q150" s="66"/>
      <c r="R150" s="66"/>
      <c r="S150" s="66"/>
      <c r="T150" s="67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9" t="s">
        <v>229</v>
      </c>
      <c r="AU150" s="19" t="s">
        <v>82</v>
      </c>
    </row>
    <row r="151" spans="1:65" s="2" customFormat="1" ht="16.5" customHeight="1">
      <c r="A151" s="36"/>
      <c r="B151" s="37"/>
      <c r="C151" s="191" t="s">
        <v>435</v>
      </c>
      <c r="D151" s="191" t="s">
        <v>223</v>
      </c>
      <c r="E151" s="192" t="s">
        <v>2010</v>
      </c>
      <c r="F151" s="193" t="s">
        <v>1932</v>
      </c>
      <c r="G151" s="194" t="s">
        <v>1313</v>
      </c>
      <c r="H151" s="195">
        <v>1</v>
      </c>
      <c r="I151" s="196"/>
      <c r="J151" s="197">
        <f>ROUND(I151*H151,2)</f>
        <v>0</v>
      </c>
      <c r="K151" s="193" t="s">
        <v>537</v>
      </c>
      <c r="L151" s="41"/>
      <c r="M151" s="198" t="s">
        <v>21</v>
      </c>
      <c r="N151" s="199" t="s">
        <v>45</v>
      </c>
      <c r="O151" s="66"/>
      <c r="P151" s="200">
        <f>O151*H151</f>
        <v>0</v>
      </c>
      <c r="Q151" s="200">
        <v>0</v>
      </c>
      <c r="R151" s="200">
        <f>Q151*H151</f>
        <v>0</v>
      </c>
      <c r="S151" s="200">
        <v>0</v>
      </c>
      <c r="T151" s="201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02" t="s">
        <v>311</v>
      </c>
      <c r="AT151" s="202" t="s">
        <v>223</v>
      </c>
      <c r="AU151" s="202" t="s">
        <v>82</v>
      </c>
      <c r="AY151" s="19" t="s">
        <v>221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19" t="s">
        <v>82</v>
      </c>
      <c r="BK151" s="203">
        <f>ROUND(I151*H151,2)</f>
        <v>0</v>
      </c>
      <c r="BL151" s="19" t="s">
        <v>311</v>
      </c>
      <c r="BM151" s="202" t="s">
        <v>706</v>
      </c>
    </row>
    <row r="152" spans="1:47" s="2" customFormat="1" ht="11.25">
      <c r="A152" s="36"/>
      <c r="B152" s="37"/>
      <c r="C152" s="38"/>
      <c r="D152" s="204" t="s">
        <v>229</v>
      </c>
      <c r="E152" s="38"/>
      <c r="F152" s="205" t="s">
        <v>1932</v>
      </c>
      <c r="G152" s="38"/>
      <c r="H152" s="38"/>
      <c r="I152" s="111"/>
      <c r="J152" s="38"/>
      <c r="K152" s="38"/>
      <c r="L152" s="41"/>
      <c r="M152" s="206"/>
      <c r="N152" s="207"/>
      <c r="O152" s="66"/>
      <c r="P152" s="66"/>
      <c r="Q152" s="66"/>
      <c r="R152" s="66"/>
      <c r="S152" s="66"/>
      <c r="T152" s="67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9" t="s">
        <v>229</v>
      </c>
      <c r="AU152" s="19" t="s">
        <v>82</v>
      </c>
    </row>
    <row r="153" spans="2:63" s="12" customFormat="1" ht="25.9" customHeight="1">
      <c r="B153" s="175"/>
      <c r="C153" s="176"/>
      <c r="D153" s="177" t="s">
        <v>73</v>
      </c>
      <c r="E153" s="178" t="s">
        <v>2011</v>
      </c>
      <c r="F153" s="178" t="s">
        <v>2012</v>
      </c>
      <c r="G153" s="176"/>
      <c r="H153" s="176"/>
      <c r="I153" s="179"/>
      <c r="J153" s="180">
        <f>BK153</f>
        <v>0</v>
      </c>
      <c r="K153" s="176"/>
      <c r="L153" s="181"/>
      <c r="M153" s="182"/>
      <c r="N153" s="183"/>
      <c r="O153" s="183"/>
      <c r="P153" s="184">
        <f>SUM(P154:P183)</f>
        <v>0</v>
      </c>
      <c r="Q153" s="183"/>
      <c r="R153" s="184">
        <f>SUM(R154:R183)</f>
        <v>0</v>
      </c>
      <c r="S153" s="183"/>
      <c r="T153" s="185">
        <f>SUM(T154:T183)</f>
        <v>0</v>
      </c>
      <c r="AR153" s="186" t="s">
        <v>84</v>
      </c>
      <c r="AT153" s="187" t="s">
        <v>73</v>
      </c>
      <c r="AU153" s="187" t="s">
        <v>74</v>
      </c>
      <c r="AY153" s="186" t="s">
        <v>221</v>
      </c>
      <c r="BK153" s="188">
        <f>SUM(BK154:BK183)</f>
        <v>0</v>
      </c>
    </row>
    <row r="154" spans="1:65" s="2" customFormat="1" ht="55.5" customHeight="1">
      <c r="A154" s="36"/>
      <c r="B154" s="37"/>
      <c r="C154" s="191" t="s">
        <v>449</v>
      </c>
      <c r="D154" s="191" t="s">
        <v>223</v>
      </c>
      <c r="E154" s="192" t="s">
        <v>2013</v>
      </c>
      <c r="F154" s="193" t="s">
        <v>2014</v>
      </c>
      <c r="G154" s="194" t="s">
        <v>1313</v>
      </c>
      <c r="H154" s="195">
        <v>1</v>
      </c>
      <c r="I154" s="196"/>
      <c r="J154" s="197">
        <f>ROUND(I154*H154,2)</f>
        <v>0</v>
      </c>
      <c r="K154" s="193" t="s">
        <v>537</v>
      </c>
      <c r="L154" s="41"/>
      <c r="M154" s="198" t="s">
        <v>21</v>
      </c>
      <c r="N154" s="199" t="s">
        <v>45</v>
      </c>
      <c r="O154" s="66"/>
      <c r="P154" s="200">
        <f>O154*H154</f>
        <v>0</v>
      </c>
      <c r="Q154" s="200">
        <v>0</v>
      </c>
      <c r="R154" s="200">
        <f>Q154*H154</f>
        <v>0</v>
      </c>
      <c r="S154" s="200">
        <v>0</v>
      </c>
      <c r="T154" s="201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02" t="s">
        <v>311</v>
      </c>
      <c r="AT154" s="202" t="s">
        <v>223</v>
      </c>
      <c r="AU154" s="202" t="s">
        <v>82</v>
      </c>
      <c r="AY154" s="19" t="s">
        <v>221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9" t="s">
        <v>82</v>
      </c>
      <c r="BK154" s="203">
        <f>ROUND(I154*H154,2)</f>
        <v>0</v>
      </c>
      <c r="BL154" s="19" t="s">
        <v>311</v>
      </c>
      <c r="BM154" s="202" t="s">
        <v>2015</v>
      </c>
    </row>
    <row r="155" spans="1:47" s="2" customFormat="1" ht="39">
      <c r="A155" s="36"/>
      <c r="B155" s="37"/>
      <c r="C155" s="38"/>
      <c r="D155" s="204" t="s">
        <v>229</v>
      </c>
      <c r="E155" s="38"/>
      <c r="F155" s="205" t="s">
        <v>2014</v>
      </c>
      <c r="G155" s="38"/>
      <c r="H155" s="38"/>
      <c r="I155" s="111"/>
      <c r="J155" s="38"/>
      <c r="K155" s="38"/>
      <c r="L155" s="41"/>
      <c r="M155" s="206"/>
      <c r="N155" s="207"/>
      <c r="O155" s="66"/>
      <c r="P155" s="66"/>
      <c r="Q155" s="66"/>
      <c r="R155" s="66"/>
      <c r="S155" s="66"/>
      <c r="T155" s="67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9" t="s">
        <v>229</v>
      </c>
      <c r="AU155" s="19" t="s">
        <v>82</v>
      </c>
    </row>
    <row r="156" spans="1:65" s="2" customFormat="1" ht="16.5" customHeight="1">
      <c r="A156" s="36"/>
      <c r="B156" s="37"/>
      <c r="C156" s="191" t="s">
        <v>465</v>
      </c>
      <c r="D156" s="191" t="s">
        <v>223</v>
      </c>
      <c r="E156" s="192" t="s">
        <v>2016</v>
      </c>
      <c r="F156" s="193" t="s">
        <v>2017</v>
      </c>
      <c r="G156" s="194" t="s">
        <v>167</v>
      </c>
      <c r="H156" s="195">
        <v>1</v>
      </c>
      <c r="I156" s="196"/>
      <c r="J156" s="197">
        <f>ROUND(I156*H156,2)</f>
        <v>0</v>
      </c>
      <c r="K156" s="193" t="s">
        <v>537</v>
      </c>
      <c r="L156" s="41"/>
      <c r="M156" s="198" t="s">
        <v>21</v>
      </c>
      <c r="N156" s="199" t="s">
        <v>45</v>
      </c>
      <c r="O156" s="66"/>
      <c r="P156" s="200">
        <f>O156*H156</f>
        <v>0</v>
      </c>
      <c r="Q156" s="200">
        <v>0</v>
      </c>
      <c r="R156" s="200">
        <f>Q156*H156</f>
        <v>0</v>
      </c>
      <c r="S156" s="200">
        <v>0</v>
      </c>
      <c r="T156" s="201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02" t="s">
        <v>311</v>
      </c>
      <c r="AT156" s="202" t="s">
        <v>223</v>
      </c>
      <c r="AU156" s="202" t="s">
        <v>82</v>
      </c>
      <c r="AY156" s="19" t="s">
        <v>221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19" t="s">
        <v>82</v>
      </c>
      <c r="BK156" s="203">
        <f>ROUND(I156*H156,2)</f>
        <v>0</v>
      </c>
      <c r="BL156" s="19" t="s">
        <v>311</v>
      </c>
      <c r="BM156" s="202" t="s">
        <v>2018</v>
      </c>
    </row>
    <row r="157" spans="1:47" s="2" customFormat="1" ht="11.25">
      <c r="A157" s="36"/>
      <c r="B157" s="37"/>
      <c r="C157" s="38"/>
      <c r="D157" s="204" t="s">
        <v>229</v>
      </c>
      <c r="E157" s="38"/>
      <c r="F157" s="205" t="s">
        <v>2017</v>
      </c>
      <c r="G157" s="38"/>
      <c r="H157" s="38"/>
      <c r="I157" s="111"/>
      <c r="J157" s="38"/>
      <c r="K157" s="38"/>
      <c r="L157" s="41"/>
      <c r="M157" s="206"/>
      <c r="N157" s="207"/>
      <c r="O157" s="66"/>
      <c r="P157" s="66"/>
      <c r="Q157" s="66"/>
      <c r="R157" s="66"/>
      <c r="S157" s="66"/>
      <c r="T157" s="67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9" t="s">
        <v>229</v>
      </c>
      <c r="AU157" s="19" t="s">
        <v>82</v>
      </c>
    </row>
    <row r="158" spans="1:65" s="2" customFormat="1" ht="16.5" customHeight="1">
      <c r="A158" s="36"/>
      <c r="B158" s="37"/>
      <c r="C158" s="191" t="s">
        <v>473</v>
      </c>
      <c r="D158" s="191" t="s">
        <v>223</v>
      </c>
      <c r="E158" s="192" t="s">
        <v>2019</v>
      </c>
      <c r="F158" s="193" t="s">
        <v>2020</v>
      </c>
      <c r="G158" s="194" t="s">
        <v>167</v>
      </c>
      <c r="H158" s="195">
        <v>1</v>
      </c>
      <c r="I158" s="196"/>
      <c r="J158" s="197">
        <f>ROUND(I158*H158,2)</f>
        <v>0</v>
      </c>
      <c r="K158" s="193" t="s">
        <v>537</v>
      </c>
      <c r="L158" s="41"/>
      <c r="M158" s="198" t="s">
        <v>21</v>
      </c>
      <c r="N158" s="199" t="s">
        <v>45</v>
      </c>
      <c r="O158" s="66"/>
      <c r="P158" s="200">
        <f>O158*H158</f>
        <v>0</v>
      </c>
      <c r="Q158" s="200">
        <v>0</v>
      </c>
      <c r="R158" s="200">
        <f>Q158*H158</f>
        <v>0</v>
      </c>
      <c r="S158" s="200">
        <v>0</v>
      </c>
      <c r="T158" s="201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02" t="s">
        <v>311</v>
      </c>
      <c r="AT158" s="202" t="s">
        <v>223</v>
      </c>
      <c r="AU158" s="202" t="s">
        <v>82</v>
      </c>
      <c r="AY158" s="19" t="s">
        <v>221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19" t="s">
        <v>82</v>
      </c>
      <c r="BK158" s="203">
        <f>ROUND(I158*H158,2)</f>
        <v>0</v>
      </c>
      <c r="BL158" s="19" t="s">
        <v>311</v>
      </c>
      <c r="BM158" s="202" t="s">
        <v>2021</v>
      </c>
    </row>
    <row r="159" spans="1:47" s="2" customFormat="1" ht="11.25">
      <c r="A159" s="36"/>
      <c r="B159" s="37"/>
      <c r="C159" s="38"/>
      <c r="D159" s="204" t="s">
        <v>229</v>
      </c>
      <c r="E159" s="38"/>
      <c r="F159" s="205" t="s">
        <v>2020</v>
      </c>
      <c r="G159" s="38"/>
      <c r="H159" s="38"/>
      <c r="I159" s="111"/>
      <c r="J159" s="38"/>
      <c r="K159" s="38"/>
      <c r="L159" s="41"/>
      <c r="M159" s="206"/>
      <c r="N159" s="207"/>
      <c r="O159" s="66"/>
      <c r="P159" s="66"/>
      <c r="Q159" s="66"/>
      <c r="R159" s="66"/>
      <c r="S159" s="66"/>
      <c r="T159" s="67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9" t="s">
        <v>229</v>
      </c>
      <c r="AU159" s="19" t="s">
        <v>82</v>
      </c>
    </row>
    <row r="160" spans="1:65" s="2" customFormat="1" ht="16.5" customHeight="1">
      <c r="A160" s="36"/>
      <c r="B160" s="37"/>
      <c r="C160" s="191" t="s">
        <v>479</v>
      </c>
      <c r="D160" s="191" t="s">
        <v>223</v>
      </c>
      <c r="E160" s="192" t="s">
        <v>2022</v>
      </c>
      <c r="F160" s="193" t="s">
        <v>2023</v>
      </c>
      <c r="G160" s="194" t="s">
        <v>167</v>
      </c>
      <c r="H160" s="195">
        <v>1</v>
      </c>
      <c r="I160" s="196"/>
      <c r="J160" s="197">
        <f>ROUND(I160*H160,2)</f>
        <v>0</v>
      </c>
      <c r="K160" s="193" t="s">
        <v>537</v>
      </c>
      <c r="L160" s="41"/>
      <c r="M160" s="198" t="s">
        <v>21</v>
      </c>
      <c r="N160" s="199" t="s">
        <v>45</v>
      </c>
      <c r="O160" s="66"/>
      <c r="P160" s="200">
        <f>O160*H160</f>
        <v>0</v>
      </c>
      <c r="Q160" s="200">
        <v>0</v>
      </c>
      <c r="R160" s="200">
        <f>Q160*H160</f>
        <v>0</v>
      </c>
      <c r="S160" s="200">
        <v>0</v>
      </c>
      <c r="T160" s="201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02" t="s">
        <v>311</v>
      </c>
      <c r="AT160" s="202" t="s">
        <v>223</v>
      </c>
      <c r="AU160" s="202" t="s">
        <v>82</v>
      </c>
      <c r="AY160" s="19" t="s">
        <v>221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19" t="s">
        <v>82</v>
      </c>
      <c r="BK160" s="203">
        <f>ROUND(I160*H160,2)</f>
        <v>0</v>
      </c>
      <c r="BL160" s="19" t="s">
        <v>311</v>
      </c>
      <c r="BM160" s="202" t="s">
        <v>2024</v>
      </c>
    </row>
    <row r="161" spans="1:47" s="2" customFormat="1" ht="11.25">
      <c r="A161" s="36"/>
      <c r="B161" s="37"/>
      <c r="C161" s="38"/>
      <c r="D161" s="204" t="s">
        <v>229</v>
      </c>
      <c r="E161" s="38"/>
      <c r="F161" s="205" t="s">
        <v>2023</v>
      </c>
      <c r="G161" s="38"/>
      <c r="H161" s="38"/>
      <c r="I161" s="111"/>
      <c r="J161" s="38"/>
      <c r="K161" s="38"/>
      <c r="L161" s="41"/>
      <c r="M161" s="206"/>
      <c r="N161" s="207"/>
      <c r="O161" s="66"/>
      <c r="P161" s="66"/>
      <c r="Q161" s="66"/>
      <c r="R161" s="66"/>
      <c r="S161" s="66"/>
      <c r="T161" s="67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9" t="s">
        <v>229</v>
      </c>
      <c r="AU161" s="19" t="s">
        <v>82</v>
      </c>
    </row>
    <row r="162" spans="1:65" s="2" customFormat="1" ht="16.5" customHeight="1">
      <c r="A162" s="36"/>
      <c r="B162" s="37"/>
      <c r="C162" s="191" t="s">
        <v>489</v>
      </c>
      <c r="D162" s="191" t="s">
        <v>223</v>
      </c>
      <c r="E162" s="192" t="s">
        <v>2025</v>
      </c>
      <c r="F162" s="193" t="s">
        <v>2026</v>
      </c>
      <c r="G162" s="194" t="s">
        <v>1882</v>
      </c>
      <c r="H162" s="195">
        <v>25</v>
      </c>
      <c r="I162" s="196"/>
      <c r="J162" s="197">
        <f>ROUND(I162*H162,2)</f>
        <v>0</v>
      </c>
      <c r="K162" s="193" t="s">
        <v>537</v>
      </c>
      <c r="L162" s="41"/>
      <c r="M162" s="198" t="s">
        <v>21</v>
      </c>
      <c r="N162" s="199" t="s">
        <v>45</v>
      </c>
      <c r="O162" s="66"/>
      <c r="P162" s="200">
        <f>O162*H162</f>
        <v>0</v>
      </c>
      <c r="Q162" s="200">
        <v>0</v>
      </c>
      <c r="R162" s="200">
        <f>Q162*H162</f>
        <v>0</v>
      </c>
      <c r="S162" s="200">
        <v>0</v>
      </c>
      <c r="T162" s="201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02" t="s">
        <v>311</v>
      </c>
      <c r="AT162" s="202" t="s">
        <v>223</v>
      </c>
      <c r="AU162" s="202" t="s">
        <v>82</v>
      </c>
      <c r="AY162" s="19" t="s">
        <v>221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19" t="s">
        <v>82</v>
      </c>
      <c r="BK162" s="203">
        <f>ROUND(I162*H162,2)</f>
        <v>0</v>
      </c>
      <c r="BL162" s="19" t="s">
        <v>311</v>
      </c>
      <c r="BM162" s="202" t="s">
        <v>2027</v>
      </c>
    </row>
    <row r="163" spans="1:47" s="2" customFormat="1" ht="11.25">
      <c r="A163" s="36"/>
      <c r="B163" s="37"/>
      <c r="C163" s="38"/>
      <c r="D163" s="204" t="s">
        <v>229</v>
      </c>
      <c r="E163" s="38"/>
      <c r="F163" s="205" t="s">
        <v>2026</v>
      </c>
      <c r="G163" s="38"/>
      <c r="H163" s="38"/>
      <c r="I163" s="111"/>
      <c r="J163" s="38"/>
      <c r="K163" s="38"/>
      <c r="L163" s="41"/>
      <c r="M163" s="206"/>
      <c r="N163" s="207"/>
      <c r="O163" s="66"/>
      <c r="P163" s="66"/>
      <c r="Q163" s="66"/>
      <c r="R163" s="66"/>
      <c r="S163" s="66"/>
      <c r="T163" s="67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9" t="s">
        <v>229</v>
      </c>
      <c r="AU163" s="19" t="s">
        <v>82</v>
      </c>
    </row>
    <row r="164" spans="1:65" s="2" customFormat="1" ht="16.5" customHeight="1">
      <c r="A164" s="36"/>
      <c r="B164" s="37"/>
      <c r="C164" s="191" t="s">
        <v>499</v>
      </c>
      <c r="D164" s="191" t="s">
        <v>223</v>
      </c>
      <c r="E164" s="192" t="s">
        <v>2028</v>
      </c>
      <c r="F164" s="193" t="s">
        <v>2029</v>
      </c>
      <c r="G164" s="194" t="s">
        <v>1882</v>
      </c>
      <c r="H164" s="195">
        <v>5</v>
      </c>
      <c r="I164" s="196"/>
      <c r="J164" s="197">
        <f>ROUND(I164*H164,2)</f>
        <v>0</v>
      </c>
      <c r="K164" s="193" t="s">
        <v>537</v>
      </c>
      <c r="L164" s="41"/>
      <c r="M164" s="198" t="s">
        <v>21</v>
      </c>
      <c r="N164" s="199" t="s">
        <v>45</v>
      </c>
      <c r="O164" s="66"/>
      <c r="P164" s="200">
        <f>O164*H164</f>
        <v>0</v>
      </c>
      <c r="Q164" s="200">
        <v>0</v>
      </c>
      <c r="R164" s="200">
        <f>Q164*H164</f>
        <v>0</v>
      </c>
      <c r="S164" s="200">
        <v>0</v>
      </c>
      <c r="T164" s="201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02" t="s">
        <v>311</v>
      </c>
      <c r="AT164" s="202" t="s">
        <v>223</v>
      </c>
      <c r="AU164" s="202" t="s">
        <v>82</v>
      </c>
      <c r="AY164" s="19" t="s">
        <v>221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19" t="s">
        <v>82</v>
      </c>
      <c r="BK164" s="203">
        <f>ROUND(I164*H164,2)</f>
        <v>0</v>
      </c>
      <c r="BL164" s="19" t="s">
        <v>311</v>
      </c>
      <c r="BM164" s="202" t="s">
        <v>2030</v>
      </c>
    </row>
    <row r="165" spans="1:47" s="2" customFormat="1" ht="11.25">
      <c r="A165" s="36"/>
      <c r="B165" s="37"/>
      <c r="C165" s="38"/>
      <c r="D165" s="204" t="s">
        <v>229</v>
      </c>
      <c r="E165" s="38"/>
      <c r="F165" s="205" t="s">
        <v>2029</v>
      </c>
      <c r="G165" s="38"/>
      <c r="H165" s="38"/>
      <c r="I165" s="111"/>
      <c r="J165" s="38"/>
      <c r="K165" s="38"/>
      <c r="L165" s="41"/>
      <c r="M165" s="206"/>
      <c r="N165" s="207"/>
      <c r="O165" s="66"/>
      <c r="P165" s="66"/>
      <c r="Q165" s="66"/>
      <c r="R165" s="66"/>
      <c r="S165" s="66"/>
      <c r="T165" s="67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9" t="s">
        <v>229</v>
      </c>
      <c r="AU165" s="19" t="s">
        <v>82</v>
      </c>
    </row>
    <row r="166" spans="1:65" s="2" customFormat="1" ht="16.5" customHeight="1">
      <c r="A166" s="36"/>
      <c r="B166" s="37"/>
      <c r="C166" s="191" t="s">
        <v>504</v>
      </c>
      <c r="D166" s="191" t="s">
        <v>223</v>
      </c>
      <c r="E166" s="192" t="s">
        <v>2031</v>
      </c>
      <c r="F166" s="193" t="s">
        <v>2032</v>
      </c>
      <c r="G166" s="194" t="s">
        <v>1313</v>
      </c>
      <c r="H166" s="195">
        <v>1</v>
      </c>
      <c r="I166" s="196"/>
      <c r="J166" s="197">
        <f>ROUND(I166*H166,2)</f>
        <v>0</v>
      </c>
      <c r="K166" s="193" t="s">
        <v>537</v>
      </c>
      <c r="L166" s="41"/>
      <c r="M166" s="198" t="s">
        <v>21</v>
      </c>
      <c r="N166" s="199" t="s">
        <v>45</v>
      </c>
      <c r="O166" s="66"/>
      <c r="P166" s="200">
        <f>O166*H166</f>
        <v>0</v>
      </c>
      <c r="Q166" s="200">
        <v>0</v>
      </c>
      <c r="R166" s="200">
        <f>Q166*H166</f>
        <v>0</v>
      </c>
      <c r="S166" s="200">
        <v>0</v>
      </c>
      <c r="T166" s="201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02" t="s">
        <v>311</v>
      </c>
      <c r="AT166" s="202" t="s">
        <v>223</v>
      </c>
      <c r="AU166" s="202" t="s">
        <v>82</v>
      </c>
      <c r="AY166" s="19" t="s">
        <v>221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19" t="s">
        <v>82</v>
      </c>
      <c r="BK166" s="203">
        <f>ROUND(I166*H166,2)</f>
        <v>0</v>
      </c>
      <c r="BL166" s="19" t="s">
        <v>311</v>
      </c>
      <c r="BM166" s="202" t="s">
        <v>2033</v>
      </c>
    </row>
    <row r="167" spans="1:47" s="2" customFormat="1" ht="11.25">
      <c r="A167" s="36"/>
      <c r="B167" s="37"/>
      <c r="C167" s="38"/>
      <c r="D167" s="204" t="s">
        <v>229</v>
      </c>
      <c r="E167" s="38"/>
      <c r="F167" s="205" t="s">
        <v>2032</v>
      </c>
      <c r="G167" s="38"/>
      <c r="H167" s="38"/>
      <c r="I167" s="111"/>
      <c r="J167" s="38"/>
      <c r="K167" s="38"/>
      <c r="L167" s="41"/>
      <c r="M167" s="206"/>
      <c r="N167" s="207"/>
      <c r="O167" s="66"/>
      <c r="P167" s="66"/>
      <c r="Q167" s="66"/>
      <c r="R167" s="66"/>
      <c r="S167" s="66"/>
      <c r="T167" s="67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9" t="s">
        <v>229</v>
      </c>
      <c r="AU167" s="19" t="s">
        <v>82</v>
      </c>
    </row>
    <row r="168" spans="1:65" s="2" customFormat="1" ht="16.5" customHeight="1">
      <c r="A168" s="36"/>
      <c r="B168" s="37"/>
      <c r="C168" s="191" t="s">
        <v>510</v>
      </c>
      <c r="D168" s="191" t="s">
        <v>223</v>
      </c>
      <c r="E168" s="192" t="s">
        <v>2034</v>
      </c>
      <c r="F168" s="193" t="s">
        <v>2035</v>
      </c>
      <c r="G168" s="194" t="s">
        <v>1313</v>
      </c>
      <c r="H168" s="195">
        <v>1</v>
      </c>
      <c r="I168" s="196"/>
      <c r="J168" s="197">
        <f>ROUND(I168*H168,2)</f>
        <v>0</v>
      </c>
      <c r="K168" s="193" t="s">
        <v>537</v>
      </c>
      <c r="L168" s="41"/>
      <c r="M168" s="198" t="s">
        <v>21</v>
      </c>
      <c r="N168" s="199" t="s">
        <v>45</v>
      </c>
      <c r="O168" s="66"/>
      <c r="P168" s="200">
        <f>O168*H168</f>
        <v>0</v>
      </c>
      <c r="Q168" s="200">
        <v>0</v>
      </c>
      <c r="R168" s="200">
        <f>Q168*H168</f>
        <v>0</v>
      </c>
      <c r="S168" s="200">
        <v>0</v>
      </c>
      <c r="T168" s="201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02" t="s">
        <v>311</v>
      </c>
      <c r="AT168" s="202" t="s">
        <v>223</v>
      </c>
      <c r="AU168" s="202" t="s">
        <v>82</v>
      </c>
      <c r="AY168" s="19" t="s">
        <v>221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19" t="s">
        <v>82</v>
      </c>
      <c r="BK168" s="203">
        <f>ROUND(I168*H168,2)</f>
        <v>0</v>
      </c>
      <c r="BL168" s="19" t="s">
        <v>311</v>
      </c>
      <c r="BM168" s="202" t="s">
        <v>2036</v>
      </c>
    </row>
    <row r="169" spans="1:47" s="2" customFormat="1" ht="11.25">
      <c r="A169" s="36"/>
      <c r="B169" s="37"/>
      <c r="C169" s="38"/>
      <c r="D169" s="204" t="s">
        <v>229</v>
      </c>
      <c r="E169" s="38"/>
      <c r="F169" s="205" t="s">
        <v>2035</v>
      </c>
      <c r="G169" s="38"/>
      <c r="H169" s="38"/>
      <c r="I169" s="111"/>
      <c r="J169" s="38"/>
      <c r="K169" s="38"/>
      <c r="L169" s="41"/>
      <c r="M169" s="206"/>
      <c r="N169" s="207"/>
      <c r="O169" s="66"/>
      <c r="P169" s="66"/>
      <c r="Q169" s="66"/>
      <c r="R169" s="66"/>
      <c r="S169" s="66"/>
      <c r="T169" s="67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9" t="s">
        <v>229</v>
      </c>
      <c r="AU169" s="19" t="s">
        <v>82</v>
      </c>
    </row>
    <row r="170" spans="1:65" s="2" customFormat="1" ht="21.75" customHeight="1">
      <c r="A170" s="36"/>
      <c r="B170" s="37"/>
      <c r="C170" s="191" t="s">
        <v>516</v>
      </c>
      <c r="D170" s="191" t="s">
        <v>223</v>
      </c>
      <c r="E170" s="192" t="s">
        <v>2037</v>
      </c>
      <c r="F170" s="193" t="s">
        <v>2038</v>
      </c>
      <c r="G170" s="194" t="s">
        <v>1313</v>
      </c>
      <c r="H170" s="195">
        <v>1</v>
      </c>
      <c r="I170" s="196"/>
      <c r="J170" s="197">
        <f>ROUND(I170*H170,2)</f>
        <v>0</v>
      </c>
      <c r="K170" s="193" t="s">
        <v>537</v>
      </c>
      <c r="L170" s="41"/>
      <c r="M170" s="198" t="s">
        <v>21</v>
      </c>
      <c r="N170" s="199" t="s">
        <v>45</v>
      </c>
      <c r="O170" s="66"/>
      <c r="P170" s="200">
        <f>O170*H170</f>
        <v>0</v>
      </c>
      <c r="Q170" s="200">
        <v>0</v>
      </c>
      <c r="R170" s="200">
        <f>Q170*H170</f>
        <v>0</v>
      </c>
      <c r="S170" s="200">
        <v>0</v>
      </c>
      <c r="T170" s="201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02" t="s">
        <v>311</v>
      </c>
      <c r="AT170" s="202" t="s">
        <v>223</v>
      </c>
      <c r="AU170" s="202" t="s">
        <v>82</v>
      </c>
      <c r="AY170" s="19" t="s">
        <v>221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19" t="s">
        <v>82</v>
      </c>
      <c r="BK170" s="203">
        <f>ROUND(I170*H170,2)</f>
        <v>0</v>
      </c>
      <c r="BL170" s="19" t="s">
        <v>311</v>
      </c>
      <c r="BM170" s="202" t="s">
        <v>2039</v>
      </c>
    </row>
    <row r="171" spans="1:47" s="2" customFormat="1" ht="11.25">
      <c r="A171" s="36"/>
      <c r="B171" s="37"/>
      <c r="C171" s="38"/>
      <c r="D171" s="204" t="s">
        <v>229</v>
      </c>
      <c r="E171" s="38"/>
      <c r="F171" s="205" t="s">
        <v>2038</v>
      </c>
      <c r="G171" s="38"/>
      <c r="H171" s="38"/>
      <c r="I171" s="111"/>
      <c r="J171" s="38"/>
      <c r="K171" s="38"/>
      <c r="L171" s="41"/>
      <c r="M171" s="206"/>
      <c r="N171" s="207"/>
      <c r="O171" s="66"/>
      <c r="P171" s="66"/>
      <c r="Q171" s="66"/>
      <c r="R171" s="66"/>
      <c r="S171" s="66"/>
      <c r="T171" s="67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9" t="s">
        <v>229</v>
      </c>
      <c r="AU171" s="19" t="s">
        <v>82</v>
      </c>
    </row>
    <row r="172" spans="1:65" s="2" customFormat="1" ht="16.5" customHeight="1">
      <c r="A172" s="36"/>
      <c r="B172" s="37"/>
      <c r="C172" s="191" t="s">
        <v>522</v>
      </c>
      <c r="D172" s="191" t="s">
        <v>223</v>
      </c>
      <c r="E172" s="192" t="s">
        <v>2040</v>
      </c>
      <c r="F172" s="193" t="s">
        <v>2041</v>
      </c>
      <c r="G172" s="194" t="s">
        <v>129</v>
      </c>
      <c r="H172" s="195">
        <v>24</v>
      </c>
      <c r="I172" s="196"/>
      <c r="J172" s="197">
        <f>ROUND(I172*H172,2)</f>
        <v>0</v>
      </c>
      <c r="K172" s="193" t="s">
        <v>537</v>
      </c>
      <c r="L172" s="41"/>
      <c r="M172" s="198" t="s">
        <v>21</v>
      </c>
      <c r="N172" s="199" t="s">
        <v>45</v>
      </c>
      <c r="O172" s="66"/>
      <c r="P172" s="200">
        <f>O172*H172</f>
        <v>0</v>
      </c>
      <c r="Q172" s="200">
        <v>0</v>
      </c>
      <c r="R172" s="200">
        <f>Q172*H172</f>
        <v>0</v>
      </c>
      <c r="S172" s="200">
        <v>0</v>
      </c>
      <c r="T172" s="201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02" t="s">
        <v>311</v>
      </c>
      <c r="AT172" s="202" t="s">
        <v>223</v>
      </c>
      <c r="AU172" s="202" t="s">
        <v>82</v>
      </c>
      <c r="AY172" s="19" t="s">
        <v>221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19" t="s">
        <v>82</v>
      </c>
      <c r="BK172" s="203">
        <f>ROUND(I172*H172,2)</f>
        <v>0</v>
      </c>
      <c r="BL172" s="19" t="s">
        <v>311</v>
      </c>
      <c r="BM172" s="202" t="s">
        <v>2042</v>
      </c>
    </row>
    <row r="173" spans="1:47" s="2" customFormat="1" ht="11.25">
      <c r="A173" s="36"/>
      <c r="B173" s="37"/>
      <c r="C173" s="38"/>
      <c r="D173" s="204" t="s">
        <v>229</v>
      </c>
      <c r="E173" s="38"/>
      <c r="F173" s="205" t="s">
        <v>2041</v>
      </c>
      <c r="G173" s="38"/>
      <c r="H173" s="38"/>
      <c r="I173" s="111"/>
      <c r="J173" s="38"/>
      <c r="K173" s="38"/>
      <c r="L173" s="41"/>
      <c r="M173" s="206"/>
      <c r="N173" s="207"/>
      <c r="O173" s="66"/>
      <c r="P173" s="66"/>
      <c r="Q173" s="66"/>
      <c r="R173" s="66"/>
      <c r="S173" s="66"/>
      <c r="T173" s="67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9" t="s">
        <v>229</v>
      </c>
      <c r="AU173" s="19" t="s">
        <v>82</v>
      </c>
    </row>
    <row r="174" spans="1:65" s="2" customFormat="1" ht="16.5" customHeight="1">
      <c r="A174" s="36"/>
      <c r="B174" s="37"/>
      <c r="C174" s="191" t="s">
        <v>528</v>
      </c>
      <c r="D174" s="191" t="s">
        <v>223</v>
      </c>
      <c r="E174" s="192" t="s">
        <v>2043</v>
      </c>
      <c r="F174" s="193" t="s">
        <v>2044</v>
      </c>
      <c r="G174" s="194" t="s">
        <v>1926</v>
      </c>
      <c r="H174" s="195">
        <v>20</v>
      </c>
      <c r="I174" s="196"/>
      <c r="J174" s="197">
        <f>ROUND(I174*H174,2)</f>
        <v>0</v>
      </c>
      <c r="K174" s="193" t="s">
        <v>537</v>
      </c>
      <c r="L174" s="41"/>
      <c r="M174" s="198" t="s">
        <v>21</v>
      </c>
      <c r="N174" s="199" t="s">
        <v>45</v>
      </c>
      <c r="O174" s="66"/>
      <c r="P174" s="200">
        <f>O174*H174</f>
        <v>0</v>
      </c>
      <c r="Q174" s="200">
        <v>0</v>
      </c>
      <c r="R174" s="200">
        <f>Q174*H174</f>
        <v>0</v>
      </c>
      <c r="S174" s="200">
        <v>0</v>
      </c>
      <c r="T174" s="201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02" t="s">
        <v>311</v>
      </c>
      <c r="AT174" s="202" t="s">
        <v>223</v>
      </c>
      <c r="AU174" s="202" t="s">
        <v>82</v>
      </c>
      <c r="AY174" s="19" t="s">
        <v>221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19" t="s">
        <v>82</v>
      </c>
      <c r="BK174" s="203">
        <f>ROUND(I174*H174,2)</f>
        <v>0</v>
      </c>
      <c r="BL174" s="19" t="s">
        <v>311</v>
      </c>
      <c r="BM174" s="202" t="s">
        <v>2045</v>
      </c>
    </row>
    <row r="175" spans="1:47" s="2" customFormat="1" ht="11.25">
      <c r="A175" s="36"/>
      <c r="B175" s="37"/>
      <c r="C175" s="38"/>
      <c r="D175" s="204" t="s">
        <v>229</v>
      </c>
      <c r="E175" s="38"/>
      <c r="F175" s="205" t="s">
        <v>2044</v>
      </c>
      <c r="G175" s="38"/>
      <c r="H175" s="38"/>
      <c r="I175" s="111"/>
      <c r="J175" s="38"/>
      <c r="K175" s="38"/>
      <c r="L175" s="41"/>
      <c r="M175" s="206"/>
      <c r="N175" s="207"/>
      <c r="O175" s="66"/>
      <c r="P175" s="66"/>
      <c r="Q175" s="66"/>
      <c r="R175" s="66"/>
      <c r="S175" s="66"/>
      <c r="T175" s="67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T175" s="19" t="s">
        <v>229</v>
      </c>
      <c r="AU175" s="19" t="s">
        <v>82</v>
      </c>
    </row>
    <row r="176" spans="1:65" s="2" customFormat="1" ht="16.5" customHeight="1">
      <c r="A176" s="36"/>
      <c r="B176" s="37"/>
      <c r="C176" s="191" t="s">
        <v>534</v>
      </c>
      <c r="D176" s="191" t="s">
        <v>223</v>
      </c>
      <c r="E176" s="192" t="s">
        <v>2046</v>
      </c>
      <c r="F176" s="193" t="s">
        <v>2047</v>
      </c>
      <c r="G176" s="194" t="s">
        <v>1926</v>
      </c>
      <c r="H176" s="195">
        <v>24</v>
      </c>
      <c r="I176" s="196"/>
      <c r="J176" s="197">
        <f>ROUND(I176*H176,2)</f>
        <v>0</v>
      </c>
      <c r="K176" s="193" t="s">
        <v>537</v>
      </c>
      <c r="L176" s="41"/>
      <c r="M176" s="198" t="s">
        <v>21</v>
      </c>
      <c r="N176" s="199" t="s">
        <v>45</v>
      </c>
      <c r="O176" s="66"/>
      <c r="P176" s="200">
        <f>O176*H176</f>
        <v>0</v>
      </c>
      <c r="Q176" s="200">
        <v>0</v>
      </c>
      <c r="R176" s="200">
        <f>Q176*H176</f>
        <v>0</v>
      </c>
      <c r="S176" s="200">
        <v>0</v>
      </c>
      <c r="T176" s="201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02" t="s">
        <v>311</v>
      </c>
      <c r="AT176" s="202" t="s">
        <v>223</v>
      </c>
      <c r="AU176" s="202" t="s">
        <v>82</v>
      </c>
      <c r="AY176" s="19" t="s">
        <v>221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19" t="s">
        <v>82</v>
      </c>
      <c r="BK176" s="203">
        <f>ROUND(I176*H176,2)</f>
        <v>0</v>
      </c>
      <c r="BL176" s="19" t="s">
        <v>311</v>
      </c>
      <c r="BM176" s="202" t="s">
        <v>2048</v>
      </c>
    </row>
    <row r="177" spans="1:47" s="2" customFormat="1" ht="11.25">
      <c r="A177" s="36"/>
      <c r="B177" s="37"/>
      <c r="C177" s="38"/>
      <c r="D177" s="204" t="s">
        <v>229</v>
      </c>
      <c r="E177" s="38"/>
      <c r="F177" s="205" t="s">
        <v>2047</v>
      </c>
      <c r="G177" s="38"/>
      <c r="H177" s="38"/>
      <c r="I177" s="111"/>
      <c r="J177" s="38"/>
      <c r="K177" s="38"/>
      <c r="L177" s="41"/>
      <c r="M177" s="206"/>
      <c r="N177" s="207"/>
      <c r="O177" s="66"/>
      <c r="P177" s="66"/>
      <c r="Q177" s="66"/>
      <c r="R177" s="66"/>
      <c r="S177" s="66"/>
      <c r="T177" s="67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9" t="s">
        <v>229</v>
      </c>
      <c r="AU177" s="19" t="s">
        <v>82</v>
      </c>
    </row>
    <row r="178" spans="1:65" s="2" customFormat="1" ht="16.5" customHeight="1">
      <c r="A178" s="36"/>
      <c r="B178" s="37"/>
      <c r="C178" s="191" t="s">
        <v>541</v>
      </c>
      <c r="D178" s="191" t="s">
        <v>223</v>
      </c>
      <c r="E178" s="192" t="s">
        <v>2049</v>
      </c>
      <c r="F178" s="193" t="s">
        <v>2050</v>
      </c>
      <c r="G178" s="194" t="s">
        <v>1882</v>
      </c>
      <c r="H178" s="195">
        <v>25</v>
      </c>
      <c r="I178" s="196"/>
      <c r="J178" s="197">
        <f>ROUND(I178*H178,2)</f>
        <v>0</v>
      </c>
      <c r="K178" s="193" t="s">
        <v>537</v>
      </c>
      <c r="L178" s="41"/>
      <c r="M178" s="198" t="s">
        <v>21</v>
      </c>
      <c r="N178" s="199" t="s">
        <v>45</v>
      </c>
      <c r="O178" s="66"/>
      <c r="P178" s="200">
        <f>O178*H178</f>
        <v>0</v>
      </c>
      <c r="Q178" s="200">
        <v>0</v>
      </c>
      <c r="R178" s="200">
        <f>Q178*H178</f>
        <v>0</v>
      </c>
      <c r="S178" s="200">
        <v>0</v>
      </c>
      <c r="T178" s="201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02" t="s">
        <v>311</v>
      </c>
      <c r="AT178" s="202" t="s">
        <v>223</v>
      </c>
      <c r="AU178" s="202" t="s">
        <v>82</v>
      </c>
      <c r="AY178" s="19" t="s">
        <v>221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19" t="s">
        <v>82</v>
      </c>
      <c r="BK178" s="203">
        <f>ROUND(I178*H178,2)</f>
        <v>0</v>
      </c>
      <c r="BL178" s="19" t="s">
        <v>311</v>
      </c>
      <c r="BM178" s="202" t="s">
        <v>2051</v>
      </c>
    </row>
    <row r="179" spans="1:47" s="2" customFormat="1" ht="11.25">
      <c r="A179" s="36"/>
      <c r="B179" s="37"/>
      <c r="C179" s="38"/>
      <c r="D179" s="204" t="s">
        <v>229</v>
      </c>
      <c r="E179" s="38"/>
      <c r="F179" s="205" t="s">
        <v>2050</v>
      </c>
      <c r="G179" s="38"/>
      <c r="H179" s="38"/>
      <c r="I179" s="111"/>
      <c r="J179" s="38"/>
      <c r="K179" s="38"/>
      <c r="L179" s="41"/>
      <c r="M179" s="206"/>
      <c r="N179" s="207"/>
      <c r="O179" s="66"/>
      <c r="P179" s="66"/>
      <c r="Q179" s="66"/>
      <c r="R179" s="66"/>
      <c r="S179" s="66"/>
      <c r="T179" s="67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9" t="s">
        <v>229</v>
      </c>
      <c r="AU179" s="19" t="s">
        <v>82</v>
      </c>
    </row>
    <row r="180" spans="1:65" s="2" customFormat="1" ht="21.75" customHeight="1">
      <c r="A180" s="36"/>
      <c r="B180" s="37"/>
      <c r="C180" s="191" t="s">
        <v>549</v>
      </c>
      <c r="D180" s="191" t="s">
        <v>223</v>
      </c>
      <c r="E180" s="192" t="s">
        <v>2052</v>
      </c>
      <c r="F180" s="193" t="s">
        <v>1930</v>
      </c>
      <c r="G180" s="194" t="s">
        <v>1313</v>
      </c>
      <c r="H180" s="195">
        <v>1</v>
      </c>
      <c r="I180" s="196"/>
      <c r="J180" s="197">
        <f>ROUND(I180*H180,2)</f>
        <v>0</v>
      </c>
      <c r="K180" s="193" t="s">
        <v>537</v>
      </c>
      <c r="L180" s="41"/>
      <c r="M180" s="198" t="s">
        <v>21</v>
      </c>
      <c r="N180" s="199" t="s">
        <v>45</v>
      </c>
      <c r="O180" s="66"/>
      <c r="P180" s="200">
        <f>O180*H180</f>
        <v>0</v>
      </c>
      <c r="Q180" s="200">
        <v>0</v>
      </c>
      <c r="R180" s="200">
        <f>Q180*H180</f>
        <v>0</v>
      </c>
      <c r="S180" s="200">
        <v>0</v>
      </c>
      <c r="T180" s="201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02" t="s">
        <v>311</v>
      </c>
      <c r="AT180" s="202" t="s">
        <v>223</v>
      </c>
      <c r="AU180" s="202" t="s">
        <v>82</v>
      </c>
      <c r="AY180" s="19" t="s">
        <v>221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19" t="s">
        <v>82</v>
      </c>
      <c r="BK180" s="203">
        <f>ROUND(I180*H180,2)</f>
        <v>0</v>
      </c>
      <c r="BL180" s="19" t="s">
        <v>311</v>
      </c>
      <c r="BM180" s="202" t="s">
        <v>2053</v>
      </c>
    </row>
    <row r="181" spans="1:47" s="2" customFormat="1" ht="19.5">
      <c r="A181" s="36"/>
      <c r="B181" s="37"/>
      <c r="C181" s="38"/>
      <c r="D181" s="204" t="s">
        <v>229</v>
      </c>
      <c r="E181" s="38"/>
      <c r="F181" s="205" t="s">
        <v>1930</v>
      </c>
      <c r="G181" s="38"/>
      <c r="H181" s="38"/>
      <c r="I181" s="111"/>
      <c r="J181" s="38"/>
      <c r="K181" s="38"/>
      <c r="L181" s="41"/>
      <c r="M181" s="206"/>
      <c r="N181" s="207"/>
      <c r="O181" s="66"/>
      <c r="P181" s="66"/>
      <c r="Q181" s="66"/>
      <c r="R181" s="66"/>
      <c r="S181" s="66"/>
      <c r="T181" s="67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9" t="s">
        <v>229</v>
      </c>
      <c r="AU181" s="19" t="s">
        <v>82</v>
      </c>
    </row>
    <row r="182" spans="1:65" s="2" customFormat="1" ht="16.5" customHeight="1">
      <c r="A182" s="36"/>
      <c r="B182" s="37"/>
      <c r="C182" s="191" t="s">
        <v>559</v>
      </c>
      <c r="D182" s="191" t="s">
        <v>223</v>
      </c>
      <c r="E182" s="192" t="s">
        <v>2054</v>
      </c>
      <c r="F182" s="193" t="s">
        <v>1932</v>
      </c>
      <c r="G182" s="194" t="s">
        <v>1882</v>
      </c>
      <c r="H182" s="195">
        <v>12</v>
      </c>
      <c r="I182" s="196"/>
      <c r="J182" s="197">
        <f>ROUND(I182*H182,2)</f>
        <v>0</v>
      </c>
      <c r="K182" s="193" t="s">
        <v>537</v>
      </c>
      <c r="L182" s="41"/>
      <c r="M182" s="198" t="s">
        <v>21</v>
      </c>
      <c r="N182" s="199" t="s">
        <v>45</v>
      </c>
      <c r="O182" s="66"/>
      <c r="P182" s="200">
        <f>O182*H182</f>
        <v>0</v>
      </c>
      <c r="Q182" s="200">
        <v>0</v>
      </c>
      <c r="R182" s="200">
        <f>Q182*H182</f>
        <v>0</v>
      </c>
      <c r="S182" s="200">
        <v>0</v>
      </c>
      <c r="T182" s="201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02" t="s">
        <v>311</v>
      </c>
      <c r="AT182" s="202" t="s">
        <v>223</v>
      </c>
      <c r="AU182" s="202" t="s">
        <v>82</v>
      </c>
      <c r="AY182" s="19" t="s">
        <v>221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19" t="s">
        <v>82</v>
      </c>
      <c r="BK182" s="203">
        <f>ROUND(I182*H182,2)</f>
        <v>0</v>
      </c>
      <c r="BL182" s="19" t="s">
        <v>311</v>
      </c>
      <c r="BM182" s="202" t="s">
        <v>2055</v>
      </c>
    </row>
    <row r="183" spans="1:47" s="2" customFormat="1" ht="11.25">
      <c r="A183" s="36"/>
      <c r="B183" s="37"/>
      <c r="C183" s="38"/>
      <c r="D183" s="204" t="s">
        <v>229</v>
      </c>
      <c r="E183" s="38"/>
      <c r="F183" s="205" t="s">
        <v>1932</v>
      </c>
      <c r="G183" s="38"/>
      <c r="H183" s="38"/>
      <c r="I183" s="111"/>
      <c r="J183" s="38"/>
      <c r="K183" s="38"/>
      <c r="L183" s="41"/>
      <c r="M183" s="265"/>
      <c r="N183" s="266"/>
      <c r="O183" s="267"/>
      <c r="P183" s="267"/>
      <c r="Q183" s="267"/>
      <c r="R183" s="267"/>
      <c r="S183" s="267"/>
      <c r="T183" s="268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T183" s="19" t="s">
        <v>229</v>
      </c>
      <c r="AU183" s="19" t="s">
        <v>82</v>
      </c>
    </row>
    <row r="184" spans="1:31" s="2" customFormat="1" ht="6.95" customHeight="1">
      <c r="A184" s="36"/>
      <c r="B184" s="49"/>
      <c r="C184" s="50"/>
      <c r="D184" s="50"/>
      <c r="E184" s="50"/>
      <c r="F184" s="50"/>
      <c r="G184" s="50"/>
      <c r="H184" s="50"/>
      <c r="I184" s="140"/>
      <c r="J184" s="50"/>
      <c r="K184" s="50"/>
      <c r="L184" s="41"/>
      <c r="M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</row>
  </sheetData>
  <sheetProtection algorithmName="SHA-512" hashValue="nX56dNtkXmUNjqJwVRh1kIp6oMGNtN3f1ue1P5wXjc5khW0TvgT/eiinTNBP9114OA2KdRmuVolOTb6/1e01tw==" saltValue="fCFlBriwTc927fZn/3IoKYAtMPrpn/11uBq2NYkRHobA17+/dsv7rEU+TGep4NJBXvpnHA3j9DlVvf+tj/mK+A==" spinCount="100000" sheet="1" objects="1" scenarios="1" formatColumns="0" formatRows="0" autoFilter="0"/>
  <autoFilter ref="C80:K183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3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AT2" s="19" t="s">
        <v>102</v>
      </c>
    </row>
    <row r="3" spans="2:46" s="1" customFormat="1" ht="6.95" customHeight="1">
      <c r="B3" s="105"/>
      <c r="C3" s="106"/>
      <c r="D3" s="106"/>
      <c r="E3" s="106"/>
      <c r="F3" s="106"/>
      <c r="G3" s="106"/>
      <c r="H3" s="106"/>
      <c r="I3" s="107"/>
      <c r="J3" s="106"/>
      <c r="K3" s="106"/>
      <c r="L3" s="22"/>
      <c r="AT3" s="19" t="s">
        <v>84</v>
      </c>
    </row>
    <row r="4" spans="2:46" s="1" customFormat="1" ht="24.95" customHeight="1">
      <c r="B4" s="22"/>
      <c r="D4" s="108" t="s">
        <v>112</v>
      </c>
      <c r="I4" s="103"/>
      <c r="L4" s="22"/>
      <c r="M4" s="109" t="s">
        <v>10</v>
      </c>
      <c r="AT4" s="19" t="s">
        <v>4</v>
      </c>
    </row>
    <row r="5" spans="2:12" s="1" customFormat="1" ht="6.95" customHeight="1">
      <c r="B5" s="22"/>
      <c r="I5" s="103"/>
      <c r="L5" s="22"/>
    </row>
    <row r="6" spans="2:12" s="1" customFormat="1" ht="12" customHeight="1">
      <c r="B6" s="22"/>
      <c r="D6" s="110" t="s">
        <v>16</v>
      </c>
      <c r="I6" s="103"/>
      <c r="L6" s="22"/>
    </row>
    <row r="7" spans="2:12" s="1" customFormat="1" ht="16.5" customHeight="1">
      <c r="B7" s="22"/>
      <c r="E7" s="402" t="str">
        <f>'Rekapitulace stavby'!K6</f>
        <v>Rekonstrukce 3.NP ZŠ a MŠ Kořenského</v>
      </c>
      <c r="F7" s="403"/>
      <c r="G7" s="403"/>
      <c r="H7" s="403"/>
      <c r="I7" s="103"/>
      <c r="L7" s="22"/>
    </row>
    <row r="8" spans="1:31" s="2" customFormat="1" ht="12" customHeight="1">
      <c r="A8" s="36"/>
      <c r="B8" s="41"/>
      <c r="C8" s="36"/>
      <c r="D8" s="110" t="s">
        <v>122</v>
      </c>
      <c r="E8" s="36"/>
      <c r="F8" s="36"/>
      <c r="G8" s="36"/>
      <c r="H8" s="36"/>
      <c r="I8" s="111"/>
      <c r="J8" s="36"/>
      <c r="K8" s="36"/>
      <c r="L8" s="112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04" t="s">
        <v>2056</v>
      </c>
      <c r="F9" s="405"/>
      <c r="G9" s="405"/>
      <c r="H9" s="405"/>
      <c r="I9" s="111"/>
      <c r="J9" s="36"/>
      <c r="K9" s="36"/>
      <c r="L9" s="112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111"/>
      <c r="J10" s="36"/>
      <c r="K10" s="36"/>
      <c r="L10" s="112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0" t="s">
        <v>18</v>
      </c>
      <c r="E11" s="36"/>
      <c r="F11" s="113" t="s">
        <v>21</v>
      </c>
      <c r="G11" s="36"/>
      <c r="H11" s="36"/>
      <c r="I11" s="114" t="s">
        <v>20</v>
      </c>
      <c r="J11" s="113" t="s">
        <v>21</v>
      </c>
      <c r="K11" s="36"/>
      <c r="L11" s="112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0" t="s">
        <v>22</v>
      </c>
      <c r="E12" s="36"/>
      <c r="F12" s="113" t="s">
        <v>23</v>
      </c>
      <c r="G12" s="36"/>
      <c r="H12" s="36"/>
      <c r="I12" s="114" t="s">
        <v>24</v>
      </c>
      <c r="J12" s="115" t="str">
        <f>'Rekapitulace stavby'!AN8</f>
        <v>27. 5. 2020</v>
      </c>
      <c r="K12" s="36"/>
      <c r="L12" s="112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111"/>
      <c r="J13" s="36"/>
      <c r="K13" s="36"/>
      <c r="L13" s="112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0" t="s">
        <v>26</v>
      </c>
      <c r="E14" s="36"/>
      <c r="F14" s="36"/>
      <c r="G14" s="36"/>
      <c r="H14" s="36"/>
      <c r="I14" s="114" t="s">
        <v>27</v>
      </c>
      <c r="J14" s="113" t="str">
        <f>IF('Rekapitulace stavby'!AN10="","",'Rekapitulace stavby'!AN10)</f>
        <v/>
      </c>
      <c r="K14" s="36"/>
      <c r="L14" s="112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3" t="str">
        <f>IF('Rekapitulace stavby'!E11="","",'Rekapitulace stavby'!E11)</f>
        <v xml:space="preserve"> </v>
      </c>
      <c r="F15" s="36"/>
      <c r="G15" s="36"/>
      <c r="H15" s="36"/>
      <c r="I15" s="114" t="s">
        <v>29</v>
      </c>
      <c r="J15" s="113" t="str">
        <f>IF('Rekapitulace stavby'!AN11="","",'Rekapitulace stavby'!AN11)</f>
        <v/>
      </c>
      <c r="K15" s="36"/>
      <c r="L15" s="112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111"/>
      <c r="J16" s="36"/>
      <c r="K16" s="36"/>
      <c r="L16" s="112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0" t="s">
        <v>30</v>
      </c>
      <c r="E17" s="36"/>
      <c r="F17" s="36"/>
      <c r="G17" s="36"/>
      <c r="H17" s="36"/>
      <c r="I17" s="114" t="s">
        <v>27</v>
      </c>
      <c r="J17" s="32" t="str">
        <f>'Rekapitulace stavby'!AN13</f>
        <v>Vyplň údaj</v>
      </c>
      <c r="K17" s="36"/>
      <c r="L17" s="112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6" t="str">
        <f>'Rekapitulace stavby'!E14</f>
        <v>Vyplň údaj</v>
      </c>
      <c r="F18" s="407"/>
      <c r="G18" s="407"/>
      <c r="H18" s="407"/>
      <c r="I18" s="114" t="s">
        <v>29</v>
      </c>
      <c r="J18" s="32" t="str">
        <f>'Rekapitulace stavby'!AN14</f>
        <v>Vyplň údaj</v>
      </c>
      <c r="K18" s="36"/>
      <c r="L18" s="112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111"/>
      <c r="J19" s="36"/>
      <c r="K19" s="36"/>
      <c r="L19" s="112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0" t="s">
        <v>32</v>
      </c>
      <c r="E20" s="36"/>
      <c r="F20" s="36"/>
      <c r="G20" s="36"/>
      <c r="H20" s="36"/>
      <c r="I20" s="114" t="s">
        <v>27</v>
      </c>
      <c r="J20" s="113" t="str">
        <f>IF('Rekapitulace stavby'!AN16="","",'Rekapitulace stavby'!AN16)</f>
        <v/>
      </c>
      <c r="K20" s="36"/>
      <c r="L20" s="112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3" t="str">
        <f>IF('Rekapitulace stavby'!E17="","",'Rekapitulace stavby'!E17)</f>
        <v xml:space="preserve"> </v>
      </c>
      <c r="F21" s="36"/>
      <c r="G21" s="36"/>
      <c r="H21" s="36"/>
      <c r="I21" s="114" t="s">
        <v>29</v>
      </c>
      <c r="J21" s="113" t="str">
        <f>IF('Rekapitulace stavby'!AN17="","",'Rekapitulace stavby'!AN17)</f>
        <v/>
      </c>
      <c r="K21" s="36"/>
      <c r="L21" s="112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111"/>
      <c r="J22" s="36"/>
      <c r="K22" s="36"/>
      <c r="L22" s="112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0" t="s">
        <v>34</v>
      </c>
      <c r="E23" s="36"/>
      <c r="F23" s="36"/>
      <c r="G23" s="36"/>
      <c r="H23" s="36"/>
      <c r="I23" s="114" t="s">
        <v>27</v>
      </c>
      <c r="J23" s="113" t="s">
        <v>35</v>
      </c>
      <c r="K23" s="36"/>
      <c r="L23" s="112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3" t="s">
        <v>36</v>
      </c>
      <c r="F24" s="36"/>
      <c r="G24" s="36"/>
      <c r="H24" s="36"/>
      <c r="I24" s="114" t="s">
        <v>29</v>
      </c>
      <c r="J24" s="113" t="s">
        <v>37</v>
      </c>
      <c r="K24" s="36"/>
      <c r="L24" s="112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111"/>
      <c r="J25" s="36"/>
      <c r="K25" s="36"/>
      <c r="L25" s="112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0" t="s">
        <v>38</v>
      </c>
      <c r="E26" s="36"/>
      <c r="F26" s="36"/>
      <c r="G26" s="36"/>
      <c r="H26" s="36"/>
      <c r="I26" s="111"/>
      <c r="J26" s="36"/>
      <c r="K26" s="36"/>
      <c r="L26" s="112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6"/>
      <c r="B27" s="117"/>
      <c r="C27" s="116"/>
      <c r="D27" s="116"/>
      <c r="E27" s="408" t="s">
        <v>21</v>
      </c>
      <c r="F27" s="408"/>
      <c r="G27" s="408"/>
      <c r="H27" s="408"/>
      <c r="I27" s="118"/>
      <c r="J27" s="116"/>
      <c r="K27" s="116"/>
      <c r="L27" s="119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111"/>
      <c r="J28" s="36"/>
      <c r="K28" s="36"/>
      <c r="L28" s="112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1"/>
      <c r="E29" s="121"/>
      <c r="F29" s="121"/>
      <c r="G29" s="121"/>
      <c r="H29" s="121"/>
      <c r="I29" s="122"/>
      <c r="J29" s="121"/>
      <c r="K29" s="121"/>
      <c r="L29" s="112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3" t="s">
        <v>40</v>
      </c>
      <c r="E30" s="36"/>
      <c r="F30" s="36"/>
      <c r="G30" s="36"/>
      <c r="H30" s="36"/>
      <c r="I30" s="111"/>
      <c r="J30" s="124">
        <f>ROUND(J86,2)</f>
        <v>0</v>
      </c>
      <c r="K30" s="36"/>
      <c r="L30" s="112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1"/>
      <c r="E31" s="121"/>
      <c r="F31" s="121"/>
      <c r="G31" s="121"/>
      <c r="H31" s="121"/>
      <c r="I31" s="122"/>
      <c r="J31" s="121"/>
      <c r="K31" s="121"/>
      <c r="L31" s="112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5" t="s">
        <v>42</v>
      </c>
      <c r="G32" s="36"/>
      <c r="H32" s="36"/>
      <c r="I32" s="126" t="s">
        <v>41</v>
      </c>
      <c r="J32" s="125" t="s">
        <v>43</v>
      </c>
      <c r="K32" s="36"/>
      <c r="L32" s="112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7" t="s">
        <v>44</v>
      </c>
      <c r="E33" s="110" t="s">
        <v>45</v>
      </c>
      <c r="F33" s="128">
        <f>ROUND((SUM(BE86:BE194)),2)</f>
        <v>0</v>
      </c>
      <c r="G33" s="36"/>
      <c r="H33" s="36"/>
      <c r="I33" s="129">
        <v>0.21</v>
      </c>
      <c r="J33" s="128">
        <f>ROUND(((SUM(BE86:BE194))*I33),2)</f>
        <v>0</v>
      </c>
      <c r="K33" s="36"/>
      <c r="L33" s="112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10" t="s">
        <v>46</v>
      </c>
      <c r="F34" s="128">
        <f>ROUND((SUM(BF86:BF194)),2)</f>
        <v>0</v>
      </c>
      <c r="G34" s="36"/>
      <c r="H34" s="36"/>
      <c r="I34" s="129">
        <v>0.15</v>
      </c>
      <c r="J34" s="128">
        <f>ROUND(((SUM(BF86:BF194))*I34),2)</f>
        <v>0</v>
      </c>
      <c r="K34" s="36"/>
      <c r="L34" s="112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10" t="s">
        <v>47</v>
      </c>
      <c r="F35" s="128">
        <f>ROUND((SUM(BG86:BG194)),2)</f>
        <v>0</v>
      </c>
      <c r="G35" s="36"/>
      <c r="H35" s="36"/>
      <c r="I35" s="129">
        <v>0.21</v>
      </c>
      <c r="J35" s="128">
        <f>0</f>
        <v>0</v>
      </c>
      <c r="K35" s="36"/>
      <c r="L35" s="112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10" t="s">
        <v>48</v>
      </c>
      <c r="F36" s="128">
        <f>ROUND((SUM(BH86:BH194)),2)</f>
        <v>0</v>
      </c>
      <c r="G36" s="36"/>
      <c r="H36" s="36"/>
      <c r="I36" s="129">
        <v>0.15</v>
      </c>
      <c r="J36" s="128">
        <f>0</f>
        <v>0</v>
      </c>
      <c r="K36" s="36"/>
      <c r="L36" s="112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0" t="s">
        <v>49</v>
      </c>
      <c r="F37" s="128">
        <f>ROUND((SUM(BI86:BI194)),2)</f>
        <v>0</v>
      </c>
      <c r="G37" s="36"/>
      <c r="H37" s="36"/>
      <c r="I37" s="129">
        <v>0</v>
      </c>
      <c r="J37" s="128">
        <f>0</f>
        <v>0</v>
      </c>
      <c r="K37" s="36"/>
      <c r="L37" s="112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111"/>
      <c r="J38" s="36"/>
      <c r="K38" s="36"/>
      <c r="L38" s="112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0"/>
      <c r="D39" s="131" t="s">
        <v>50</v>
      </c>
      <c r="E39" s="132"/>
      <c r="F39" s="132"/>
      <c r="G39" s="133" t="s">
        <v>51</v>
      </c>
      <c r="H39" s="134" t="s">
        <v>52</v>
      </c>
      <c r="I39" s="135"/>
      <c r="J39" s="136">
        <f>SUM(J30:J37)</f>
        <v>0</v>
      </c>
      <c r="K39" s="137"/>
      <c r="L39" s="112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8"/>
      <c r="C40" s="139"/>
      <c r="D40" s="139"/>
      <c r="E40" s="139"/>
      <c r="F40" s="139"/>
      <c r="G40" s="139"/>
      <c r="H40" s="139"/>
      <c r="I40" s="140"/>
      <c r="J40" s="139"/>
      <c r="K40" s="139"/>
      <c r="L40" s="112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41"/>
      <c r="C44" s="142"/>
      <c r="D44" s="142"/>
      <c r="E44" s="142"/>
      <c r="F44" s="142"/>
      <c r="G44" s="142"/>
      <c r="H44" s="142"/>
      <c r="I44" s="143"/>
      <c r="J44" s="142"/>
      <c r="K44" s="142"/>
      <c r="L44" s="112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183</v>
      </c>
      <c r="D45" s="38"/>
      <c r="E45" s="38"/>
      <c r="F45" s="38"/>
      <c r="G45" s="38"/>
      <c r="H45" s="38"/>
      <c r="I45" s="111"/>
      <c r="J45" s="38"/>
      <c r="K45" s="38"/>
      <c r="L45" s="112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111"/>
      <c r="J46" s="38"/>
      <c r="K46" s="38"/>
      <c r="L46" s="112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111"/>
      <c r="J47" s="38"/>
      <c r="K47" s="38"/>
      <c r="L47" s="112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9" t="str">
        <f>E7</f>
        <v>Rekonstrukce 3.NP ZŠ a MŠ Kořenského</v>
      </c>
      <c r="F48" s="410"/>
      <c r="G48" s="410"/>
      <c r="H48" s="410"/>
      <c r="I48" s="111"/>
      <c r="J48" s="38"/>
      <c r="K48" s="38"/>
      <c r="L48" s="112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122</v>
      </c>
      <c r="D49" s="38"/>
      <c r="E49" s="38"/>
      <c r="F49" s="38"/>
      <c r="G49" s="38"/>
      <c r="H49" s="38"/>
      <c r="I49" s="111"/>
      <c r="J49" s="38"/>
      <c r="K49" s="38"/>
      <c r="L49" s="112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2" t="str">
        <f>E9</f>
        <v>H00 - Zařízení vzduchotechniky</v>
      </c>
      <c r="F50" s="411"/>
      <c r="G50" s="411"/>
      <c r="H50" s="411"/>
      <c r="I50" s="111"/>
      <c r="J50" s="38"/>
      <c r="K50" s="38"/>
      <c r="L50" s="112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111"/>
      <c r="J51" s="38"/>
      <c r="K51" s="38"/>
      <c r="L51" s="112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22</v>
      </c>
      <c r="D52" s="38"/>
      <c r="E52" s="38"/>
      <c r="F52" s="29" t="str">
        <f>F12</f>
        <v>Pod Žvahovem 463/21</v>
      </c>
      <c r="G52" s="38"/>
      <c r="H52" s="38"/>
      <c r="I52" s="114" t="s">
        <v>24</v>
      </c>
      <c r="J52" s="61" t="str">
        <f>IF(J12="","",J12)</f>
        <v>27. 5. 2020</v>
      </c>
      <c r="K52" s="38"/>
      <c r="L52" s="112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111"/>
      <c r="J53" s="38"/>
      <c r="K53" s="38"/>
      <c r="L53" s="112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1" t="s">
        <v>26</v>
      </c>
      <c r="D54" s="38"/>
      <c r="E54" s="38"/>
      <c r="F54" s="29" t="str">
        <f>E15</f>
        <v xml:space="preserve"> </v>
      </c>
      <c r="G54" s="38"/>
      <c r="H54" s="38"/>
      <c r="I54" s="114" t="s">
        <v>32</v>
      </c>
      <c r="J54" s="34" t="str">
        <f>E21</f>
        <v xml:space="preserve"> </v>
      </c>
      <c r="K54" s="38"/>
      <c r="L54" s="112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25.7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114" t="s">
        <v>34</v>
      </c>
      <c r="J55" s="34" t="str">
        <f>E24</f>
        <v>VPÚ DECO Praha, a.s.</v>
      </c>
      <c r="K55" s="38"/>
      <c r="L55" s="112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1"/>
      <c r="J56" s="38"/>
      <c r="K56" s="38"/>
      <c r="L56" s="112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44" t="s">
        <v>184</v>
      </c>
      <c r="D57" s="145"/>
      <c r="E57" s="145"/>
      <c r="F57" s="145"/>
      <c r="G57" s="145"/>
      <c r="H57" s="145"/>
      <c r="I57" s="146"/>
      <c r="J57" s="147" t="s">
        <v>185</v>
      </c>
      <c r="K57" s="145"/>
      <c r="L57" s="112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1"/>
      <c r="J58" s="38"/>
      <c r="K58" s="38"/>
      <c r="L58" s="112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48" t="s">
        <v>72</v>
      </c>
      <c r="D59" s="38"/>
      <c r="E59" s="38"/>
      <c r="F59" s="38"/>
      <c r="G59" s="38"/>
      <c r="H59" s="38"/>
      <c r="I59" s="111"/>
      <c r="J59" s="79">
        <f>J86</f>
        <v>0</v>
      </c>
      <c r="K59" s="38"/>
      <c r="L59" s="112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186</v>
      </c>
    </row>
    <row r="60" spans="2:12" s="9" customFormat="1" ht="24.95" customHeight="1">
      <c r="B60" s="149"/>
      <c r="C60" s="150"/>
      <c r="D60" s="151" t="s">
        <v>2056</v>
      </c>
      <c r="E60" s="152"/>
      <c r="F60" s="152"/>
      <c r="G60" s="152"/>
      <c r="H60" s="152"/>
      <c r="I60" s="153"/>
      <c r="J60" s="154">
        <f>J87</f>
        <v>0</v>
      </c>
      <c r="K60" s="150"/>
      <c r="L60" s="155"/>
    </row>
    <row r="61" spans="2:12" s="10" customFormat="1" ht="19.9" customHeight="1">
      <c r="B61" s="156"/>
      <c r="C61" s="157"/>
      <c r="D61" s="158" t="s">
        <v>2057</v>
      </c>
      <c r="E61" s="159"/>
      <c r="F61" s="159"/>
      <c r="G61" s="159"/>
      <c r="H61" s="159"/>
      <c r="I61" s="160"/>
      <c r="J61" s="161">
        <f>J88</f>
        <v>0</v>
      </c>
      <c r="K61" s="157"/>
      <c r="L61" s="162"/>
    </row>
    <row r="62" spans="2:12" s="10" customFormat="1" ht="19.9" customHeight="1">
      <c r="B62" s="156"/>
      <c r="C62" s="157"/>
      <c r="D62" s="158" t="s">
        <v>2058</v>
      </c>
      <c r="E62" s="159"/>
      <c r="F62" s="159"/>
      <c r="G62" s="159"/>
      <c r="H62" s="159"/>
      <c r="I62" s="160"/>
      <c r="J62" s="161">
        <f>J131</f>
        <v>0</v>
      </c>
      <c r="K62" s="157"/>
      <c r="L62" s="162"/>
    </row>
    <row r="63" spans="2:12" s="10" customFormat="1" ht="19.9" customHeight="1">
      <c r="B63" s="156"/>
      <c r="C63" s="157"/>
      <c r="D63" s="158" t="s">
        <v>2059</v>
      </c>
      <c r="E63" s="159"/>
      <c r="F63" s="159"/>
      <c r="G63" s="159"/>
      <c r="H63" s="159"/>
      <c r="I63" s="160"/>
      <c r="J63" s="161">
        <f>J154</f>
        <v>0</v>
      </c>
      <c r="K63" s="157"/>
      <c r="L63" s="162"/>
    </row>
    <row r="64" spans="2:12" s="10" customFormat="1" ht="19.9" customHeight="1">
      <c r="B64" s="156"/>
      <c r="C64" s="157"/>
      <c r="D64" s="158" t="s">
        <v>2060</v>
      </c>
      <c r="E64" s="159"/>
      <c r="F64" s="159"/>
      <c r="G64" s="159"/>
      <c r="H64" s="159"/>
      <c r="I64" s="160"/>
      <c r="J64" s="161">
        <f>J171</f>
        <v>0</v>
      </c>
      <c r="K64" s="157"/>
      <c r="L64" s="162"/>
    </row>
    <row r="65" spans="2:12" s="10" customFormat="1" ht="19.9" customHeight="1">
      <c r="B65" s="156"/>
      <c r="C65" s="157"/>
      <c r="D65" s="158" t="s">
        <v>2061</v>
      </c>
      <c r="E65" s="159"/>
      <c r="F65" s="159"/>
      <c r="G65" s="159"/>
      <c r="H65" s="159"/>
      <c r="I65" s="160"/>
      <c r="J65" s="161">
        <f>J188</f>
        <v>0</v>
      </c>
      <c r="K65" s="157"/>
      <c r="L65" s="162"/>
    </row>
    <row r="66" spans="2:12" s="10" customFormat="1" ht="19.9" customHeight="1">
      <c r="B66" s="156"/>
      <c r="C66" s="157"/>
      <c r="D66" s="158" t="s">
        <v>2062</v>
      </c>
      <c r="E66" s="159"/>
      <c r="F66" s="159"/>
      <c r="G66" s="159"/>
      <c r="H66" s="159"/>
      <c r="I66" s="160"/>
      <c r="J66" s="161">
        <f>J192</f>
        <v>0</v>
      </c>
      <c r="K66" s="157"/>
      <c r="L66" s="162"/>
    </row>
    <row r="67" spans="1:31" s="2" customFormat="1" ht="21.75" customHeight="1">
      <c r="A67" s="36"/>
      <c r="B67" s="37"/>
      <c r="C67" s="38"/>
      <c r="D67" s="38"/>
      <c r="E67" s="38"/>
      <c r="F67" s="38"/>
      <c r="G67" s="38"/>
      <c r="H67" s="38"/>
      <c r="I67" s="111"/>
      <c r="J67" s="38"/>
      <c r="K67" s="38"/>
      <c r="L67" s="112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5" customHeight="1">
      <c r="A68" s="36"/>
      <c r="B68" s="49"/>
      <c r="C68" s="50"/>
      <c r="D68" s="50"/>
      <c r="E68" s="50"/>
      <c r="F68" s="50"/>
      <c r="G68" s="50"/>
      <c r="H68" s="50"/>
      <c r="I68" s="140"/>
      <c r="J68" s="50"/>
      <c r="K68" s="50"/>
      <c r="L68" s="112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72" spans="1:31" s="2" customFormat="1" ht="6.95" customHeight="1">
      <c r="A72" s="36"/>
      <c r="B72" s="51"/>
      <c r="C72" s="52"/>
      <c r="D72" s="52"/>
      <c r="E72" s="52"/>
      <c r="F72" s="52"/>
      <c r="G72" s="52"/>
      <c r="H72" s="52"/>
      <c r="I72" s="143"/>
      <c r="J72" s="52"/>
      <c r="K72" s="52"/>
      <c r="L72" s="112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24.95" customHeight="1">
      <c r="A73" s="36"/>
      <c r="B73" s="37"/>
      <c r="C73" s="25" t="s">
        <v>206</v>
      </c>
      <c r="D73" s="38"/>
      <c r="E73" s="38"/>
      <c r="F73" s="38"/>
      <c r="G73" s="38"/>
      <c r="H73" s="38"/>
      <c r="I73" s="111"/>
      <c r="J73" s="38"/>
      <c r="K73" s="38"/>
      <c r="L73" s="112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37"/>
      <c r="C74" s="38"/>
      <c r="D74" s="38"/>
      <c r="E74" s="38"/>
      <c r="F74" s="38"/>
      <c r="G74" s="38"/>
      <c r="H74" s="38"/>
      <c r="I74" s="111"/>
      <c r="J74" s="38"/>
      <c r="K74" s="38"/>
      <c r="L74" s="112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16</v>
      </c>
      <c r="D75" s="38"/>
      <c r="E75" s="38"/>
      <c r="F75" s="38"/>
      <c r="G75" s="38"/>
      <c r="H75" s="38"/>
      <c r="I75" s="111"/>
      <c r="J75" s="38"/>
      <c r="K75" s="38"/>
      <c r="L75" s="112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409" t="str">
        <f>E7</f>
        <v>Rekonstrukce 3.NP ZŠ a MŠ Kořenského</v>
      </c>
      <c r="F76" s="410"/>
      <c r="G76" s="410"/>
      <c r="H76" s="410"/>
      <c r="I76" s="111"/>
      <c r="J76" s="38"/>
      <c r="K76" s="38"/>
      <c r="L76" s="112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122</v>
      </c>
      <c r="D77" s="38"/>
      <c r="E77" s="38"/>
      <c r="F77" s="38"/>
      <c r="G77" s="38"/>
      <c r="H77" s="38"/>
      <c r="I77" s="111"/>
      <c r="J77" s="38"/>
      <c r="K77" s="38"/>
      <c r="L77" s="112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6.5" customHeight="1">
      <c r="A78" s="36"/>
      <c r="B78" s="37"/>
      <c r="C78" s="38"/>
      <c r="D78" s="38"/>
      <c r="E78" s="362" t="str">
        <f>E9</f>
        <v>H00 - Zařízení vzduchotechniky</v>
      </c>
      <c r="F78" s="411"/>
      <c r="G78" s="411"/>
      <c r="H78" s="411"/>
      <c r="I78" s="111"/>
      <c r="J78" s="38"/>
      <c r="K78" s="38"/>
      <c r="L78" s="112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111"/>
      <c r="J79" s="38"/>
      <c r="K79" s="38"/>
      <c r="L79" s="112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1" t="s">
        <v>22</v>
      </c>
      <c r="D80" s="38"/>
      <c r="E80" s="38"/>
      <c r="F80" s="29" t="str">
        <f>F12</f>
        <v>Pod Žvahovem 463/21</v>
      </c>
      <c r="G80" s="38"/>
      <c r="H80" s="38"/>
      <c r="I80" s="114" t="s">
        <v>24</v>
      </c>
      <c r="J80" s="61" t="str">
        <f>IF(J12="","",J12)</f>
        <v>27. 5. 2020</v>
      </c>
      <c r="K80" s="38"/>
      <c r="L80" s="112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111"/>
      <c r="J81" s="38"/>
      <c r="K81" s="38"/>
      <c r="L81" s="112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5.2" customHeight="1">
      <c r="A82" s="36"/>
      <c r="B82" s="37"/>
      <c r="C82" s="31" t="s">
        <v>26</v>
      </c>
      <c r="D82" s="38"/>
      <c r="E82" s="38"/>
      <c r="F82" s="29" t="str">
        <f>E15</f>
        <v xml:space="preserve"> </v>
      </c>
      <c r="G82" s="38"/>
      <c r="H82" s="38"/>
      <c r="I82" s="114" t="s">
        <v>32</v>
      </c>
      <c r="J82" s="34" t="str">
        <f>E21</f>
        <v xml:space="preserve"> </v>
      </c>
      <c r="K82" s="38"/>
      <c r="L82" s="112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25.7" customHeight="1">
      <c r="A83" s="36"/>
      <c r="B83" s="37"/>
      <c r="C83" s="31" t="s">
        <v>30</v>
      </c>
      <c r="D83" s="38"/>
      <c r="E83" s="38"/>
      <c r="F83" s="29" t="str">
        <f>IF(E18="","",E18)</f>
        <v>Vyplň údaj</v>
      </c>
      <c r="G83" s="38"/>
      <c r="H83" s="38"/>
      <c r="I83" s="114" t="s">
        <v>34</v>
      </c>
      <c r="J83" s="34" t="str">
        <f>E24</f>
        <v>VPÚ DECO Praha, a.s.</v>
      </c>
      <c r="K83" s="38"/>
      <c r="L83" s="112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0.35" customHeight="1">
      <c r="A84" s="36"/>
      <c r="B84" s="37"/>
      <c r="C84" s="38"/>
      <c r="D84" s="38"/>
      <c r="E84" s="38"/>
      <c r="F84" s="38"/>
      <c r="G84" s="38"/>
      <c r="H84" s="38"/>
      <c r="I84" s="111"/>
      <c r="J84" s="38"/>
      <c r="K84" s="38"/>
      <c r="L84" s="112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11" customFormat="1" ht="29.25" customHeight="1">
      <c r="A85" s="163"/>
      <c r="B85" s="164"/>
      <c r="C85" s="165" t="s">
        <v>207</v>
      </c>
      <c r="D85" s="166" t="s">
        <v>59</v>
      </c>
      <c r="E85" s="166" t="s">
        <v>55</v>
      </c>
      <c r="F85" s="166" t="s">
        <v>56</v>
      </c>
      <c r="G85" s="166" t="s">
        <v>208</v>
      </c>
      <c r="H85" s="166" t="s">
        <v>209</v>
      </c>
      <c r="I85" s="167" t="s">
        <v>210</v>
      </c>
      <c r="J85" s="166" t="s">
        <v>185</v>
      </c>
      <c r="K85" s="168" t="s">
        <v>211</v>
      </c>
      <c r="L85" s="169"/>
      <c r="M85" s="70" t="s">
        <v>21</v>
      </c>
      <c r="N85" s="71" t="s">
        <v>44</v>
      </c>
      <c r="O85" s="71" t="s">
        <v>212</v>
      </c>
      <c r="P85" s="71" t="s">
        <v>213</v>
      </c>
      <c r="Q85" s="71" t="s">
        <v>214</v>
      </c>
      <c r="R85" s="71" t="s">
        <v>215</v>
      </c>
      <c r="S85" s="71" t="s">
        <v>216</v>
      </c>
      <c r="T85" s="72" t="s">
        <v>217</v>
      </c>
      <c r="U85" s="163"/>
      <c r="V85" s="163"/>
      <c r="W85" s="163"/>
      <c r="X85" s="163"/>
      <c r="Y85" s="163"/>
      <c r="Z85" s="163"/>
      <c r="AA85" s="163"/>
      <c r="AB85" s="163"/>
      <c r="AC85" s="163"/>
      <c r="AD85" s="163"/>
      <c r="AE85" s="163"/>
    </row>
    <row r="86" spans="1:63" s="2" customFormat="1" ht="22.9" customHeight="1">
      <c r="A86" s="36"/>
      <c r="B86" s="37"/>
      <c r="C86" s="77" t="s">
        <v>218</v>
      </c>
      <c r="D86" s="38"/>
      <c r="E86" s="38"/>
      <c r="F86" s="38"/>
      <c r="G86" s="38"/>
      <c r="H86" s="38"/>
      <c r="I86" s="111"/>
      <c r="J86" s="170">
        <f>BK86</f>
        <v>0</v>
      </c>
      <c r="K86" s="38"/>
      <c r="L86" s="41"/>
      <c r="M86" s="73"/>
      <c r="N86" s="171"/>
      <c r="O86" s="74"/>
      <c r="P86" s="172">
        <f>P87</f>
        <v>0</v>
      </c>
      <c r="Q86" s="74"/>
      <c r="R86" s="172">
        <f>R87</f>
        <v>0</v>
      </c>
      <c r="S86" s="74"/>
      <c r="T86" s="173">
        <f>T87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T86" s="19" t="s">
        <v>73</v>
      </c>
      <c r="AU86" s="19" t="s">
        <v>186</v>
      </c>
      <c r="BK86" s="174">
        <f>BK87</f>
        <v>0</v>
      </c>
    </row>
    <row r="87" spans="2:63" s="12" customFormat="1" ht="25.9" customHeight="1">
      <c r="B87" s="175"/>
      <c r="C87" s="176"/>
      <c r="D87" s="177" t="s">
        <v>73</v>
      </c>
      <c r="E87" s="178" t="s">
        <v>100</v>
      </c>
      <c r="F87" s="178" t="s">
        <v>101</v>
      </c>
      <c r="G87" s="176"/>
      <c r="H87" s="176"/>
      <c r="I87" s="179"/>
      <c r="J87" s="180">
        <f>BK87</f>
        <v>0</v>
      </c>
      <c r="K87" s="176"/>
      <c r="L87" s="181"/>
      <c r="M87" s="182"/>
      <c r="N87" s="183"/>
      <c r="O87" s="183"/>
      <c r="P87" s="184">
        <f>P88+P131+P154+P171+P188+P192</f>
        <v>0</v>
      </c>
      <c r="Q87" s="183"/>
      <c r="R87" s="184">
        <f>R88+R131+R154+R171+R188+R192</f>
        <v>0</v>
      </c>
      <c r="S87" s="183"/>
      <c r="T87" s="185">
        <f>T88+T131+T154+T171+T188+T192</f>
        <v>0</v>
      </c>
      <c r="AR87" s="186" t="s">
        <v>168</v>
      </c>
      <c r="AT87" s="187" t="s">
        <v>73</v>
      </c>
      <c r="AU87" s="187" t="s">
        <v>74</v>
      </c>
      <c r="AY87" s="186" t="s">
        <v>221</v>
      </c>
      <c r="BK87" s="188">
        <f>BK88+BK131+BK154+BK171+BK188+BK192</f>
        <v>0</v>
      </c>
    </row>
    <row r="88" spans="2:63" s="12" customFormat="1" ht="22.9" customHeight="1">
      <c r="B88" s="175"/>
      <c r="C88" s="176"/>
      <c r="D88" s="177" t="s">
        <v>73</v>
      </c>
      <c r="E88" s="189" t="s">
        <v>2063</v>
      </c>
      <c r="F88" s="189" t="s">
        <v>2064</v>
      </c>
      <c r="G88" s="176"/>
      <c r="H88" s="176"/>
      <c r="I88" s="179"/>
      <c r="J88" s="190">
        <f>BK88</f>
        <v>0</v>
      </c>
      <c r="K88" s="176"/>
      <c r="L88" s="181"/>
      <c r="M88" s="182"/>
      <c r="N88" s="183"/>
      <c r="O88" s="183"/>
      <c r="P88" s="184">
        <f>SUM(P89:P130)</f>
        <v>0</v>
      </c>
      <c r="Q88" s="183"/>
      <c r="R88" s="184">
        <f>SUM(R89:R130)</f>
        <v>0</v>
      </c>
      <c r="S88" s="183"/>
      <c r="T88" s="185">
        <f>SUM(T89:T130)</f>
        <v>0</v>
      </c>
      <c r="AR88" s="186" t="s">
        <v>168</v>
      </c>
      <c r="AT88" s="187" t="s">
        <v>73</v>
      </c>
      <c r="AU88" s="187" t="s">
        <v>82</v>
      </c>
      <c r="AY88" s="186" t="s">
        <v>221</v>
      </c>
      <c r="BK88" s="188">
        <f>SUM(BK89:BK130)</f>
        <v>0</v>
      </c>
    </row>
    <row r="89" spans="1:65" s="2" customFormat="1" ht="44.25" customHeight="1">
      <c r="A89" s="36"/>
      <c r="B89" s="37"/>
      <c r="C89" s="230" t="s">
        <v>82</v>
      </c>
      <c r="D89" s="230" t="s">
        <v>253</v>
      </c>
      <c r="E89" s="231" t="s">
        <v>2065</v>
      </c>
      <c r="F89" s="232" t="s">
        <v>2066</v>
      </c>
      <c r="G89" s="233" t="s">
        <v>167</v>
      </c>
      <c r="H89" s="234">
        <v>1</v>
      </c>
      <c r="I89" s="235"/>
      <c r="J89" s="236">
        <f>ROUND(I89*H89,2)</f>
        <v>0</v>
      </c>
      <c r="K89" s="232" t="s">
        <v>21</v>
      </c>
      <c r="L89" s="237"/>
      <c r="M89" s="238" t="s">
        <v>21</v>
      </c>
      <c r="N89" s="239" t="s">
        <v>45</v>
      </c>
      <c r="O89" s="66"/>
      <c r="P89" s="200">
        <f>O89*H89</f>
        <v>0</v>
      </c>
      <c r="Q89" s="200">
        <v>0</v>
      </c>
      <c r="R89" s="200">
        <f>Q89*H89</f>
        <v>0</v>
      </c>
      <c r="S89" s="200">
        <v>0</v>
      </c>
      <c r="T89" s="201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202" t="s">
        <v>2067</v>
      </c>
      <c r="AT89" s="202" t="s">
        <v>253</v>
      </c>
      <c r="AU89" s="202" t="s">
        <v>84</v>
      </c>
      <c r="AY89" s="19" t="s">
        <v>221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19" t="s">
        <v>82</v>
      </c>
      <c r="BK89" s="203">
        <f>ROUND(I89*H89,2)</f>
        <v>0</v>
      </c>
      <c r="BL89" s="19" t="s">
        <v>657</v>
      </c>
      <c r="BM89" s="202" t="s">
        <v>2068</v>
      </c>
    </row>
    <row r="90" spans="1:47" s="2" customFormat="1" ht="29.25">
      <c r="A90" s="36"/>
      <c r="B90" s="37"/>
      <c r="C90" s="38"/>
      <c r="D90" s="204" t="s">
        <v>229</v>
      </c>
      <c r="E90" s="38"/>
      <c r="F90" s="205" t="s">
        <v>2066</v>
      </c>
      <c r="G90" s="38"/>
      <c r="H90" s="38"/>
      <c r="I90" s="111"/>
      <c r="J90" s="38"/>
      <c r="K90" s="38"/>
      <c r="L90" s="41"/>
      <c r="M90" s="206"/>
      <c r="N90" s="207"/>
      <c r="O90" s="66"/>
      <c r="P90" s="66"/>
      <c r="Q90" s="66"/>
      <c r="R90" s="66"/>
      <c r="S90" s="66"/>
      <c r="T90" s="67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T90" s="19" t="s">
        <v>229</v>
      </c>
      <c r="AU90" s="19" t="s">
        <v>84</v>
      </c>
    </row>
    <row r="91" spans="1:65" s="2" customFormat="1" ht="16.5" customHeight="1">
      <c r="A91" s="36"/>
      <c r="B91" s="37"/>
      <c r="C91" s="191" t="s">
        <v>84</v>
      </c>
      <c r="D91" s="191" t="s">
        <v>223</v>
      </c>
      <c r="E91" s="192" t="s">
        <v>2069</v>
      </c>
      <c r="F91" s="193" t="s">
        <v>2070</v>
      </c>
      <c r="G91" s="194" t="s">
        <v>167</v>
      </c>
      <c r="H91" s="195">
        <v>1</v>
      </c>
      <c r="I91" s="196"/>
      <c r="J91" s="197">
        <f>ROUND(I91*H91,2)</f>
        <v>0</v>
      </c>
      <c r="K91" s="193" t="s">
        <v>21</v>
      </c>
      <c r="L91" s="41"/>
      <c r="M91" s="198" t="s">
        <v>21</v>
      </c>
      <c r="N91" s="199" t="s">
        <v>45</v>
      </c>
      <c r="O91" s="66"/>
      <c r="P91" s="200">
        <f>O91*H91</f>
        <v>0</v>
      </c>
      <c r="Q91" s="200">
        <v>0</v>
      </c>
      <c r="R91" s="200">
        <f>Q91*H91</f>
        <v>0</v>
      </c>
      <c r="S91" s="200">
        <v>0</v>
      </c>
      <c r="T91" s="201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02" t="s">
        <v>657</v>
      </c>
      <c r="AT91" s="202" t="s">
        <v>223</v>
      </c>
      <c r="AU91" s="202" t="s">
        <v>84</v>
      </c>
      <c r="AY91" s="19" t="s">
        <v>221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19" t="s">
        <v>82</v>
      </c>
      <c r="BK91" s="203">
        <f>ROUND(I91*H91,2)</f>
        <v>0</v>
      </c>
      <c r="BL91" s="19" t="s">
        <v>657</v>
      </c>
      <c r="BM91" s="202" t="s">
        <v>2071</v>
      </c>
    </row>
    <row r="92" spans="1:47" s="2" customFormat="1" ht="11.25">
      <c r="A92" s="36"/>
      <c r="B92" s="37"/>
      <c r="C92" s="38"/>
      <c r="D92" s="204" t="s">
        <v>229</v>
      </c>
      <c r="E92" s="38"/>
      <c r="F92" s="205" t="s">
        <v>2070</v>
      </c>
      <c r="G92" s="38"/>
      <c r="H92" s="38"/>
      <c r="I92" s="111"/>
      <c r="J92" s="38"/>
      <c r="K92" s="38"/>
      <c r="L92" s="41"/>
      <c r="M92" s="206"/>
      <c r="N92" s="207"/>
      <c r="O92" s="66"/>
      <c r="P92" s="66"/>
      <c r="Q92" s="66"/>
      <c r="R92" s="66"/>
      <c r="S92" s="66"/>
      <c r="T92" s="67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9" t="s">
        <v>229</v>
      </c>
      <c r="AU92" s="19" t="s">
        <v>84</v>
      </c>
    </row>
    <row r="93" spans="1:65" s="2" customFormat="1" ht="21.75" customHeight="1">
      <c r="A93" s="36"/>
      <c r="B93" s="37"/>
      <c r="C93" s="230" t="s">
        <v>168</v>
      </c>
      <c r="D93" s="230" t="s">
        <v>253</v>
      </c>
      <c r="E93" s="231" t="s">
        <v>2072</v>
      </c>
      <c r="F93" s="232" t="s">
        <v>2073</v>
      </c>
      <c r="G93" s="233" t="s">
        <v>167</v>
      </c>
      <c r="H93" s="234">
        <v>1</v>
      </c>
      <c r="I93" s="235"/>
      <c r="J93" s="236">
        <f>ROUND(I93*H93,2)</f>
        <v>0</v>
      </c>
      <c r="K93" s="232" t="s">
        <v>21</v>
      </c>
      <c r="L93" s="237"/>
      <c r="M93" s="238" t="s">
        <v>21</v>
      </c>
      <c r="N93" s="239" t="s">
        <v>45</v>
      </c>
      <c r="O93" s="66"/>
      <c r="P93" s="200">
        <f>O93*H93</f>
        <v>0</v>
      </c>
      <c r="Q93" s="200">
        <v>0</v>
      </c>
      <c r="R93" s="200">
        <f>Q93*H93</f>
        <v>0</v>
      </c>
      <c r="S93" s="200">
        <v>0</v>
      </c>
      <c r="T93" s="201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202" t="s">
        <v>2067</v>
      </c>
      <c r="AT93" s="202" t="s">
        <v>253</v>
      </c>
      <c r="AU93" s="202" t="s">
        <v>84</v>
      </c>
      <c r="AY93" s="19" t="s">
        <v>221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19" t="s">
        <v>82</v>
      </c>
      <c r="BK93" s="203">
        <f>ROUND(I93*H93,2)</f>
        <v>0</v>
      </c>
      <c r="BL93" s="19" t="s">
        <v>657</v>
      </c>
      <c r="BM93" s="202" t="s">
        <v>2074</v>
      </c>
    </row>
    <row r="94" spans="1:47" s="2" customFormat="1" ht="19.5">
      <c r="A94" s="36"/>
      <c r="B94" s="37"/>
      <c r="C94" s="38"/>
      <c r="D94" s="204" t="s">
        <v>229</v>
      </c>
      <c r="E94" s="38"/>
      <c r="F94" s="205" t="s">
        <v>2073</v>
      </c>
      <c r="G94" s="38"/>
      <c r="H94" s="38"/>
      <c r="I94" s="111"/>
      <c r="J94" s="38"/>
      <c r="K94" s="38"/>
      <c r="L94" s="41"/>
      <c r="M94" s="206"/>
      <c r="N94" s="207"/>
      <c r="O94" s="66"/>
      <c r="P94" s="66"/>
      <c r="Q94" s="66"/>
      <c r="R94" s="66"/>
      <c r="S94" s="66"/>
      <c r="T94" s="67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229</v>
      </c>
      <c r="AU94" s="19" t="s">
        <v>84</v>
      </c>
    </row>
    <row r="95" spans="1:65" s="2" customFormat="1" ht="16.5" customHeight="1">
      <c r="A95" s="36"/>
      <c r="B95" s="37"/>
      <c r="C95" s="191" t="s">
        <v>227</v>
      </c>
      <c r="D95" s="191" t="s">
        <v>223</v>
      </c>
      <c r="E95" s="192" t="s">
        <v>2075</v>
      </c>
      <c r="F95" s="193" t="s">
        <v>2076</v>
      </c>
      <c r="G95" s="194" t="s">
        <v>167</v>
      </c>
      <c r="H95" s="195">
        <v>1</v>
      </c>
      <c r="I95" s="196"/>
      <c r="J95" s="197">
        <f>ROUND(I95*H95,2)</f>
        <v>0</v>
      </c>
      <c r="K95" s="193" t="s">
        <v>21</v>
      </c>
      <c r="L95" s="41"/>
      <c r="M95" s="198" t="s">
        <v>21</v>
      </c>
      <c r="N95" s="199" t="s">
        <v>45</v>
      </c>
      <c r="O95" s="66"/>
      <c r="P95" s="200">
        <f>O95*H95</f>
        <v>0</v>
      </c>
      <c r="Q95" s="200">
        <v>0</v>
      </c>
      <c r="R95" s="200">
        <f>Q95*H95</f>
        <v>0</v>
      </c>
      <c r="S95" s="200">
        <v>0</v>
      </c>
      <c r="T95" s="201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202" t="s">
        <v>657</v>
      </c>
      <c r="AT95" s="202" t="s">
        <v>223</v>
      </c>
      <c r="AU95" s="202" t="s">
        <v>84</v>
      </c>
      <c r="AY95" s="19" t="s">
        <v>221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19" t="s">
        <v>82</v>
      </c>
      <c r="BK95" s="203">
        <f>ROUND(I95*H95,2)</f>
        <v>0</v>
      </c>
      <c r="BL95" s="19" t="s">
        <v>657</v>
      </c>
      <c r="BM95" s="202" t="s">
        <v>2077</v>
      </c>
    </row>
    <row r="96" spans="1:47" s="2" customFormat="1" ht="11.25">
      <c r="A96" s="36"/>
      <c r="B96" s="37"/>
      <c r="C96" s="38"/>
      <c r="D96" s="204" t="s">
        <v>229</v>
      </c>
      <c r="E96" s="38"/>
      <c r="F96" s="205" t="s">
        <v>2076</v>
      </c>
      <c r="G96" s="38"/>
      <c r="H96" s="38"/>
      <c r="I96" s="111"/>
      <c r="J96" s="38"/>
      <c r="K96" s="38"/>
      <c r="L96" s="41"/>
      <c r="M96" s="206"/>
      <c r="N96" s="207"/>
      <c r="O96" s="66"/>
      <c r="P96" s="66"/>
      <c r="Q96" s="66"/>
      <c r="R96" s="66"/>
      <c r="S96" s="66"/>
      <c r="T96" s="67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9" t="s">
        <v>229</v>
      </c>
      <c r="AU96" s="19" t="s">
        <v>84</v>
      </c>
    </row>
    <row r="97" spans="1:65" s="2" customFormat="1" ht="16.5" customHeight="1">
      <c r="A97" s="36"/>
      <c r="B97" s="37"/>
      <c r="C97" s="230" t="s">
        <v>160</v>
      </c>
      <c r="D97" s="230" t="s">
        <v>253</v>
      </c>
      <c r="E97" s="231" t="s">
        <v>2078</v>
      </c>
      <c r="F97" s="232" t="s">
        <v>2079</v>
      </c>
      <c r="G97" s="233" t="s">
        <v>167</v>
      </c>
      <c r="H97" s="234">
        <v>3</v>
      </c>
      <c r="I97" s="235"/>
      <c r="J97" s="236">
        <f>ROUND(I97*H97,2)</f>
        <v>0</v>
      </c>
      <c r="K97" s="232" t="s">
        <v>21</v>
      </c>
      <c r="L97" s="237"/>
      <c r="M97" s="238" t="s">
        <v>21</v>
      </c>
      <c r="N97" s="239" t="s">
        <v>45</v>
      </c>
      <c r="O97" s="66"/>
      <c r="P97" s="200">
        <f>O97*H97</f>
        <v>0</v>
      </c>
      <c r="Q97" s="200">
        <v>0</v>
      </c>
      <c r="R97" s="200">
        <f>Q97*H97</f>
        <v>0</v>
      </c>
      <c r="S97" s="200">
        <v>0</v>
      </c>
      <c r="T97" s="201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202" t="s">
        <v>2067</v>
      </c>
      <c r="AT97" s="202" t="s">
        <v>253</v>
      </c>
      <c r="AU97" s="202" t="s">
        <v>84</v>
      </c>
      <c r="AY97" s="19" t="s">
        <v>221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19" t="s">
        <v>82</v>
      </c>
      <c r="BK97" s="203">
        <f>ROUND(I97*H97,2)</f>
        <v>0</v>
      </c>
      <c r="BL97" s="19" t="s">
        <v>657</v>
      </c>
      <c r="BM97" s="202" t="s">
        <v>2080</v>
      </c>
    </row>
    <row r="98" spans="1:47" s="2" customFormat="1" ht="11.25">
      <c r="A98" s="36"/>
      <c r="B98" s="37"/>
      <c r="C98" s="38"/>
      <c r="D98" s="204" t="s">
        <v>229</v>
      </c>
      <c r="E98" s="38"/>
      <c r="F98" s="205" t="s">
        <v>2079</v>
      </c>
      <c r="G98" s="38"/>
      <c r="H98" s="38"/>
      <c r="I98" s="111"/>
      <c r="J98" s="38"/>
      <c r="K98" s="38"/>
      <c r="L98" s="41"/>
      <c r="M98" s="206"/>
      <c r="N98" s="207"/>
      <c r="O98" s="66"/>
      <c r="P98" s="66"/>
      <c r="Q98" s="66"/>
      <c r="R98" s="66"/>
      <c r="S98" s="66"/>
      <c r="T98" s="67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229</v>
      </c>
      <c r="AU98" s="19" t="s">
        <v>84</v>
      </c>
    </row>
    <row r="99" spans="1:65" s="2" customFormat="1" ht="16.5" customHeight="1">
      <c r="A99" s="36"/>
      <c r="B99" s="37"/>
      <c r="C99" s="191" t="s">
        <v>252</v>
      </c>
      <c r="D99" s="191" t="s">
        <v>223</v>
      </c>
      <c r="E99" s="192" t="s">
        <v>2081</v>
      </c>
      <c r="F99" s="193" t="s">
        <v>2082</v>
      </c>
      <c r="G99" s="194" t="s">
        <v>167</v>
      </c>
      <c r="H99" s="195">
        <v>3</v>
      </c>
      <c r="I99" s="196"/>
      <c r="J99" s="197">
        <f>ROUND(I99*H99,2)</f>
        <v>0</v>
      </c>
      <c r="K99" s="193" t="s">
        <v>21</v>
      </c>
      <c r="L99" s="41"/>
      <c r="M99" s="198" t="s">
        <v>21</v>
      </c>
      <c r="N99" s="199" t="s">
        <v>45</v>
      </c>
      <c r="O99" s="66"/>
      <c r="P99" s="200">
        <f>O99*H99</f>
        <v>0</v>
      </c>
      <c r="Q99" s="200">
        <v>0</v>
      </c>
      <c r="R99" s="200">
        <f>Q99*H99</f>
        <v>0</v>
      </c>
      <c r="S99" s="200">
        <v>0</v>
      </c>
      <c r="T99" s="201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202" t="s">
        <v>657</v>
      </c>
      <c r="AT99" s="202" t="s">
        <v>223</v>
      </c>
      <c r="AU99" s="202" t="s">
        <v>84</v>
      </c>
      <c r="AY99" s="19" t="s">
        <v>221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19" t="s">
        <v>82</v>
      </c>
      <c r="BK99" s="203">
        <f>ROUND(I99*H99,2)</f>
        <v>0</v>
      </c>
      <c r="BL99" s="19" t="s">
        <v>657</v>
      </c>
      <c r="BM99" s="202" t="s">
        <v>2083</v>
      </c>
    </row>
    <row r="100" spans="1:47" s="2" customFormat="1" ht="11.25">
      <c r="A100" s="36"/>
      <c r="B100" s="37"/>
      <c r="C100" s="38"/>
      <c r="D100" s="204" t="s">
        <v>229</v>
      </c>
      <c r="E100" s="38"/>
      <c r="F100" s="205" t="s">
        <v>2082</v>
      </c>
      <c r="G100" s="38"/>
      <c r="H100" s="38"/>
      <c r="I100" s="111"/>
      <c r="J100" s="38"/>
      <c r="K100" s="38"/>
      <c r="L100" s="41"/>
      <c r="M100" s="206"/>
      <c r="N100" s="207"/>
      <c r="O100" s="66"/>
      <c r="P100" s="66"/>
      <c r="Q100" s="66"/>
      <c r="R100" s="66"/>
      <c r="S100" s="66"/>
      <c r="T100" s="6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229</v>
      </c>
      <c r="AU100" s="19" t="s">
        <v>84</v>
      </c>
    </row>
    <row r="101" spans="1:65" s="2" customFormat="1" ht="33" customHeight="1">
      <c r="A101" s="36"/>
      <c r="B101" s="37"/>
      <c r="C101" s="230" t="s">
        <v>259</v>
      </c>
      <c r="D101" s="230" t="s">
        <v>253</v>
      </c>
      <c r="E101" s="231" t="s">
        <v>2084</v>
      </c>
      <c r="F101" s="232" t="s">
        <v>2085</v>
      </c>
      <c r="G101" s="233" t="s">
        <v>167</v>
      </c>
      <c r="H101" s="234">
        <v>7</v>
      </c>
      <c r="I101" s="235"/>
      <c r="J101" s="236">
        <f>ROUND(I101*H101,2)</f>
        <v>0</v>
      </c>
      <c r="K101" s="232" t="s">
        <v>21</v>
      </c>
      <c r="L101" s="237"/>
      <c r="M101" s="238" t="s">
        <v>21</v>
      </c>
      <c r="N101" s="239" t="s">
        <v>45</v>
      </c>
      <c r="O101" s="66"/>
      <c r="P101" s="200">
        <f>O101*H101</f>
        <v>0</v>
      </c>
      <c r="Q101" s="200">
        <v>0</v>
      </c>
      <c r="R101" s="200">
        <f>Q101*H101</f>
        <v>0</v>
      </c>
      <c r="S101" s="200">
        <v>0</v>
      </c>
      <c r="T101" s="201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02" t="s">
        <v>2067</v>
      </c>
      <c r="AT101" s="202" t="s">
        <v>253</v>
      </c>
      <c r="AU101" s="202" t="s">
        <v>84</v>
      </c>
      <c r="AY101" s="19" t="s">
        <v>221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19" t="s">
        <v>82</v>
      </c>
      <c r="BK101" s="203">
        <f>ROUND(I101*H101,2)</f>
        <v>0</v>
      </c>
      <c r="BL101" s="19" t="s">
        <v>657</v>
      </c>
      <c r="BM101" s="202" t="s">
        <v>2086</v>
      </c>
    </row>
    <row r="102" spans="1:47" s="2" customFormat="1" ht="19.5">
      <c r="A102" s="36"/>
      <c r="B102" s="37"/>
      <c r="C102" s="38"/>
      <c r="D102" s="204" t="s">
        <v>229</v>
      </c>
      <c r="E102" s="38"/>
      <c r="F102" s="205" t="s">
        <v>2085</v>
      </c>
      <c r="G102" s="38"/>
      <c r="H102" s="38"/>
      <c r="I102" s="111"/>
      <c r="J102" s="38"/>
      <c r="K102" s="38"/>
      <c r="L102" s="41"/>
      <c r="M102" s="206"/>
      <c r="N102" s="207"/>
      <c r="O102" s="66"/>
      <c r="P102" s="66"/>
      <c r="Q102" s="66"/>
      <c r="R102" s="66"/>
      <c r="S102" s="66"/>
      <c r="T102" s="67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229</v>
      </c>
      <c r="AU102" s="19" t="s">
        <v>84</v>
      </c>
    </row>
    <row r="103" spans="1:65" s="2" customFormat="1" ht="16.5" customHeight="1">
      <c r="A103" s="36"/>
      <c r="B103" s="37"/>
      <c r="C103" s="191" t="s">
        <v>256</v>
      </c>
      <c r="D103" s="191" t="s">
        <v>223</v>
      </c>
      <c r="E103" s="192" t="s">
        <v>2087</v>
      </c>
      <c r="F103" s="193" t="s">
        <v>2088</v>
      </c>
      <c r="G103" s="194" t="s">
        <v>167</v>
      </c>
      <c r="H103" s="195">
        <v>7</v>
      </c>
      <c r="I103" s="196"/>
      <c r="J103" s="197">
        <f>ROUND(I103*H103,2)</f>
        <v>0</v>
      </c>
      <c r="K103" s="193" t="s">
        <v>21</v>
      </c>
      <c r="L103" s="41"/>
      <c r="M103" s="198" t="s">
        <v>21</v>
      </c>
      <c r="N103" s="199" t="s">
        <v>45</v>
      </c>
      <c r="O103" s="66"/>
      <c r="P103" s="200">
        <f>O103*H103</f>
        <v>0</v>
      </c>
      <c r="Q103" s="200">
        <v>0</v>
      </c>
      <c r="R103" s="200">
        <f>Q103*H103</f>
        <v>0</v>
      </c>
      <c r="S103" s="200">
        <v>0</v>
      </c>
      <c r="T103" s="201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02" t="s">
        <v>657</v>
      </c>
      <c r="AT103" s="202" t="s">
        <v>223</v>
      </c>
      <c r="AU103" s="202" t="s">
        <v>84</v>
      </c>
      <c r="AY103" s="19" t="s">
        <v>221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19" t="s">
        <v>82</v>
      </c>
      <c r="BK103" s="203">
        <f>ROUND(I103*H103,2)</f>
        <v>0</v>
      </c>
      <c r="BL103" s="19" t="s">
        <v>657</v>
      </c>
      <c r="BM103" s="202" t="s">
        <v>2089</v>
      </c>
    </row>
    <row r="104" spans="1:47" s="2" customFormat="1" ht="11.25">
      <c r="A104" s="36"/>
      <c r="B104" s="37"/>
      <c r="C104" s="38"/>
      <c r="D104" s="204" t="s">
        <v>229</v>
      </c>
      <c r="E104" s="38"/>
      <c r="F104" s="205" t="s">
        <v>2088</v>
      </c>
      <c r="G104" s="38"/>
      <c r="H104" s="38"/>
      <c r="I104" s="111"/>
      <c r="J104" s="38"/>
      <c r="K104" s="38"/>
      <c r="L104" s="41"/>
      <c r="M104" s="206"/>
      <c r="N104" s="207"/>
      <c r="O104" s="66"/>
      <c r="P104" s="66"/>
      <c r="Q104" s="66"/>
      <c r="R104" s="66"/>
      <c r="S104" s="66"/>
      <c r="T104" s="67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229</v>
      </c>
      <c r="AU104" s="19" t="s">
        <v>84</v>
      </c>
    </row>
    <row r="105" spans="1:65" s="2" customFormat="1" ht="21.75" customHeight="1">
      <c r="A105" s="36"/>
      <c r="B105" s="37"/>
      <c r="C105" s="230" t="s">
        <v>270</v>
      </c>
      <c r="D105" s="230" t="s">
        <v>253</v>
      </c>
      <c r="E105" s="231" t="s">
        <v>2090</v>
      </c>
      <c r="F105" s="232" t="s">
        <v>2091</v>
      </c>
      <c r="G105" s="233" t="s">
        <v>167</v>
      </c>
      <c r="H105" s="234">
        <v>3</v>
      </c>
      <c r="I105" s="235"/>
      <c r="J105" s="236">
        <f>ROUND(I105*H105,2)</f>
        <v>0</v>
      </c>
      <c r="K105" s="232" t="s">
        <v>21</v>
      </c>
      <c r="L105" s="237"/>
      <c r="M105" s="238" t="s">
        <v>21</v>
      </c>
      <c r="N105" s="239" t="s">
        <v>45</v>
      </c>
      <c r="O105" s="66"/>
      <c r="P105" s="200">
        <f>O105*H105</f>
        <v>0</v>
      </c>
      <c r="Q105" s="200">
        <v>0</v>
      </c>
      <c r="R105" s="200">
        <f>Q105*H105</f>
        <v>0</v>
      </c>
      <c r="S105" s="200">
        <v>0</v>
      </c>
      <c r="T105" s="201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202" t="s">
        <v>2067</v>
      </c>
      <c r="AT105" s="202" t="s">
        <v>253</v>
      </c>
      <c r="AU105" s="202" t="s">
        <v>84</v>
      </c>
      <c r="AY105" s="19" t="s">
        <v>221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19" t="s">
        <v>82</v>
      </c>
      <c r="BK105" s="203">
        <f>ROUND(I105*H105,2)</f>
        <v>0</v>
      </c>
      <c r="BL105" s="19" t="s">
        <v>657</v>
      </c>
      <c r="BM105" s="202" t="s">
        <v>2092</v>
      </c>
    </row>
    <row r="106" spans="1:47" s="2" customFormat="1" ht="19.5">
      <c r="A106" s="36"/>
      <c r="B106" s="37"/>
      <c r="C106" s="38"/>
      <c r="D106" s="204" t="s">
        <v>229</v>
      </c>
      <c r="E106" s="38"/>
      <c r="F106" s="205" t="s">
        <v>2091</v>
      </c>
      <c r="G106" s="38"/>
      <c r="H106" s="38"/>
      <c r="I106" s="111"/>
      <c r="J106" s="38"/>
      <c r="K106" s="38"/>
      <c r="L106" s="41"/>
      <c r="M106" s="206"/>
      <c r="N106" s="207"/>
      <c r="O106" s="66"/>
      <c r="P106" s="66"/>
      <c r="Q106" s="66"/>
      <c r="R106" s="66"/>
      <c r="S106" s="66"/>
      <c r="T106" s="67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9" t="s">
        <v>229</v>
      </c>
      <c r="AU106" s="19" t="s">
        <v>84</v>
      </c>
    </row>
    <row r="107" spans="1:65" s="2" customFormat="1" ht="16.5" customHeight="1">
      <c r="A107" s="36"/>
      <c r="B107" s="37"/>
      <c r="C107" s="191" t="s">
        <v>116</v>
      </c>
      <c r="D107" s="191" t="s">
        <v>223</v>
      </c>
      <c r="E107" s="192" t="s">
        <v>2093</v>
      </c>
      <c r="F107" s="193" t="s">
        <v>2094</v>
      </c>
      <c r="G107" s="194" t="s">
        <v>167</v>
      </c>
      <c r="H107" s="195">
        <v>3</v>
      </c>
      <c r="I107" s="196"/>
      <c r="J107" s="197">
        <f>ROUND(I107*H107,2)</f>
        <v>0</v>
      </c>
      <c r="K107" s="193" t="s">
        <v>21</v>
      </c>
      <c r="L107" s="41"/>
      <c r="M107" s="198" t="s">
        <v>21</v>
      </c>
      <c r="N107" s="199" t="s">
        <v>45</v>
      </c>
      <c r="O107" s="66"/>
      <c r="P107" s="200">
        <f>O107*H107</f>
        <v>0</v>
      </c>
      <c r="Q107" s="200">
        <v>0</v>
      </c>
      <c r="R107" s="200">
        <f>Q107*H107</f>
        <v>0</v>
      </c>
      <c r="S107" s="200">
        <v>0</v>
      </c>
      <c r="T107" s="201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202" t="s">
        <v>657</v>
      </c>
      <c r="AT107" s="202" t="s">
        <v>223</v>
      </c>
      <c r="AU107" s="202" t="s">
        <v>84</v>
      </c>
      <c r="AY107" s="19" t="s">
        <v>221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19" t="s">
        <v>82</v>
      </c>
      <c r="BK107" s="203">
        <f>ROUND(I107*H107,2)</f>
        <v>0</v>
      </c>
      <c r="BL107" s="19" t="s">
        <v>657</v>
      </c>
      <c r="BM107" s="202" t="s">
        <v>2095</v>
      </c>
    </row>
    <row r="108" spans="1:47" s="2" customFormat="1" ht="11.25">
      <c r="A108" s="36"/>
      <c r="B108" s="37"/>
      <c r="C108" s="38"/>
      <c r="D108" s="204" t="s">
        <v>229</v>
      </c>
      <c r="E108" s="38"/>
      <c r="F108" s="205" t="s">
        <v>2094</v>
      </c>
      <c r="G108" s="38"/>
      <c r="H108" s="38"/>
      <c r="I108" s="111"/>
      <c r="J108" s="38"/>
      <c r="K108" s="38"/>
      <c r="L108" s="41"/>
      <c r="M108" s="206"/>
      <c r="N108" s="207"/>
      <c r="O108" s="66"/>
      <c r="P108" s="66"/>
      <c r="Q108" s="66"/>
      <c r="R108" s="66"/>
      <c r="S108" s="66"/>
      <c r="T108" s="6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229</v>
      </c>
      <c r="AU108" s="19" t="s">
        <v>84</v>
      </c>
    </row>
    <row r="109" spans="1:65" s="2" customFormat="1" ht="33" customHeight="1">
      <c r="A109" s="36"/>
      <c r="B109" s="37"/>
      <c r="C109" s="230" t="s">
        <v>281</v>
      </c>
      <c r="D109" s="230" t="s">
        <v>253</v>
      </c>
      <c r="E109" s="231" t="s">
        <v>2096</v>
      </c>
      <c r="F109" s="232" t="s">
        <v>2097</v>
      </c>
      <c r="G109" s="233" t="s">
        <v>167</v>
      </c>
      <c r="H109" s="234">
        <v>6</v>
      </c>
      <c r="I109" s="235"/>
      <c r="J109" s="236">
        <f>ROUND(I109*H109,2)</f>
        <v>0</v>
      </c>
      <c r="K109" s="232" t="s">
        <v>21</v>
      </c>
      <c r="L109" s="237"/>
      <c r="M109" s="238" t="s">
        <v>21</v>
      </c>
      <c r="N109" s="239" t="s">
        <v>45</v>
      </c>
      <c r="O109" s="66"/>
      <c r="P109" s="200">
        <f>O109*H109</f>
        <v>0</v>
      </c>
      <c r="Q109" s="200">
        <v>0</v>
      </c>
      <c r="R109" s="200">
        <f>Q109*H109</f>
        <v>0</v>
      </c>
      <c r="S109" s="200">
        <v>0</v>
      </c>
      <c r="T109" s="201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202" t="s">
        <v>2067</v>
      </c>
      <c r="AT109" s="202" t="s">
        <v>253</v>
      </c>
      <c r="AU109" s="202" t="s">
        <v>84</v>
      </c>
      <c r="AY109" s="19" t="s">
        <v>221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19" t="s">
        <v>82</v>
      </c>
      <c r="BK109" s="203">
        <f>ROUND(I109*H109,2)</f>
        <v>0</v>
      </c>
      <c r="BL109" s="19" t="s">
        <v>657</v>
      </c>
      <c r="BM109" s="202" t="s">
        <v>2098</v>
      </c>
    </row>
    <row r="110" spans="1:47" s="2" customFormat="1" ht="19.5">
      <c r="A110" s="36"/>
      <c r="B110" s="37"/>
      <c r="C110" s="38"/>
      <c r="D110" s="204" t="s">
        <v>229</v>
      </c>
      <c r="E110" s="38"/>
      <c r="F110" s="205" t="s">
        <v>2097</v>
      </c>
      <c r="G110" s="38"/>
      <c r="H110" s="38"/>
      <c r="I110" s="111"/>
      <c r="J110" s="38"/>
      <c r="K110" s="38"/>
      <c r="L110" s="41"/>
      <c r="M110" s="206"/>
      <c r="N110" s="207"/>
      <c r="O110" s="66"/>
      <c r="P110" s="66"/>
      <c r="Q110" s="66"/>
      <c r="R110" s="66"/>
      <c r="S110" s="66"/>
      <c r="T110" s="67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229</v>
      </c>
      <c r="AU110" s="19" t="s">
        <v>84</v>
      </c>
    </row>
    <row r="111" spans="1:65" s="2" customFormat="1" ht="16.5" customHeight="1">
      <c r="A111" s="36"/>
      <c r="B111" s="37"/>
      <c r="C111" s="191" t="s">
        <v>286</v>
      </c>
      <c r="D111" s="191" t="s">
        <v>223</v>
      </c>
      <c r="E111" s="192" t="s">
        <v>2099</v>
      </c>
      <c r="F111" s="193" t="s">
        <v>2100</v>
      </c>
      <c r="G111" s="194" t="s">
        <v>167</v>
      </c>
      <c r="H111" s="195">
        <v>6</v>
      </c>
      <c r="I111" s="196"/>
      <c r="J111" s="197">
        <f>ROUND(I111*H111,2)</f>
        <v>0</v>
      </c>
      <c r="K111" s="193" t="s">
        <v>21</v>
      </c>
      <c r="L111" s="41"/>
      <c r="M111" s="198" t="s">
        <v>21</v>
      </c>
      <c r="N111" s="199" t="s">
        <v>45</v>
      </c>
      <c r="O111" s="66"/>
      <c r="P111" s="200">
        <f>O111*H111</f>
        <v>0</v>
      </c>
      <c r="Q111" s="200">
        <v>0</v>
      </c>
      <c r="R111" s="200">
        <f>Q111*H111</f>
        <v>0</v>
      </c>
      <c r="S111" s="200">
        <v>0</v>
      </c>
      <c r="T111" s="201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202" t="s">
        <v>657</v>
      </c>
      <c r="AT111" s="202" t="s">
        <v>223</v>
      </c>
      <c r="AU111" s="202" t="s">
        <v>84</v>
      </c>
      <c r="AY111" s="19" t="s">
        <v>221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19" t="s">
        <v>82</v>
      </c>
      <c r="BK111" s="203">
        <f>ROUND(I111*H111,2)</f>
        <v>0</v>
      </c>
      <c r="BL111" s="19" t="s">
        <v>657</v>
      </c>
      <c r="BM111" s="202" t="s">
        <v>2101</v>
      </c>
    </row>
    <row r="112" spans="1:47" s="2" customFormat="1" ht="11.25">
      <c r="A112" s="36"/>
      <c r="B112" s="37"/>
      <c r="C112" s="38"/>
      <c r="D112" s="204" t="s">
        <v>229</v>
      </c>
      <c r="E112" s="38"/>
      <c r="F112" s="205" t="s">
        <v>2100</v>
      </c>
      <c r="G112" s="38"/>
      <c r="H112" s="38"/>
      <c r="I112" s="111"/>
      <c r="J112" s="38"/>
      <c r="K112" s="38"/>
      <c r="L112" s="41"/>
      <c r="M112" s="206"/>
      <c r="N112" s="207"/>
      <c r="O112" s="66"/>
      <c r="P112" s="66"/>
      <c r="Q112" s="66"/>
      <c r="R112" s="66"/>
      <c r="S112" s="66"/>
      <c r="T112" s="67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9" t="s">
        <v>229</v>
      </c>
      <c r="AU112" s="19" t="s">
        <v>84</v>
      </c>
    </row>
    <row r="113" spans="1:65" s="2" customFormat="1" ht="16.5" customHeight="1">
      <c r="A113" s="36"/>
      <c r="B113" s="37"/>
      <c r="C113" s="230" t="s">
        <v>294</v>
      </c>
      <c r="D113" s="230" t="s">
        <v>253</v>
      </c>
      <c r="E113" s="231" t="s">
        <v>2102</v>
      </c>
      <c r="F113" s="232" t="s">
        <v>2103</v>
      </c>
      <c r="G113" s="233" t="s">
        <v>167</v>
      </c>
      <c r="H113" s="234">
        <v>1</v>
      </c>
      <c r="I113" s="235"/>
      <c r="J113" s="236">
        <f>ROUND(I113*H113,2)</f>
        <v>0</v>
      </c>
      <c r="K113" s="232" t="s">
        <v>21</v>
      </c>
      <c r="L113" s="237"/>
      <c r="M113" s="238" t="s">
        <v>21</v>
      </c>
      <c r="N113" s="239" t="s">
        <v>45</v>
      </c>
      <c r="O113" s="66"/>
      <c r="P113" s="200">
        <f>O113*H113</f>
        <v>0</v>
      </c>
      <c r="Q113" s="200">
        <v>0</v>
      </c>
      <c r="R113" s="200">
        <f>Q113*H113</f>
        <v>0</v>
      </c>
      <c r="S113" s="200">
        <v>0</v>
      </c>
      <c r="T113" s="201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02" t="s">
        <v>2067</v>
      </c>
      <c r="AT113" s="202" t="s">
        <v>253</v>
      </c>
      <c r="AU113" s="202" t="s">
        <v>84</v>
      </c>
      <c r="AY113" s="19" t="s">
        <v>221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19" t="s">
        <v>82</v>
      </c>
      <c r="BK113" s="203">
        <f>ROUND(I113*H113,2)</f>
        <v>0</v>
      </c>
      <c r="BL113" s="19" t="s">
        <v>657</v>
      </c>
      <c r="BM113" s="202" t="s">
        <v>2104</v>
      </c>
    </row>
    <row r="114" spans="1:47" s="2" customFormat="1" ht="11.25">
      <c r="A114" s="36"/>
      <c r="B114" s="37"/>
      <c r="C114" s="38"/>
      <c r="D114" s="204" t="s">
        <v>229</v>
      </c>
      <c r="E114" s="38"/>
      <c r="F114" s="205" t="s">
        <v>2103</v>
      </c>
      <c r="G114" s="38"/>
      <c r="H114" s="38"/>
      <c r="I114" s="111"/>
      <c r="J114" s="38"/>
      <c r="K114" s="38"/>
      <c r="L114" s="41"/>
      <c r="M114" s="206"/>
      <c r="N114" s="207"/>
      <c r="O114" s="66"/>
      <c r="P114" s="66"/>
      <c r="Q114" s="66"/>
      <c r="R114" s="66"/>
      <c r="S114" s="66"/>
      <c r="T114" s="67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229</v>
      </c>
      <c r="AU114" s="19" t="s">
        <v>84</v>
      </c>
    </row>
    <row r="115" spans="1:65" s="2" customFormat="1" ht="16.5" customHeight="1">
      <c r="A115" s="36"/>
      <c r="B115" s="37"/>
      <c r="C115" s="191" t="s">
        <v>300</v>
      </c>
      <c r="D115" s="191" t="s">
        <v>223</v>
      </c>
      <c r="E115" s="192" t="s">
        <v>2105</v>
      </c>
      <c r="F115" s="193" t="s">
        <v>2106</v>
      </c>
      <c r="G115" s="194" t="s">
        <v>167</v>
      </c>
      <c r="H115" s="195">
        <v>1</v>
      </c>
      <c r="I115" s="196"/>
      <c r="J115" s="197">
        <f>ROUND(I115*H115,2)</f>
        <v>0</v>
      </c>
      <c r="K115" s="193" t="s">
        <v>21</v>
      </c>
      <c r="L115" s="41"/>
      <c r="M115" s="198" t="s">
        <v>21</v>
      </c>
      <c r="N115" s="199" t="s">
        <v>45</v>
      </c>
      <c r="O115" s="66"/>
      <c r="P115" s="200">
        <f>O115*H115</f>
        <v>0</v>
      </c>
      <c r="Q115" s="200">
        <v>0</v>
      </c>
      <c r="R115" s="200">
        <f>Q115*H115</f>
        <v>0</v>
      </c>
      <c r="S115" s="200">
        <v>0</v>
      </c>
      <c r="T115" s="201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02" t="s">
        <v>657</v>
      </c>
      <c r="AT115" s="202" t="s">
        <v>223</v>
      </c>
      <c r="AU115" s="202" t="s">
        <v>84</v>
      </c>
      <c r="AY115" s="19" t="s">
        <v>221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19" t="s">
        <v>82</v>
      </c>
      <c r="BK115" s="203">
        <f>ROUND(I115*H115,2)</f>
        <v>0</v>
      </c>
      <c r="BL115" s="19" t="s">
        <v>657</v>
      </c>
      <c r="BM115" s="202" t="s">
        <v>2107</v>
      </c>
    </row>
    <row r="116" spans="1:47" s="2" customFormat="1" ht="11.25">
      <c r="A116" s="36"/>
      <c r="B116" s="37"/>
      <c r="C116" s="38"/>
      <c r="D116" s="204" t="s">
        <v>229</v>
      </c>
      <c r="E116" s="38"/>
      <c r="F116" s="205" t="s">
        <v>2106</v>
      </c>
      <c r="G116" s="38"/>
      <c r="H116" s="38"/>
      <c r="I116" s="111"/>
      <c r="J116" s="38"/>
      <c r="K116" s="38"/>
      <c r="L116" s="41"/>
      <c r="M116" s="206"/>
      <c r="N116" s="207"/>
      <c r="O116" s="66"/>
      <c r="P116" s="66"/>
      <c r="Q116" s="66"/>
      <c r="R116" s="66"/>
      <c r="S116" s="66"/>
      <c r="T116" s="67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9" t="s">
        <v>229</v>
      </c>
      <c r="AU116" s="19" t="s">
        <v>84</v>
      </c>
    </row>
    <row r="117" spans="1:65" s="2" customFormat="1" ht="21.75" customHeight="1">
      <c r="A117" s="36"/>
      <c r="B117" s="37"/>
      <c r="C117" s="230" t="s">
        <v>8</v>
      </c>
      <c r="D117" s="230" t="s">
        <v>253</v>
      </c>
      <c r="E117" s="231" t="s">
        <v>2108</v>
      </c>
      <c r="F117" s="232" t="s">
        <v>2109</v>
      </c>
      <c r="G117" s="233" t="s">
        <v>1926</v>
      </c>
      <c r="H117" s="234">
        <v>15</v>
      </c>
      <c r="I117" s="235"/>
      <c r="J117" s="236">
        <f>ROUND(I117*H117,2)</f>
        <v>0</v>
      </c>
      <c r="K117" s="232" t="s">
        <v>21</v>
      </c>
      <c r="L117" s="237"/>
      <c r="M117" s="238" t="s">
        <v>21</v>
      </c>
      <c r="N117" s="239" t="s">
        <v>45</v>
      </c>
      <c r="O117" s="66"/>
      <c r="P117" s="200">
        <f>O117*H117</f>
        <v>0</v>
      </c>
      <c r="Q117" s="200">
        <v>0</v>
      </c>
      <c r="R117" s="200">
        <f>Q117*H117</f>
        <v>0</v>
      </c>
      <c r="S117" s="200">
        <v>0</v>
      </c>
      <c r="T117" s="201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202" t="s">
        <v>2067</v>
      </c>
      <c r="AT117" s="202" t="s">
        <v>253</v>
      </c>
      <c r="AU117" s="202" t="s">
        <v>84</v>
      </c>
      <c r="AY117" s="19" t="s">
        <v>221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19" t="s">
        <v>82</v>
      </c>
      <c r="BK117" s="203">
        <f>ROUND(I117*H117,2)</f>
        <v>0</v>
      </c>
      <c r="BL117" s="19" t="s">
        <v>657</v>
      </c>
      <c r="BM117" s="202" t="s">
        <v>2110</v>
      </c>
    </row>
    <row r="118" spans="1:47" s="2" customFormat="1" ht="19.5">
      <c r="A118" s="36"/>
      <c r="B118" s="37"/>
      <c r="C118" s="38"/>
      <c r="D118" s="204" t="s">
        <v>229</v>
      </c>
      <c r="E118" s="38"/>
      <c r="F118" s="205" t="s">
        <v>2109</v>
      </c>
      <c r="G118" s="38"/>
      <c r="H118" s="38"/>
      <c r="I118" s="111"/>
      <c r="J118" s="38"/>
      <c r="K118" s="38"/>
      <c r="L118" s="41"/>
      <c r="M118" s="206"/>
      <c r="N118" s="207"/>
      <c r="O118" s="66"/>
      <c r="P118" s="66"/>
      <c r="Q118" s="66"/>
      <c r="R118" s="66"/>
      <c r="S118" s="66"/>
      <c r="T118" s="67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9" t="s">
        <v>229</v>
      </c>
      <c r="AU118" s="19" t="s">
        <v>84</v>
      </c>
    </row>
    <row r="119" spans="1:65" s="2" customFormat="1" ht="16.5" customHeight="1">
      <c r="A119" s="36"/>
      <c r="B119" s="37"/>
      <c r="C119" s="191" t="s">
        <v>311</v>
      </c>
      <c r="D119" s="191" t="s">
        <v>223</v>
      </c>
      <c r="E119" s="192" t="s">
        <v>2111</v>
      </c>
      <c r="F119" s="193" t="s">
        <v>2112</v>
      </c>
      <c r="G119" s="194" t="s">
        <v>1926</v>
      </c>
      <c r="H119" s="195">
        <v>15</v>
      </c>
      <c r="I119" s="196"/>
      <c r="J119" s="197">
        <f>ROUND(I119*H119,2)</f>
        <v>0</v>
      </c>
      <c r="K119" s="193" t="s">
        <v>21</v>
      </c>
      <c r="L119" s="41"/>
      <c r="M119" s="198" t="s">
        <v>21</v>
      </c>
      <c r="N119" s="199" t="s">
        <v>45</v>
      </c>
      <c r="O119" s="66"/>
      <c r="P119" s="200">
        <f>O119*H119</f>
        <v>0</v>
      </c>
      <c r="Q119" s="200">
        <v>0</v>
      </c>
      <c r="R119" s="200">
        <f>Q119*H119</f>
        <v>0</v>
      </c>
      <c r="S119" s="200">
        <v>0</v>
      </c>
      <c r="T119" s="201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202" t="s">
        <v>657</v>
      </c>
      <c r="AT119" s="202" t="s">
        <v>223</v>
      </c>
      <c r="AU119" s="202" t="s">
        <v>84</v>
      </c>
      <c r="AY119" s="19" t="s">
        <v>221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19" t="s">
        <v>82</v>
      </c>
      <c r="BK119" s="203">
        <f>ROUND(I119*H119,2)</f>
        <v>0</v>
      </c>
      <c r="BL119" s="19" t="s">
        <v>657</v>
      </c>
      <c r="BM119" s="202" t="s">
        <v>2113</v>
      </c>
    </row>
    <row r="120" spans="1:47" s="2" customFormat="1" ht="11.25">
      <c r="A120" s="36"/>
      <c r="B120" s="37"/>
      <c r="C120" s="38"/>
      <c r="D120" s="204" t="s">
        <v>229</v>
      </c>
      <c r="E120" s="38"/>
      <c r="F120" s="205" t="s">
        <v>2112</v>
      </c>
      <c r="G120" s="38"/>
      <c r="H120" s="38"/>
      <c r="I120" s="111"/>
      <c r="J120" s="38"/>
      <c r="K120" s="38"/>
      <c r="L120" s="41"/>
      <c r="M120" s="206"/>
      <c r="N120" s="207"/>
      <c r="O120" s="66"/>
      <c r="P120" s="66"/>
      <c r="Q120" s="66"/>
      <c r="R120" s="66"/>
      <c r="S120" s="66"/>
      <c r="T120" s="67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9" t="s">
        <v>229</v>
      </c>
      <c r="AU120" s="19" t="s">
        <v>84</v>
      </c>
    </row>
    <row r="121" spans="1:65" s="2" customFormat="1" ht="21.75" customHeight="1">
      <c r="A121" s="36"/>
      <c r="B121" s="37"/>
      <c r="C121" s="230" t="s">
        <v>316</v>
      </c>
      <c r="D121" s="230" t="s">
        <v>253</v>
      </c>
      <c r="E121" s="231" t="s">
        <v>2114</v>
      </c>
      <c r="F121" s="232" t="s">
        <v>2115</v>
      </c>
      <c r="G121" s="233" t="s">
        <v>1926</v>
      </c>
      <c r="H121" s="234">
        <v>12</v>
      </c>
      <c r="I121" s="235"/>
      <c r="J121" s="236">
        <f>ROUND(I121*H121,2)</f>
        <v>0</v>
      </c>
      <c r="K121" s="232" t="s">
        <v>21</v>
      </c>
      <c r="L121" s="237"/>
      <c r="M121" s="238" t="s">
        <v>21</v>
      </c>
      <c r="N121" s="239" t="s">
        <v>45</v>
      </c>
      <c r="O121" s="66"/>
      <c r="P121" s="200">
        <f>O121*H121</f>
        <v>0</v>
      </c>
      <c r="Q121" s="200">
        <v>0</v>
      </c>
      <c r="R121" s="200">
        <f>Q121*H121</f>
        <v>0</v>
      </c>
      <c r="S121" s="200">
        <v>0</v>
      </c>
      <c r="T121" s="201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02" t="s">
        <v>2067</v>
      </c>
      <c r="AT121" s="202" t="s">
        <v>253</v>
      </c>
      <c r="AU121" s="202" t="s">
        <v>84</v>
      </c>
      <c r="AY121" s="19" t="s">
        <v>221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19" t="s">
        <v>82</v>
      </c>
      <c r="BK121" s="203">
        <f>ROUND(I121*H121,2)</f>
        <v>0</v>
      </c>
      <c r="BL121" s="19" t="s">
        <v>657</v>
      </c>
      <c r="BM121" s="202" t="s">
        <v>2116</v>
      </c>
    </row>
    <row r="122" spans="1:47" s="2" customFormat="1" ht="19.5">
      <c r="A122" s="36"/>
      <c r="B122" s="37"/>
      <c r="C122" s="38"/>
      <c r="D122" s="204" t="s">
        <v>229</v>
      </c>
      <c r="E122" s="38"/>
      <c r="F122" s="205" t="s">
        <v>2115</v>
      </c>
      <c r="G122" s="38"/>
      <c r="H122" s="38"/>
      <c r="I122" s="111"/>
      <c r="J122" s="38"/>
      <c r="K122" s="38"/>
      <c r="L122" s="41"/>
      <c r="M122" s="206"/>
      <c r="N122" s="207"/>
      <c r="O122" s="66"/>
      <c r="P122" s="66"/>
      <c r="Q122" s="66"/>
      <c r="R122" s="66"/>
      <c r="S122" s="66"/>
      <c r="T122" s="67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9" t="s">
        <v>229</v>
      </c>
      <c r="AU122" s="19" t="s">
        <v>84</v>
      </c>
    </row>
    <row r="123" spans="1:65" s="2" customFormat="1" ht="16.5" customHeight="1">
      <c r="A123" s="36"/>
      <c r="B123" s="37"/>
      <c r="C123" s="191" t="s">
        <v>321</v>
      </c>
      <c r="D123" s="191" t="s">
        <v>223</v>
      </c>
      <c r="E123" s="192" t="s">
        <v>2117</v>
      </c>
      <c r="F123" s="193" t="s">
        <v>2118</v>
      </c>
      <c r="G123" s="194" t="s">
        <v>1926</v>
      </c>
      <c r="H123" s="195">
        <v>12</v>
      </c>
      <c r="I123" s="196"/>
      <c r="J123" s="197">
        <f>ROUND(I123*H123,2)</f>
        <v>0</v>
      </c>
      <c r="K123" s="193" t="s">
        <v>21</v>
      </c>
      <c r="L123" s="41"/>
      <c r="M123" s="198" t="s">
        <v>21</v>
      </c>
      <c r="N123" s="199" t="s">
        <v>45</v>
      </c>
      <c r="O123" s="66"/>
      <c r="P123" s="200">
        <f>O123*H123</f>
        <v>0</v>
      </c>
      <c r="Q123" s="200">
        <v>0</v>
      </c>
      <c r="R123" s="200">
        <f>Q123*H123</f>
        <v>0</v>
      </c>
      <c r="S123" s="200">
        <v>0</v>
      </c>
      <c r="T123" s="201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02" t="s">
        <v>657</v>
      </c>
      <c r="AT123" s="202" t="s">
        <v>223</v>
      </c>
      <c r="AU123" s="202" t="s">
        <v>84</v>
      </c>
      <c r="AY123" s="19" t="s">
        <v>221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19" t="s">
        <v>82</v>
      </c>
      <c r="BK123" s="203">
        <f>ROUND(I123*H123,2)</f>
        <v>0</v>
      </c>
      <c r="BL123" s="19" t="s">
        <v>657</v>
      </c>
      <c r="BM123" s="202" t="s">
        <v>2119</v>
      </c>
    </row>
    <row r="124" spans="1:47" s="2" customFormat="1" ht="11.25">
      <c r="A124" s="36"/>
      <c r="B124" s="37"/>
      <c r="C124" s="38"/>
      <c r="D124" s="204" t="s">
        <v>229</v>
      </c>
      <c r="E124" s="38"/>
      <c r="F124" s="205" t="s">
        <v>2118</v>
      </c>
      <c r="G124" s="38"/>
      <c r="H124" s="38"/>
      <c r="I124" s="111"/>
      <c r="J124" s="38"/>
      <c r="K124" s="38"/>
      <c r="L124" s="41"/>
      <c r="M124" s="206"/>
      <c r="N124" s="207"/>
      <c r="O124" s="66"/>
      <c r="P124" s="66"/>
      <c r="Q124" s="66"/>
      <c r="R124" s="66"/>
      <c r="S124" s="66"/>
      <c r="T124" s="67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9" t="s">
        <v>229</v>
      </c>
      <c r="AU124" s="19" t="s">
        <v>84</v>
      </c>
    </row>
    <row r="125" spans="1:65" s="2" customFormat="1" ht="21.75" customHeight="1">
      <c r="A125" s="36"/>
      <c r="B125" s="37"/>
      <c r="C125" s="230" t="s">
        <v>179</v>
      </c>
      <c r="D125" s="230" t="s">
        <v>253</v>
      </c>
      <c r="E125" s="231" t="s">
        <v>2120</v>
      </c>
      <c r="F125" s="232" t="s">
        <v>2121</v>
      </c>
      <c r="G125" s="233" t="s">
        <v>1926</v>
      </c>
      <c r="H125" s="234">
        <v>10</v>
      </c>
      <c r="I125" s="235"/>
      <c r="J125" s="236">
        <f>ROUND(I125*H125,2)</f>
        <v>0</v>
      </c>
      <c r="K125" s="232" t="s">
        <v>21</v>
      </c>
      <c r="L125" s="237"/>
      <c r="M125" s="238" t="s">
        <v>21</v>
      </c>
      <c r="N125" s="239" t="s">
        <v>45</v>
      </c>
      <c r="O125" s="66"/>
      <c r="P125" s="200">
        <f>O125*H125</f>
        <v>0</v>
      </c>
      <c r="Q125" s="200">
        <v>0</v>
      </c>
      <c r="R125" s="200">
        <f>Q125*H125</f>
        <v>0</v>
      </c>
      <c r="S125" s="200">
        <v>0</v>
      </c>
      <c r="T125" s="201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02" t="s">
        <v>2067</v>
      </c>
      <c r="AT125" s="202" t="s">
        <v>253</v>
      </c>
      <c r="AU125" s="202" t="s">
        <v>84</v>
      </c>
      <c r="AY125" s="19" t="s">
        <v>221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19" t="s">
        <v>82</v>
      </c>
      <c r="BK125" s="203">
        <f>ROUND(I125*H125,2)</f>
        <v>0</v>
      </c>
      <c r="BL125" s="19" t="s">
        <v>657</v>
      </c>
      <c r="BM125" s="202" t="s">
        <v>2122</v>
      </c>
    </row>
    <row r="126" spans="1:47" s="2" customFormat="1" ht="19.5">
      <c r="A126" s="36"/>
      <c r="B126" s="37"/>
      <c r="C126" s="38"/>
      <c r="D126" s="204" t="s">
        <v>229</v>
      </c>
      <c r="E126" s="38"/>
      <c r="F126" s="205" t="s">
        <v>2121</v>
      </c>
      <c r="G126" s="38"/>
      <c r="H126" s="38"/>
      <c r="I126" s="111"/>
      <c r="J126" s="38"/>
      <c r="K126" s="38"/>
      <c r="L126" s="41"/>
      <c r="M126" s="206"/>
      <c r="N126" s="207"/>
      <c r="O126" s="66"/>
      <c r="P126" s="66"/>
      <c r="Q126" s="66"/>
      <c r="R126" s="66"/>
      <c r="S126" s="66"/>
      <c r="T126" s="67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9" t="s">
        <v>229</v>
      </c>
      <c r="AU126" s="19" t="s">
        <v>84</v>
      </c>
    </row>
    <row r="127" spans="1:65" s="2" customFormat="1" ht="16.5" customHeight="1">
      <c r="A127" s="36"/>
      <c r="B127" s="37"/>
      <c r="C127" s="191" t="s">
        <v>332</v>
      </c>
      <c r="D127" s="191" t="s">
        <v>223</v>
      </c>
      <c r="E127" s="192" t="s">
        <v>2123</v>
      </c>
      <c r="F127" s="193" t="s">
        <v>2124</v>
      </c>
      <c r="G127" s="194" t="s">
        <v>1926</v>
      </c>
      <c r="H127" s="195">
        <v>10</v>
      </c>
      <c r="I127" s="196"/>
      <c r="J127" s="197">
        <f>ROUND(I127*H127,2)</f>
        <v>0</v>
      </c>
      <c r="K127" s="193" t="s">
        <v>21</v>
      </c>
      <c r="L127" s="41"/>
      <c r="M127" s="198" t="s">
        <v>21</v>
      </c>
      <c r="N127" s="199" t="s">
        <v>45</v>
      </c>
      <c r="O127" s="66"/>
      <c r="P127" s="200">
        <f>O127*H127</f>
        <v>0</v>
      </c>
      <c r="Q127" s="200">
        <v>0</v>
      </c>
      <c r="R127" s="200">
        <f>Q127*H127</f>
        <v>0</v>
      </c>
      <c r="S127" s="200">
        <v>0</v>
      </c>
      <c r="T127" s="201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2" t="s">
        <v>657</v>
      </c>
      <c r="AT127" s="202" t="s">
        <v>223</v>
      </c>
      <c r="AU127" s="202" t="s">
        <v>84</v>
      </c>
      <c r="AY127" s="19" t="s">
        <v>221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19" t="s">
        <v>82</v>
      </c>
      <c r="BK127" s="203">
        <f>ROUND(I127*H127,2)</f>
        <v>0</v>
      </c>
      <c r="BL127" s="19" t="s">
        <v>657</v>
      </c>
      <c r="BM127" s="202" t="s">
        <v>2125</v>
      </c>
    </row>
    <row r="128" spans="1:47" s="2" customFormat="1" ht="11.25">
      <c r="A128" s="36"/>
      <c r="B128" s="37"/>
      <c r="C128" s="38"/>
      <c r="D128" s="204" t="s">
        <v>229</v>
      </c>
      <c r="E128" s="38"/>
      <c r="F128" s="205" t="s">
        <v>2124</v>
      </c>
      <c r="G128" s="38"/>
      <c r="H128" s="38"/>
      <c r="I128" s="111"/>
      <c r="J128" s="38"/>
      <c r="K128" s="38"/>
      <c r="L128" s="41"/>
      <c r="M128" s="206"/>
      <c r="N128" s="207"/>
      <c r="O128" s="66"/>
      <c r="P128" s="66"/>
      <c r="Q128" s="66"/>
      <c r="R128" s="66"/>
      <c r="S128" s="66"/>
      <c r="T128" s="67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9" t="s">
        <v>229</v>
      </c>
      <c r="AU128" s="19" t="s">
        <v>84</v>
      </c>
    </row>
    <row r="129" spans="1:65" s="2" customFormat="1" ht="21.75" customHeight="1">
      <c r="A129" s="36"/>
      <c r="B129" s="37"/>
      <c r="C129" s="191" t="s">
        <v>541</v>
      </c>
      <c r="D129" s="191" t="s">
        <v>223</v>
      </c>
      <c r="E129" s="192" t="s">
        <v>2126</v>
      </c>
      <c r="F129" s="193" t="s">
        <v>2127</v>
      </c>
      <c r="G129" s="194" t="s">
        <v>691</v>
      </c>
      <c r="H129" s="195">
        <v>1</v>
      </c>
      <c r="I129" s="196"/>
      <c r="J129" s="197">
        <f>ROUND(I129*H129,2)</f>
        <v>0</v>
      </c>
      <c r="K129" s="193" t="s">
        <v>21</v>
      </c>
      <c r="L129" s="41"/>
      <c r="M129" s="198" t="s">
        <v>21</v>
      </c>
      <c r="N129" s="199" t="s">
        <v>45</v>
      </c>
      <c r="O129" s="66"/>
      <c r="P129" s="200">
        <f>O129*H129</f>
        <v>0</v>
      </c>
      <c r="Q129" s="200">
        <v>0</v>
      </c>
      <c r="R129" s="200">
        <f>Q129*H129</f>
        <v>0</v>
      </c>
      <c r="S129" s="200">
        <v>0</v>
      </c>
      <c r="T129" s="201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02" t="s">
        <v>657</v>
      </c>
      <c r="AT129" s="202" t="s">
        <v>223</v>
      </c>
      <c r="AU129" s="202" t="s">
        <v>84</v>
      </c>
      <c r="AY129" s="19" t="s">
        <v>221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19" t="s">
        <v>82</v>
      </c>
      <c r="BK129" s="203">
        <f>ROUND(I129*H129,2)</f>
        <v>0</v>
      </c>
      <c r="BL129" s="19" t="s">
        <v>657</v>
      </c>
      <c r="BM129" s="202" t="s">
        <v>2128</v>
      </c>
    </row>
    <row r="130" spans="1:47" s="2" customFormat="1" ht="19.5">
      <c r="A130" s="36"/>
      <c r="B130" s="37"/>
      <c r="C130" s="38"/>
      <c r="D130" s="204" t="s">
        <v>229</v>
      </c>
      <c r="E130" s="38"/>
      <c r="F130" s="205" t="s">
        <v>2129</v>
      </c>
      <c r="G130" s="38"/>
      <c r="H130" s="38"/>
      <c r="I130" s="111"/>
      <c r="J130" s="38"/>
      <c r="K130" s="38"/>
      <c r="L130" s="41"/>
      <c r="M130" s="206"/>
      <c r="N130" s="207"/>
      <c r="O130" s="66"/>
      <c r="P130" s="66"/>
      <c r="Q130" s="66"/>
      <c r="R130" s="66"/>
      <c r="S130" s="66"/>
      <c r="T130" s="67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9" t="s">
        <v>229</v>
      </c>
      <c r="AU130" s="19" t="s">
        <v>84</v>
      </c>
    </row>
    <row r="131" spans="2:63" s="12" customFormat="1" ht="22.9" customHeight="1">
      <c r="B131" s="175"/>
      <c r="C131" s="176"/>
      <c r="D131" s="177" t="s">
        <v>73</v>
      </c>
      <c r="E131" s="189" t="s">
        <v>2130</v>
      </c>
      <c r="F131" s="189" t="s">
        <v>2131</v>
      </c>
      <c r="G131" s="176"/>
      <c r="H131" s="176"/>
      <c r="I131" s="179"/>
      <c r="J131" s="190">
        <f>BK131</f>
        <v>0</v>
      </c>
      <c r="K131" s="176"/>
      <c r="L131" s="181"/>
      <c r="M131" s="182"/>
      <c r="N131" s="183"/>
      <c r="O131" s="183"/>
      <c r="P131" s="184">
        <f>SUM(P132:P153)</f>
        <v>0</v>
      </c>
      <c r="Q131" s="183"/>
      <c r="R131" s="184">
        <f>SUM(R132:R153)</f>
        <v>0</v>
      </c>
      <c r="S131" s="183"/>
      <c r="T131" s="185">
        <f>SUM(T132:T153)</f>
        <v>0</v>
      </c>
      <c r="AR131" s="186" t="s">
        <v>168</v>
      </c>
      <c r="AT131" s="187" t="s">
        <v>73</v>
      </c>
      <c r="AU131" s="187" t="s">
        <v>82</v>
      </c>
      <c r="AY131" s="186" t="s">
        <v>221</v>
      </c>
      <c r="BK131" s="188">
        <f>SUM(BK132:BK153)</f>
        <v>0</v>
      </c>
    </row>
    <row r="132" spans="1:65" s="2" customFormat="1" ht="55.5" customHeight="1">
      <c r="A132" s="36"/>
      <c r="B132" s="37"/>
      <c r="C132" s="230" t="s">
        <v>7</v>
      </c>
      <c r="D132" s="230" t="s">
        <v>253</v>
      </c>
      <c r="E132" s="231" t="s">
        <v>2132</v>
      </c>
      <c r="F132" s="232" t="s">
        <v>2133</v>
      </c>
      <c r="G132" s="233" t="s">
        <v>167</v>
      </c>
      <c r="H132" s="234">
        <v>1</v>
      </c>
      <c r="I132" s="235"/>
      <c r="J132" s="236">
        <f>ROUND(I132*H132,2)</f>
        <v>0</v>
      </c>
      <c r="K132" s="232" t="s">
        <v>21</v>
      </c>
      <c r="L132" s="237"/>
      <c r="M132" s="238" t="s">
        <v>21</v>
      </c>
      <c r="N132" s="239" t="s">
        <v>45</v>
      </c>
      <c r="O132" s="66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02" t="s">
        <v>2067</v>
      </c>
      <c r="AT132" s="202" t="s">
        <v>253</v>
      </c>
      <c r="AU132" s="202" t="s">
        <v>84</v>
      </c>
      <c r="AY132" s="19" t="s">
        <v>221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9" t="s">
        <v>82</v>
      </c>
      <c r="BK132" s="203">
        <f>ROUND(I132*H132,2)</f>
        <v>0</v>
      </c>
      <c r="BL132" s="19" t="s">
        <v>657</v>
      </c>
      <c r="BM132" s="202" t="s">
        <v>2134</v>
      </c>
    </row>
    <row r="133" spans="1:47" s="2" customFormat="1" ht="39">
      <c r="A133" s="36"/>
      <c r="B133" s="37"/>
      <c r="C133" s="38"/>
      <c r="D133" s="204" t="s">
        <v>229</v>
      </c>
      <c r="E133" s="38"/>
      <c r="F133" s="205" t="s">
        <v>2133</v>
      </c>
      <c r="G133" s="38"/>
      <c r="H133" s="38"/>
      <c r="I133" s="111"/>
      <c r="J133" s="38"/>
      <c r="K133" s="38"/>
      <c r="L133" s="41"/>
      <c r="M133" s="206"/>
      <c r="N133" s="207"/>
      <c r="O133" s="66"/>
      <c r="P133" s="66"/>
      <c r="Q133" s="66"/>
      <c r="R133" s="66"/>
      <c r="S133" s="66"/>
      <c r="T133" s="67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9" t="s">
        <v>229</v>
      </c>
      <c r="AU133" s="19" t="s">
        <v>84</v>
      </c>
    </row>
    <row r="134" spans="1:47" s="2" customFormat="1" ht="107.25">
      <c r="A134" s="36"/>
      <c r="B134" s="37"/>
      <c r="C134" s="38"/>
      <c r="D134" s="204" t="s">
        <v>406</v>
      </c>
      <c r="E134" s="38"/>
      <c r="F134" s="261" t="s">
        <v>2135</v>
      </c>
      <c r="G134" s="38"/>
      <c r="H134" s="38"/>
      <c r="I134" s="111"/>
      <c r="J134" s="38"/>
      <c r="K134" s="38"/>
      <c r="L134" s="41"/>
      <c r="M134" s="206"/>
      <c r="N134" s="207"/>
      <c r="O134" s="66"/>
      <c r="P134" s="66"/>
      <c r="Q134" s="66"/>
      <c r="R134" s="66"/>
      <c r="S134" s="66"/>
      <c r="T134" s="67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9" t="s">
        <v>406</v>
      </c>
      <c r="AU134" s="19" t="s">
        <v>84</v>
      </c>
    </row>
    <row r="135" spans="1:65" s="2" customFormat="1" ht="16.5" customHeight="1">
      <c r="A135" s="36"/>
      <c r="B135" s="37"/>
      <c r="C135" s="191" t="s">
        <v>345</v>
      </c>
      <c r="D135" s="191" t="s">
        <v>223</v>
      </c>
      <c r="E135" s="192" t="s">
        <v>2136</v>
      </c>
      <c r="F135" s="193" t="s">
        <v>2137</v>
      </c>
      <c r="G135" s="194" t="s">
        <v>167</v>
      </c>
      <c r="H135" s="195">
        <v>1</v>
      </c>
      <c r="I135" s="196"/>
      <c r="J135" s="197">
        <f>ROUND(I135*H135,2)</f>
        <v>0</v>
      </c>
      <c r="K135" s="193" t="s">
        <v>21</v>
      </c>
      <c r="L135" s="41"/>
      <c r="M135" s="198" t="s">
        <v>21</v>
      </c>
      <c r="N135" s="199" t="s">
        <v>45</v>
      </c>
      <c r="O135" s="66"/>
      <c r="P135" s="200">
        <f>O135*H135</f>
        <v>0</v>
      </c>
      <c r="Q135" s="200">
        <v>0</v>
      </c>
      <c r="R135" s="200">
        <f>Q135*H135</f>
        <v>0</v>
      </c>
      <c r="S135" s="200">
        <v>0</v>
      </c>
      <c r="T135" s="201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02" t="s">
        <v>657</v>
      </c>
      <c r="AT135" s="202" t="s">
        <v>223</v>
      </c>
      <c r="AU135" s="202" t="s">
        <v>84</v>
      </c>
      <c r="AY135" s="19" t="s">
        <v>221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19" t="s">
        <v>82</v>
      </c>
      <c r="BK135" s="203">
        <f>ROUND(I135*H135,2)</f>
        <v>0</v>
      </c>
      <c r="BL135" s="19" t="s">
        <v>657</v>
      </c>
      <c r="BM135" s="202" t="s">
        <v>2138</v>
      </c>
    </row>
    <row r="136" spans="1:47" s="2" customFormat="1" ht="11.25">
      <c r="A136" s="36"/>
      <c r="B136" s="37"/>
      <c r="C136" s="38"/>
      <c r="D136" s="204" t="s">
        <v>229</v>
      </c>
      <c r="E136" s="38"/>
      <c r="F136" s="205" t="s">
        <v>2137</v>
      </c>
      <c r="G136" s="38"/>
      <c r="H136" s="38"/>
      <c r="I136" s="111"/>
      <c r="J136" s="38"/>
      <c r="K136" s="38"/>
      <c r="L136" s="41"/>
      <c r="M136" s="206"/>
      <c r="N136" s="207"/>
      <c r="O136" s="66"/>
      <c r="P136" s="66"/>
      <c r="Q136" s="66"/>
      <c r="R136" s="66"/>
      <c r="S136" s="66"/>
      <c r="T136" s="67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9" t="s">
        <v>229</v>
      </c>
      <c r="AU136" s="19" t="s">
        <v>84</v>
      </c>
    </row>
    <row r="137" spans="1:65" s="2" customFormat="1" ht="21.75" customHeight="1">
      <c r="A137" s="36"/>
      <c r="B137" s="37"/>
      <c r="C137" s="230" t="s">
        <v>351</v>
      </c>
      <c r="D137" s="230" t="s">
        <v>253</v>
      </c>
      <c r="E137" s="231" t="s">
        <v>2139</v>
      </c>
      <c r="F137" s="232" t="s">
        <v>2140</v>
      </c>
      <c r="G137" s="233" t="s">
        <v>167</v>
      </c>
      <c r="H137" s="234">
        <v>2</v>
      </c>
      <c r="I137" s="235"/>
      <c r="J137" s="236">
        <f>ROUND(I137*H137,2)</f>
        <v>0</v>
      </c>
      <c r="K137" s="232" t="s">
        <v>21</v>
      </c>
      <c r="L137" s="237"/>
      <c r="M137" s="238" t="s">
        <v>21</v>
      </c>
      <c r="N137" s="239" t="s">
        <v>45</v>
      </c>
      <c r="O137" s="66"/>
      <c r="P137" s="200">
        <f>O137*H137</f>
        <v>0</v>
      </c>
      <c r="Q137" s="200">
        <v>0</v>
      </c>
      <c r="R137" s="200">
        <f>Q137*H137</f>
        <v>0</v>
      </c>
      <c r="S137" s="200">
        <v>0</v>
      </c>
      <c r="T137" s="201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2" t="s">
        <v>2067</v>
      </c>
      <c r="AT137" s="202" t="s">
        <v>253</v>
      </c>
      <c r="AU137" s="202" t="s">
        <v>84</v>
      </c>
      <c r="AY137" s="19" t="s">
        <v>221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9" t="s">
        <v>82</v>
      </c>
      <c r="BK137" s="203">
        <f>ROUND(I137*H137,2)</f>
        <v>0</v>
      </c>
      <c r="BL137" s="19" t="s">
        <v>657</v>
      </c>
      <c r="BM137" s="202" t="s">
        <v>2141</v>
      </c>
    </row>
    <row r="138" spans="1:47" s="2" customFormat="1" ht="11.25">
      <c r="A138" s="36"/>
      <c r="B138" s="37"/>
      <c r="C138" s="38"/>
      <c r="D138" s="204" t="s">
        <v>229</v>
      </c>
      <c r="E138" s="38"/>
      <c r="F138" s="205" t="s">
        <v>2140</v>
      </c>
      <c r="G138" s="38"/>
      <c r="H138" s="38"/>
      <c r="I138" s="111"/>
      <c r="J138" s="38"/>
      <c r="K138" s="38"/>
      <c r="L138" s="41"/>
      <c r="M138" s="206"/>
      <c r="N138" s="207"/>
      <c r="O138" s="66"/>
      <c r="P138" s="66"/>
      <c r="Q138" s="66"/>
      <c r="R138" s="66"/>
      <c r="S138" s="66"/>
      <c r="T138" s="67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9" t="s">
        <v>229</v>
      </c>
      <c r="AU138" s="19" t="s">
        <v>84</v>
      </c>
    </row>
    <row r="139" spans="1:65" s="2" customFormat="1" ht="16.5" customHeight="1">
      <c r="A139" s="36"/>
      <c r="B139" s="37"/>
      <c r="C139" s="191" t="s">
        <v>365</v>
      </c>
      <c r="D139" s="191" t="s">
        <v>223</v>
      </c>
      <c r="E139" s="192" t="s">
        <v>2142</v>
      </c>
      <c r="F139" s="193" t="s">
        <v>2143</v>
      </c>
      <c r="G139" s="194" t="s">
        <v>167</v>
      </c>
      <c r="H139" s="195">
        <v>2</v>
      </c>
      <c r="I139" s="196"/>
      <c r="J139" s="197">
        <f>ROUND(I139*H139,2)</f>
        <v>0</v>
      </c>
      <c r="K139" s="193" t="s">
        <v>21</v>
      </c>
      <c r="L139" s="41"/>
      <c r="M139" s="198" t="s">
        <v>21</v>
      </c>
      <c r="N139" s="199" t="s">
        <v>45</v>
      </c>
      <c r="O139" s="66"/>
      <c r="P139" s="200">
        <f>O139*H139</f>
        <v>0</v>
      </c>
      <c r="Q139" s="200">
        <v>0</v>
      </c>
      <c r="R139" s="200">
        <f>Q139*H139</f>
        <v>0</v>
      </c>
      <c r="S139" s="200">
        <v>0</v>
      </c>
      <c r="T139" s="201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2" t="s">
        <v>657</v>
      </c>
      <c r="AT139" s="202" t="s">
        <v>223</v>
      </c>
      <c r="AU139" s="202" t="s">
        <v>84</v>
      </c>
      <c r="AY139" s="19" t="s">
        <v>221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9" t="s">
        <v>82</v>
      </c>
      <c r="BK139" s="203">
        <f>ROUND(I139*H139,2)</f>
        <v>0</v>
      </c>
      <c r="BL139" s="19" t="s">
        <v>657</v>
      </c>
      <c r="BM139" s="202" t="s">
        <v>2144</v>
      </c>
    </row>
    <row r="140" spans="1:47" s="2" customFormat="1" ht="11.25">
      <c r="A140" s="36"/>
      <c r="B140" s="37"/>
      <c r="C140" s="38"/>
      <c r="D140" s="204" t="s">
        <v>229</v>
      </c>
      <c r="E140" s="38"/>
      <c r="F140" s="205" t="s">
        <v>2143</v>
      </c>
      <c r="G140" s="38"/>
      <c r="H140" s="38"/>
      <c r="I140" s="111"/>
      <c r="J140" s="38"/>
      <c r="K140" s="38"/>
      <c r="L140" s="41"/>
      <c r="M140" s="206"/>
      <c r="N140" s="207"/>
      <c r="O140" s="66"/>
      <c r="P140" s="66"/>
      <c r="Q140" s="66"/>
      <c r="R140" s="66"/>
      <c r="S140" s="66"/>
      <c r="T140" s="67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9" t="s">
        <v>229</v>
      </c>
      <c r="AU140" s="19" t="s">
        <v>84</v>
      </c>
    </row>
    <row r="141" spans="1:65" s="2" customFormat="1" ht="33" customHeight="1">
      <c r="A141" s="36"/>
      <c r="B141" s="37"/>
      <c r="C141" s="230" t="s">
        <v>371</v>
      </c>
      <c r="D141" s="230" t="s">
        <v>253</v>
      </c>
      <c r="E141" s="231" t="s">
        <v>2145</v>
      </c>
      <c r="F141" s="232" t="s">
        <v>2146</v>
      </c>
      <c r="G141" s="233" t="s">
        <v>167</v>
      </c>
      <c r="H141" s="234">
        <v>2</v>
      </c>
      <c r="I141" s="235"/>
      <c r="J141" s="236">
        <f>ROUND(I141*H141,2)</f>
        <v>0</v>
      </c>
      <c r="K141" s="232" t="s">
        <v>21</v>
      </c>
      <c r="L141" s="237"/>
      <c r="M141" s="238" t="s">
        <v>21</v>
      </c>
      <c r="N141" s="239" t="s">
        <v>45</v>
      </c>
      <c r="O141" s="66"/>
      <c r="P141" s="200">
        <f>O141*H141</f>
        <v>0</v>
      </c>
      <c r="Q141" s="200">
        <v>0</v>
      </c>
      <c r="R141" s="200">
        <f>Q141*H141</f>
        <v>0</v>
      </c>
      <c r="S141" s="200">
        <v>0</v>
      </c>
      <c r="T141" s="201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02" t="s">
        <v>2067</v>
      </c>
      <c r="AT141" s="202" t="s">
        <v>253</v>
      </c>
      <c r="AU141" s="202" t="s">
        <v>84</v>
      </c>
      <c r="AY141" s="19" t="s">
        <v>221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19" t="s">
        <v>82</v>
      </c>
      <c r="BK141" s="203">
        <f>ROUND(I141*H141,2)</f>
        <v>0</v>
      </c>
      <c r="BL141" s="19" t="s">
        <v>657</v>
      </c>
      <c r="BM141" s="202" t="s">
        <v>2147</v>
      </c>
    </row>
    <row r="142" spans="1:47" s="2" customFormat="1" ht="19.5">
      <c r="A142" s="36"/>
      <c r="B142" s="37"/>
      <c r="C142" s="38"/>
      <c r="D142" s="204" t="s">
        <v>229</v>
      </c>
      <c r="E142" s="38"/>
      <c r="F142" s="205" t="s">
        <v>2146</v>
      </c>
      <c r="G142" s="38"/>
      <c r="H142" s="38"/>
      <c r="I142" s="111"/>
      <c r="J142" s="38"/>
      <c r="K142" s="38"/>
      <c r="L142" s="41"/>
      <c r="M142" s="206"/>
      <c r="N142" s="207"/>
      <c r="O142" s="66"/>
      <c r="P142" s="66"/>
      <c r="Q142" s="66"/>
      <c r="R142" s="66"/>
      <c r="S142" s="66"/>
      <c r="T142" s="67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9" t="s">
        <v>229</v>
      </c>
      <c r="AU142" s="19" t="s">
        <v>84</v>
      </c>
    </row>
    <row r="143" spans="1:65" s="2" customFormat="1" ht="16.5" customHeight="1">
      <c r="A143" s="36"/>
      <c r="B143" s="37"/>
      <c r="C143" s="191" t="s">
        <v>377</v>
      </c>
      <c r="D143" s="191" t="s">
        <v>223</v>
      </c>
      <c r="E143" s="192" t="s">
        <v>2148</v>
      </c>
      <c r="F143" s="193" t="s">
        <v>2149</v>
      </c>
      <c r="G143" s="194" t="s">
        <v>167</v>
      </c>
      <c r="H143" s="195">
        <v>2</v>
      </c>
      <c r="I143" s="196"/>
      <c r="J143" s="197">
        <f>ROUND(I143*H143,2)</f>
        <v>0</v>
      </c>
      <c r="K143" s="193" t="s">
        <v>21</v>
      </c>
      <c r="L143" s="41"/>
      <c r="M143" s="198" t="s">
        <v>21</v>
      </c>
      <c r="N143" s="199" t="s">
        <v>45</v>
      </c>
      <c r="O143" s="66"/>
      <c r="P143" s="200">
        <f>O143*H143</f>
        <v>0</v>
      </c>
      <c r="Q143" s="200">
        <v>0</v>
      </c>
      <c r="R143" s="200">
        <f>Q143*H143</f>
        <v>0</v>
      </c>
      <c r="S143" s="200">
        <v>0</v>
      </c>
      <c r="T143" s="201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02" t="s">
        <v>657</v>
      </c>
      <c r="AT143" s="202" t="s">
        <v>223</v>
      </c>
      <c r="AU143" s="202" t="s">
        <v>84</v>
      </c>
      <c r="AY143" s="19" t="s">
        <v>221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19" t="s">
        <v>82</v>
      </c>
      <c r="BK143" s="203">
        <f>ROUND(I143*H143,2)</f>
        <v>0</v>
      </c>
      <c r="BL143" s="19" t="s">
        <v>657</v>
      </c>
      <c r="BM143" s="202" t="s">
        <v>2150</v>
      </c>
    </row>
    <row r="144" spans="1:47" s="2" customFormat="1" ht="11.25">
      <c r="A144" s="36"/>
      <c r="B144" s="37"/>
      <c r="C144" s="38"/>
      <c r="D144" s="204" t="s">
        <v>229</v>
      </c>
      <c r="E144" s="38"/>
      <c r="F144" s="205" t="s">
        <v>2149</v>
      </c>
      <c r="G144" s="38"/>
      <c r="H144" s="38"/>
      <c r="I144" s="111"/>
      <c r="J144" s="38"/>
      <c r="K144" s="38"/>
      <c r="L144" s="41"/>
      <c r="M144" s="206"/>
      <c r="N144" s="207"/>
      <c r="O144" s="66"/>
      <c r="P144" s="66"/>
      <c r="Q144" s="66"/>
      <c r="R144" s="66"/>
      <c r="S144" s="66"/>
      <c r="T144" s="67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9" t="s">
        <v>229</v>
      </c>
      <c r="AU144" s="19" t="s">
        <v>84</v>
      </c>
    </row>
    <row r="145" spans="1:65" s="2" customFormat="1" ht="33" customHeight="1">
      <c r="A145" s="36"/>
      <c r="B145" s="37"/>
      <c r="C145" s="230" t="s">
        <v>382</v>
      </c>
      <c r="D145" s="230" t="s">
        <v>253</v>
      </c>
      <c r="E145" s="231" t="s">
        <v>2151</v>
      </c>
      <c r="F145" s="232" t="s">
        <v>2152</v>
      </c>
      <c r="G145" s="233" t="s">
        <v>167</v>
      </c>
      <c r="H145" s="234">
        <v>1</v>
      </c>
      <c r="I145" s="235"/>
      <c r="J145" s="236">
        <f>ROUND(I145*H145,2)</f>
        <v>0</v>
      </c>
      <c r="K145" s="232" t="s">
        <v>21</v>
      </c>
      <c r="L145" s="237"/>
      <c r="M145" s="238" t="s">
        <v>21</v>
      </c>
      <c r="N145" s="239" t="s">
        <v>45</v>
      </c>
      <c r="O145" s="66"/>
      <c r="P145" s="200">
        <f>O145*H145</f>
        <v>0</v>
      </c>
      <c r="Q145" s="200">
        <v>0</v>
      </c>
      <c r="R145" s="200">
        <f>Q145*H145</f>
        <v>0</v>
      </c>
      <c r="S145" s="200">
        <v>0</v>
      </c>
      <c r="T145" s="201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02" t="s">
        <v>2067</v>
      </c>
      <c r="AT145" s="202" t="s">
        <v>253</v>
      </c>
      <c r="AU145" s="202" t="s">
        <v>84</v>
      </c>
      <c r="AY145" s="19" t="s">
        <v>221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19" t="s">
        <v>82</v>
      </c>
      <c r="BK145" s="203">
        <f>ROUND(I145*H145,2)</f>
        <v>0</v>
      </c>
      <c r="BL145" s="19" t="s">
        <v>657</v>
      </c>
      <c r="BM145" s="202" t="s">
        <v>2153</v>
      </c>
    </row>
    <row r="146" spans="1:47" s="2" customFormat="1" ht="29.25">
      <c r="A146" s="36"/>
      <c r="B146" s="37"/>
      <c r="C146" s="38"/>
      <c r="D146" s="204" t="s">
        <v>229</v>
      </c>
      <c r="E146" s="38"/>
      <c r="F146" s="205" t="s">
        <v>2152</v>
      </c>
      <c r="G146" s="38"/>
      <c r="H146" s="38"/>
      <c r="I146" s="111"/>
      <c r="J146" s="38"/>
      <c r="K146" s="38"/>
      <c r="L146" s="41"/>
      <c r="M146" s="206"/>
      <c r="N146" s="207"/>
      <c r="O146" s="66"/>
      <c r="P146" s="66"/>
      <c r="Q146" s="66"/>
      <c r="R146" s="66"/>
      <c r="S146" s="66"/>
      <c r="T146" s="67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9" t="s">
        <v>229</v>
      </c>
      <c r="AU146" s="19" t="s">
        <v>84</v>
      </c>
    </row>
    <row r="147" spans="1:47" s="2" customFormat="1" ht="195">
      <c r="A147" s="36"/>
      <c r="B147" s="37"/>
      <c r="C147" s="38"/>
      <c r="D147" s="204" t="s">
        <v>406</v>
      </c>
      <c r="E147" s="38"/>
      <c r="F147" s="261" t="s">
        <v>2154</v>
      </c>
      <c r="G147" s="38"/>
      <c r="H147" s="38"/>
      <c r="I147" s="111"/>
      <c r="J147" s="38"/>
      <c r="K147" s="38"/>
      <c r="L147" s="41"/>
      <c r="M147" s="206"/>
      <c r="N147" s="207"/>
      <c r="O147" s="66"/>
      <c r="P147" s="66"/>
      <c r="Q147" s="66"/>
      <c r="R147" s="66"/>
      <c r="S147" s="66"/>
      <c r="T147" s="67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9" t="s">
        <v>406</v>
      </c>
      <c r="AU147" s="19" t="s">
        <v>84</v>
      </c>
    </row>
    <row r="148" spans="1:65" s="2" customFormat="1" ht="16.5" customHeight="1">
      <c r="A148" s="36"/>
      <c r="B148" s="37"/>
      <c r="C148" s="191" t="s">
        <v>388</v>
      </c>
      <c r="D148" s="191" t="s">
        <v>223</v>
      </c>
      <c r="E148" s="192" t="s">
        <v>2155</v>
      </c>
      <c r="F148" s="193" t="s">
        <v>2156</v>
      </c>
      <c r="G148" s="194" t="s">
        <v>167</v>
      </c>
      <c r="H148" s="195">
        <v>1</v>
      </c>
      <c r="I148" s="196"/>
      <c r="J148" s="197">
        <f>ROUND(I148*H148,2)</f>
        <v>0</v>
      </c>
      <c r="K148" s="193" t="s">
        <v>21</v>
      </c>
      <c r="L148" s="41"/>
      <c r="M148" s="198" t="s">
        <v>21</v>
      </c>
      <c r="N148" s="199" t="s">
        <v>45</v>
      </c>
      <c r="O148" s="66"/>
      <c r="P148" s="200">
        <f>O148*H148</f>
        <v>0</v>
      </c>
      <c r="Q148" s="200">
        <v>0</v>
      </c>
      <c r="R148" s="200">
        <f>Q148*H148</f>
        <v>0</v>
      </c>
      <c r="S148" s="200">
        <v>0</v>
      </c>
      <c r="T148" s="201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02" t="s">
        <v>657</v>
      </c>
      <c r="AT148" s="202" t="s">
        <v>223</v>
      </c>
      <c r="AU148" s="202" t="s">
        <v>84</v>
      </c>
      <c r="AY148" s="19" t="s">
        <v>221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9" t="s">
        <v>82</v>
      </c>
      <c r="BK148" s="203">
        <f>ROUND(I148*H148,2)</f>
        <v>0</v>
      </c>
      <c r="BL148" s="19" t="s">
        <v>657</v>
      </c>
      <c r="BM148" s="202" t="s">
        <v>2157</v>
      </c>
    </row>
    <row r="149" spans="1:47" s="2" customFormat="1" ht="11.25">
      <c r="A149" s="36"/>
      <c r="B149" s="37"/>
      <c r="C149" s="38"/>
      <c r="D149" s="204" t="s">
        <v>229</v>
      </c>
      <c r="E149" s="38"/>
      <c r="F149" s="205" t="s">
        <v>2156</v>
      </c>
      <c r="G149" s="38"/>
      <c r="H149" s="38"/>
      <c r="I149" s="111"/>
      <c r="J149" s="38"/>
      <c r="K149" s="38"/>
      <c r="L149" s="41"/>
      <c r="M149" s="206"/>
      <c r="N149" s="207"/>
      <c r="O149" s="66"/>
      <c r="P149" s="66"/>
      <c r="Q149" s="66"/>
      <c r="R149" s="66"/>
      <c r="S149" s="66"/>
      <c r="T149" s="67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9" t="s">
        <v>229</v>
      </c>
      <c r="AU149" s="19" t="s">
        <v>84</v>
      </c>
    </row>
    <row r="150" spans="1:65" s="2" customFormat="1" ht="55.5" customHeight="1">
      <c r="A150" s="36"/>
      <c r="B150" s="37"/>
      <c r="C150" s="230" t="s">
        <v>394</v>
      </c>
      <c r="D150" s="230" t="s">
        <v>253</v>
      </c>
      <c r="E150" s="231" t="s">
        <v>2158</v>
      </c>
      <c r="F150" s="232" t="s">
        <v>2159</v>
      </c>
      <c r="G150" s="233" t="s">
        <v>1926</v>
      </c>
      <c r="H150" s="234">
        <v>7</v>
      </c>
      <c r="I150" s="235"/>
      <c r="J150" s="236">
        <f>ROUND(I150*H150,2)</f>
        <v>0</v>
      </c>
      <c r="K150" s="232" t="s">
        <v>21</v>
      </c>
      <c r="L150" s="237"/>
      <c r="M150" s="238" t="s">
        <v>21</v>
      </c>
      <c r="N150" s="239" t="s">
        <v>45</v>
      </c>
      <c r="O150" s="66"/>
      <c r="P150" s="200">
        <f>O150*H150</f>
        <v>0</v>
      </c>
      <c r="Q150" s="200">
        <v>0</v>
      </c>
      <c r="R150" s="200">
        <f>Q150*H150</f>
        <v>0</v>
      </c>
      <c r="S150" s="200">
        <v>0</v>
      </c>
      <c r="T150" s="201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02" t="s">
        <v>2067</v>
      </c>
      <c r="AT150" s="202" t="s">
        <v>253</v>
      </c>
      <c r="AU150" s="202" t="s">
        <v>84</v>
      </c>
      <c r="AY150" s="19" t="s">
        <v>221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9" t="s">
        <v>82</v>
      </c>
      <c r="BK150" s="203">
        <f>ROUND(I150*H150,2)</f>
        <v>0</v>
      </c>
      <c r="BL150" s="19" t="s">
        <v>657</v>
      </c>
      <c r="BM150" s="202" t="s">
        <v>2160</v>
      </c>
    </row>
    <row r="151" spans="1:47" s="2" customFormat="1" ht="39">
      <c r="A151" s="36"/>
      <c r="B151" s="37"/>
      <c r="C151" s="38"/>
      <c r="D151" s="204" t="s">
        <v>229</v>
      </c>
      <c r="E151" s="38"/>
      <c r="F151" s="205" t="s">
        <v>2159</v>
      </c>
      <c r="G151" s="38"/>
      <c r="H151" s="38"/>
      <c r="I151" s="111"/>
      <c r="J151" s="38"/>
      <c r="K151" s="38"/>
      <c r="L151" s="41"/>
      <c r="M151" s="206"/>
      <c r="N151" s="207"/>
      <c r="O151" s="66"/>
      <c r="P151" s="66"/>
      <c r="Q151" s="66"/>
      <c r="R151" s="66"/>
      <c r="S151" s="66"/>
      <c r="T151" s="67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9" t="s">
        <v>229</v>
      </c>
      <c r="AU151" s="19" t="s">
        <v>84</v>
      </c>
    </row>
    <row r="152" spans="1:65" s="2" customFormat="1" ht="16.5" customHeight="1">
      <c r="A152" s="36"/>
      <c r="B152" s="37"/>
      <c r="C152" s="191" t="s">
        <v>401</v>
      </c>
      <c r="D152" s="191" t="s">
        <v>223</v>
      </c>
      <c r="E152" s="192" t="s">
        <v>2161</v>
      </c>
      <c r="F152" s="193" t="s">
        <v>2162</v>
      </c>
      <c r="G152" s="194" t="s">
        <v>1926</v>
      </c>
      <c r="H152" s="195">
        <v>7</v>
      </c>
      <c r="I152" s="196"/>
      <c r="J152" s="197">
        <f>ROUND(I152*H152,2)</f>
        <v>0</v>
      </c>
      <c r="K152" s="193" t="s">
        <v>21</v>
      </c>
      <c r="L152" s="41"/>
      <c r="M152" s="198" t="s">
        <v>21</v>
      </c>
      <c r="N152" s="199" t="s">
        <v>45</v>
      </c>
      <c r="O152" s="66"/>
      <c r="P152" s="200">
        <f>O152*H152</f>
        <v>0</v>
      </c>
      <c r="Q152" s="200">
        <v>0</v>
      </c>
      <c r="R152" s="200">
        <f>Q152*H152</f>
        <v>0</v>
      </c>
      <c r="S152" s="200">
        <v>0</v>
      </c>
      <c r="T152" s="201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02" t="s">
        <v>657</v>
      </c>
      <c r="AT152" s="202" t="s">
        <v>223</v>
      </c>
      <c r="AU152" s="202" t="s">
        <v>84</v>
      </c>
      <c r="AY152" s="19" t="s">
        <v>221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19" t="s">
        <v>82</v>
      </c>
      <c r="BK152" s="203">
        <f>ROUND(I152*H152,2)</f>
        <v>0</v>
      </c>
      <c r="BL152" s="19" t="s">
        <v>657</v>
      </c>
      <c r="BM152" s="202" t="s">
        <v>2163</v>
      </c>
    </row>
    <row r="153" spans="1:47" s="2" customFormat="1" ht="11.25">
      <c r="A153" s="36"/>
      <c r="B153" s="37"/>
      <c r="C153" s="38"/>
      <c r="D153" s="204" t="s">
        <v>229</v>
      </c>
      <c r="E153" s="38"/>
      <c r="F153" s="205" t="s">
        <v>2162</v>
      </c>
      <c r="G153" s="38"/>
      <c r="H153" s="38"/>
      <c r="I153" s="111"/>
      <c r="J153" s="38"/>
      <c r="K153" s="38"/>
      <c r="L153" s="41"/>
      <c r="M153" s="206"/>
      <c r="N153" s="207"/>
      <c r="O153" s="66"/>
      <c r="P153" s="66"/>
      <c r="Q153" s="66"/>
      <c r="R153" s="66"/>
      <c r="S153" s="66"/>
      <c r="T153" s="67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9" t="s">
        <v>229</v>
      </c>
      <c r="AU153" s="19" t="s">
        <v>84</v>
      </c>
    </row>
    <row r="154" spans="2:63" s="12" customFormat="1" ht="22.9" customHeight="1">
      <c r="B154" s="175"/>
      <c r="C154" s="176"/>
      <c r="D154" s="177" t="s">
        <v>73</v>
      </c>
      <c r="E154" s="189" t="s">
        <v>2164</v>
      </c>
      <c r="F154" s="189" t="s">
        <v>2165</v>
      </c>
      <c r="G154" s="176"/>
      <c r="H154" s="176"/>
      <c r="I154" s="179"/>
      <c r="J154" s="190">
        <f>BK154</f>
        <v>0</v>
      </c>
      <c r="K154" s="176"/>
      <c r="L154" s="181"/>
      <c r="M154" s="182"/>
      <c r="N154" s="183"/>
      <c r="O154" s="183"/>
      <c r="P154" s="184">
        <f>SUM(P155:P170)</f>
        <v>0</v>
      </c>
      <c r="Q154" s="183"/>
      <c r="R154" s="184">
        <f>SUM(R155:R170)</f>
        <v>0</v>
      </c>
      <c r="S154" s="183"/>
      <c r="T154" s="185">
        <f>SUM(T155:T170)</f>
        <v>0</v>
      </c>
      <c r="AR154" s="186" t="s">
        <v>168</v>
      </c>
      <c r="AT154" s="187" t="s">
        <v>73</v>
      </c>
      <c r="AU154" s="187" t="s">
        <v>82</v>
      </c>
      <c r="AY154" s="186" t="s">
        <v>221</v>
      </c>
      <c r="BK154" s="188">
        <f>SUM(BK155:BK170)</f>
        <v>0</v>
      </c>
    </row>
    <row r="155" spans="1:65" s="2" customFormat="1" ht="21.75" customHeight="1">
      <c r="A155" s="36"/>
      <c r="B155" s="37"/>
      <c r="C155" s="230" t="s">
        <v>114</v>
      </c>
      <c r="D155" s="230" t="s">
        <v>253</v>
      </c>
      <c r="E155" s="231" t="s">
        <v>2166</v>
      </c>
      <c r="F155" s="232" t="s">
        <v>2167</v>
      </c>
      <c r="G155" s="233" t="s">
        <v>167</v>
      </c>
      <c r="H155" s="234">
        <v>1</v>
      </c>
      <c r="I155" s="235"/>
      <c r="J155" s="236">
        <f>ROUND(I155*H155,2)</f>
        <v>0</v>
      </c>
      <c r="K155" s="232" t="s">
        <v>21</v>
      </c>
      <c r="L155" s="237"/>
      <c r="M155" s="238" t="s">
        <v>21</v>
      </c>
      <c r="N155" s="239" t="s">
        <v>45</v>
      </c>
      <c r="O155" s="66"/>
      <c r="P155" s="200">
        <f>O155*H155</f>
        <v>0</v>
      </c>
      <c r="Q155" s="200">
        <v>0</v>
      </c>
      <c r="R155" s="200">
        <f>Q155*H155</f>
        <v>0</v>
      </c>
      <c r="S155" s="200">
        <v>0</v>
      </c>
      <c r="T155" s="201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02" t="s">
        <v>2067</v>
      </c>
      <c r="AT155" s="202" t="s">
        <v>253</v>
      </c>
      <c r="AU155" s="202" t="s">
        <v>84</v>
      </c>
      <c r="AY155" s="19" t="s">
        <v>221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19" t="s">
        <v>82</v>
      </c>
      <c r="BK155" s="203">
        <f>ROUND(I155*H155,2)</f>
        <v>0</v>
      </c>
      <c r="BL155" s="19" t="s">
        <v>657</v>
      </c>
      <c r="BM155" s="202" t="s">
        <v>2168</v>
      </c>
    </row>
    <row r="156" spans="1:47" s="2" customFormat="1" ht="19.5">
      <c r="A156" s="36"/>
      <c r="B156" s="37"/>
      <c r="C156" s="38"/>
      <c r="D156" s="204" t="s">
        <v>229</v>
      </c>
      <c r="E156" s="38"/>
      <c r="F156" s="205" t="s">
        <v>2167</v>
      </c>
      <c r="G156" s="38"/>
      <c r="H156" s="38"/>
      <c r="I156" s="111"/>
      <c r="J156" s="38"/>
      <c r="K156" s="38"/>
      <c r="L156" s="41"/>
      <c r="M156" s="206"/>
      <c r="N156" s="207"/>
      <c r="O156" s="66"/>
      <c r="P156" s="66"/>
      <c r="Q156" s="66"/>
      <c r="R156" s="66"/>
      <c r="S156" s="66"/>
      <c r="T156" s="67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9" t="s">
        <v>229</v>
      </c>
      <c r="AU156" s="19" t="s">
        <v>84</v>
      </c>
    </row>
    <row r="157" spans="1:65" s="2" customFormat="1" ht="16.5" customHeight="1">
      <c r="A157" s="36"/>
      <c r="B157" s="37"/>
      <c r="C157" s="191" t="s">
        <v>413</v>
      </c>
      <c r="D157" s="191" t="s">
        <v>223</v>
      </c>
      <c r="E157" s="192" t="s">
        <v>2169</v>
      </c>
      <c r="F157" s="193" t="s">
        <v>2170</v>
      </c>
      <c r="G157" s="194" t="s">
        <v>167</v>
      </c>
      <c r="H157" s="195">
        <v>1</v>
      </c>
      <c r="I157" s="196"/>
      <c r="J157" s="197">
        <f>ROUND(I157*H157,2)</f>
        <v>0</v>
      </c>
      <c r="K157" s="193" t="s">
        <v>21</v>
      </c>
      <c r="L157" s="41"/>
      <c r="M157" s="198" t="s">
        <v>21</v>
      </c>
      <c r="N157" s="199" t="s">
        <v>45</v>
      </c>
      <c r="O157" s="66"/>
      <c r="P157" s="200">
        <f>O157*H157</f>
        <v>0</v>
      </c>
      <c r="Q157" s="200">
        <v>0</v>
      </c>
      <c r="R157" s="200">
        <f>Q157*H157</f>
        <v>0</v>
      </c>
      <c r="S157" s="200">
        <v>0</v>
      </c>
      <c r="T157" s="201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02" t="s">
        <v>657</v>
      </c>
      <c r="AT157" s="202" t="s">
        <v>223</v>
      </c>
      <c r="AU157" s="202" t="s">
        <v>84</v>
      </c>
      <c r="AY157" s="19" t="s">
        <v>221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19" t="s">
        <v>82</v>
      </c>
      <c r="BK157" s="203">
        <f>ROUND(I157*H157,2)</f>
        <v>0</v>
      </c>
      <c r="BL157" s="19" t="s">
        <v>657</v>
      </c>
      <c r="BM157" s="202" t="s">
        <v>2171</v>
      </c>
    </row>
    <row r="158" spans="1:47" s="2" customFormat="1" ht="11.25">
      <c r="A158" s="36"/>
      <c r="B158" s="37"/>
      <c r="C158" s="38"/>
      <c r="D158" s="204" t="s">
        <v>229</v>
      </c>
      <c r="E158" s="38"/>
      <c r="F158" s="205" t="s">
        <v>2170</v>
      </c>
      <c r="G158" s="38"/>
      <c r="H158" s="38"/>
      <c r="I158" s="111"/>
      <c r="J158" s="38"/>
      <c r="K158" s="38"/>
      <c r="L158" s="41"/>
      <c r="M158" s="206"/>
      <c r="N158" s="207"/>
      <c r="O158" s="66"/>
      <c r="P158" s="66"/>
      <c r="Q158" s="66"/>
      <c r="R158" s="66"/>
      <c r="S158" s="66"/>
      <c r="T158" s="67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9" t="s">
        <v>229</v>
      </c>
      <c r="AU158" s="19" t="s">
        <v>84</v>
      </c>
    </row>
    <row r="159" spans="1:65" s="2" customFormat="1" ht="16.5" customHeight="1">
      <c r="A159" s="36"/>
      <c r="B159" s="37"/>
      <c r="C159" s="230" t="s">
        <v>418</v>
      </c>
      <c r="D159" s="230" t="s">
        <v>253</v>
      </c>
      <c r="E159" s="231" t="s">
        <v>2172</v>
      </c>
      <c r="F159" s="232" t="s">
        <v>2173</v>
      </c>
      <c r="G159" s="233" t="s">
        <v>167</v>
      </c>
      <c r="H159" s="234">
        <v>1</v>
      </c>
      <c r="I159" s="235"/>
      <c r="J159" s="236">
        <f>ROUND(I159*H159,2)</f>
        <v>0</v>
      </c>
      <c r="K159" s="232" t="s">
        <v>21</v>
      </c>
      <c r="L159" s="237"/>
      <c r="M159" s="238" t="s">
        <v>21</v>
      </c>
      <c r="N159" s="239" t="s">
        <v>45</v>
      </c>
      <c r="O159" s="66"/>
      <c r="P159" s="200">
        <f>O159*H159</f>
        <v>0</v>
      </c>
      <c r="Q159" s="200">
        <v>0</v>
      </c>
      <c r="R159" s="200">
        <f>Q159*H159</f>
        <v>0</v>
      </c>
      <c r="S159" s="200">
        <v>0</v>
      </c>
      <c r="T159" s="201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02" t="s">
        <v>2067</v>
      </c>
      <c r="AT159" s="202" t="s">
        <v>253</v>
      </c>
      <c r="AU159" s="202" t="s">
        <v>84</v>
      </c>
      <c r="AY159" s="19" t="s">
        <v>221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19" t="s">
        <v>82</v>
      </c>
      <c r="BK159" s="203">
        <f>ROUND(I159*H159,2)</f>
        <v>0</v>
      </c>
      <c r="BL159" s="19" t="s">
        <v>657</v>
      </c>
      <c r="BM159" s="202" t="s">
        <v>2174</v>
      </c>
    </row>
    <row r="160" spans="1:47" s="2" customFormat="1" ht="11.25">
      <c r="A160" s="36"/>
      <c r="B160" s="37"/>
      <c r="C160" s="38"/>
      <c r="D160" s="204" t="s">
        <v>229</v>
      </c>
      <c r="E160" s="38"/>
      <c r="F160" s="205" t="s">
        <v>2173</v>
      </c>
      <c r="G160" s="38"/>
      <c r="H160" s="38"/>
      <c r="I160" s="111"/>
      <c r="J160" s="38"/>
      <c r="K160" s="38"/>
      <c r="L160" s="41"/>
      <c r="M160" s="206"/>
      <c r="N160" s="207"/>
      <c r="O160" s="66"/>
      <c r="P160" s="66"/>
      <c r="Q160" s="66"/>
      <c r="R160" s="66"/>
      <c r="S160" s="66"/>
      <c r="T160" s="67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9" t="s">
        <v>229</v>
      </c>
      <c r="AU160" s="19" t="s">
        <v>84</v>
      </c>
    </row>
    <row r="161" spans="1:65" s="2" customFormat="1" ht="16.5" customHeight="1">
      <c r="A161" s="36"/>
      <c r="B161" s="37"/>
      <c r="C161" s="191" t="s">
        <v>423</v>
      </c>
      <c r="D161" s="191" t="s">
        <v>223</v>
      </c>
      <c r="E161" s="192" t="s">
        <v>2175</v>
      </c>
      <c r="F161" s="193" t="s">
        <v>2176</v>
      </c>
      <c r="G161" s="194" t="s">
        <v>167</v>
      </c>
      <c r="H161" s="195">
        <v>1</v>
      </c>
      <c r="I161" s="196"/>
      <c r="J161" s="197">
        <f>ROUND(I161*H161,2)</f>
        <v>0</v>
      </c>
      <c r="K161" s="193" t="s">
        <v>21</v>
      </c>
      <c r="L161" s="41"/>
      <c r="M161" s="198" t="s">
        <v>21</v>
      </c>
      <c r="N161" s="199" t="s">
        <v>45</v>
      </c>
      <c r="O161" s="66"/>
      <c r="P161" s="200">
        <f>O161*H161</f>
        <v>0</v>
      </c>
      <c r="Q161" s="200">
        <v>0</v>
      </c>
      <c r="R161" s="200">
        <f>Q161*H161</f>
        <v>0</v>
      </c>
      <c r="S161" s="200">
        <v>0</v>
      </c>
      <c r="T161" s="201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02" t="s">
        <v>657</v>
      </c>
      <c r="AT161" s="202" t="s">
        <v>223</v>
      </c>
      <c r="AU161" s="202" t="s">
        <v>84</v>
      </c>
      <c r="AY161" s="19" t="s">
        <v>221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19" t="s">
        <v>82</v>
      </c>
      <c r="BK161" s="203">
        <f>ROUND(I161*H161,2)</f>
        <v>0</v>
      </c>
      <c r="BL161" s="19" t="s">
        <v>657</v>
      </c>
      <c r="BM161" s="202" t="s">
        <v>2177</v>
      </c>
    </row>
    <row r="162" spans="1:47" s="2" customFormat="1" ht="11.25">
      <c r="A162" s="36"/>
      <c r="B162" s="37"/>
      <c r="C162" s="38"/>
      <c r="D162" s="204" t="s">
        <v>229</v>
      </c>
      <c r="E162" s="38"/>
      <c r="F162" s="205" t="s">
        <v>2176</v>
      </c>
      <c r="G162" s="38"/>
      <c r="H162" s="38"/>
      <c r="I162" s="111"/>
      <c r="J162" s="38"/>
      <c r="K162" s="38"/>
      <c r="L162" s="41"/>
      <c r="M162" s="206"/>
      <c r="N162" s="207"/>
      <c r="O162" s="66"/>
      <c r="P162" s="66"/>
      <c r="Q162" s="66"/>
      <c r="R162" s="66"/>
      <c r="S162" s="66"/>
      <c r="T162" s="67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9" t="s">
        <v>229</v>
      </c>
      <c r="AU162" s="19" t="s">
        <v>84</v>
      </c>
    </row>
    <row r="163" spans="1:65" s="2" customFormat="1" ht="16.5" customHeight="1">
      <c r="A163" s="36"/>
      <c r="B163" s="37"/>
      <c r="C163" s="230" t="s">
        <v>429</v>
      </c>
      <c r="D163" s="230" t="s">
        <v>253</v>
      </c>
      <c r="E163" s="231" t="s">
        <v>2178</v>
      </c>
      <c r="F163" s="232" t="s">
        <v>2179</v>
      </c>
      <c r="G163" s="233" t="s">
        <v>167</v>
      </c>
      <c r="H163" s="234">
        <v>1</v>
      </c>
      <c r="I163" s="235"/>
      <c r="J163" s="236">
        <f>ROUND(I163*H163,2)</f>
        <v>0</v>
      </c>
      <c r="K163" s="232" t="s">
        <v>21</v>
      </c>
      <c r="L163" s="237"/>
      <c r="M163" s="238" t="s">
        <v>21</v>
      </c>
      <c r="N163" s="239" t="s">
        <v>45</v>
      </c>
      <c r="O163" s="66"/>
      <c r="P163" s="200">
        <f>O163*H163</f>
        <v>0</v>
      </c>
      <c r="Q163" s="200">
        <v>0</v>
      </c>
      <c r="R163" s="200">
        <f>Q163*H163</f>
        <v>0</v>
      </c>
      <c r="S163" s="200">
        <v>0</v>
      </c>
      <c r="T163" s="201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02" t="s">
        <v>2067</v>
      </c>
      <c r="AT163" s="202" t="s">
        <v>253</v>
      </c>
      <c r="AU163" s="202" t="s">
        <v>84</v>
      </c>
      <c r="AY163" s="19" t="s">
        <v>221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19" t="s">
        <v>82</v>
      </c>
      <c r="BK163" s="203">
        <f>ROUND(I163*H163,2)</f>
        <v>0</v>
      </c>
      <c r="BL163" s="19" t="s">
        <v>657</v>
      </c>
      <c r="BM163" s="202" t="s">
        <v>2180</v>
      </c>
    </row>
    <row r="164" spans="1:47" s="2" customFormat="1" ht="11.25">
      <c r="A164" s="36"/>
      <c r="B164" s="37"/>
      <c r="C164" s="38"/>
      <c r="D164" s="204" t="s">
        <v>229</v>
      </c>
      <c r="E164" s="38"/>
      <c r="F164" s="205" t="s">
        <v>2179</v>
      </c>
      <c r="G164" s="38"/>
      <c r="H164" s="38"/>
      <c r="I164" s="111"/>
      <c r="J164" s="38"/>
      <c r="K164" s="38"/>
      <c r="L164" s="41"/>
      <c r="M164" s="206"/>
      <c r="N164" s="207"/>
      <c r="O164" s="66"/>
      <c r="P164" s="66"/>
      <c r="Q164" s="66"/>
      <c r="R164" s="66"/>
      <c r="S164" s="66"/>
      <c r="T164" s="67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9" t="s">
        <v>229</v>
      </c>
      <c r="AU164" s="19" t="s">
        <v>84</v>
      </c>
    </row>
    <row r="165" spans="1:65" s="2" customFormat="1" ht="16.5" customHeight="1">
      <c r="A165" s="36"/>
      <c r="B165" s="37"/>
      <c r="C165" s="191" t="s">
        <v>435</v>
      </c>
      <c r="D165" s="191" t="s">
        <v>223</v>
      </c>
      <c r="E165" s="192" t="s">
        <v>2181</v>
      </c>
      <c r="F165" s="193" t="s">
        <v>2182</v>
      </c>
      <c r="G165" s="194" t="s">
        <v>167</v>
      </c>
      <c r="H165" s="195">
        <v>1</v>
      </c>
      <c r="I165" s="196"/>
      <c r="J165" s="197">
        <f>ROUND(I165*H165,2)</f>
        <v>0</v>
      </c>
      <c r="K165" s="193" t="s">
        <v>21</v>
      </c>
      <c r="L165" s="41"/>
      <c r="M165" s="198" t="s">
        <v>21</v>
      </c>
      <c r="N165" s="199" t="s">
        <v>45</v>
      </c>
      <c r="O165" s="66"/>
      <c r="P165" s="200">
        <f>O165*H165</f>
        <v>0</v>
      </c>
      <c r="Q165" s="200">
        <v>0</v>
      </c>
      <c r="R165" s="200">
        <f>Q165*H165</f>
        <v>0</v>
      </c>
      <c r="S165" s="200">
        <v>0</v>
      </c>
      <c r="T165" s="201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02" t="s">
        <v>657</v>
      </c>
      <c r="AT165" s="202" t="s">
        <v>223</v>
      </c>
      <c r="AU165" s="202" t="s">
        <v>84</v>
      </c>
      <c r="AY165" s="19" t="s">
        <v>221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19" t="s">
        <v>82</v>
      </c>
      <c r="BK165" s="203">
        <f>ROUND(I165*H165,2)</f>
        <v>0</v>
      </c>
      <c r="BL165" s="19" t="s">
        <v>657</v>
      </c>
      <c r="BM165" s="202" t="s">
        <v>2183</v>
      </c>
    </row>
    <row r="166" spans="1:47" s="2" customFormat="1" ht="11.25">
      <c r="A166" s="36"/>
      <c r="B166" s="37"/>
      <c r="C166" s="38"/>
      <c r="D166" s="204" t="s">
        <v>229</v>
      </c>
      <c r="E166" s="38"/>
      <c r="F166" s="205" t="s">
        <v>2182</v>
      </c>
      <c r="G166" s="38"/>
      <c r="H166" s="38"/>
      <c r="I166" s="111"/>
      <c r="J166" s="38"/>
      <c r="K166" s="38"/>
      <c r="L166" s="41"/>
      <c r="M166" s="206"/>
      <c r="N166" s="207"/>
      <c r="O166" s="66"/>
      <c r="P166" s="66"/>
      <c r="Q166" s="66"/>
      <c r="R166" s="66"/>
      <c r="S166" s="66"/>
      <c r="T166" s="67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9" t="s">
        <v>229</v>
      </c>
      <c r="AU166" s="19" t="s">
        <v>84</v>
      </c>
    </row>
    <row r="167" spans="1:65" s="2" customFormat="1" ht="55.5" customHeight="1">
      <c r="A167" s="36"/>
      <c r="B167" s="37"/>
      <c r="C167" s="230" t="s">
        <v>449</v>
      </c>
      <c r="D167" s="230" t="s">
        <v>253</v>
      </c>
      <c r="E167" s="231" t="s">
        <v>2184</v>
      </c>
      <c r="F167" s="232" t="s">
        <v>2185</v>
      </c>
      <c r="G167" s="233" t="s">
        <v>1926</v>
      </c>
      <c r="H167" s="234">
        <v>6</v>
      </c>
      <c r="I167" s="235"/>
      <c r="J167" s="236">
        <f>ROUND(I167*H167,2)</f>
        <v>0</v>
      </c>
      <c r="K167" s="232" t="s">
        <v>21</v>
      </c>
      <c r="L167" s="237"/>
      <c r="M167" s="238" t="s">
        <v>21</v>
      </c>
      <c r="N167" s="239" t="s">
        <v>45</v>
      </c>
      <c r="O167" s="66"/>
      <c r="P167" s="200">
        <f>O167*H167</f>
        <v>0</v>
      </c>
      <c r="Q167" s="200">
        <v>0</v>
      </c>
      <c r="R167" s="200">
        <f>Q167*H167</f>
        <v>0</v>
      </c>
      <c r="S167" s="200">
        <v>0</v>
      </c>
      <c r="T167" s="201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02" t="s">
        <v>2067</v>
      </c>
      <c r="AT167" s="202" t="s">
        <v>253</v>
      </c>
      <c r="AU167" s="202" t="s">
        <v>84</v>
      </c>
      <c r="AY167" s="19" t="s">
        <v>221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19" t="s">
        <v>82</v>
      </c>
      <c r="BK167" s="203">
        <f>ROUND(I167*H167,2)</f>
        <v>0</v>
      </c>
      <c r="BL167" s="19" t="s">
        <v>657</v>
      </c>
      <c r="BM167" s="202" t="s">
        <v>2186</v>
      </c>
    </row>
    <row r="168" spans="1:47" s="2" customFormat="1" ht="39">
      <c r="A168" s="36"/>
      <c r="B168" s="37"/>
      <c r="C168" s="38"/>
      <c r="D168" s="204" t="s">
        <v>229</v>
      </c>
      <c r="E168" s="38"/>
      <c r="F168" s="205" t="s">
        <v>2185</v>
      </c>
      <c r="G168" s="38"/>
      <c r="H168" s="38"/>
      <c r="I168" s="111"/>
      <c r="J168" s="38"/>
      <c r="K168" s="38"/>
      <c r="L168" s="41"/>
      <c r="M168" s="206"/>
      <c r="N168" s="207"/>
      <c r="O168" s="66"/>
      <c r="P168" s="66"/>
      <c r="Q168" s="66"/>
      <c r="R168" s="66"/>
      <c r="S168" s="66"/>
      <c r="T168" s="67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T168" s="19" t="s">
        <v>229</v>
      </c>
      <c r="AU168" s="19" t="s">
        <v>84</v>
      </c>
    </row>
    <row r="169" spans="1:65" s="2" customFormat="1" ht="16.5" customHeight="1">
      <c r="A169" s="36"/>
      <c r="B169" s="37"/>
      <c r="C169" s="191" t="s">
        <v>465</v>
      </c>
      <c r="D169" s="191" t="s">
        <v>223</v>
      </c>
      <c r="E169" s="192" t="s">
        <v>2187</v>
      </c>
      <c r="F169" s="193" t="s">
        <v>2188</v>
      </c>
      <c r="G169" s="194" t="s">
        <v>1926</v>
      </c>
      <c r="H169" s="195">
        <v>6</v>
      </c>
      <c r="I169" s="196"/>
      <c r="J169" s="197">
        <f>ROUND(I169*H169,2)</f>
        <v>0</v>
      </c>
      <c r="K169" s="193" t="s">
        <v>21</v>
      </c>
      <c r="L169" s="41"/>
      <c r="M169" s="198" t="s">
        <v>21</v>
      </c>
      <c r="N169" s="199" t="s">
        <v>45</v>
      </c>
      <c r="O169" s="66"/>
      <c r="P169" s="200">
        <f>O169*H169</f>
        <v>0</v>
      </c>
      <c r="Q169" s="200">
        <v>0</v>
      </c>
      <c r="R169" s="200">
        <f>Q169*H169</f>
        <v>0</v>
      </c>
      <c r="S169" s="200">
        <v>0</v>
      </c>
      <c r="T169" s="201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02" t="s">
        <v>657</v>
      </c>
      <c r="AT169" s="202" t="s">
        <v>223</v>
      </c>
      <c r="AU169" s="202" t="s">
        <v>84</v>
      </c>
      <c r="AY169" s="19" t="s">
        <v>221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19" t="s">
        <v>82</v>
      </c>
      <c r="BK169" s="203">
        <f>ROUND(I169*H169,2)</f>
        <v>0</v>
      </c>
      <c r="BL169" s="19" t="s">
        <v>657</v>
      </c>
      <c r="BM169" s="202" t="s">
        <v>2189</v>
      </c>
    </row>
    <row r="170" spans="1:47" s="2" customFormat="1" ht="11.25">
      <c r="A170" s="36"/>
      <c r="B170" s="37"/>
      <c r="C170" s="38"/>
      <c r="D170" s="204" t="s">
        <v>229</v>
      </c>
      <c r="E170" s="38"/>
      <c r="F170" s="205" t="s">
        <v>2188</v>
      </c>
      <c r="G170" s="38"/>
      <c r="H170" s="38"/>
      <c r="I170" s="111"/>
      <c r="J170" s="38"/>
      <c r="K170" s="38"/>
      <c r="L170" s="41"/>
      <c r="M170" s="206"/>
      <c r="N170" s="207"/>
      <c r="O170" s="66"/>
      <c r="P170" s="66"/>
      <c r="Q170" s="66"/>
      <c r="R170" s="66"/>
      <c r="S170" s="66"/>
      <c r="T170" s="67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9" t="s">
        <v>229</v>
      </c>
      <c r="AU170" s="19" t="s">
        <v>84</v>
      </c>
    </row>
    <row r="171" spans="2:63" s="12" customFormat="1" ht="22.9" customHeight="1">
      <c r="B171" s="175"/>
      <c r="C171" s="176"/>
      <c r="D171" s="177" t="s">
        <v>73</v>
      </c>
      <c r="E171" s="189" t="s">
        <v>2190</v>
      </c>
      <c r="F171" s="189" t="s">
        <v>2191</v>
      </c>
      <c r="G171" s="176"/>
      <c r="H171" s="176"/>
      <c r="I171" s="179"/>
      <c r="J171" s="190">
        <f>BK171</f>
        <v>0</v>
      </c>
      <c r="K171" s="176"/>
      <c r="L171" s="181"/>
      <c r="M171" s="182"/>
      <c r="N171" s="183"/>
      <c r="O171" s="183"/>
      <c r="P171" s="184">
        <f>SUM(P172:P187)</f>
        <v>0</v>
      </c>
      <c r="Q171" s="183"/>
      <c r="R171" s="184">
        <f>SUM(R172:R187)</f>
        <v>0</v>
      </c>
      <c r="S171" s="183"/>
      <c r="T171" s="185">
        <f>SUM(T172:T187)</f>
        <v>0</v>
      </c>
      <c r="AR171" s="186" t="s">
        <v>168</v>
      </c>
      <c r="AT171" s="187" t="s">
        <v>73</v>
      </c>
      <c r="AU171" s="187" t="s">
        <v>82</v>
      </c>
      <c r="AY171" s="186" t="s">
        <v>221</v>
      </c>
      <c r="BK171" s="188">
        <f>SUM(BK172:BK187)</f>
        <v>0</v>
      </c>
    </row>
    <row r="172" spans="1:65" s="2" customFormat="1" ht="33" customHeight="1">
      <c r="A172" s="36"/>
      <c r="B172" s="37"/>
      <c r="C172" s="230" t="s">
        <v>473</v>
      </c>
      <c r="D172" s="230" t="s">
        <v>253</v>
      </c>
      <c r="E172" s="231" t="s">
        <v>2192</v>
      </c>
      <c r="F172" s="232" t="s">
        <v>2193</v>
      </c>
      <c r="G172" s="233" t="s">
        <v>108</v>
      </c>
      <c r="H172" s="234">
        <v>8</v>
      </c>
      <c r="I172" s="235"/>
      <c r="J172" s="236">
        <f>ROUND(I172*H172,2)</f>
        <v>0</v>
      </c>
      <c r="K172" s="232" t="s">
        <v>21</v>
      </c>
      <c r="L172" s="237"/>
      <c r="M172" s="238" t="s">
        <v>21</v>
      </c>
      <c r="N172" s="239" t="s">
        <v>45</v>
      </c>
      <c r="O172" s="66"/>
      <c r="P172" s="200">
        <f>O172*H172</f>
        <v>0</v>
      </c>
      <c r="Q172" s="200">
        <v>0</v>
      </c>
      <c r="R172" s="200">
        <f>Q172*H172</f>
        <v>0</v>
      </c>
      <c r="S172" s="200">
        <v>0</v>
      </c>
      <c r="T172" s="201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02" t="s">
        <v>2067</v>
      </c>
      <c r="AT172" s="202" t="s">
        <v>253</v>
      </c>
      <c r="AU172" s="202" t="s">
        <v>84</v>
      </c>
      <c r="AY172" s="19" t="s">
        <v>221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19" t="s">
        <v>82</v>
      </c>
      <c r="BK172" s="203">
        <f>ROUND(I172*H172,2)</f>
        <v>0</v>
      </c>
      <c r="BL172" s="19" t="s">
        <v>657</v>
      </c>
      <c r="BM172" s="202" t="s">
        <v>2194</v>
      </c>
    </row>
    <row r="173" spans="1:47" s="2" customFormat="1" ht="19.5">
      <c r="A173" s="36"/>
      <c r="B173" s="37"/>
      <c r="C173" s="38"/>
      <c r="D173" s="204" t="s">
        <v>229</v>
      </c>
      <c r="E173" s="38"/>
      <c r="F173" s="205" t="s">
        <v>2193</v>
      </c>
      <c r="G173" s="38"/>
      <c r="H173" s="38"/>
      <c r="I173" s="111"/>
      <c r="J173" s="38"/>
      <c r="K173" s="38"/>
      <c r="L173" s="41"/>
      <c r="M173" s="206"/>
      <c r="N173" s="207"/>
      <c r="O173" s="66"/>
      <c r="P173" s="66"/>
      <c r="Q173" s="66"/>
      <c r="R173" s="66"/>
      <c r="S173" s="66"/>
      <c r="T173" s="67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9" t="s">
        <v>229</v>
      </c>
      <c r="AU173" s="19" t="s">
        <v>84</v>
      </c>
    </row>
    <row r="174" spans="1:65" s="2" customFormat="1" ht="16.5" customHeight="1">
      <c r="A174" s="36"/>
      <c r="B174" s="37"/>
      <c r="C174" s="191" t="s">
        <v>479</v>
      </c>
      <c r="D174" s="191" t="s">
        <v>223</v>
      </c>
      <c r="E174" s="192" t="s">
        <v>2195</v>
      </c>
      <c r="F174" s="193" t="s">
        <v>2196</v>
      </c>
      <c r="G174" s="194" t="s">
        <v>108</v>
      </c>
      <c r="H174" s="195">
        <v>8</v>
      </c>
      <c r="I174" s="196"/>
      <c r="J174" s="197">
        <f>ROUND(I174*H174,2)</f>
        <v>0</v>
      </c>
      <c r="K174" s="193" t="s">
        <v>21</v>
      </c>
      <c r="L174" s="41"/>
      <c r="M174" s="198" t="s">
        <v>21</v>
      </c>
      <c r="N174" s="199" t="s">
        <v>45</v>
      </c>
      <c r="O174" s="66"/>
      <c r="P174" s="200">
        <f>O174*H174</f>
        <v>0</v>
      </c>
      <c r="Q174" s="200">
        <v>0</v>
      </c>
      <c r="R174" s="200">
        <f>Q174*H174</f>
        <v>0</v>
      </c>
      <c r="S174" s="200">
        <v>0</v>
      </c>
      <c r="T174" s="201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02" t="s">
        <v>657</v>
      </c>
      <c r="AT174" s="202" t="s">
        <v>223</v>
      </c>
      <c r="AU174" s="202" t="s">
        <v>84</v>
      </c>
      <c r="AY174" s="19" t="s">
        <v>221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19" t="s">
        <v>82</v>
      </c>
      <c r="BK174" s="203">
        <f>ROUND(I174*H174,2)</f>
        <v>0</v>
      </c>
      <c r="BL174" s="19" t="s">
        <v>657</v>
      </c>
      <c r="BM174" s="202" t="s">
        <v>2197</v>
      </c>
    </row>
    <row r="175" spans="1:47" s="2" customFormat="1" ht="11.25">
      <c r="A175" s="36"/>
      <c r="B175" s="37"/>
      <c r="C175" s="38"/>
      <c r="D175" s="204" t="s">
        <v>229</v>
      </c>
      <c r="E175" s="38"/>
      <c r="F175" s="205" t="s">
        <v>2196</v>
      </c>
      <c r="G175" s="38"/>
      <c r="H175" s="38"/>
      <c r="I175" s="111"/>
      <c r="J175" s="38"/>
      <c r="K175" s="38"/>
      <c r="L175" s="41"/>
      <c r="M175" s="206"/>
      <c r="N175" s="207"/>
      <c r="O175" s="66"/>
      <c r="P175" s="66"/>
      <c r="Q175" s="66"/>
      <c r="R175" s="66"/>
      <c r="S175" s="66"/>
      <c r="T175" s="67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T175" s="19" t="s">
        <v>229</v>
      </c>
      <c r="AU175" s="19" t="s">
        <v>84</v>
      </c>
    </row>
    <row r="176" spans="1:65" s="2" customFormat="1" ht="33" customHeight="1">
      <c r="A176" s="36"/>
      <c r="B176" s="37"/>
      <c r="C176" s="230" t="s">
        <v>489</v>
      </c>
      <c r="D176" s="230" t="s">
        <v>253</v>
      </c>
      <c r="E176" s="231" t="s">
        <v>2198</v>
      </c>
      <c r="F176" s="232" t="s">
        <v>2199</v>
      </c>
      <c r="G176" s="233" t="s">
        <v>108</v>
      </c>
      <c r="H176" s="234">
        <v>6</v>
      </c>
      <c r="I176" s="235"/>
      <c r="J176" s="236">
        <f>ROUND(I176*H176,2)</f>
        <v>0</v>
      </c>
      <c r="K176" s="232" t="s">
        <v>21</v>
      </c>
      <c r="L176" s="237"/>
      <c r="M176" s="238" t="s">
        <v>21</v>
      </c>
      <c r="N176" s="239" t="s">
        <v>45</v>
      </c>
      <c r="O176" s="66"/>
      <c r="P176" s="200">
        <f>O176*H176</f>
        <v>0</v>
      </c>
      <c r="Q176" s="200">
        <v>0</v>
      </c>
      <c r="R176" s="200">
        <f>Q176*H176</f>
        <v>0</v>
      </c>
      <c r="S176" s="200">
        <v>0</v>
      </c>
      <c r="T176" s="201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02" t="s">
        <v>2067</v>
      </c>
      <c r="AT176" s="202" t="s">
        <v>253</v>
      </c>
      <c r="AU176" s="202" t="s">
        <v>84</v>
      </c>
      <c r="AY176" s="19" t="s">
        <v>221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19" t="s">
        <v>82</v>
      </c>
      <c r="BK176" s="203">
        <f>ROUND(I176*H176,2)</f>
        <v>0</v>
      </c>
      <c r="BL176" s="19" t="s">
        <v>657</v>
      </c>
      <c r="BM176" s="202" t="s">
        <v>2200</v>
      </c>
    </row>
    <row r="177" spans="1:47" s="2" customFormat="1" ht="19.5">
      <c r="A177" s="36"/>
      <c r="B177" s="37"/>
      <c r="C177" s="38"/>
      <c r="D177" s="204" t="s">
        <v>229</v>
      </c>
      <c r="E177" s="38"/>
      <c r="F177" s="205" t="s">
        <v>2199</v>
      </c>
      <c r="G177" s="38"/>
      <c r="H177" s="38"/>
      <c r="I177" s="111"/>
      <c r="J177" s="38"/>
      <c r="K177" s="38"/>
      <c r="L177" s="41"/>
      <c r="M177" s="206"/>
      <c r="N177" s="207"/>
      <c r="O177" s="66"/>
      <c r="P177" s="66"/>
      <c r="Q177" s="66"/>
      <c r="R177" s="66"/>
      <c r="S177" s="66"/>
      <c r="T177" s="67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9" t="s">
        <v>229</v>
      </c>
      <c r="AU177" s="19" t="s">
        <v>84</v>
      </c>
    </row>
    <row r="178" spans="1:65" s="2" customFormat="1" ht="16.5" customHeight="1">
      <c r="A178" s="36"/>
      <c r="B178" s="37"/>
      <c r="C178" s="191" t="s">
        <v>499</v>
      </c>
      <c r="D178" s="191" t="s">
        <v>223</v>
      </c>
      <c r="E178" s="192" t="s">
        <v>2201</v>
      </c>
      <c r="F178" s="193" t="s">
        <v>2202</v>
      </c>
      <c r="G178" s="194" t="s">
        <v>108</v>
      </c>
      <c r="H178" s="195">
        <v>6</v>
      </c>
      <c r="I178" s="196"/>
      <c r="J178" s="197">
        <f>ROUND(I178*H178,2)</f>
        <v>0</v>
      </c>
      <c r="K178" s="193" t="s">
        <v>21</v>
      </c>
      <c r="L178" s="41"/>
      <c r="M178" s="198" t="s">
        <v>21</v>
      </c>
      <c r="N178" s="199" t="s">
        <v>45</v>
      </c>
      <c r="O178" s="66"/>
      <c r="P178" s="200">
        <f>O178*H178</f>
        <v>0</v>
      </c>
      <c r="Q178" s="200">
        <v>0</v>
      </c>
      <c r="R178" s="200">
        <f>Q178*H178</f>
        <v>0</v>
      </c>
      <c r="S178" s="200">
        <v>0</v>
      </c>
      <c r="T178" s="201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02" t="s">
        <v>657</v>
      </c>
      <c r="AT178" s="202" t="s">
        <v>223</v>
      </c>
      <c r="AU178" s="202" t="s">
        <v>84</v>
      </c>
      <c r="AY178" s="19" t="s">
        <v>221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19" t="s">
        <v>82</v>
      </c>
      <c r="BK178" s="203">
        <f>ROUND(I178*H178,2)</f>
        <v>0</v>
      </c>
      <c r="BL178" s="19" t="s">
        <v>657</v>
      </c>
      <c r="BM178" s="202" t="s">
        <v>2203</v>
      </c>
    </row>
    <row r="179" spans="1:47" s="2" customFormat="1" ht="11.25">
      <c r="A179" s="36"/>
      <c r="B179" s="37"/>
      <c r="C179" s="38"/>
      <c r="D179" s="204" t="s">
        <v>229</v>
      </c>
      <c r="E179" s="38"/>
      <c r="F179" s="205" t="s">
        <v>2202</v>
      </c>
      <c r="G179" s="38"/>
      <c r="H179" s="38"/>
      <c r="I179" s="111"/>
      <c r="J179" s="38"/>
      <c r="K179" s="38"/>
      <c r="L179" s="41"/>
      <c r="M179" s="206"/>
      <c r="N179" s="207"/>
      <c r="O179" s="66"/>
      <c r="P179" s="66"/>
      <c r="Q179" s="66"/>
      <c r="R179" s="66"/>
      <c r="S179" s="66"/>
      <c r="T179" s="67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9" t="s">
        <v>229</v>
      </c>
      <c r="AU179" s="19" t="s">
        <v>84</v>
      </c>
    </row>
    <row r="180" spans="1:65" s="2" customFormat="1" ht="33" customHeight="1">
      <c r="A180" s="36"/>
      <c r="B180" s="37"/>
      <c r="C180" s="230" t="s">
        <v>504</v>
      </c>
      <c r="D180" s="230" t="s">
        <v>253</v>
      </c>
      <c r="E180" s="231" t="s">
        <v>2204</v>
      </c>
      <c r="F180" s="232" t="s">
        <v>2205</v>
      </c>
      <c r="G180" s="233" t="s">
        <v>108</v>
      </c>
      <c r="H180" s="234">
        <v>7</v>
      </c>
      <c r="I180" s="235"/>
      <c r="J180" s="236">
        <f>ROUND(I180*H180,2)</f>
        <v>0</v>
      </c>
      <c r="K180" s="232" t="s">
        <v>21</v>
      </c>
      <c r="L180" s="237"/>
      <c r="M180" s="238" t="s">
        <v>21</v>
      </c>
      <c r="N180" s="239" t="s">
        <v>45</v>
      </c>
      <c r="O180" s="66"/>
      <c r="P180" s="200">
        <f>O180*H180</f>
        <v>0</v>
      </c>
      <c r="Q180" s="200">
        <v>0</v>
      </c>
      <c r="R180" s="200">
        <f>Q180*H180</f>
        <v>0</v>
      </c>
      <c r="S180" s="200">
        <v>0</v>
      </c>
      <c r="T180" s="201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02" t="s">
        <v>2067</v>
      </c>
      <c r="AT180" s="202" t="s">
        <v>253</v>
      </c>
      <c r="AU180" s="202" t="s">
        <v>84</v>
      </c>
      <c r="AY180" s="19" t="s">
        <v>221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19" t="s">
        <v>82</v>
      </c>
      <c r="BK180" s="203">
        <f>ROUND(I180*H180,2)</f>
        <v>0</v>
      </c>
      <c r="BL180" s="19" t="s">
        <v>657</v>
      </c>
      <c r="BM180" s="202" t="s">
        <v>2206</v>
      </c>
    </row>
    <row r="181" spans="1:47" s="2" customFormat="1" ht="29.25">
      <c r="A181" s="36"/>
      <c r="B181" s="37"/>
      <c r="C181" s="38"/>
      <c r="D181" s="204" t="s">
        <v>229</v>
      </c>
      <c r="E181" s="38"/>
      <c r="F181" s="205" t="s">
        <v>2205</v>
      </c>
      <c r="G181" s="38"/>
      <c r="H181" s="38"/>
      <c r="I181" s="111"/>
      <c r="J181" s="38"/>
      <c r="K181" s="38"/>
      <c r="L181" s="41"/>
      <c r="M181" s="206"/>
      <c r="N181" s="207"/>
      <c r="O181" s="66"/>
      <c r="P181" s="66"/>
      <c r="Q181" s="66"/>
      <c r="R181" s="66"/>
      <c r="S181" s="66"/>
      <c r="T181" s="67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9" t="s">
        <v>229</v>
      </c>
      <c r="AU181" s="19" t="s">
        <v>84</v>
      </c>
    </row>
    <row r="182" spans="1:65" s="2" customFormat="1" ht="16.5" customHeight="1">
      <c r="A182" s="36"/>
      <c r="B182" s="37"/>
      <c r="C182" s="191" t="s">
        <v>510</v>
      </c>
      <c r="D182" s="191" t="s">
        <v>223</v>
      </c>
      <c r="E182" s="192" t="s">
        <v>2207</v>
      </c>
      <c r="F182" s="193" t="s">
        <v>2208</v>
      </c>
      <c r="G182" s="194" t="s">
        <v>108</v>
      </c>
      <c r="H182" s="195">
        <v>7</v>
      </c>
      <c r="I182" s="196"/>
      <c r="J182" s="197">
        <f>ROUND(I182*H182,2)</f>
        <v>0</v>
      </c>
      <c r="K182" s="193" t="s">
        <v>21</v>
      </c>
      <c r="L182" s="41"/>
      <c r="M182" s="198" t="s">
        <v>21</v>
      </c>
      <c r="N182" s="199" t="s">
        <v>45</v>
      </c>
      <c r="O182" s="66"/>
      <c r="P182" s="200">
        <f>O182*H182</f>
        <v>0</v>
      </c>
      <c r="Q182" s="200">
        <v>0</v>
      </c>
      <c r="R182" s="200">
        <f>Q182*H182</f>
        <v>0</v>
      </c>
      <c r="S182" s="200">
        <v>0</v>
      </c>
      <c r="T182" s="201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02" t="s">
        <v>657</v>
      </c>
      <c r="AT182" s="202" t="s">
        <v>223</v>
      </c>
      <c r="AU182" s="202" t="s">
        <v>84</v>
      </c>
      <c r="AY182" s="19" t="s">
        <v>221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19" t="s">
        <v>82</v>
      </c>
      <c r="BK182" s="203">
        <f>ROUND(I182*H182,2)</f>
        <v>0</v>
      </c>
      <c r="BL182" s="19" t="s">
        <v>657</v>
      </c>
      <c r="BM182" s="202" t="s">
        <v>2209</v>
      </c>
    </row>
    <row r="183" spans="1:47" s="2" customFormat="1" ht="11.25">
      <c r="A183" s="36"/>
      <c r="B183" s="37"/>
      <c r="C183" s="38"/>
      <c r="D183" s="204" t="s">
        <v>229</v>
      </c>
      <c r="E183" s="38"/>
      <c r="F183" s="205" t="s">
        <v>2208</v>
      </c>
      <c r="G183" s="38"/>
      <c r="H183" s="38"/>
      <c r="I183" s="111"/>
      <c r="J183" s="38"/>
      <c r="K183" s="38"/>
      <c r="L183" s="41"/>
      <c r="M183" s="206"/>
      <c r="N183" s="207"/>
      <c r="O183" s="66"/>
      <c r="P183" s="66"/>
      <c r="Q183" s="66"/>
      <c r="R183" s="66"/>
      <c r="S183" s="66"/>
      <c r="T183" s="67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T183" s="19" t="s">
        <v>229</v>
      </c>
      <c r="AU183" s="19" t="s">
        <v>84</v>
      </c>
    </row>
    <row r="184" spans="1:65" s="2" customFormat="1" ht="44.25" customHeight="1">
      <c r="A184" s="36"/>
      <c r="B184" s="37"/>
      <c r="C184" s="230" t="s">
        <v>516</v>
      </c>
      <c r="D184" s="230" t="s">
        <v>253</v>
      </c>
      <c r="E184" s="231" t="s">
        <v>2210</v>
      </c>
      <c r="F184" s="232" t="s">
        <v>2211</v>
      </c>
      <c r="G184" s="233" t="s">
        <v>108</v>
      </c>
      <c r="H184" s="234">
        <v>5</v>
      </c>
      <c r="I184" s="235"/>
      <c r="J184" s="236">
        <f>ROUND(I184*H184,2)</f>
        <v>0</v>
      </c>
      <c r="K184" s="232" t="s">
        <v>21</v>
      </c>
      <c r="L184" s="237"/>
      <c r="M184" s="238" t="s">
        <v>21</v>
      </c>
      <c r="N184" s="239" t="s">
        <v>45</v>
      </c>
      <c r="O184" s="66"/>
      <c r="P184" s="200">
        <f>O184*H184</f>
        <v>0</v>
      </c>
      <c r="Q184" s="200">
        <v>0</v>
      </c>
      <c r="R184" s="200">
        <f>Q184*H184</f>
        <v>0</v>
      </c>
      <c r="S184" s="200">
        <v>0</v>
      </c>
      <c r="T184" s="201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02" t="s">
        <v>2067</v>
      </c>
      <c r="AT184" s="202" t="s">
        <v>253</v>
      </c>
      <c r="AU184" s="202" t="s">
        <v>84</v>
      </c>
      <c r="AY184" s="19" t="s">
        <v>221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19" t="s">
        <v>82</v>
      </c>
      <c r="BK184" s="203">
        <f>ROUND(I184*H184,2)</f>
        <v>0</v>
      </c>
      <c r="BL184" s="19" t="s">
        <v>657</v>
      </c>
      <c r="BM184" s="202" t="s">
        <v>2212</v>
      </c>
    </row>
    <row r="185" spans="1:47" s="2" customFormat="1" ht="48.75">
      <c r="A185" s="36"/>
      <c r="B185" s="37"/>
      <c r="C185" s="38"/>
      <c r="D185" s="204" t="s">
        <v>229</v>
      </c>
      <c r="E185" s="38"/>
      <c r="F185" s="205" t="s">
        <v>2213</v>
      </c>
      <c r="G185" s="38"/>
      <c r="H185" s="38"/>
      <c r="I185" s="111"/>
      <c r="J185" s="38"/>
      <c r="K185" s="38"/>
      <c r="L185" s="41"/>
      <c r="M185" s="206"/>
      <c r="N185" s="207"/>
      <c r="O185" s="66"/>
      <c r="P185" s="66"/>
      <c r="Q185" s="66"/>
      <c r="R185" s="66"/>
      <c r="S185" s="66"/>
      <c r="T185" s="67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T185" s="19" t="s">
        <v>229</v>
      </c>
      <c r="AU185" s="19" t="s">
        <v>84</v>
      </c>
    </row>
    <row r="186" spans="1:65" s="2" customFormat="1" ht="16.5" customHeight="1">
      <c r="A186" s="36"/>
      <c r="B186" s="37"/>
      <c r="C186" s="191" t="s">
        <v>522</v>
      </c>
      <c r="D186" s="191" t="s">
        <v>223</v>
      </c>
      <c r="E186" s="192" t="s">
        <v>2214</v>
      </c>
      <c r="F186" s="193" t="s">
        <v>2215</v>
      </c>
      <c r="G186" s="194" t="s">
        <v>108</v>
      </c>
      <c r="H186" s="195">
        <v>5</v>
      </c>
      <c r="I186" s="196"/>
      <c r="J186" s="197">
        <f>ROUND(I186*H186,2)</f>
        <v>0</v>
      </c>
      <c r="K186" s="193" t="s">
        <v>21</v>
      </c>
      <c r="L186" s="41"/>
      <c r="M186" s="198" t="s">
        <v>21</v>
      </c>
      <c r="N186" s="199" t="s">
        <v>45</v>
      </c>
      <c r="O186" s="66"/>
      <c r="P186" s="200">
        <f>O186*H186</f>
        <v>0</v>
      </c>
      <c r="Q186" s="200">
        <v>0</v>
      </c>
      <c r="R186" s="200">
        <f>Q186*H186</f>
        <v>0</v>
      </c>
      <c r="S186" s="200">
        <v>0</v>
      </c>
      <c r="T186" s="201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02" t="s">
        <v>657</v>
      </c>
      <c r="AT186" s="202" t="s">
        <v>223</v>
      </c>
      <c r="AU186" s="202" t="s">
        <v>84</v>
      </c>
      <c r="AY186" s="19" t="s">
        <v>221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19" t="s">
        <v>82</v>
      </c>
      <c r="BK186" s="203">
        <f>ROUND(I186*H186,2)</f>
        <v>0</v>
      </c>
      <c r="BL186" s="19" t="s">
        <v>657</v>
      </c>
      <c r="BM186" s="202" t="s">
        <v>2216</v>
      </c>
    </row>
    <row r="187" spans="1:47" s="2" customFormat="1" ht="11.25">
      <c r="A187" s="36"/>
      <c r="B187" s="37"/>
      <c r="C187" s="38"/>
      <c r="D187" s="204" t="s">
        <v>229</v>
      </c>
      <c r="E187" s="38"/>
      <c r="F187" s="205" t="s">
        <v>2215</v>
      </c>
      <c r="G187" s="38"/>
      <c r="H187" s="38"/>
      <c r="I187" s="111"/>
      <c r="J187" s="38"/>
      <c r="K187" s="38"/>
      <c r="L187" s="41"/>
      <c r="M187" s="206"/>
      <c r="N187" s="207"/>
      <c r="O187" s="66"/>
      <c r="P187" s="66"/>
      <c r="Q187" s="66"/>
      <c r="R187" s="66"/>
      <c r="S187" s="66"/>
      <c r="T187" s="67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T187" s="19" t="s">
        <v>229</v>
      </c>
      <c r="AU187" s="19" t="s">
        <v>84</v>
      </c>
    </row>
    <row r="188" spans="2:63" s="12" customFormat="1" ht="22.9" customHeight="1">
      <c r="B188" s="175"/>
      <c r="C188" s="176"/>
      <c r="D188" s="177" t="s">
        <v>73</v>
      </c>
      <c r="E188" s="189" t="s">
        <v>2217</v>
      </c>
      <c r="F188" s="189" t="s">
        <v>2218</v>
      </c>
      <c r="G188" s="176"/>
      <c r="H188" s="176"/>
      <c r="I188" s="179"/>
      <c r="J188" s="190">
        <f>BK188</f>
        <v>0</v>
      </c>
      <c r="K188" s="176"/>
      <c r="L188" s="181"/>
      <c r="M188" s="182"/>
      <c r="N188" s="183"/>
      <c r="O188" s="183"/>
      <c r="P188" s="184">
        <f>SUM(P189:P191)</f>
        <v>0</v>
      </c>
      <c r="Q188" s="183"/>
      <c r="R188" s="184">
        <f>SUM(R189:R191)</f>
        <v>0</v>
      </c>
      <c r="S188" s="183"/>
      <c r="T188" s="185">
        <f>SUM(T189:T191)</f>
        <v>0</v>
      </c>
      <c r="AR188" s="186" t="s">
        <v>168</v>
      </c>
      <c r="AT188" s="187" t="s">
        <v>73</v>
      </c>
      <c r="AU188" s="187" t="s">
        <v>82</v>
      </c>
      <c r="AY188" s="186" t="s">
        <v>221</v>
      </c>
      <c r="BK188" s="188">
        <f>SUM(BK189:BK191)</f>
        <v>0</v>
      </c>
    </row>
    <row r="189" spans="1:65" s="2" customFormat="1" ht="44.25" customHeight="1">
      <c r="A189" s="36"/>
      <c r="B189" s="37"/>
      <c r="C189" s="191" t="s">
        <v>528</v>
      </c>
      <c r="D189" s="191" t="s">
        <v>223</v>
      </c>
      <c r="E189" s="192" t="s">
        <v>2219</v>
      </c>
      <c r="F189" s="193" t="s">
        <v>2220</v>
      </c>
      <c r="G189" s="194" t="s">
        <v>1313</v>
      </c>
      <c r="H189" s="195">
        <v>1</v>
      </c>
      <c r="I189" s="196"/>
      <c r="J189" s="197">
        <f>ROUND(I189*H189,2)</f>
        <v>0</v>
      </c>
      <c r="K189" s="193" t="s">
        <v>21</v>
      </c>
      <c r="L189" s="41"/>
      <c r="M189" s="198" t="s">
        <v>21</v>
      </c>
      <c r="N189" s="199" t="s">
        <v>45</v>
      </c>
      <c r="O189" s="66"/>
      <c r="P189" s="200">
        <f>O189*H189</f>
        <v>0</v>
      </c>
      <c r="Q189" s="200">
        <v>0</v>
      </c>
      <c r="R189" s="200">
        <f>Q189*H189</f>
        <v>0</v>
      </c>
      <c r="S189" s="200">
        <v>0</v>
      </c>
      <c r="T189" s="201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02" t="s">
        <v>657</v>
      </c>
      <c r="AT189" s="202" t="s">
        <v>223</v>
      </c>
      <c r="AU189" s="202" t="s">
        <v>84</v>
      </c>
      <c r="AY189" s="19" t="s">
        <v>221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19" t="s">
        <v>82</v>
      </c>
      <c r="BK189" s="203">
        <f>ROUND(I189*H189,2)</f>
        <v>0</v>
      </c>
      <c r="BL189" s="19" t="s">
        <v>657</v>
      </c>
      <c r="BM189" s="202" t="s">
        <v>2221</v>
      </c>
    </row>
    <row r="190" spans="1:47" s="2" customFormat="1" ht="29.25">
      <c r="A190" s="36"/>
      <c r="B190" s="37"/>
      <c r="C190" s="38"/>
      <c r="D190" s="204" t="s">
        <v>229</v>
      </c>
      <c r="E190" s="38"/>
      <c r="F190" s="205" t="s">
        <v>2220</v>
      </c>
      <c r="G190" s="38"/>
      <c r="H190" s="38"/>
      <c r="I190" s="111"/>
      <c r="J190" s="38"/>
      <c r="K190" s="38"/>
      <c r="L190" s="41"/>
      <c r="M190" s="206"/>
      <c r="N190" s="207"/>
      <c r="O190" s="66"/>
      <c r="P190" s="66"/>
      <c r="Q190" s="66"/>
      <c r="R190" s="66"/>
      <c r="S190" s="66"/>
      <c r="T190" s="67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T190" s="19" t="s">
        <v>229</v>
      </c>
      <c r="AU190" s="19" t="s">
        <v>84</v>
      </c>
    </row>
    <row r="191" spans="1:47" s="2" customFormat="1" ht="48.75">
      <c r="A191" s="36"/>
      <c r="B191" s="37"/>
      <c r="C191" s="38"/>
      <c r="D191" s="204" t="s">
        <v>406</v>
      </c>
      <c r="E191" s="38"/>
      <c r="F191" s="261" t="s">
        <v>2222</v>
      </c>
      <c r="G191" s="38"/>
      <c r="H191" s="38"/>
      <c r="I191" s="111"/>
      <c r="J191" s="38"/>
      <c r="K191" s="38"/>
      <c r="L191" s="41"/>
      <c r="M191" s="206"/>
      <c r="N191" s="207"/>
      <c r="O191" s="66"/>
      <c r="P191" s="66"/>
      <c r="Q191" s="66"/>
      <c r="R191" s="66"/>
      <c r="S191" s="66"/>
      <c r="T191" s="67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T191" s="19" t="s">
        <v>406</v>
      </c>
      <c r="AU191" s="19" t="s">
        <v>84</v>
      </c>
    </row>
    <row r="192" spans="2:63" s="12" customFormat="1" ht="22.9" customHeight="1">
      <c r="B192" s="175"/>
      <c r="C192" s="176"/>
      <c r="D192" s="177" t="s">
        <v>73</v>
      </c>
      <c r="E192" s="189" t="s">
        <v>2223</v>
      </c>
      <c r="F192" s="189" t="s">
        <v>2224</v>
      </c>
      <c r="G192" s="176"/>
      <c r="H192" s="176"/>
      <c r="I192" s="179"/>
      <c r="J192" s="190">
        <f>BK192</f>
        <v>0</v>
      </c>
      <c r="K192" s="176"/>
      <c r="L192" s="181"/>
      <c r="M192" s="182"/>
      <c r="N192" s="183"/>
      <c r="O192" s="183"/>
      <c r="P192" s="184">
        <f>SUM(P193:P194)</f>
        <v>0</v>
      </c>
      <c r="Q192" s="183"/>
      <c r="R192" s="184">
        <f>SUM(R193:R194)</f>
        <v>0</v>
      </c>
      <c r="S192" s="183"/>
      <c r="T192" s="185">
        <f>SUM(T193:T194)</f>
        <v>0</v>
      </c>
      <c r="AR192" s="186" t="s">
        <v>168</v>
      </c>
      <c r="AT192" s="187" t="s">
        <v>73</v>
      </c>
      <c r="AU192" s="187" t="s">
        <v>82</v>
      </c>
      <c r="AY192" s="186" t="s">
        <v>221</v>
      </c>
      <c r="BK192" s="188">
        <f>SUM(BK193:BK194)</f>
        <v>0</v>
      </c>
    </row>
    <row r="193" spans="1:65" s="2" customFormat="1" ht="33" customHeight="1">
      <c r="A193" s="36"/>
      <c r="B193" s="37"/>
      <c r="C193" s="191" t="s">
        <v>534</v>
      </c>
      <c r="D193" s="191" t="s">
        <v>223</v>
      </c>
      <c r="E193" s="192" t="s">
        <v>2225</v>
      </c>
      <c r="F193" s="193" t="s">
        <v>2226</v>
      </c>
      <c r="G193" s="194" t="s">
        <v>1313</v>
      </c>
      <c r="H193" s="195">
        <v>1</v>
      </c>
      <c r="I193" s="196"/>
      <c r="J193" s="197">
        <f>ROUND(I193*H193,2)</f>
        <v>0</v>
      </c>
      <c r="K193" s="193" t="s">
        <v>21</v>
      </c>
      <c r="L193" s="41"/>
      <c r="M193" s="198" t="s">
        <v>21</v>
      </c>
      <c r="N193" s="199" t="s">
        <v>45</v>
      </c>
      <c r="O193" s="66"/>
      <c r="P193" s="200">
        <f>O193*H193</f>
        <v>0</v>
      </c>
      <c r="Q193" s="200">
        <v>0</v>
      </c>
      <c r="R193" s="200">
        <f>Q193*H193</f>
        <v>0</v>
      </c>
      <c r="S193" s="200">
        <v>0</v>
      </c>
      <c r="T193" s="201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02" t="s">
        <v>657</v>
      </c>
      <c r="AT193" s="202" t="s">
        <v>223</v>
      </c>
      <c r="AU193" s="202" t="s">
        <v>84</v>
      </c>
      <c r="AY193" s="19" t="s">
        <v>221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19" t="s">
        <v>82</v>
      </c>
      <c r="BK193" s="203">
        <f>ROUND(I193*H193,2)</f>
        <v>0</v>
      </c>
      <c r="BL193" s="19" t="s">
        <v>657</v>
      </c>
      <c r="BM193" s="202" t="s">
        <v>2227</v>
      </c>
    </row>
    <row r="194" spans="1:47" s="2" customFormat="1" ht="19.5">
      <c r="A194" s="36"/>
      <c r="B194" s="37"/>
      <c r="C194" s="38"/>
      <c r="D194" s="204" t="s">
        <v>229</v>
      </c>
      <c r="E194" s="38"/>
      <c r="F194" s="205" t="s">
        <v>2226</v>
      </c>
      <c r="G194" s="38"/>
      <c r="H194" s="38"/>
      <c r="I194" s="111"/>
      <c r="J194" s="38"/>
      <c r="K194" s="38"/>
      <c r="L194" s="41"/>
      <c r="M194" s="265"/>
      <c r="N194" s="266"/>
      <c r="O194" s="267"/>
      <c r="P194" s="267"/>
      <c r="Q194" s="267"/>
      <c r="R194" s="267"/>
      <c r="S194" s="267"/>
      <c r="T194" s="268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T194" s="19" t="s">
        <v>229</v>
      </c>
      <c r="AU194" s="19" t="s">
        <v>84</v>
      </c>
    </row>
    <row r="195" spans="1:31" s="2" customFormat="1" ht="6.95" customHeight="1">
      <c r="A195" s="36"/>
      <c r="B195" s="49"/>
      <c r="C195" s="50"/>
      <c r="D195" s="50"/>
      <c r="E195" s="50"/>
      <c r="F195" s="50"/>
      <c r="G195" s="50"/>
      <c r="H195" s="50"/>
      <c r="I195" s="140"/>
      <c r="J195" s="50"/>
      <c r="K195" s="50"/>
      <c r="L195" s="41"/>
      <c r="M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</row>
  </sheetData>
  <sheetProtection algorithmName="SHA-512" hashValue="S+ET8zs2+FfPViXbG/zj87gAdJg91bnU75Aq4mPhat+DE88QevQOEKixyTWYFeUjT3NNgBcJrBXMBZ4T2+iMcA==" saltValue="nDcKYND0EtxVOfU2Q6quY9S94zjsdeLQOxotxZTGq8TncWa6aMn9NJ+VVcQ7ePQtqFiHh5FtIxBvv/2BBLrYUA==" spinCount="100000" sheet="1" objects="1" scenarios="1" formatColumns="0" formatRows="0" autoFilter="0"/>
  <autoFilter ref="C85:K194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3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AT2" s="19" t="s">
        <v>106</v>
      </c>
    </row>
    <row r="3" spans="2:46" s="1" customFormat="1" ht="6.95" customHeight="1">
      <c r="B3" s="105"/>
      <c r="C3" s="106"/>
      <c r="D3" s="106"/>
      <c r="E3" s="106"/>
      <c r="F3" s="106"/>
      <c r="G3" s="106"/>
      <c r="H3" s="106"/>
      <c r="I3" s="107"/>
      <c r="J3" s="106"/>
      <c r="K3" s="106"/>
      <c r="L3" s="22"/>
      <c r="AT3" s="19" t="s">
        <v>84</v>
      </c>
    </row>
    <row r="4" spans="2:46" s="1" customFormat="1" ht="24.95" customHeight="1">
      <c r="B4" s="22"/>
      <c r="D4" s="108" t="s">
        <v>112</v>
      </c>
      <c r="I4" s="103"/>
      <c r="L4" s="22"/>
      <c r="M4" s="109" t="s">
        <v>10</v>
      </c>
      <c r="AT4" s="19" t="s">
        <v>4</v>
      </c>
    </row>
    <row r="5" spans="2:12" s="1" customFormat="1" ht="6.95" customHeight="1">
      <c r="B5" s="22"/>
      <c r="I5" s="103"/>
      <c r="L5" s="22"/>
    </row>
    <row r="6" spans="2:12" s="1" customFormat="1" ht="12" customHeight="1">
      <c r="B6" s="22"/>
      <c r="D6" s="110" t="s">
        <v>16</v>
      </c>
      <c r="I6" s="103"/>
      <c r="L6" s="22"/>
    </row>
    <row r="7" spans="2:12" s="1" customFormat="1" ht="16.5" customHeight="1">
      <c r="B7" s="22"/>
      <c r="E7" s="402" t="str">
        <f>'Rekapitulace stavby'!K6</f>
        <v>Rekonstrukce 3.NP ZŠ a MŠ Kořenského</v>
      </c>
      <c r="F7" s="403"/>
      <c r="G7" s="403"/>
      <c r="H7" s="403"/>
      <c r="I7" s="103"/>
      <c r="L7" s="22"/>
    </row>
    <row r="8" spans="1:31" s="2" customFormat="1" ht="12" customHeight="1">
      <c r="A8" s="36"/>
      <c r="B8" s="41"/>
      <c r="C8" s="36"/>
      <c r="D8" s="110" t="s">
        <v>122</v>
      </c>
      <c r="E8" s="36"/>
      <c r="F8" s="36"/>
      <c r="G8" s="36"/>
      <c r="H8" s="36"/>
      <c r="I8" s="111"/>
      <c r="J8" s="36"/>
      <c r="K8" s="36"/>
      <c r="L8" s="112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04" t="s">
        <v>2228</v>
      </c>
      <c r="F9" s="405"/>
      <c r="G9" s="405"/>
      <c r="H9" s="405"/>
      <c r="I9" s="111"/>
      <c r="J9" s="36"/>
      <c r="K9" s="36"/>
      <c r="L9" s="112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111"/>
      <c r="J10" s="36"/>
      <c r="K10" s="36"/>
      <c r="L10" s="112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0" t="s">
        <v>18</v>
      </c>
      <c r="E11" s="36"/>
      <c r="F11" s="113" t="s">
        <v>21</v>
      </c>
      <c r="G11" s="36"/>
      <c r="H11" s="36"/>
      <c r="I11" s="114" t="s">
        <v>20</v>
      </c>
      <c r="J11" s="113" t="s">
        <v>21</v>
      </c>
      <c r="K11" s="36"/>
      <c r="L11" s="112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0" t="s">
        <v>22</v>
      </c>
      <c r="E12" s="36"/>
      <c r="F12" s="113" t="s">
        <v>23</v>
      </c>
      <c r="G12" s="36"/>
      <c r="H12" s="36"/>
      <c r="I12" s="114" t="s">
        <v>24</v>
      </c>
      <c r="J12" s="115" t="str">
        <f>'Rekapitulace stavby'!AN8</f>
        <v>27. 5. 2020</v>
      </c>
      <c r="K12" s="36"/>
      <c r="L12" s="112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111"/>
      <c r="J13" s="36"/>
      <c r="K13" s="36"/>
      <c r="L13" s="112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0" t="s">
        <v>26</v>
      </c>
      <c r="E14" s="36"/>
      <c r="F14" s="36"/>
      <c r="G14" s="36"/>
      <c r="H14" s="36"/>
      <c r="I14" s="114" t="s">
        <v>27</v>
      </c>
      <c r="J14" s="113" t="str">
        <f>IF('Rekapitulace stavby'!AN10="","",'Rekapitulace stavby'!AN10)</f>
        <v/>
      </c>
      <c r="K14" s="36"/>
      <c r="L14" s="112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3" t="str">
        <f>IF('Rekapitulace stavby'!E11="","",'Rekapitulace stavby'!E11)</f>
        <v xml:space="preserve"> </v>
      </c>
      <c r="F15" s="36"/>
      <c r="G15" s="36"/>
      <c r="H15" s="36"/>
      <c r="I15" s="114" t="s">
        <v>29</v>
      </c>
      <c r="J15" s="113" t="str">
        <f>IF('Rekapitulace stavby'!AN11="","",'Rekapitulace stavby'!AN11)</f>
        <v/>
      </c>
      <c r="K15" s="36"/>
      <c r="L15" s="112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111"/>
      <c r="J16" s="36"/>
      <c r="K16" s="36"/>
      <c r="L16" s="112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0" t="s">
        <v>30</v>
      </c>
      <c r="E17" s="36"/>
      <c r="F17" s="36"/>
      <c r="G17" s="36"/>
      <c r="H17" s="36"/>
      <c r="I17" s="114" t="s">
        <v>27</v>
      </c>
      <c r="J17" s="32" t="str">
        <f>'Rekapitulace stavby'!AN13</f>
        <v>Vyplň údaj</v>
      </c>
      <c r="K17" s="36"/>
      <c r="L17" s="112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6" t="str">
        <f>'Rekapitulace stavby'!E14</f>
        <v>Vyplň údaj</v>
      </c>
      <c r="F18" s="407"/>
      <c r="G18" s="407"/>
      <c r="H18" s="407"/>
      <c r="I18" s="114" t="s">
        <v>29</v>
      </c>
      <c r="J18" s="32" t="str">
        <f>'Rekapitulace stavby'!AN14</f>
        <v>Vyplň údaj</v>
      </c>
      <c r="K18" s="36"/>
      <c r="L18" s="112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111"/>
      <c r="J19" s="36"/>
      <c r="K19" s="36"/>
      <c r="L19" s="112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0" t="s">
        <v>32</v>
      </c>
      <c r="E20" s="36"/>
      <c r="F20" s="36"/>
      <c r="G20" s="36"/>
      <c r="H20" s="36"/>
      <c r="I20" s="114" t="s">
        <v>27</v>
      </c>
      <c r="J20" s="113" t="str">
        <f>IF('Rekapitulace stavby'!AN16="","",'Rekapitulace stavby'!AN16)</f>
        <v/>
      </c>
      <c r="K20" s="36"/>
      <c r="L20" s="112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3" t="str">
        <f>IF('Rekapitulace stavby'!E17="","",'Rekapitulace stavby'!E17)</f>
        <v xml:space="preserve"> </v>
      </c>
      <c r="F21" s="36"/>
      <c r="G21" s="36"/>
      <c r="H21" s="36"/>
      <c r="I21" s="114" t="s">
        <v>29</v>
      </c>
      <c r="J21" s="113" t="str">
        <f>IF('Rekapitulace stavby'!AN17="","",'Rekapitulace stavby'!AN17)</f>
        <v/>
      </c>
      <c r="K21" s="36"/>
      <c r="L21" s="112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111"/>
      <c r="J22" s="36"/>
      <c r="K22" s="36"/>
      <c r="L22" s="112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0" t="s">
        <v>34</v>
      </c>
      <c r="E23" s="36"/>
      <c r="F23" s="36"/>
      <c r="G23" s="36"/>
      <c r="H23" s="36"/>
      <c r="I23" s="114" t="s">
        <v>27</v>
      </c>
      <c r="J23" s="113" t="s">
        <v>35</v>
      </c>
      <c r="K23" s="36"/>
      <c r="L23" s="112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3" t="s">
        <v>36</v>
      </c>
      <c r="F24" s="36"/>
      <c r="G24" s="36"/>
      <c r="H24" s="36"/>
      <c r="I24" s="114" t="s">
        <v>29</v>
      </c>
      <c r="J24" s="113" t="s">
        <v>37</v>
      </c>
      <c r="K24" s="36"/>
      <c r="L24" s="112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111"/>
      <c r="J25" s="36"/>
      <c r="K25" s="36"/>
      <c r="L25" s="112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0" t="s">
        <v>38</v>
      </c>
      <c r="E26" s="36"/>
      <c r="F26" s="36"/>
      <c r="G26" s="36"/>
      <c r="H26" s="36"/>
      <c r="I26" s="111"/>
      <c r="J26" s="36"/>
      <c r="K26" s="36"/>
      <c r="L26" s="112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83.25" customHeight="1">
      <c r="A27" s="116"/>
      <c r="B27" s="117"/>
      <c r="C27" s="116"/>
      <c r="D27" s="116"/>
      <c r="E27" s="408" t="s">
        <v>39</v>
      </c>
      <c r="F27" s="408"/>
      <c r="G27" s="408"/>
      <c r="H27" s="408"/>
      <c r="I27" s="118"/>
      <c r="J27" s="116"/>
      <c r="K27" s="116"/>
      <c r="L27" s="119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111"/>
      <c r="J28" s="36"/>
      <c r="K28" s="36"/>
      <c r="L28" s="112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1"/>
      <c r="E29" s="121"/>
      <c r="F29" s="121"/>
      <c r="G29" s="121"/>
      <c r="H29" s="121"/>
      <c r="I29" s="122"/>
      <c r="J29" s="121"/>
      <c r="K29" s="121"/>
      <c r="L29" s="112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3" t="s">
        <v>40</v>
      </c>
      <c r="E30" s="36"/>
      <c r="F30" s="36"/>
      <c r="G30" s="36"/>
      <c r="H30" s="36"/>
      <c r="I30" s="111"/>
      <c r="J30" s="124">
        <f>ROUND(J84,2)</f>
        <v>0</v>
      </c>
      <c r="K30" s="36"/>
      <c r="L30" s="112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1"/>
      <c r="E31" s="121"/>
      <c r="F31" s="121"/>
      <c r="G31" s="121"/>
      <c r="H31" s="121"/>
      <c r="I31" s="122"/>
      <c r="J31" s="121"/>
      <c r="K31" s="121"/>
      <c r="L31" s="112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5" t="s">
        <v>42</v>
      </c>
      <c r="G32" s="36"/>
      <c r="H32" s="36"/>
      <c r="I32" s="126" t="s">
        <v>41</v>
      </c>
      <c r="J32" s="125" t="s">
        <v>43</v>
      </c>
      <c r="K32" s="36"/>
      <c r="L32" s="112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7" t="s">
        <v>44</v>
      </c>
      <c r="E33" s="110" t="s">
        <v>45</v>
      </c>
      <c r="F33" s="128">
        <f>ROUND((SUM(BE84:BE103)),2)</f>
        <v>0</v>
      </c>
      <c r="G33" s="36"/>
      <c r="H33" s="36"/>
      <c r="I33" s="129">
        <v>0.21</v>
      </c>
      <c r="J33" s="128">
        <f>ROUND(((SUM(BE84:BE103))*I33),2)</f>
        <v>0</v>
      </c>
      <c r="K33" s="36"/>
      <c r="L33" s="112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10" t="s">
        <v>46</v>
      </c>
      <c r="F34" s="128">
        <f>ROUND((SUM(BF84:BF103)),2)</f>
        <v>0</v>
      </c>
      <c r="G34" s="36"/>
      <c r="H34" s="36"/>
      <c r="I34" s="129">
        <v>0.15</v>
      </c>
      <c r="J34" s="128">
        <f>ROUND(((SUM(BF84:BF103))*I34),2)</f>
        <v>0</v>
      </c>
      <c r="K34" s="36"/>
      <c r="L34" s="112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10" t="s">
        <v>47</v>
      </c>
      <c r="F35" s="128">
        <f>ROUND((SUM(BG84:BG103)),2)</f>
        <v>0</v>
      </c>
      <c r="G35" s="36"/>
      <c r="H35" s="36"/>
      <c r="I35" s="129">
        <v>0.21</v>
      </c>
      <c r="J35" s="128">
        <f>0</f>
        <v>0</v>
      </c>
      <c r="K35" s="36"/>
      <c r="L35" s="112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10" t="s">
        <v>48</v>
      </c>
      <c r="F36" s="128">
        <f>ROUND((SUM(BH84:BH103)),2)</f>
        <v>0</v>
      </c>
      <c r="G36" s="36"/>
      <c r="H36" s="36"/>
      <c r="I36" s="129">
        <v>0.15</v>
      </c>
      <c r="J36" s="128">
        <f>0</f>
        <v>0</v>
      </c>
      <c r="K36" s="36"/>
      <c r="L36" s="112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0" t="s">
        <v>49</v>
      </c>
      <c r="F37" s="128">
        <f>ROUND((SUM(BI84:BI103)),2)</f>
        <v>0</v>
      </c>
      <c r="G37" s="36"/>
      <c r="H37" s="36"/>
      <c r="I37" s="129">
        <v>0</v>
      </c>
      <c r="J37" s="128">
        <f>0</f>
        <v>0</v>
      </c>
      <c r="K37" s="36"/>
      <c r="L37" s="112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111"/>
      <c r="J38" s="36"/>
      <c r="K38" s="36"/>
      <c r="L38" s="112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0"/>
      <c r="D39" s="131" t="s">
        <v>50</v>
      </c>
      <c r="E39" s="132"/>
      <c r="F39" s="132"/>
      <c r="G39" s="133" t="s">
        <v>51</v>
      </c>
      <c r="H39" s="134" t="s">
        <v>52</v>
      </c>
      <c r="I39" s="135"/>
      <c r="J39" s="136">
        <f>SUM(J30:J37)</f>
        <v>0</v>
      </c>
      <c r="K39" s="137"/>
      <c r="L39" s="112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8"/>
      <c r="C40" s="139"/>
      <c r="D40" s="139"/>
      <c r="E40" s="139"/>
      <c r="F40" s="139"/>
      <c r="G40" s="139"/>
      <c r="H40" s="139"/>
      <c r="I40" s="140"/>
      <c r="J40" s="139"/>
      <c r="K40" s="139"/>
      <c r="L40" s="112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41"/>
      <c r="C44" s="142"/>
      <c r="D44" s="142"/>
      <c r="E44" s="142"/>
      <c r="F44" s="142"/>
      <c r="G44" s="142"/>
      <c r="H44" s="142"/>
      <c r="I44" s="143"/>
      <c r="J44" s="142"/>
      <c r="K44" s="142"/>
      <c r="L44" s="112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183</v>
      </c>
      <c r="D45" s="38"/>
      <c r="E45" s="38"/>
      <c r="F45" s="38"/>
      <c r="G45" s="38"/>
      <c r="H45" s="38"/>
      <c r="I45" s="111"/>
      <c r="J45" s="38"/>
      <c r="K45" s="38"/>
      <c r="L45" s="112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111"/>
      <c r="J46" s="38"/>
      <c r="K46" s="38"/>
      <c r="L46" s="112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111"/>
      <c r="J47" s="38"/>
      <c r="K47" s="38"/>
      <c r="L47" s="112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9" t="str">
        <f>E7</f>
        <v>Rekonstrukce 3.NP ZŠ a MŠ Kořenského</v>
      </c>
      <c r="F48" s="410"/>
      <c r="G48" s="410"/>
      <c r="H48" s="410"/>
      <c r="I48" s="111"/>
      <c r="J48" s="38"/>
      <c r="K48" s="38"/>
      <c r="L48" s="112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122</v>
      </c>
      <c r="D49" s="38"/>
      <c r="E49" s="38"/>
      <c r="F49" s="38"/>
      <c r="G49" s="38"/>
      <c r="H49" s="38"/>
      <c r="I49" s="111"/>
      <c r="J49" s="38"/>
      <c r="K49" s="38"/>
      <c r="L49" s="112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2" t="str">
        <f>E9</f>
        <v>VRN - Vedlejší a ostatní náklady</v>
      </c>
      <c r="F50" s="411"/>
      <c r="G50" s="411"/>
      <c r="H50" s="411"/>
      <c r="I50" s="111"/>
      <c r="J50" s="38"/>
      <c r="K50" s="38"/>
      <c r="L50" s="112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111"/>
      <c r="J51" s="38"/>
      <c r="K51" s="38"/>
      <c r="L51" s="112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22</v>
      </c>
      <c r="D52" s="38"/>
      <c r="E52" s="38"/>
      <c r="F52" s="29" t="str">
        <f>F12</f>
        <v>Pod Žvahovem 463/21</v>
      </c>
      <c r="G52" s="38"/>
      <c r="H52" s="38"/>
      <c r="I52" s="114" t="s">
        <v>24</v>
      </c>
      <c r="J52" s="61" t="str">
        <f>IF(J12="","",J12)</f>
        <v>27. 5. 2020</v>
      </c>
      <c r="K52" s="38"/>
      <c r="L52" s="112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111"/>
      <c r="J53" s="38"/>
      <c r="K53" s="38"/>
      <c r="L53" s="112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1" t="s">
        <v>26</v>
      </c>
      <c r="D54" s="38"/>
      <c r="E54" s="38"/>
      <c r="F54" s="29" t="str">
        <f>E15</f>
        <v xml:space="preserve"> </v>
      </c>
      <c r="G54" s="38"/>
      <c r="H54" s="38"/>
      <c r="I54" s="114" t="s">
        <v>32</v>
      </c>
      <c r="J54" s="34" t="str">
        <f>E21</f>
        <v xml:space="preserve"> </v>
      </c>
      <c r="K54" s="38"/>
      <c r="L54" s="112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25.7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114" t="s">
        <v>34</v>
      </c>
      <c r="J55" s="34" t="str">
        <f>E24</f>
        <v>VPÚ DECO Praha, a.s.</v>
      </c>
      <c r="K55" s="38"/>
      <c r="L55" s="112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1"/>
      <c r="J56" s="38"/>
      <c r="K56" s="38"/>
      <c r="L56" s="112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44" t="s">
        <v>184</v>
      </c>
      <c r="D57" s="145"/>
      <c r="E57" s="145"/>
      <c r="F57" s="145"/>
      <c r="G57" s="145"/>
      <c r="H57" s="145"/>
      <c r="I57" s="146"/>
      <c r="J57" s="147" t="s">
        <v>185</v>
      </c>
      <c r="K57" s="145"/>
      <c r="L57" s="112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1"/>
      <c r="J58" s="38"/>
      <c r="K58" s="38"/>
      <c r="L58" s="112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48" t="s">
        <v>72</v>
      </c>
      <c r="D59" s="38"/>
      <c r="E59" s="38"/>
      <c r="F59" s="38"/>
      <c r="G59" s="38"/>
      <c r="H59" s="38"/>
      <c r="I59" s="111"/>
      <c r="J59" s="79">
        <f>J84</f>
        <v>0</v>
      </c>
      <c r="K59" s="38"/>
      <c r="L59" s="112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186</v>
      </c>
    </row>
    <row r="60" spans="2:12" s="9" customFormat="1" ht="24.95" customHeight="1">
      <c r="B60" s="149"/>
      <c r="C60" s="150"/>
      <c r="D60" s="151" t="s">
        <v>2229</v>
      </c>
      <c r="E60" s="152"/>
      <c r="F60" s="152"/>
      <c r="G60" s="152"/>
      <c r="H60" s="152"/>
      <c r="I60" s="153"/>
      <c r="J60" s="154">
        <f>J85</f>
        <v>0</v>
      </c>
      <c r="K60" s="150"/>
      <c r="L60" s="155"/>
    </row>
    <row r="61" spans="2:12" s="10" customFormat="1" ht="19.9" customHeight="1">
      <c r="B61" s="156"/>
      <c r="C61" s="157"/>
      <c r="D61" s="158" t="s">
        <v>2230</v>
      </c>
      <c r="E61" s="159"/>
      <c r="F61" s="159"/>
      <c r="G61" s="159"/>
      <c r="H61" s="159"/>
      <c r="I61" s="160"/>
      <c r="J61" s="161">
        <f>J86</f>
        <v>0</v>
      </c>
      <c r="K61" s="157"/>
      <c r="L61" s="162"/>
    </row>
    <row r="62" spans="2:12" s="10" customFormat="1" ht="19.9" customHeight="1">
      <c r="B62" s="156"/>
      <c r="C62" s="157"/>
      <c r="D62" s="158" t="s">
        <v>2231</v>
      </c>
      <c r="E62" s="159"/>
      <c r="F62" s="159"/>
      <c r="G62" s="159"/>
      <c r="H62" s="159"/>
      <c r="I62" s="160"/>
      <c r="J62" s="161">
        <f>J91</f>
        <v>0</v>
      </c>
      <c r="K62" s="157"/>
      <c r="L62" s="162"/>
    </row>
    <row r="63" spans="2:12" s="10" customFormat="1" ht="19.9" customHeight="1">
      <c r="B63" s="156"/>
      <c r="C63" s="157"/>
      <c r="D63" s="158" t="s">
        <v>2232</v>
      </c>
      <c r="E63" s="159"/>
      <c r="F63" s="159"/>
      <c r="G63" s="159"/>
      <c r="H63" s="159"/>
      <c r="I63" s="160"/>
      <c r="J63" s="161">
        <f>J96</f>
        <v>0</v>
      </c>
      <c r="K63" s="157"/>
      <c r="L63" s="162"/>
    </row>
    <row r="64" spans="2:12" s="10" customFormat="1" ht="19.9" customHeight="1">
      <c r="B64" s="156"/>
      <c r="C64" s="157"/>
      <c r="D64" s="158" t="s">
        <v>2233</v>
      </c>
      <c r="E64" s="159"/>
      <c r="F64" s="159"/>
      <c r="G64" s="159"/>
      <c r="H64" s="159"/>
      <c r="I64" s="160"/>
      <c r="J64" s="161">
        <f>J101</f>
        <v>0</v>
      </c>
      <c r="K64" s="157"/>
      <c r="L64" s="162"/>
    </row>
    <row r="65" spans="1:31" s="2" customFormat="1" ht="21.75" customHeight="1">
      <c r="A65" s="36"/>
      <c r="B65" s="37"/>
      <c r="C65" s="38"/>
      <c r="D65" s="38"/>
      <c r="E65" s="38"/>
      <c r="F65" s="38"/>
      <c r="G65" s="38"/>
      <c r="H65" s="38"/>
      <c r="I65" s="111"/>
      <c r="J65" s="38"/>
      <c r="K65" s="38"/>
      <c r="L65" s="112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6.95" customHeight="1">
      <c r="A66" s="36"/>
      <c r="B66" s="49"/>
      <c r="C66" s="50"/>
      <c r="D66" s="50"/>
      <c r="E66" s="50"/>
      <c r="F66" s="50"/>
      <c r="G66" s="50"/>
      <c r="H66" s="50"/>
      <c r="I66" s="140"/>
      <c r="J66" s="50"/>
      <c r="K66" s="50"/>
      <c r="L66" s="112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70" spans="1:31" s="2" customFormat="1" ht="6.95" customHeight="1">
      <c r="A70" s="36"/>
      <c r="B70" s="51"/>
      <c r="C70" s="52"/>
      <c r="D70" s="52"/>
      <c r="E70" s="52"/>
      <c r="F70" s="52"/>
      <c r="G70" s="52"/>
      <c r="H70" s="52"/>
      <c r="I70" s="143"/>
      <c r="J70" s="52"/>
      <c r="K70" s="52"/>
      <c r="L70" s="112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24.95" customHeight="1">
      <c r="A71" s="36"/>
      <c r="B71" s="37"/>
      <c r="C71" s="25" t="s">
        <v>206</v>
      </c>
      <c r="D71" s="38"/>
      <c r="E71" s="38"/>
      <c r="F71" s="38"/>
      <c r="G71" s="38"/>
      <c r="H71" s="38"/>
      <c r="I71" s="111"/>
      <c r="J71" s="38"/>
      <c r="K71" s="38"/>
      <c r="L71" s="112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5" customHeight="1">
      <c r="A72" s="36"/>
      <c r="B72" s="37"/>
      <c r="C72" s="38"/>
      <c r="D72" s="38"/>
      <c r="E72" s="38"/>
      <c r="F72" s="38"/>
      <c r="G72" s="38"/>
      <c r="H72" s="38"/>
      <c r="I72" s="111"/>
      <c r="J72" s="38"/>
      <c r="K72" s="38"/>
      <c r="L72" s="112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1" t="s">
        <v>16</v>
      </c>
      <c r="D73" s="38"/>
      <c r="E73" s="38"/>
      <c r="F73" s="38"/>
      <c r="G73" s="38"/>
      <c r="H73" s="38"/>
      <c r="I73" s="111"/>
      <c r="J73" s="38"/>
      <c r="K73" s="38"/>
      <c r="L73" s="112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409" t="str">
        <f>E7</f>
        <v>Rekonstrukce 3.NP ZŠ a MŠ Kořenského</v>
      </c>
      <c r="F74" s="410"/>
      <c r="G74" s="410"/>
      <c r="H74" s="410"/>
      <c r="I74" s="111"/>
      <c r="J74" s="38"/>
      <c r="K74" s="38"/>
      <c r="L74" s="112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122</v>
      </c>
      <c r="D75" s="38"/>
      <c r="E75" s="38"/>
      <c r="F75" s="38"/>
      <c r="G75" s="38"/>
      <c r="H75" s="38"/>
      <c r="I75" s="111"/>
      <c r="J75" s="38"/>
      <c r="K75" s="38"/>
      <c r="L75" s="112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62" t="str">
        <f>E9</f>
        <v>VRN - Vedlejší a ostatní náklady</v>
      </c>
      <c r="F76" s="411"/>
      <c r="G76" s="411"/>
      <c r="H76" s="411"/>
      <c r="I76" s="111"/>
      <c r="J76" s="38"/>
      <c r="K76" s="38"/>
      <c r="L76" s="112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111"/>
      <c r="J77" s="38"/>
      <c r="K77" s="38"/>
      <c r="L77" s="112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22</v>
      </c>
      <c r="D78" s="38"/>
      <c r="E78" s="38"/>
      <c r="F78" s="29" t="str">
        <f>F12</f>
        <v>Pod Žvahovem 463/21</v>
      </c>
      <c r="G78" s="38"/>
      <c r="H78" s="38"/>
      <c r="I78" s="114" t="s">
        <v>24</v>
      </c>
      <c r="J78" s="61" t="str">
        <f>IF(J12="","",J12)</f>
        <v>27. 5. 2020</v>
      </c>
      <c r="K78" s="38"/>
      <c r="L78" s="112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111"/>
      <c r="J79" s="38"/>
      <c r="K79" s="38"/>
      <c r="L79" s="112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2" customHeight="1">
      <c r="A80" s="36"/>
      <c r="B80" s="37"/>
      <c r="C80" s="31" t="s">
        <v>26</v>
      </c>
      <c r="D80" s="38"/>
      <c r="E80" s="38"/>
      <c r="F80" s="29" t="str">
        <f>E15</f>
        <v xml:space="preserve"> </v>
      </c>
      <c r="G80" s="38"/>
      <c r="H80" s="38"/>
      <c r="I80" s="114" t="s">
        <v>32</v>
      </c>
      <c r="J80" s="34" t="str">
        <f>E21</f>
        <v xml:space="preserve"> </v>
      </c>
      <c r="K80" s="38"/>
      <c r="L80" s="112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25.7" customHeight="1">
      <c r="A81" s="36"/>
      <c r="B81" s="37"/>
      <c r="C81" s="31" t="s">
        <v>30</v>
      </c>
      <c r="D81" s="38"/>
      <c r="E81" s="38"/>
      <c r="F81" s="29" t="str">
        <f>IF(E18="","",E18)</f>
        <v>Vyplň údaj</v>
      </c>
      <c r="G81" s="38"/>
      <c r="H81" s="38"/>
      <c r="I81" s="114" t="s">
        <v>34</v>
      </c>
      <c r="J81" s="34" t="str">
        <f>E24</f>
        <v>VPÚ DECO Praha, a.s.</v>
      </c>
      <c r="K81" s="38"/>
      <c r="L81" s="112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0.35" customHeight="1">
      <c r="A82" s="36"/>
      <c r="B82" s="37"/>
      <c r="C82" s="38"/>
      <c r="D82" s="38"/>
      <c r="E82" s="38"/>
      <c r="F82" s="38"/>
      <c r="G82" s="38"/>
      <c r="H82" s="38"/>
      <c r="I82" s="111"/>
      <c r="J82" s="38"/>
      <c r="K82" s="38"/>
      <c r="L82" s="112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11" customFormat="1" ht="29.25" customHeight="1">
      <c r="A83" s="163"/>
      <c r="B83" s="164"/>
      <c r="C83" s="165" t="s">
        <v>207</v>
      </c>
      <c r="D83" s="166" t="s">
        <v>59</v>
      </c>
      <c r="E83" s="166" t="s">
        <v>55</v>
      </c>
      <c r="F83" s="166" t="s">
        <v>56</v>
      </c>
      <c r="G83" s="166" t="s">
        <v>208</v>
      </c>
      <c r="H83" s="166" t="s">
        <v>209</v>
      </c>
      <c r="I83" s="167" t="s">
        <v>210</v>
      </c>
      <c r="J83" s="166" t="s">
        <v>185</v>
      </c>
      <c r="K83" s="168" t="s">
        <v>211</v>
      </c>
      <c r="L83" s="169"/>
      <c r="M83" s="70" t="s">
        <v>21</v>
      </c>
      <c r="N83" s="71" t="s">
        <v>44</v>
      </c>
      <c r="O83" s="71" t="s">
        <v>212</v>
      </c>
      <c r="P83" s="71" t="s">
        <v>213</v>
      </c>
      <c r="Q83" s="71" t="s">
        <v>214</v>
      </c>
      <c r="R83" s="71" t="s">
        <v>215</v>
      </c>
      <c r="S83" s="71" t="s">
        <v>216</v>
      </c>
      <c r="T83" s="72" t="s">
        <v>217</v>
      </c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</row>
    <row r="84" spans="1:63" s="2" customFormat="1" ht="22.9" customHeight="1">
      <c r="A84" s="36"/>
      <c r="B84" s="37"/>
      <c r="C84" s="77" t="s">
        <v>218</v>
      </c>
      <c r="D84" s="38"/>
      <c r="E84" s="38"/>
      <c r="F84" s="38"/>
      <c r="G84" s="38"/>
      <c r="H84" s="38"/>
      <c r="I84" s="111"/>
      <c r="J84" s="170">
        <f>BK84</f>
        <v>0</v>
      </c>
      <c r="K84" s="38"/>
      <c r="L84" s="41"/>
      <c r="M84" s="73"/>
      <c r="N84" s="171"/>
      <c r="O84" s="74"/>
      <c r="P84" s="172">
        <f>P85</f>
        <v>0</v>
      </c>
      <c r="Q84" s="74"/>
      <c r="R84" s="172">
        <f>R85</f>
        <v>0</v>
      </c>
      <c r="S84" s="74"/>
      <c r="T84" s="173">
        <f>T85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T84" s="19" t="s">
        <v>73</v>
      </c>
      <c r="AU84" s="19" t="s">
        <v>186</v>
      </c>
      <c r="BK84" s="174">
        <f>BK85</f>
        <v>0</v>
      </c>
    </row>
    <row r="85" spans="2:63" s="12" customFormat="1" ht="25.9" customHeight="1">
      <c r="B85" s="175"/>
      <c r="C85" s="176"/>
      <c r="D85" s="177" t="s">
        <v>73</v>
      </c>
      <c r="E85" s="178" t="s">
        <v>103</v>
      </c>
      <c r="F85" s="178" t="s">
        <v>2234</v>
      </c>
      <c r="G85" s="176"/>
      <c r="H85" s="176"/>
      <c r="I85" s="179"/>
      <c r="J85" s="180">
        <f>BK85</f>
        <v>0</v>
      </c>
      <c r="K85" s="176"/>
      <c r="L85" s="181"/>
      <c r="M85" s="182"/>
      <c r="N85" s="183"/>
      <c r="O85" s="183"/>
      <c r="P85" s="184">
        <f>P86+P91+P96+P101</f>
        <v>0</v>
      </c>
      <c r="Q85" s="183"/>
      <c r="R85" s="184">
        <f>R86+R91+R96+R101</f>
        <v>0</v>
      </c>
      <c r="S85" s="183"/>
      <c r="T85" s="185">
        <f>T86+T91+T96+T101</f>
        <v>0</v>
      </c>
      <c r="AR85" s="186" t="s">
        <v>160</v>
      </c>
      <c r="AT85" s="187" t="s">
        <v>73</v>
      </c>
      <c r="AU85" s="187" t="s">
        <v>74</v>
      </c>
      <c r="AY85" s="186" t="s">
        <v>221</v>
      </c>
      <c r="BK85" s="188">
        <f>BK86+BK91+BK96+BK101</f>
        <v>0</v>
      </c>
    </row>
    <row r="86" spans="2:63" s="12" customFormat="1" ht="22.9" customHeight="1">
      <c r="B86" s="175"/>
      <c r="C86" s="176"/>
      <c r="D86" s="177" t="s">
        <v>73</v>
      </c>
      <c r="E86" s="189" t="s">
        <v>2235</v>
      </c>
      <c r="F86" s="189" t="s">
        <v>2236</v>
      </c>
      <c r="G86" s="176"/>
      <c r="H86" s="176"/>
      <c r="I86" s="179"/>
      <c r="J86" s="190">
        <f>BK86</f>
        <v>0</v>
      </c>
      <c r="K86" s="176"/>
      <c r="L86" s="181"/>
      <c r="M86" s="182"/>
      <c r="N86" s="183"/>
      <c r="O86" s="183"/>
      <c r="P86" s="184">
        <f>SUM(P87:P90)</f>
        <v>0</v>
      </c>
      <c r="Q86" s="183"/>
      <c r="R86" s="184">
        <f>SUM(R87:R90)</f>
        <v>0</v>
      </c>
      <c r="S86" s="183"/>
      <c r="T86" s="185">
        <f>SUM(T87:T90)</f>
        <v>0</v>
      </c>
      <c r="AR86" s="186" t="s">
        <v>160</v>
      </c>
      <c r="AT86" s="187" t="s">
        <v>73</v>
      </c>
      <c r="AU86" s="187" t="s">
        <v>82</v>
      </c>
      <c r="AY86" s="186" t="s">
        <v>221</v>
      </c>
      <c r="BK86" s="188">
        <f>SUM(BK87:BK90)</f>
        <v>0</v>
      </c>
    </row>
    <row r="87" spans="1:65" s="2" customFormat="1" ht="21.75" customHeight="1">
      <c r="A87" s="36"/>
      <c r="B87" s="37"/>
      <c r="C87" s="191" t="s">
        <v>82</v>
      </c>
      <c r="D87" s="191" t="s">
        <v>223</v>
      </c>
      <c r="E87" s="192" t="s">
        <v>2237</v>
      </c>
      <c r="F87" s="193" t="s">
        <v>2238</v>
      </c>
      <c r="G87" s="194" t="s">
        <v>2239</v>
      </c>
      <c r="H87" s="195">
        <v>1</v>
      </c>
      <c r="I87" s="196"/>
      <c r="J87" s="197">
        <f>ROUND(I87*H87,2)</f>
        <v>0</v>
      </c>
      <c r="K87" s="193" t="s">
        <v>226</v>
      </c>
      <c r="L87" s="41"/>
      <c r="M87" s="198" t="s">
        <v>21</v>
      </c>
      <c r="N87" s="199" t="s">
        <v>45</v>
      </c>
      <c r="O87" s="66"/>
      <c r="P87" s="200">
        <f>O87*H87</f>
        <v>0</v>
      </c>
      <c r="Q87" s="200">
        <v>0</v>
      </c>
      <c r="R87" s="200">
        <f>Q87*H87</f>
        <v>0</v>
      </c>
      <c r="S87" s="200">
        <v>0</v>
      </c>
      <c r="T87" s="201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202" t="s">
        <v>2240</v>
      </c>
      <c r="AT87" s="202" t="s">
        <v>223</v>
      </c>
      <c r="AU87" s="202" t="s">
        <v>84</v>
      </c>
      <c r="AY87" s="19" t="s">
        <v>221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19" t="s">
        <v>82</v>
      </c>
      <c r="BK87" s="203">
        <f>ROUND(I87*H87,2)</f>
        <v>0</v>
      </c>
      <c r="BL87" s="19" t="s">
        <v>2240</v>
      </c>
      <c r="BM87" s="202" t="s">
        <v>2241</v>
      </c>
    </row>
    <row r="88" spans="1:47" s="2" customFormat="1" ht="19.5">
      <c r="A88" s="36"/>
      <c r="B88" s="37"/>
      <c r="C88" s="38"/>
      <c r="D88" s="204" t="s">
        <v>229</v>
      </c>
      <c r="E88" s="38"/>
      <c r="F88" s="205" t="s">
        <v>2238</v>
      </c>
      <c r="G88" s="38"/>
      <c r="H88" s="38"/>
      <c r="I88" s="111"/>
      <c r="J88" s="38"/>
      <c r="K88" s="38"/>
      <c r="L88" s="41"/>
      <c r="M88" s="206"/>
      <c r="N88" s="207"/>
      <c r="O88" s="66"/>
      <c r="P88" s="66"/>
      <c r="Q88" s="66"/>
      <c r="R88" s="66"/>
      <c r="S88" s="66"/>
      <c r="T88" s="67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9" t="s">
        <v>229</v>
      </c>
      <c r="AU88" s="19" t="s">
        <v>84</v>
      </c>
    </row>
    <row r="89" spans="1:65" s="2" customFormat="1" ht="16.5" customHeight="1">
      <c r="A89" s="36"/>
      <c r="B89" s="37"/>
      <c r="C89" s="191" t="s">
        <v>84</v>
      </c>
      <c r="D89" s="191" t="s">
        <v>223</v>
      </c>
      <c r="E89" s="192" t="s">
        <v>2242</v>
      </c>
      <c r="F89" s="193" t="s">
        <v>2243</v>
      </c>
      <c r="G89" s="194" t="s">
        <v>2239</v>
      </c>
      <c r="H89" s="195">
        <v>1</v>
      </c>
      <c r="I89" s="196"/>
      <c r="J89" s="197">
        <f>ROUND(I89*H89,2)</f>
        <v>0</v>
      </c>
      <c r="K89" s="193" t="s">
        <v>226</v>
      </c>
      <c r="L89" s="41"/>
      <c r="M89" s="198" t="s">
        <v>21</v>
      </c>
      <c r="N89" s="199" t="s">
        <v>45</v>
      </c>
      <c r="O89" s="66"/>
      <c r="P89" s="200">
        <f>O89*H89</f>
        <v>0</v>
      </c>
      <c r="Q89" s="200">
        <v>0</v>
      </c>
      <c r="R89" s="200">
        <f>Q89*H89</f>
        <v>0</v>
      </c>
      <c r="S89" s="200">
        <v>0</v>
      </c>
      <c r="T89" s="201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202" t="s">
        <v>2240</v>
      </c>
      <c r="AT89" s="202" t="s">
        <v>223</v>
      </c>
      <c r="AU89" s="202" t="s">
        <v>84</v>
      </c>
      <c r="AY89" s="19" t="s">
        <v>221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19" t="s">
        <v>82</v>
      </c>
      <c r="BK89" s="203">
        <f>ROUND(I89*H89,2)</f>
        <v>0</v>
      </c>
      <c r="BL89" s="19" t="s">
        <v>2240</v>
      </c>
      <c r="BM89" s="202" t="s">
        <v>2244</v>
      </c>
    </row>
    <row r="90" spans="1:47" s="2" customFormat="1" ht="11.25">
      <c r="A90" s="36"/>
      <c r="B90" s="37"/>
      <c r="C90" s="38"/>
      <c r="D90" s="204" t="s">
        <v>229</v>
      </c>
      <c r="E90" s="38"/>
      <c r="F90" s="205" t="s">
        <v>2243</v>
      </c>
      <c r="G90" s="38"/>
      <c r="H90" s="38"/>
      <c r="I90" s="111"/>
      <c r="J90" s="38"/>
      <c r="K90" s="38"/>
      <c r="L90" s="41"/>
      <c r="M90" s="206"/>
      <c r="N90" s="207"/>
      <c r="O90" s="66"/>
      <c r="P90" s="66"/>
      <c r="Q90" s="66"/>
      <c r="R90" s="66"/>
      <c r="S90" s="66"/>
      <c r="T90" s="67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T90" s="19" t="s">
        <v>229</v>
      </c>
      <c r="AU90" s="19" t="s">
        <v>84</v>
      </c>
    </row>
    <row r="91" spans="2:63" s="12" customFormat="1" ht="22.9" customHeight="1">
      <c r="B91" s="175"/>
      <c r="C91" s="176"/>
      <c r="D91" s="177" t="s">
        <v>73</v>
      </c>
      <c r="E91" s="189" t="s">
        <v>2245</v>
      </c>
      <c r="F91" s="189" t="s">
        <v>2246</v>
      </c>
      <c r="G91" s="176"/>
      <c r="H91" s="176"/>
      <c r="I91" s="179"/>
      <c r="J91" s="190">
        <f>BK91</f>
        <v>0</v>
      </c>
      <c r="K91" s="176"/>
      <c r="L91" s="181"/>
      <c r="M91" s="182"/>
      <c r="N91" s="183"/>
      <c r="O91" s="183"/>
      <c r="P91" s="184">
        <f>SUM(P92:P95)</f>
        <v>0</v>
      </c>
      <c r="Q91" s="183"/>
      <c r="R91" s="184">
        <f>SUM(R92:R95)</f>
        <v>0</v>
      </c>
      <c r="S91" s="183"/>
      <c r="T91" s="185">
        <f>SUM(T92:T95)</f>
        <v>0</v>
      </c>
      <c r="AR91" s="186" t="s">
        <v>160</v>
      </c>
      <c r="AT91" s="187" t="s">
        <v>73</v>
      </c>
      <c r="AU91" s="187" t="s">
        <v>82</v>
      </c>
      <c r="AY91" s="186" t="s">
        <v>221</v>
      </c>
      <c r="BK91" s="188">
        <f>SUM(BK92:BK95)</f>
        <v>0</v>
      </c>
    </row>
    <row r="92" spans="1:65" s="2" customFormat="1" ht="16.5" customHeight="1">
      <c r="A92" s="36"/>
      <c r="B92" s="37"/>
      <c r="C92" s="191" t="s">
        <v>168</v>
      </c>
      <c r="D92" s="191" t="s">
        <v>223</v>
      </c>
      <c r="E92" s="192" t="s">
        <v>2247</v>
      </c>
      <c r="F92" s="193" t="s">
        <v>2246</v>
      </c>
      <c r="G92" s="194" t="s">
        <v>2239</v>
      </c>
      <c r="H92" s="195">
        <v>1</v>
      </c>
      <c r="I92" s="196"/>
      <c r="J92" s="197">
        <f>ROUND(I92*H92,2)</f>
        <v>0</v>
      </c>
      <c r="K92" s="193" t="s">
        <v>226</v>
      </c>
      <c r="L92" s="41"/>
      <c r="M92" s="198" t="s">
        <v>21</v>
      </c>
      <c r="N92" s="199" t="s">
        <v>45</v>
      </c>
      <c r="O92" s="66"/>
      <c r="P92" s="200">
        <f>O92*H92</f>
        <v>0</v>
      </c>
      <c r="Q92" s="200">
        <v>0</v>
      </c>
      <c r="R92" s="200">
        <f>Q92*H92</f>
        <v>0</v>
      </c>
      <c r="S92" s="200">
        <v>0</v>
      </c>
      <c r="T92" s="201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202" t="s">
        <v>2240</v>
      </c>
      <c r="AT92" s="202" t="s">
        <v>223</v>
      </c>
      <c r="AU92" s="202" t="s">
        <v>84</v>
      </c>
      <c r="AY92" s="19" t="s">
        <v>221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19" t="s">
        <v>82</v>
      </c>
      <c r="BK92" s="203">
        <f>ROUND(I92*H92,2)</f>
        <v>0</v>
      </c>
      <c r="BL92" s="19" t="s">
        <v>2240</v>
      </c>
      <c r="BM92" s="202" t="s">
        <v>2248</v>
      </c>
    </row>
    <row r="93" spans="1:47" s="2" customFormat="1" ht="11.25">
      <c r="A93" s="36"/>
      <c r="B93" s="37"/>
      <c r="C93" s="38"/>
      <c r="D93" s="204" t="s">
        <v>229</v>
      </c>
      <c r="E93" s="38"/>
      <c r="F93" s="205" t="s">
        <v>2246</v>
      </c>
      <c r="G93" s="38"/>
      <c r="H93" s="38"/>
      <c r="I93" s="111"/>
      <c r="J93" s="38"/>
      <c r="K93" s="38"/>
      <c r="L93" s="41"/>
      <c r="M93" s="206"/>
      <c r="N93" s="207"/>
      <c r="O93" s="66"/>
      <c r="P93" s="66"/>
      <c r="Q93" s="66"/>
      <c r="R93" s="66"/>
      <c r="S93" s="66"/>
      <c r="T93" s="67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229</v>
      </c>
      <c r="AU93" s="19" t="s">
        <v>84</v>
      </c>
    </row>
    <row r="94" spans="1:65" s="2" customFormat="1" ht="16.5" customHeight="1">
      <c r="A94" s="36"/>
      <c r="B94" s="37"/>
      <c r="C94" s="191" t="s">
        <v>227</v>
      </c>
      <c r="D94" s="191" t="s">
        <v>223</v>
      </c>
      <c r="E94" s="192" t="s">
        <v>2249</v>
      </c>
      <c r="F94" s="193" t="s">
        <v>2250</v>
      </c>
      <c r="G94" s="194" t="s">
        <v>2239</v>
      </c>
      <c r="H94" s="195">
        <v>1</v>
      </c>
      <c r="I94" s="196"/>
      <c r="J94" s="197">
        <f>ROUND(I94*H94,2)</f>
        <v>0</v>
      </c>
      <c r="K94" s="193" t="s">
        <v>226</v>
      </c>
      <c r="L94" s="41"/>
      <c r="M94" s="198" t="s">
        <v>21</v>
      </c>
      <c r="N94" s="199" t="s">
        <v>45</v>
      </c>
      <c r="O94" s="66"/>
      <c r="P94" s="200">
        <f>O94*H94</f>
        <v>0</v>
      </c>
      <c r="Q94" s="200">
        <v>0</v>
      </c>
      <c r="R94" s="200">
        <f>Q94*H94</f>
        <v>0</v>
      </c>
      <c r="S94" s="200">
        <v>0</v>
      </c>
      <c r="T94" s="201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02" t="s">
        <v>2240</v>
      </c>
      <c r="AT94" s="202" t="s">
        <v>223</v>
      </c>
      <c r="AU94" s="202" t="s">
        <v>84</v>
      </c>
      <c r="AY94" s="19" t="s">
        <v>221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19" t="s">
        <v>82</v>
      </c>
      <c r="BK94" s="203">
        <f>ROUND(I94*H94,2)</f>
        <v>0</v>
      </c>
      <c r="BL94" s="19" t="s">
        <v>2240</v>
      </c>
      <c r="BM94" s="202" t="s">
        <v>2251</v>
      </c>
    </row>
    <row r="95" spans="1:47" s="2" customFormat="1" ht="11.25">
      <c r="A95" s="36"/>
      <c r="B95" s="37"/>
      <c r="C95" s="38"/>
      <c r="D95" s="204" t="s">
        <v>229</v>
      </c>
      <c r="E95" s="38"/>
      <c r="F95" s="205" t="s">
        <v>2250</v>
      </c>
      <c r="G95" s="38"/>
      <c r="H95" s="38"/>
      <c r="I95" s="111"/>
      <c r="J95" s="38"/>
      <c r="K95" s="38"/>
      <c r="L95" s="41"/>
      <c r="M95" s="206"/>
      <c r="N95" s="207"/>
      <c r="O95" s="66"/>
      <c r="P95" s="66"/>
      <c r="Q95" s="66"/>
      <c r="R95" s="66"/>
      <c r="S95" s="66"/>
      <c r="T95" s="67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229</v>
      </c>
      <c r="AU95" s="19" t="s">
        <v>84</v>
      </c>
    </row>
    <row r="96" spans="2:63" s="12" customFormat="1" ht="22.9" customHeight="1">
      <c r="B96" s="175"/>
      <c r="C96" s="176"/>
      <c r="D96" s="177" t="s">
        <v>73</v>
      </c>
      <c r="E96" s="189" t="s">
        <v>2252</v>
      </c>
      <c r="F96" s="189" t="s">
        <v>2253</v>
      </c>
      <c r="G96" s="176"/>
      <c r="H96" s="176"/>
      <c r="I96" s="179"/>
      <c r="J96" s="190">
        <f>BK96</f>
        <v>0</v>
      </c>
      <c r="K96" s="176"/>
      <c r="L96" s="181"/>
      <c r="M96" s="182"/>
      <c r="N96" s="183"/>
      <c r="O96" s="183"/>
      <c r="P96" s="184">
        <f>SUM(P97:P100)</f>
        <v>0</v>
      </c>
      <c r="Q96" s="183"/>
      <c r="R96" s="184">
        <f>SUM(R97:R100)</f>
        <v>0</v>
      </c>
      <c r="S96" s="183"/>
      <c r="T96" s="185">
        <f>SUM(T97:T100)</f>
        <v>0</v>
      </c>
      <c r="AR96" s="186" t="s">
        <v>160</v>
      </c>
      <c r="AT96" s="187" t="s">
        <v>73</v>
      </c>
      <c r="AU96" s="187" t="s">
        <v>82</v>
      </c>
      <c r="AY96" s="186" t="s">
        <v>221</v>
      </c>
      <c r="BK96" s="188">
        <f>SUM(BK97:BK100)</f>
        <v>0</v>
      </c>
    </row>
    <row r="97" spans="1:65" s="2" customFormat="1" ht="16.5" customHeight="1">
      <c r="A97" s="36"/>
      <c r="B97" s="37"/>
      <c r="C97" s="191" t="s">
        <v>160</v>
      </c>
      <c r="D97" s="191" t="s">
        <v>223</v>
      </c>
      <c r="E97" s="192" t="s">
        <v>2254</v>
      </c>
      <c r="F97" s="193" t="s">
        <v>2255</v>
      </c>
      <c r="G97" s="194" t="s">
        <v>2239</v>
      </c>
      <c r="H97" s="195">
        <v>1</v>
      </c>
      <c r="I97" s="196"/>
      <c r="J97" s="197">
        <f>ROUND(I97*H97,2)</f>
        <v>0</v>
      </c>
      <c r="K97" s="193" t="s">
        <v>226</v>
      </c>
      <c r="L97" s="41"/>
      <c r="M97" s="198" t="s">
        <v>21</v>
      </c>
      <c r="N97" s="199" t="s">
        <v>45</v>
      </c>
      <c r="O97" s="66"/>
      <c r="P97" s="200">
        <f>O97*H97</f>
        <v>0</v>
      </c>
      <c r="Q97" s="200">
        <v>0</v>
      </c>
      <c r="R97" s="200">
        <f>Q97*H97</f>
        <v>0</v>
      </c>
      <c r="S97" s="200">
        <v>0</v>
      </c>
      <c r="T97" s="201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202" t="s">
        <v>2240</v>
      </c>
      <c r="AT97" s="202" t="s">
        <v>223</v>
      </c>
      <c r="AU97" s="202" t="s">
        <v>84</v>
      </c>
      <c r="AY97" s="19" t="s">
        <v>221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19" t="s">
        <v>82</v>
      </c>
      <c r="BK97" s="203">
        <f>ROUND(I97*H97,2)</f>
        <v>0</v>
      </c>
      <c r="BL97" s="19" t="s">
        <v>2240</v>
      </c>
      <c r="BM97" s="202" t="s">
        <v>2256</v>
      </c>
    </row>
    <row r="98" spans="1:47" s="2" customFormat="1" ht="11.25">
      <c r="A98" s="36"/>
      <c r="B98" s="37"/>
      <c r="C98" s="38"/>
      <c r="D98" s="204" t="s">
        <v>229</v>
      </c>
      <c r="E98" s="38"/>
      <c r="F98" s="205" t="s">
        <v>2255</v>
      </c>
      <c r="G98" s="38"/>
      <c r="H98" s="38"/>
      <c r="I98" s="111"/>
      <c r="J98" s="38"/>
      <c r="K98" s="38"/>
      <c r="L98" s="41"/>
      <c r="M98" s="206"/>
      <c r="N98" s="207"/>
      <c r="O98" s="66"/>
      <c r="P98" s="66"/>
      <c r="Q98" s="66"/>
      <c r="R98" s="66"/>
      <c r="S98" s="66"/>
      <c r="T98" s="67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229</v>
      </c>
      <c r="AU98" s="19" t="s">
        <v>84</v>
      </c>
    </row>
    <row r="99" spans="1:65" s="2" customFormat="1" ht="16.5" customHeight="1">
      <c r="A99" s="36"/>
      <c r="B99" s="37"/>
      <c r="C99" s="191" t="s">
        <v>252</v>
      </c>
      <c r="D99" s="191" t="s">
        <v>223</v>
      </c>
      <c r="E99" s="192" t="s">
        <v>2257</v>
      </c>
      <c r="F99" s="193" t="s">
        <v>2258</v>
      </c>
      <c r="G99" s="194" t="s">
        <v>2239</v>
      </c>
      <c r="H99" s="195">
        <v>1</v>
      </c>
      <c r="I99" s="196"/>
      <c r="J99" s="197">
        <f>ROUND(I99*H99,2)</f>
        <v>0</v>
      </c>
      <c r="K99" s="193" t="s">
        <v>226</v>
      </c>
      <c r="L99" s="41"/>
      <c r="M99" s="198" t="s">
        <v>21</v>
      </c>
      <c r="N99" s="199" t="s">
        <v>45</v>
      </c>
      <c r="O99" s="66"/>
      <c r="P99" s="200">
        <f>O99*H99</f>
        <v>0</v>
      </c>
      <c r="Q99" s="200">
        <v>0</v>
      </c>
      <c r="R99" s="200">
        <f>Q99*H99</f>
        <v>0</v>
      </c>
      <c r="S99" s="200">
        <v>0</v>
      </c>
      <c r="T99" s="201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202" t="s">
        <v>2240</v>
      </c>
      <c r="AT99" s="202" t="s">
        <v>223</v>
      </c>
      <c r="AU99" s="202" t="s">
        <v>84</v>
      </c>
      <c r="AY99" s="19" t="s">
        <v>221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19" t="s">
        <v>82</v>
      </c>
      <c r="BK99" s="203">
        <f>ROUND(I99*H99,2)</f>
        <v>0</v>
      </c>
      <c r="BL99" s="19" t="s">
        <v>2240</v>
      </c>
      <c r="BM99" s="202" t="s">
        <v>2259</v>
      </c>
    </row>
    <row r="100" spans="1:47" s="2" customFormat="1" ht="11.25">
      <c r="A100" s="36"/>
      <c r="B100" s="37"/>
      <c r="C100" s="38"/>
      <c r="D100" s="204" t="s">
        <v>229</v>
      </c>
      <c r="E100" s="38"/>
      <c r="F100" s="205" t="s">
        <v>2258</v>
      </c>
      <c r="G100" s="38"/>
      <c r="H100" s="38"/>
      <c r="I100" s="111"/>
      <c r="J100" s="38"/>
      <c r="K100" s="38"/>
      <c r="L100" s="41"/>
      <c r="M100" s="206"/>
      <c r="N100" s="207"/>
      <c r="O100" s="66"/>
      <c r="P100" s="66"/>
      <c r="Q100" s="66"/>
      <c r="R100" s="66"/>
      <c r="S100" s="66"/>
      <c r="T100" s="6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229</v>
      </c>
      <c r="AU100" s="19" t="s">
        <v>84</v>
      </c>
    </row>
    <row r="101" spans="2:63" s="12" customFormat="1" ht="22.9" customHeight="1">
      <c r="B101" s="175"/>
      <c r="C101" s="176"/>
      <c r="D101" s="177" t="s">
        <v>73</v>
      </c>
      <c r="E101" s="189" t="s">
        <v>2260</v>
      </c>
      <c r="F101" s="189" t="s">
        <v>2261</v>
      </c>
      <c r="G101" s="176"/>
      <c r="H101" s="176"/>
      <c r="I101" s="179"/>
      <c r="J101" s="190">
        <f>BK101</f>
        <v>0</v>
      </c>
      <c r="K101" s="176"/>
      <c r="L101" s="181"/>
      <c r="M101" s="182"/>
      <c r="N101" s="183"/>
      <c r="O101" s="183"/>
      <c r="P101" s="184">
        <f>SUM(P102:P103)</f>
        <v>0</v>
      </c>
      <c r="Q101" s="183"/>
      <c r="R101" s="184">
        <f>SUM(R102:R103)</f>
        <v>0</v>
      </c>
      <c r="S101" s="183"/>
      <c r="T101" s="185">
        <f>SUM(T102:T103)</f>
        <v>0</v>
      </c>
      <c r="AR101" s="186" t="s">
        <v>160</v>
      </c>
      <c r="AT101" s="187" t="s">
        <v>73</v>
      </c>
      <c r="AU101" s="187" t="s">
        <v>82</v>
      </c>
      <c r="AY101" s="186" t="s">
        <v>221</v>
      </c>
      <c r="BK101" s="188">
        <f>SUM(BK102:BK103)</f>
        <v>0</v>
      </c>
    </row>
    <row r="102" spans="1:65" s="2" customFormat="1" ht="16.5" customHeight="1">
      <c r="A102" s="36"/>
      <c r="B102" s="37"/>
      <c r="C102" s="191" t="s">
        <v>259</v>
      </c>
      <c r="D102" s="191" t="s">
        <v>223</v>
      </c>
      <c r="E102" s="192" t="s">
        <v>2262</v>
      </c>
      <c r="F102" s="193" t="s">
        <v>2263</v>
      </c>
      <c r="G102" s="194" t="s">
        <v>2239</v>
      </c>
      <c r="H102" s="195">
        <v>1</v>
      </c>
      <c r="I102" s="196"/>
      <c r="J102" s="197">
        <f>ROUND(I102*H102,2)</f>
        <v>0</v>
      </c>
      <c r="K102" s="193" t="s">
        <v>226</v>
      </c>
      <c r="L102" s="41"/>
      <c r="M102" s="198" t="s">
        <v>21</v>
      </c>
      <c r="N102" s="199" t="s">
        <v>45</v>
      </c>
      <c r="O102" s="66"/>
      <c r="P102" s="200">
        <f>O102*H102</f>
        <v>0</v>
      </c>
      <c r="Q102" s="200">
        <v>0</v>
      </c>
      <c r="R102" s="200">
        <f>Q102*H102</f>
        <v>0</v>
      </c>
      <c r="S102" s="200">
        <v>0</v>
      </c>
      <c r="T102" s="201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202" t="s">
        <v>2240</v>
      </c>
      <c r="AT102" s="202" t="s">
        <v>223</v>
      </c>
      <c r="AU102" s="202" t="s">
        <v>84</v>
      </c>
      <c r="AY102" s="19" t="s">
        <v>221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19" t="s">
        <v>82</v>
      </c>
      <c r="BK102" s="203">
        <f>ROUND(I102*H102,2)</f>
        <v>0</v>
      </c>
      <c r="BL102" s="19" t="s">
        <v>2240</v>
      </c>
      <c r="BM102" s="202" t="s">
        <v>2264</v>
      </c>
    </row>
    <row r="103" spans="1:47" s="2" customFormat="1" ht="11.25">
      <c r="A103" s="36"/>
      <c r="B103" s="37"/>
      <c r="C103" s="38"/>
      <c r="D103" s="204" t="s">
        <v>229</v>
      </c>
      <c r="E103" s="38"/>
      <c r="F103" s="205" t="s">
        <v>2263</v>
      </c>
      <c r="G103" s="38"/>
      <c r="H103" s="38"/>
      <c r="I103" s="111"/>
      <c r="J103" s="38"/>
      <c r="K103" s="38"/>
      <c r="L103" s="41"/>
      <c r="M103" s="265"/>
      <c r="N103" s="266"/>
      <c r="O103" s="267"/>
      <c r="P103" s="267"/>
      <c r="Q103" s="267"/>
      <c r="R103" s="267"/>
      <c r="S103" s="267"/>
      <c r="T103" s="268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9" t="s">
        <v>229</v>
      </c>
      <c r="AU103" s="19" t="s">
        <v>84</v>
      </c>
    </row>
    <row r="104" spans="1:31" s="2" customFormat="1" ht="6.95" customHeight="1">
      <c r="A104" s="36"/>
      <c r="B104" s="49"/>
      <c r="C104" s="50"/>
      <c r="D104" s="50"/>
      <c r="E104" s="50"/>
      <c r="F104" s="50"/>
      <c r="G104" s="50"/>
      <c r="H104" s="50"/>
      <c r="I104" s="140"/>
      <c r="J104" s="50"/>
      <c r="K104" s="50"/>
      <c r="L104" s="41"/>
      <c r="M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</sheetData>
  <sheetProtection algorithmName="SHA-512" hashValue="U9rekabw8rb94vzJ0hrjOAu/nyMg0Jt7b83HHMm2Iow5cNDXB5bPIfdoaM1muSAU9HPkOpr5zqVX1N4JlEJ3qA==" saltValue="QnT8kEB9tFZ5KlsVQQpCwSr9y2UqNhc0UFjoEIqxBVW9lbiKZMX9kVbScG2HTkqh8rAhDjIhYG33dJPqfbC6GQ==" spinCount="100000" sheet="1" objects="1" scenarios="1" formatColumns="0" formatRows="0" autoFilter="0"/>
  <autoFilter ref="C83:K103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VENOS\Administrator</dc:creator>
  <cp:keywords/>
  <dc:description/>
  <cp:lastModifiedBy>Topič Petr</cp:lastModifiedBy>
  <dcterms:created xsi:type="dcterms:W3CDTF">2020-05-28T09:24:00Z</dcterms:created>
  <dcterms:modified xsi:type="dcterms:W3CDTF">2020-06-09T05:36:01Z</dcterms:modified>
  <cp:category/>
  <cp:version/>
  <cp:contentType/>
  <cp:contentStatus/>
</cp:coreProperties>
</file>