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6545" yWindow="885" windowWidth="19320" windowHeight="12120" firstSheet="1" activeTab="3"/>
  </bookViews>
  <sheets>
    <sheet name="Rekapitulace stavby" sheetId="1" r:id="rId1"/>
    <sheet name="Oprava - udžovací práce a..." sheetId="2" r:id="rId2"/>
    <sheet name="Investice - Stavební úpra..." sheetId="3" r:id="rId3"/>
    <sheet name="VRN - Vedlejší rozpočtové..." sheetId="4" r:id="rId4"/>
  </sheets>
  <definedNames>
    <definedName name="_xlnm._FilterDatabase" localSheetId="2" hidden="1">'Investice - Stavební úpra...'!$C$131:$K$292</definedName>
    <definedName name="_xlnm._FilterDatabase" localSheetId="1" hidden="1">'Oprava - udžovací práce a...'!$C$148:$K$1043</definedName>
    <definedName name="_xlnm._FilterDatabase" localSheetId="3" hidden="1">'VRN - Vedlejší rozpočtové...'!$C$121:$K$138</definedName>
    <definedName name="_xlnm.Print_Titles" localSheetId="2">'Investice - Stavební úpra...'!$131:$131</definedName>
    <definedName name="_xlnm.Print_Titles" localSheetId="1">'Oprava - udžovací práce a...'!$148:$148</definedName>
    <definedName name="_xlnm.Print_Titles" localSheetId="0">'Rekapitulace stavby'!$92:$92</definedName>
    <definedName name="_xlnm.Print_Titles" localSheetId="3">'VRN - Vedlejší rozpočtové...'!$121:$121</definedName>
    <definedName name="_xlnm.Print_Area" localSheetId="2">'Investice - Stavební úpra...'!$C$4:$J$76,'Investice - Stavební úpra...'!$C$82:$J$113,'Investice - Stavební úpra...'!$C$119:$K$292</definedName>
    <definedName name="_xlnm.Print_Area" localSheetId="1">'Oprava - udžovací práce a...'!$C$4:$J$76,'Oprava - udžovací práce a...'!$C$82:$J$130,'Oprava - udžovací práce a...'!$C$136:$K$1043</definedName>
    <definedName name="_xlnm.Print_Area" localSheetId="0">'Rekapitulace stavby'!$D$4:$AO$76,'Rekapitulace stavby'!$C$82:$AQ$98</definedName>
    <definedName name="_xlnm.Print_Area" localSheetId="3">'VRN - Vedlejší rozpočtové...'!$C$4:$J$76,'VRN - Vedlejší rozpočtové...'!$C$82:$J$103,'VRN - Vedlejší rozpočtové...'!$C$109:$K$138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4"/>
  <c r="J36"/>
  <c r="AY97" i="1" s="1"/>
  <c r="J35" i="4"/>
  <c r="AX97" i="1" s="1"/>
  <c r="BI138" i="4"/>
  <c r="BH138"/>
  <c r="BG138"/>
  <c r="BE138"/>
  <c r="T138"/>
  <c r="T137"/>
  <c r="R138"/>
  <c r="R137" s="1"/>
  <c r="P138"/>
  <c r="P137" s="1"/>
  <c r="BI135"/>
  <c r="BH135"/>
  <c r="BG135"/>
  <c r="BE135"/>
  <c r="T135"/>
  <c r="T134" s="1"/>
  <c r="R135"/>
  <c r="R134"/>
  <c r="P135"/>
  <c r="P134" s="1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T128" s="1"/>
  <c r="R129"/>
  <c r="R128"/>
  <c r="P129"/>
  <c r="P128" s="1"/>
  <c r="BI127"/>
  <c r="BH127"/>
  <c r="BG127"/>
  <c r="BE127"/>
  <c r="T127"/>
  <c r="R127"/>
  <c r="P127"/>
  <c r="BI125"/>
  <c r="BH125"/>
  <c r="BG125"/>
  <c r="BE125"/>
  <c r="T125"/>
  <c r="R125"/>
  <c r="P125"/>
  <c r="J118"/>
  <c r="F116"/>
  <c r="E114"/>
  <c r="J91"/>
  <c r="F89"/>
  <c r="E87"/>
  <c r="J24"/>
  <c r="E24"/>
  <c r="J119" s="1"/>
  <c r="J23"/>
  <c r="J18"/>
  <c r="E18"/>
  <c r="F92" s="1"/>
  <c r="J17"/>
  <c r="J15"/>
  <c r="E15"/>
  <c r="F118" s="1"/>
  <c r="J14"/>
  <c r="J116"/>
  <c r="E7"/>
  <c r="E85" s="1"/>
  <c r="J37" i="3"/>
  <c r="J36"/>
  <c r="AY96" i="1" s="1"/>
  <c r="J35" i="3"/>
  <c r="AX96" i="1"/>
  <c r="BI292" i="3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59"/>
  <c r="BH259"/>
  <c r="BG259"/>
  <c r="BE259"/>
  <c r="T259"/>
  <c r="R259"/>
  <c r="P259"/>
  <c r="BI257"/>
  <c r="BH257"/>
  <c r="BG257"/>
  <c r="BE257"/>
  <c r="T257"/>
  <c r="R257"/>
  <c r="P257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T139" s="1"/>
  <c r="R140"/>
  <c r="R139"/>
  <c r="P140"/>
  <c r="P139" s="1"/>
  <c r="P133" s="1"/>
  <c r="BI138"/>
  <c r="BH138"/>
  <c r="BG138"/>
  <c r="BE138"/>
  <c r="T138"/>
  <c r="T137"/>
  <c r="R138"/>
  <c r="R137" s="1"/>
  <c r="P138"/>
  <c r="P137"/>
  <c r="BI135"/>
  <c r="BH135"/>
  <c r="BG135"/>
  <c r="BE135"/>
  <c r="T135"/>
  <c r="T134" s="1"/>
  <c r="R135"/>
  <c r="R134"/>
  <c r="R133" s="1"/>
  <c r="P135"/>
  <c r="P134"/>
  <c r="J128"/>
  <c r="F126"/>
  <c r="E124"/>
  <c r="J91"/>
  <c r="F89"/>
  <c r="E87"/>
  <c r="J24"/>
  <c r="E24"/>
  <c r="J129" s="1"/>
  <c r="J23"/>
  <c r="J18"/>
  <c r="E18"/>
  <c r="F129" s="1"/>
  <c r="J17"/>
  <c r="J15"/>
  <c r="E15"/>
  <c r="F128" s="1"/>
  <c r="J14"/>
  <c r="J12"/>
  <c r="J126"/>
  <c r="E7"/>
  <c r="E122"/>
  <c r="J37" i="2"/>
  <c r="J36"/>
  <c r="AY95" i="1" s="1"/>
  <c r="J35" i="2"/>
  <c r="AX95" i="1"/>
  <c r="BI1043" i="2"/>
  <c r="BH1043"/>
  <c r="BG1043"/>
  <c r="BE1043"/>
  <c r="T1043"/>
  <c r="R1043"/>
  <c r="P1043"/>
  <c r="BI1042"/>
  <c r="BH1042"/>
  <c r="BG1042"/>
  <c r="BE1042"/>
  <c r="T1042"/>
  <c r="R1042"/>
  <c r="P1042"/>
  <c r="BI1041"/>
  <c r="BH1041"/>
  <c r="BG1041"/>
  <c r="BE1041"/>
  <c r="T1041"/>
  <c r="R1041"/>
  <c r="P1041"/>
  <c r="BI1040"/>
  <c r="BH1040"/>
  <c r="BG1040"/>
  <c r="BE1040"/>
  <c r="T1040"/>
  <c r="R1040"/>
  <c r="P1040"/>
  <c r="BI1039"/>
  <c r="BH1039"/>
  <c r="BG1039"/>
  <c r="BE1039"/>
  <c r="T1039"/>
  <c r="R1039"/>
  <c r="P1039"/>
  <c r="BI1038"/>
  <c r="BH1038"/>
  <c r="BG1038"/>
  <c r="BE1038"/>
  <c r="T1038"/>
  <c r="R1038"/>
  <c r="P1038"/>
  <c r="BI1037"/>
  <c r="BH1037"/>
  <c r="BG1037"/>
  <c r="BE1037"/>
  <c r="T1037"/>
  <c r="R1037"/>
  <c r="P1037"/>
  <c r="BI1036"/>
  <c r="BH1036"/>
  <c r="BG1036"/>
  <c r="BE1036"/>
  <c r="T1036"/>
  <c r="R1036"/>
  <c r="P1036"/>
  <c r="BI1034"/>
  <c r="BH1034"/>
  <c r="BG1034"/>
  <c r="BE1034"/>
  <c r="T1034"/>
  <c r="R1034"/>
  <c r="P1034"/>
  <c r="BI1032"/>
  <c r="BH1032"/>
  <c r="BG1032"/>
  <c r="BE1032"/>
  <c r="T1032"/>
  <c r="R1032"/>
  <c r="P1032"/>
  <c r="BI1031"/>
  <c r="BH1031"/>
  <c r="BG1031"/>
  <c r="BE1031"/>
  <c r="T1031"/>
  <c r="R1031"/>
  <c r="P1031"/>
  <c r="BI1030"/>
  <c r="BH1030"/>
  <c r="BG1030"/>
  <c r="BE1030"/>
  <c r="T1030"/>
  <c r="R1030"/>
  <c r="P1030"/>
  <c r="BI1029"/>
  <c r="BH1029"/>
  <c r="BG1029"/>
  <c r="BE1029"/>
  <c r="T1029"/>
  <c r="R1029"/>
  <c r="P1029"/>
  <c r="BI1028"/>
  <c r="BH1028"/>
  <c r="BG1028"/>
  <c r="BE1028"/>
  <c r="T1028"/>
  <c r="R1028"/>
  <c r="P1028"/>
  <c r="BI1027"/>
  <c r="BH1027"/>
  <c r="BG1027"/>
  <c r="BE1027"/>
  <c r="T1027"/>
  <c r="R1027"/>
  <c r="P1027"/>
  <c r="BI1019"/>
  <c r="BH1019"/>
  <c r="BG1019"/>
  <c r="BE1019"/>
  <c r="T1019"/>
  <c r="R1019"/>
  <c r="P1019"/>
  <c r="BI1014"/>
  <c r="BH1014"/>
  <c r="BG1014"/>
  <c r="BE1014"/>
  <c r="T1014"/>
  <c r="R1014"/>
  <c r="P1014"/>
  <c r="BI1013"/>
  <c r="BH1013"/>
  <c r="BG1013"/>
  <c r="BE1013"/>
  <c r="T1013"/>
  <c r="R1013"/>
  <c r="P1013"/>
  <c r="BI1011"/>
  <c r="BH1011"/>
  <c r="BG1011"/>
  <c r="BE1011"/>
  <c r="T1011"/>
  <c r="R1011"/>
  <c r="P1011"/>
  <c r="BI959"/>
  <c r="BH959"/>
  <c r="BG959"/>
  <c r="BE959"/>
  <c r="T959"/>
  <c r="R959"/>
  <c r="P959"/>
  <c r="BI958"/>
  <c r="BH958"/>
  <c r="BG958"/>
  <c r="BE958"/>
  <c r="T958"/>
  <c r="R958"/>
  <c r="P958"/>
  <c r="BI956"/>
  <c r="BH956"/>
  <c r="BG956"/>
  <c r="BE956"/>
  <c r="T956"/>
  <c r="R956"/>
  <c r="P956"/>
  <c r="BI950"/>
  <c r="BH950"/>
  <c r="BG950"/>
  <c r="BE950"/>
  <c r="T950"/>
  <c r="R950"/>
  <c r="P950"/>
  <c r="BI948"/>
  <c r="BH948"/>
  <c r="BG948"/>
  <c r="BE948"/>
  <c r="T948"/>
  <c r="R948"/>
  <c r="P948"/>
  <c r="BI904"/>
  <c r="BH904"/>
  <c r="BG904"/>
  <c r="BE904"/>
  <c r="T904"/>
  <c r="R904"/>
  <c r="P904"/>
  <c r="BI901"/>
  <c r="BH901"/>
  <c r="BG901"/>
  <c r="BE901"/>
  <c r="T901"/>
  <c r="R901"/>
  <c r="P901"/>
  <c r="BI899"/>
  <c r="BH899"/>
  <c r="BG899"/>
  <c r="BE899"/>
  <c r="T899"/>
  <c r="R899"/>
  <c r="P899"/>
  <c r="BI897"/>
  <c r="BH897"/>
  <c r="BG897"/>
  <c r="BE897"/>
  <c r="T897"/>
  <c r="R897"/>
  <c r="P897"/>
  <c r="BI892"/>
  <c r="BH892"/>
  <c r="BG892"/>
  <c r="BE892"/>
  <c r="T892"/>
  <c r="R892"/>
  <c r="P892"/>
  <c r="BI890"/>
  <c r="BH890"/>
  <c r="BG890"/>
  <c r="BE890"/>
  <c r="T890"/>
  <c r="R890"/>
  <c r="P890"/>
  <c r="BI888"/>
  <c r="BH888"/>
  <c r="BG888"/>
  <c r="BE888"/>
  <c r="T888"/>
  <c r="R888"/>
  <c r="P888"/>
  <c r="BI886"/>
  <c r="BH886"/>
  <c r="BG886"/>
  <c r="BE886"/>
  <c r="T886"/>
  <c r="R886"/>
  <c r="P886"/>
  <c r="BI884"/>
  <c r="BH884"/>
  <c r="BG884"/>
  <c r="BE884"/>
  <c r="T884"/>
  <c r="R884"/>
  <c r="P884"/>
  <c r="BI882"/>
  <c r="BH882"/>
  <c r="BG882"/>
  <c r="BE882"/>
  <c r="T882"/>
  <c r="R882"/>
  <c r="P882"/>
  <c r="BI874"/>
  <c r="BH874"/>
  <c r="BG874"/>
  <c r="BE874"/>
  <c r="T874"/>
  <c r="R874"/>
  <c r="P874"/>
  <c r="BI872"/>
  <c r="BH872"/>
  <c r="BG872"/>
  <c r="BE872"/>
  <c r="T872"/>
  <c r="R872"/>
  <c r="P872"/>
  <c r="BI871"/>
  <c r="BH871"/>
  <c r="BG871"/>
  <c r="BE871"/>
  <c r="T871"/>
  <c r="R871"/>
  <c r="P871"/>
  <c r="BI870"/>
  <c r="BH870"/>
  <c r="BG870"/>
  <c r="BE870"/>
  <c r="T870"/>
  <c r="R870"/>
  <c r="P870"/>
  <c r="BI862"/>
  <c r="BH862"/>
  <c r="BG862"/>
  <c r="BE862"/>
  <c r="T862"/>
  <c r="R862"/>
  <c r="P862"/>
  <c r="BI857"/>
  <c r="BH857"/>
  <c r="BG857"/>
  <c r="BE857"/>
  <c r="T857"/>
  <c r="R857"/>
  <c r="P857"/>
  <c r="BI845"/>
  <c r="BH845"/>
  <c r="BG845"/>
  <c r="BE845"/>
  <c r="T845"/>
  <c r="R845"/>
  <c r="P845"/>
  <c r="BI842"/>
  <c r="BH842"/>
  <c r="BG842"/>
  <c r="BE842"/>
  <c r="T842"/>
  <c r="T841"/>
  <c r="R842"/>
  <c r="R841"/>
  <c r="P842"/>
  <c r="P841"/>
  <c r="BI840"/>
  <c r="BH840"/>
  <c r="BG840"/>
  <c r="BE840"/>
  <c r="T840"/>
  <c r="R840"/>
  <c r="P840"/>
  <c r="BI838"/>
  <c r="BH838"/>
  <c r="BG838"/>
  <c r="BE838"/>
  <c r="T838"/>
  <c r="R838"/>
  <c r="P838"/>
  <c r="BI837"/>
  <c r="BH837"/>
  <c r="BG837"/>
  <c r="BE837"/>
  <c r="T837"/>
  <c r="R837"/>
  <c r="P837"/>
  <c r="BI835"/>
  <c r="BH835"/>
  <c r="BG835"/>
  <c r="BE835"/>
  <c r="T835"/>
  <c r="R835"/>
  <c r="P835"/>
  <c r="BI829"/>
  <c r="BH829"/>
  <c r="BG829"/>
  <c r="BE829"/>
  <c r="T829"/>
  <c r="R829"/>
  <c r="P829"/>
  <c r="BI821"/>
  <c r="BH821"/>
  <c r="BG821"/>
  <c r="BE821"/>
  <c r="T821"/>
  <c r="R821"/>
  <c r="P821"/>
  <c r="BI815"/>
  <c r="BH815"/>
  <c r="BG815"/>
  <c r="BE815"/>
  <c r="T815"/>
  <c r="R815"/>
  <c r="P815"/>
  <c r="BI813"/>
  <c r="BH813"/>
  <c r="BG813"/>
  <c r="BE813"/>
  <c r="T813"/>
  <c r="R813"/>
  <c r="P813"/>
  <c r="BI811"/>
  <c r="BH811"/>
  <c r="BG811"/>
  <c r="BE811"/>
  <c r="T811"/>
  <c r="R811"/>
  <c r="P811"/>
  <c r="BI809"/>
  <c r="BH809"/>
  <c r="BG809"/>
  <c r="BE809"/>
  <c r="T809"/>
  <c r="R809"/>
  <c r="P809"/>
  <c r="BI801"/>
  <c r="BH801"/>
  <c r="BG801"/>
  <c r="BE801"/>
  <c r="T801"/>
  <c r="R801"/>
  <c r="P801"/>
  <c r="BI797"/>
  <c r="BH797"/>
  <c r="BG797"/>
  <c r="BE797"/>
  <c r="T797"/>
  <c r="R797"/>
  <c r="P797"/>
  <c r="BI788"/>
  <c r="BH788"/>
  <c r="BG788"/>
  <c r="BE788"/>
  <c r="T788"/>
  <c r="R788"/>
  <c r="P788"/>
  <c r="BI786"/>
  <c r="BH786"/>
  <c r="BG786"/>
  <c r="BE786"/>
  <c r="T786"/>
  <c r="R786"/>
  <c r="P786"/>
  <c r="BI782"/>
  <c r="BH782"/>
  <c r="BG782"/>
  <c r="BE782"/>
  <c r="T782"/>
  <c r="R782"/>
  <c r="P782"/>
  <c r="BI778"/>
  <c r="BH778"/>
  <c r="BG778"/>
  <c r="BE778"/>
  <c r="T778"/>
  <c r="R778"/>
  <c r="P778"/>
  <c r="BI771"/>
  <c r="BH771"/>
  <c r="BG771"/>
  <c r="BE771"/>
  <c r="T771"/>
  <c r="R771"/>
  <c r="P771"/>
  <c r="BI767"/>
  <c r="BH767"/>
  <c r="BG767"/>
  <c r="BE767"/>
  <c r="T767"/>
  <c r="R767"/>
  <c r="P767"/>
  <c r="BI765"/>
  <c r="BH765"/>
  <c r="BG765"/>
  <c r="BE765"/>
  <c r="T765"/>
  <c r="R765"/>
  <c r="P765"/>
  <c r="BI763"/>
  <c r="BH763"/>
  <c r="BG763"/>
  <c r="BE763"/>
  <c r="T763"/>
  <c r="R763"/>
  <c r="P763"/>
  <c r="BI760"/>
  <c r="BH760"/>
  <c r="BG760"/>
  <c r="BE760"/>
  <c r="T760"/>
  <c r="R760"/>
  <c r="P760"/>
  <c r="BI757"/>
  <c r="BH757"/>
  <c r="BG757"/>
  <c r="BE757"/>
  <c r="T757"/>
  <c r="R757"/>
  <c r="P757"/>
  <c r="BI748"/>
  <c r="BH748"/>
  <c r="BG748"/>
  <c r="BE748"/>
  <c r="T748"/>
  <c r="R748"/>
  <c r="P748"/>
  <c r="BI746"/>
  <c r="BH746"/>
  <c r="BG746"/>
  <c r="BE746"/>
  <c r="T746"/>
  <c r="R746"/>
  <c r="P746"/>
  <c r="BI745"/>
  <c r="BH745"/>
  <c r="BG745"/>
  <c r="BE745"/>
  <c r="T745"/>
  <c r="R745"/>
  <c r="P745"/>
  <c r="BI744"/>
  <c r="BH744"/>
  <c r="BG744"/>
  <c r="BE744"/>
  <c r="T744"/>
  <c r="R744"/>
  <c r="P744"/>
  <c r="BI743"/>
  <c r="BH743"/>
  <c r="BG743"/>
  <c r="BE743"/>
  <c r="T743"/>
  <c r="R743"/>
  <c r="P743"/>
  <c r="BI742"/>
  <c r="BH742"/>
  <c r="BG742"/>
  <c r="BE742"/>
  <c r="T742"/>
  <c r="R742"/>
  <c r="P742"/>
  <c r="BI740"/>
  <c r="BH740"/>
  <c r="BG740"/>
  <c r="BE740"/>
  <c r="T740"/>
  <c r="R740"/>
  <c r="P740"/>
  <c r="BI738"/>
  <c r="BH738"/>
  <c r="BG738"/>
  <c r="BE738"/>
  <c r="T738"/>
  <c r="R738"/>
  <c r="P738"/>
  <c r="BI737"/>
  <c r="BH737"/>
  <c r="BG737"/>
  <c r="BE737"/>
  <c r="T737"/>
  <c r="R737"/>
  <c r="P737"/>
  <c r="BI736"/>
  <c r="BH736"/>
  <c r="BG736"/>
  <c r="BE736"/>
  <c r="T736"/>
  <c r="R736"/>
  <c r="P736"/>
  <c r="BI735"/>
  <c r="BH735"/>
  <c r="BG735"/>
  <c r="BE735"/>
  <c r="T735"/>
  <c r="R735"/>
  <c r="P735"/>
  <c r="BI734"/>
  <c r="BH734"/>
  <c r="BG734"/>
  <c r="BE734"/>
  <c r="T734"/>
  <c r="R734"/>
  <c r="P734"/>
  <c r="BI733"/>
  <c r="BH733"/>
  <c r="BG733"/>
  <c r="BE733"/>
  <c r="T733"/>
  <c r="R733"/>
  <c r="P733"/>
  <c r="BI732"/>
  <c r="BH732"/>
  <c r="BG732"/>
  <c r="BE732"/>
  <c r="T732"/>
  <c r="R732"/>
  <c r="P732"/>
  <c r="BI731"/>
  <c r="BH731"/>
  <c r="BG731"/>
  <c r="BE731"/>
  <c r="T731"/>
  <c r="R731"/>
  <c r="P731"/>
  <c r="BI730"/>
  <c r="BH730"/>
  <c r="BG730"/>
  <c r="BE730"/>
  <c r="T730"/>
  <c r="R730"/>
  <c r="P730"/>
  <c r="BI729"/>
  <c r="BH729"/>
  <c r="BG729"/>
  <c r="BE729"/>
  <c r="T729"/>
  <c r="R729"/>
  <c r="P729"/>
  <c r="BI728"/>
  <c r="BH728"/>
  <c r="BG728"/>
  <c r="BE728"/>
  <c r="T728"/>
  <c r="R728"/>
  <c r="P728"/>
  <c r="BI727"/>
  <c r="BH727"/>
  <c r="BG727"/>
  <c r="BE727"/>
  <c r="T727"/>
  <c r="R727"/>
  <c r="P727"/>
  <c r="BI726"/>
  <c r="BH726"/>
  <c r="BG726"/>
  <c r="BE726"/>
  <c r="T726"/>
  <c r="R726"/>
  <c r="P726"/>
  <c r="BI725"/>
  <c r="BH725"/>
  <c r="BG725"/>
  <c r="BE725"/>
  <c r="T725"/>
  <c r="R725"/>
  <c r="P725"/>
  <c r="BI724"/>
  <c r="BH724"/>
  <c r="BG724"/>
  <c r="BE724"/>
  <c r="T724"/>
  <c r="R724"/>
  <c r="P724"/>
  <c r="BI723"/>
  <c r="BH723"/>
  <c r="BG723"/>
  <c r="BE723"/>
  <c r="T723"/>
  <c r="R723"/>
  <c r="P723"/>
  <c r="BI722"/>
  <c r="BH722"/>
  <c r="BG722"/>
  <c r="BE722"/>
  <c r="T722"/>
  <c r="R722"/>
  <c r="P722"/>
  <c r="BI721"/>
  <c r="BH721"/>
  <c r="BG721"/>
  <c r="BE721"/>
  <c r="T721"/>
  <c r="R721"/>
  <c r="P721"/>
  <c r="BI717"/>
  <c r="BH717"/>
  <c r="BG717"/>
  <c r="BE717"/>
  <c r="T717"/>
  <c r="R717"/>
  <c r="P717"/>
  <c r="BI715"/>
  <c r="BH715"/>
  <c r="BG715"/>
  <c r="BE715"/>
  <c r="T715"/>
  <c r="R715"/>
  <c r="P715"/>
  <c r="BI714"/>
  <c r="BH714"/>
  <c r="BG714"/>
  <c r="BE714"/>
  <c r="T714"/>
  <c r="R714"/>
  <c r="P714"/>
  <c r="BI713"/>
  <c r="BH713"/>
  <c r="BG713"/>
  <c r="BE713"/>
  <c r="T713"/>
  <c r="R713"/>
  <c r="P713"/>
  <c r="BI711"/>
  <c r="BH711"/>
  <c r="BG711"/>
  <c r="BE711"/>
  <c r="T711"/>
  <c r="R711"/>
  <c r="P711"/>
  <c r="BI706"/>
  <c r="BH706"/>
  <c r="BG706"/>
  <c r="BE706"/>
  <c r="T706"/>
  <c r="R706"/>
  <c r="P706"/>
  <c r="BI701"/>
  <c r="BH701"/>
  <c r="BG701"/>
  <c r="BE701"/>
  <c r="T701"/>
  <c r="R701"/>
  <c r="P701"/>
  <c r="BI700"/>
  <c r="BH700"/>
  <c r="BG700"/>
  <c r="BE700"/>
  <c r="T700"/>
  <c r="R700"/>
  <c r="P700"/>
  <c r="BI699"/>
  <c r="BH699"/>
  <c r="BG699"/>
  <c r="BE699"/>
  <c r="T699"/>
  <c r="R699"/>
  <c r="P699"/>
  <c r="BI697"/>
  <c r="BH697"/>
  <c r="BG697"/>
  <c r="BE697"/>
  <c r="T697"/>
  <c r="R697"/>
  <c r="P697"/>
  <c r="BI695"/>
  <c r="BH695"/>
  <c r="BG695"/>
  <c r="BE695"/>
  <c r="T695"/>
  <c r="R695"/>
  <c r="P695"/>
  <c r="BI693"/>
  <c r="BH693"/>
  <c r="BG693"/>
  <c r="BE693"/>
  <c r="T693"/>
  <c r="R693"/>
  <c r="P693"/>
  <c r="BI691"/>
  <c r="BH691"/>
  <c r="BG691"/>
  <c r="BE691"/>
  <c r="T691"/>
  <c r="R691"/>
  <c r="P691"/>
  <c r="BI690"/>
  <c r="BH690"/>
  <c r="BG690"/>
  <c r="BE690"/>
  <c r="T690"/>
  <c r="R690"/>
  <c r="P690"/>
  <c r="BI688"/>
  <c r="BH688"/>
  <c r="BG688"/>
  <c r="BE688"/>
  <c r="T688"/>
  <c r="R688"/>
  <c r="P688"/>
  <c r="BI685"/>
  <c r="BH685"/>
  <c r="BG685"/>
  <c r="BE685"/>
  <c r="T685"/>
  <c r="T684"/>
  <c r="R685"/>
  <c r="R684" s="1"/>
  <c r="P685"/>
  <c r="P684"/>
  <c r="BI683"/>
  <c r="BH683"/>
  <c r="BG683"/>
  <c r="BE683"/>
  <c r="T683"/>
  <c r="R683"/>
  <c r="P683"/>
  <c r="BI682"/>
  <c r="BH682"/>
  <c r="BG682"/>
  <c r="BE682"/>
  <c r="T682"/>
  <c r="R682"/>
  <c r="P682"/>
  <c r="BI681"/>
  <c r="BH681"/>
  <c r="BG681"/>
  <c r="BE681"/>
  <c r="T681"/>
  <c r="R681"/>
  <c r="P681"/>
  <c r="BI680"/>
  <c r="BH680"/>
  <c r="BG680"/>
  <c r="BE680"/>
  <c r="T680"/>
  <c r="R680"/>
  <c r="P680"/>
  <c r="BI679"/>
  <c r="BH679"/>
  <c r="BG679"/>
  <c r="BE679"/>
  <c r="T679"/>
  <c r="R679"/>
  <c r="P679"/>
  <c r="BI678"/>
  <c r="BH678"/>
  <c r="BG678"/>
  <c r="BE678"/>
  <c r="T678"/>
  <c r="R678"/>
  <c r="P678"/>
  <c r="BI677"/>
  <c r="BH677"/>
  <c r="BG677"/>
  <c r="BE677"/>
  <c r="T677"/>
  <c r="R677"/>
  <c r="P677"/>
  <c r="BI675"/>
  <c r="BH675"/>
  <c r="BG675"/>
  <c r="BE675"/>
  <c r="T675"/>
  <c r="R675"/>
  <c r="P675"/>
  <c r="BI674"/>
  <c r="BH674"/>
  <c r="BG674"/>
  <c r="BE674"/>
  <c r="T674"/>
  <c r="R674"/>
  <c r="P674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8"/>
  <c r="BH668"/>
  <c r="BG668"/>
  <c r="BE668"/>
  <c r="T668"/>
  <c r="R668"/>
  <c r="P668"/>
  <c r="BI667"/>
  <c r="BH667"/>
  <c r="BG667"/>
  <c r="BE667"/>
  <c r="T667"/>
  <c r="R667"/>
  <c r="P667"/>
  <c r="BI666"/>
  <c r="BH666"/>
  <c r="BG666"/>
  <c r="BE666"/>
  <c r="T666"/>
  <c r="R666"/>
  <c r="P666"/>
  <c r="BI665"/>
  <c r="BH665"/>
  <c r="BG665"/>
  <c r="BE665"/>
  <c r="T665"/>
  <c r="R665"/>
  <c r="P665"/>
  <c r="BI663"/>
  <c r="BH663"/>
  <c r="BG663"/>
  <c r="BE663"/>
  <c r="T663"/>
  <c r="R663"/>
  <c r="P663"/>
  <c r="BI662"/>
  <c r="BH662"/>
  <c r="BG662"/>
  <c r="BE662"/>
  <c r="T662"/>
  <c r="R662"/>
  <c r="P662"/>
  <c r="BI661"/>
  <c r="BH661"/>
  <c r="BG661"/>
  <c r="BE661"/>
  <c r="T661"/>
  <c r="R661"/>
  <c r="P661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6"/>
  <c r="BH656"/>
  <c r="BG656"/>
  <c r="BE656"/>
  <c r="T656"/>
  <c r="R656"/>
  <c r="P656"/>
  <c r="BI655"/>
  <c r="BH655"/>
  <c r="BG655"/>
  <c r="BE655"/>
  <c r="T655"/>
  <c r="R655"/>
  <c r="P655"/>
  <c r="BI654"/>
  <c r="BH654"/>
  <c r="BG654"/>
  <c r="BE654"/>
  <c r="T654"/>
  <c r="R654"/>
  <c r="P654"/>
  <c r="BI653"/>
  <c r="BH653"/>
  <c r="BG653"/>
  <c r="BE653"/>
  <c r="T653"/>
  <c r="R653"/>
  <c r="P653"/>
  <c r="BI652"/>
  <c r="BH652"/>
  <c r="BG652"/>
  <c r="BE652"/>
  <c r="T652"/>
  <c r="R652"/>
  <c r="P652"/>
  <c r="BI651"/>
  <c r="BH651"/>
  <c r="BG651"/>
  <c r="BE651"/>
  <c r="T651"/>
  <c r="R651"/>
  <c r="P651"/>
  <c r="BI649"/>
  <c r="BH649"/>
  <c r="BG649"/>
  <c r="BE649"/>
  <c r="T649"/>
  <c r="R649"/>
  <c r="P649"/>
  <c r="BI648"/>
  <c r="BH648"/>
  <c r="BG648"/>
  <c r="BE648"/>
  <c r="T648"/>
  <c r="R648"/>
  <c r="P648"/>
  <c r="BI645"/>
  <c r="BH645"/>
  <c r="BG645"/>
  <c r="BE645"/>
  <c r="T645"/>
  <c r="R645"/>
  <c r="P645"/>
  <c r="BI644"/>
  <c r="BH644"/>
  <c r="BG644"/>
  <c r="BE644"/>
  <c r="T644"/>
  <c r="R644"/>
  <c r="P644"/>
  <c r="BI643"/>
  <c r="BH643"/>
  <c r="BG643"/>
  <c r="BE643"/>
  <c r="T643"/>
  <c r="R643"/>
  <c r="P643"/>
  <c r="BI642"/>
  <c r="BH642"/>
  <c r="BG642"/>
  <c r="BE642"/>
  <c r="T642"/>
  <c r="R642"/>
  <c r="P642"/>
  <c r="BI640"/>
  <c r="BH640"/>
  <c r="BG640"/>
  <c r="BE640"/>
  <c r="T640"/>
  <c r="R640"/>
  <c r="P640"/>
  <c r="BI639"/>
  <c r="BH639"/>
  <c r="BG639"/>
  <c r="BE639"/>
  <c r="T639"/>
  <c r="R639"/>
  <c r="P639"/>
  <c r="BI638"/>
  <c r="BH638"/>
  <c r="BG638"/>
  <c r="BE638"/>
  <c r="T638"/>
  <c r="R638"/>
  <c r="P638"/>
  <c r="BI637"/>
  <c r="BH637"/>
  <c r="BG637"/>
  <c r="BE637"/>
  <c r="T637"/>
  <c r="R637"/>
  <c r="P637"/>
  <c r="BI636"/>
  <c r="BH636"/>
  <c r="BG636"/>
  <c r="BE636"/>
  <c r="T636"/>
  <c r="R636"/>
  <c r="P636"/>
  <c r="BI635"/>
  <c r="BH635"/>
  <c r="BG635"/>
  <c r="BE635"/>
  <c r="T635"/>
  <c r="R635"/>
  <c r="P635"/>
  <c r="BI634"/>
  <c r="BH634"/>
  <c r="BG634"/>
  <c r="BE634"/>
  <c r="T634"/>
  <c r="R634"/>
  <c r="P634"/>
  <c r="BI633"/>
  <c r="BH633"/>
  <c r="BG633"/>
  <c r="BE633"/>
  <c r="T633"/>
  <c r="R633"/>
  <c r="P633"/>
  <c r="BI632"/>
  <c r="BH632"/>
  <c r="BG632"/>
  <c r="BE632"/>
  <c r="T632"/>
  <c r="R632"/>
  <c r="P632"/>
  <c r="BI631"/>
  <c r="BH631"/>
  <c r="BG631"/>
  <c r="BE631"/>
  <c r="T631"/>
  <c r="R631"/>
  <c r="P631"/>
  <c r="BI630"/>
  <c r="BH630"/>
  <c r="BG630"/>
  <c r="BE630"/>
  <c r="T630"/>
  <c r="R630"/>
  <c r="P630"/>
  <c r="BI629"/>
  <c r="BH629"/>
  <c r="BG629"/>
  <c r="BE629"/>
  <c r="T629"/>
  <c r="R629"/>
  <c r="P629"/>
  <c r="BI628"/>
  <c r="BH628"/>
  <c r="BG628"/>
  <c r="BE628"/>
  <c r="T628"/>
  <c r="R628"/>
  <c r="P628"/>
  <c r="BI627"/>
  <c r="BH627"/>
  <c r="BG627"/>
  <c r="BE627"/>
  <c r="T627"/>
  <c r="R627"/>
  <c r="P627"/>
  <c r="BI626"/>
  <c r="BH626"/>
  <c r="BG626"/>
  <c r="BE626"/>
  <c r="T626"/>
  <c r="R626"/>
  <c r="P626"/>
  <c r="BI625"/>
  <c r="BH625"/>
  <c r="BG625"/>
  <c r="BE625"/>
  <c r="T625"/>
  <c r="R625"/>
  <c r="P625"/>
  <c r="BI624"/>
  <c r="BH624"/>
  <c r="BG624"/>
  <c r="BE624"/>
  <c r="T624"/>
  <c r="R624"/>
  <c r="P624"/>
  <c r="BI623"/>
  <c r="BH623"/>
  <c r="BG623"/>
  <c r="BE623"/>
  <c r="T623"/>
  <c r="R623"/>
  <c r="P623"/>
  <c r="BI622"/>
  <c r="BH622"/>
  <c r="BG622"/>
  <c r="BE622"/>
  <c r="T622"/>
  <c r="R622"/>
  <c r="P622"/>
  <c r="BI621"/>
  <c r="BH621"/>
  <c r="BG621"/>
  <c r="BE621"/>
  <c r="T621"/>
  <c r="R621"/>
  <c r="P621"/>
  <c r="BI620"/>
  <c r="BH620"/>
  <c r="BG620"/>
  <c r="BE620"/>
  <c r="T620"/>
  <c r="R620"/>
  <c r="P620"/>
  <c r="BI619"/>
  <c r="BH619"/>
  <c r="BG619"/>
  <c r="BE619"/>
  <c r="T619"/>
  <c r="R619"/>
  <c r="P619"/>
  <c r="BI618"/>
  <c r="BH618"/>
  <c r="BG618"/>
  <c r="BE618"/>
  <c r="T618"/>
  <c r="R618"/>
  <c r="P618"/>
  <c r="BI617"/>
  <c r="BH617"/>
  <c r="BG617"/>
  <c r="BE617"/>
  <c r="T617"/>
  <c r="R617"/>
  <c r="P617"/>
  <c r="BI615"/>
  <c r="BH615"/>
  <c r="BG615"/>
  <c r="BE615"/>
  <c r="T615"/>
  <c r="R615"/>
  <c r="P615"/>
  <c r="BI614"/>
  <c r="BH614"/>
  <c r="BG614"/>
  <c r="BE614"/>
  <c r="T614"/>
  <c r="R614"/>
  <c r="P614"/>
  <c r="BI613"/>
  <c r="BH613"/>
  <c r="BG613"/>
  <c r="BE613"/>
  <c r="T613"/>
  <c r="R613"/>
  <c r="P613"/>
  <c r="BI612"/>
  <c r="BH612"/>
  <c r="BG612"/>
  <c r="BE612"/>
  <c r="T612"/>
  <c r="R612"/>
  <c r="P612"/>
  <c r="BI611"/>
  <c r="BH611"/>
  <c r="BG611"/>
  <c r="BE611"/>
  <c r="T611"/>
  <c r="R611"/>
  <c r="P611"/>
  <c r="BI610"/>
  <c r="BH610"/>
  <c r="BG610"/>
  <c r="BE610"/>
  <c r="T610"/>
  <c r="R610"/>
  <c r="P610"/>
  <c r="BI609"/>
  <c r="BH609"/>
  <c r="BG609"/>
  <c r="BE609"/>
  <c r="T609"/>
  <c r="R609"/>
  <c r="P609"/>
  <c r="BI608"/>
  <c r="BH608"/>
  <c r="BG608"/>
  <c r="BE608"/>
  <c r="T608"/>
  <c r="R608"/>
  <c r="P608"/>
  <c r="BI607"/>
  <c r="BH607"/>
  <c r="BG607"/>
  <c r="BE607"/>
  <c r="T607"/>
  <c r="R607"/>
  <c r="P607"/>
  <c r="BI606"/>
  <c r="BH606"/>
  <c r="BG606"/>
  <c r="BE606"/>
  <c r="T606"/>
  <c r="R606"/>
  <c r="P606"/>
  <c r="BI604"/>
  <c r="BH604"/>
  <c r="BG604"/>
  <c r="BE604"/>
  <c r="T604"/>
  <c r="R604"/>
  <c r="P604"/>
  <c r="BI603"/>
  <c r="BH603"/>
  <c r="BG603"/>
  <c r="BE603"/>
  <c r="T603"/>
  <c r="R603"/>
  <c r="P603"/>
  <c r="BI602"/>
  <c r="BH602"/>
  <c r="BG602"/>
  <c r="BE602"/>
  <c r="T602"/>
  <c r="R602"/>
  <c r="P602"/>
  <c r="BI601"/>
  <c r="BH601"/>
  <c r="BG601"/>
  <c r="BE601"/>
  <c r="T601"/>
  <c r="R601"/>
  <c r="P601"/>
  <c r="BI600"/>
  <c r="BH600"/>
  <c r="BG600"/>
  <c r="BE600"/>
  <c r="T600"/>
  <c r="R600"/>
  <c r="P600"/>
  <c r="BI599"/>
  <c r="BH599"/>
  <c r="BG599"/>
  <c r="BE599"/>
  <c r="T599"/>
  <c r="R599"/>
  <c r="P599"/>
  <c r="BI598"/>
  <c r="BH598"/>
  <c r="BG598"/>
  <c r="BE598"/>
  <c r="T598"/>
  <c r="R598"/>
  <c r="P598"/>
  <c r="BI597"/>
  <c r="BH597"/>
  <c r="BG597"/>
  <c r="BE597"/>
  <c r="T597"/>
  <c r="R597"/>
  <c r="P597"/>
  <c r="BI596"/>
  <c r="BH596"/>
  <c r="BG596"/>
  <c r="BE596"/>
  <c r="T596"/>
  <c r="R596"/>
  <c r="P596"/>
  <c r="BI595"/>
  <c r="BH595"/>
  <c r="BG595"/>
  <c r="BE595"/>
  <c r="T595"/>
  <c r="R595"/>
  <c r="P595"/>
  <c r="BI594"/>
  <c r="BH594"/>
  <c r="BG594"/>
  <c r="BE594"/>
  <c r="T594"/>
  <c r="R594"/>
  <c r="P594"/>
  <c r="BI593"/>
  <c r="BH593"/>
  <c r="BG593"/>
  <c r="BE593"/>
  <c r="T593"/>
  <c r="R593"/>
  <c r="P593"/>
  <c r="BI592"/>
  <c r="BH592"/>
  <c r="BG592"/>
  <c r="BE592"/>
  <c r="T592"/>
  <c r="R592"/>
  <c r="P592"/>
  <c r="BI591"/>
  <c r="BH591"/>
  <c r="BG591"/>
  <c r="BE591"/>
  <c r="T591"/>
  <c r="R591"/>
  <c r="P591"/>
  <c r="BI590"/>
  <c r="BH590"/>
  <c r="BG590"/>
  <c r="BE590"/>
  <c r="T590"/>
  <c r="R590"/>
  <c r="P590"/>
  <c r="BI588"/>
  <c r="BH588"/>
  <c r="BG588"/>
  <c r="BE588"/>
  <c r="T588"/>
  <c r="R588"/>
  <c r="P588"/>
  <c r="BI587"/>
  <c r="BH587"/>
  <c r="BG587"/>
  <c r="BE587"/>
  <c r="T587"/>
  <c r="R587"/>
  <c r="P587"/>
  <c r="BI586"/>
  <c r="BH586"/>
  <c r="BG586"/>
  <c r="BE586"/>
  <c r="T586"/>
  <c r="R586"/>
  <c r="P586"/>
  <c r="BI585"/>
  <c r="BH585"/>
  <c r="BG585"/>
  <c r="BE585"/>
  <c r="T585"/>
  <c r="R585"/>
  <c r="P585"/>
  <c r="BI584"/>
  <c r="BH584"/>
  <c r="BG584"/>
  <c r="BE584"/>
  <c r="T584"/>
  <c r="R584"/>
  <c r="P584"/>
  <c r="BI583"/>
  <c r="BH583"/>
  <c r="BG583"/>
  <c r="BE583"/>
  <c r="T583"/>
  <c r="R583"/>
  <c r="P583"/>
  <c r="BI582"/>
  <c r="BH582"/>
  <c r="BG582"/>
  <c r="BE582"/>
  <c r="T582"/>
  <c r="R582"/>
  <c r="P582"/>
  <c r="BI581"/>
  <c r="BH581"/>
  <c r="BG581"/>
  <c r="BE581"/>
  <c r="T581"/>
  <c r="R581"/>
  <c r="P581"/>
  <c r="BI580"/>
  <c r="BH580"/>
  <c r="BG580"/>
  <c r="BE580"/>
  <c r="T580"/>
  <c r="R580"/>
  <c r="P580"/>
  <c r="BI579"/>
  <c r="BH579"/>
  <c r="BG579"/>
  <c r="BE579"/>
  <c r="T579"/>
  <c r="R579"/>
  <c r="P579"/>
  <c r="BI578"/>
  <c r="BH578"/>
  <c r="BG578"/>
  <c r="BE578"/>
  <c r="T578"/>
  <c r="R578"/>
  <c r="P578"/>
  <c r="BI577"/>
  <c r="BH577"/>
  <c r="BG577"/>
  <c r="BE577"/>
  <c r="T577"/>
  <c r="R577"/>
  <c r="P577"/>
  <c r="BI576"/>
  <c r="BH576"/>
  <c r="BG576"/>
  <c r="BE576"/>
  <c r="T576"/>
  <c r="R576"/>
  <c r="P576"/>
  <c r="BI574"/>
  <c r="BH574"/>
  <c r="BG574"/>
  <c r="BE574"/>
  <c r="T574"/>
  <c r="R574"/>
  <c r="P574"/>
  <c r="BI572"/>
  <c r="BH572"/>
  <c r="BG572"/>
  <c r="BE572"/>
  <c r="T572"/>
  <c r="R572"/>
  <c r="P572"/>
  <c r="BI567"/>
  <c r="BH567"/>
  <c r="BG567"/>
  <c r="BE567"/>
  <c r="T567"/>
  <c r="R567"/>
  <c r="P567"/>
  <c r="BI565"/>
  <c r="BH565"/>
  <c r="BG565"/>
  <c r="BE565"/>
  <c r="T565"/>
  <c r="R565"/>
  <c r="P565"/>
  <c r="BI563"/>
  <c r="BH563"/>
  <c r="BG563"/>
  <c r="BE563"/>
  <c r="T563"/>
  <c r="R563"/>
  <c r="P563"/>
  <c r="BI559"/>
  <c r="BH559"/>
  <c r="BG559"/>
  <c r="BE559"/>
  <c r="T559"/>
  <c r="R559"/>
  <c r="P559"/>
  <c r="BI555"/>
  <c r="BH555"/>
  <c r="BG555"/>
  <c r="BE555"/>
  <c r="T555"/>
  <c r="R555"/>
  <c r="P555"/>
  <c r="BI550"/>
  <c r="BH550"/>
  <c r="BG550"/>
  <c r="BE550"/>
  <c r="T550"/>
  <c r="R550"/>
  <c r="P550"/>
  <c r="BI547"/>
  <c r="BH547"/>
  <c r="BG547"/>
  <c r="BE547"/>
  <c r="T547"/>
  <c r="T546" s="1"/>
  <c r="R547"/>
  <c r="R546"/>
  <c r="P547"/>
  <c r="P546" s="1"/>
  <c r="BI545"/>
  <c r="BH545"/>
  <c r="BG545"/>
  <c r="BE545"/>
  <c r="T545"/>
  <c r="R545"/>
  <c r="P545"/>
  <c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38"/>
  <c r="BH538"/>
  <c r="BG538"/>
  <c r="BE538"/>
  <c r="T538"/>
  <c r="R538"/>
  <c r="P538"/>
  <c r="BI534"/>
  <c r="BH534"/>
  <c r="BG534"/>
  <c r="BE534"/>
  <c r="T534"/>
  <c r="R534"/>
  <c r="P534"/>
  <c r="BI532"/>
  <c r="BH532"/>
  <c r="BG532"/>
  <c r="BE532"/>
  <c r="T532"/>
  <c r="R532"/>
  <c r="P532"/>
  <c r="BI520"/>
  <c r="BH520"/>
  <c r="BG520"/>
  <c r="BE520"/>
  <c r="T520"/>
  <c r="R520"/>
  <c r="P520"/>
  <c r="BI518"/>
  <c r="BH518"/>
  <c r="BG518"/>
  <c r="BE518"/>
  <c r="T518"/>
  <c r="R518"/>
  <c r="P518"/>
  <c r="BI513"/>
  <c r="BH513"/>
  <c r="BG513"/>
  <c r="BE513"/>
  <c r="T513"/>
  <c r="R513"/>
  <c r="P513"/>
  <c r="BI511"/>
  <c r="BH511"/>
  <c r="BG511"/>
  <c r="BE511"/>
  <c r="T511"/>
  <c r="R511"/>
  <c r="P511"/>
  <c r="BI509"/>
  <c r="BH509"/>
  <c r="BG509"/>
  <c r="BE509"/>
  <c r="T509"/>
  <c r="R509"/>
  <c r="P509"/>
  <c r="BI505"/>
  <c r="BH505"/>
  <c r="BG505"/>
  <c r="BE505"/>
  <c r="T505"/>
  <c r="R505"/>
  <c r="P505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2"/>
  <c r="BH492"/>
  <c r="BG492"/>
  <c r="BE492"/>
  <c r="T492"/>
  <c r="R492"/>
  <c r="P492"/>
  <c r="BI488"/>
  <c r="BH488"/>
  <c r="BG488"/>
  <c r="BE488"/>
  <c r="T488"/>
  <c r="R488"/>
  <c r="P488"/>
  <c r="BI482"/>
  <c r="BH482"/>
  <c r="BG482"/>
  <c r="BE482"/>
  <c r="T482"/>
  <c r="R482"/>
  <c r="P482"/>
  <c r="BI480"/>
  <c r="BH480"/>
  <c r="BG480"/>
  <c r="BE480"/>
  <c r="T480"/>
  <c r="R480"/>
  <c r="P480"/>
  <c r="BI478"/>
  <c r="BH478"/>
  <c r="BG478"/>
  <c r="BE478"/>
  <c r="T478"/>
  <c r="R478"/>
  <c r="P478"/>
  <c r="BI476"/>
  <c r="BH476"/>
  <c r="BG476"/>
  <c r="BE476"/>
  <c r="T476"/>
  <c r="R476"/>
  <c r="P476"/>
  <c r="BI474"/>
  <c r="BH474"/>
  <c r="BG474"/>
  <c r="BE474"/>
  <c r="T474"/>
  <c r="R474"/>
  <c r="P474"/>
  <c r="BI468"/>
  <c r="BH468"/>
  <c r="BG468"/>
  <c r="BE468"/>
  <c r="T468"/>
  <c r="R468"/>
  <c r="P468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0"/>
  <c r="BH460"/>
  <c r="BG460"/>
  <c r="BE460"/>
  <c r="T460"/>
  <c r="R460"/>
  <c r="P460"/>
  <c r="BI458"/>
  <c r="BH458"/>
  <c r="BG458"/>
  <c r="BE458"/>
  <c r="T458"/>
  <c r="R458"/>
  <c r="P458"/>
  <c r="BI456"/>
  <c r="BH456"/>
  <c r="BG456"/>
  <c r="BE456"/>
  <c r="T456"/>
  <c r="R456"/>
  <c r="P456"/>
  <c r="BI454"/>
  <c r="BH454"/>
  <c r="BG454"/>
  <c r="BE454"/>
  <c r="T454"/>
  <c r="R454"/>
  <c r="P454"/>
  <c r="BI452"/>
  <c r="BH452"/>
  <c r="BG452"/>
  <c r="BE452"/>
  <c r="T452"/>
  <c r="R452"/>
  <c r="P452"/>
  <c r="BI450"/>
  <c r="BH450"/>
  <c r="BG450"/>
  <c r="BE450"/>
  <c r="T450"/>
  <c r="R450"/>
  <c r="P450"/>
  <c r="BI448"/>
  <c r="BH448"/>
  <c r="BG448"/>
  <c r="BE448"/>
  <c r="T448"/>
  <c r="R448"/>
  <c r="P448"/>
  <c r="BI444"/>
  <c r="BH444"/>
  <c r="BG444"/>
  <c r="BE444"/>
  <c r="T444"/>
  <c r="R444"/>
  <c r="P444"/>
  <c r="BI442"/>
  <c r="BH442"/>
  <c r="BG442"/>
  <c r="BE442"/>
  <c r="T442"/>
  <c r="R442"/>
  <c r="P442"/>
  <c r="BI438"/>
  <c r="BH438"/>
  <c r="BG438"/>
  <c r="BE438"/>
  <c r="T438"/>
  <c r="R438"/>
  <c r="P438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6"/>
  <c r="BH406"/>
  <c r="BG406"/>
  <c r="BE406"/>
  <c r="T406"/>
  <c r="R406"/>
  <c r="P406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0"/>
  <c r="BH370"/>
  <c r="BG370"/>
  <c r="BE370"/>
  <c r="T370"/>
  <c r="R370"/>
  <c r="P370"/>
  <c r="BI365"/>
  <c r="BH365"/>
  <c r="BG365"/>
  <c r="BE365"/>
  <c r="T365"/>
  <c r="R365"/>
  <c r="P365"/>
  <c r="BI361"/>
  <c r="BH361"/>
  <c r="BG361"/>
  <c r="BE361"/>
  <c r="T361"/>
  <c r="R361"/>
  <c r="P361"/>
  <c r="BI355"/>
  <c r="BH355"/>
  <c r="BG355"/>
  <c r="BE355"/>
  <c r="T355"/>
  <c r="R355"/>
  <c r="P355"/>
  <c r="BI344"/>
  <c r="BH344"/>
  <c r="BG344"/>
  <c r="BE344"/>
  <c r="T344"/>
  <c r="R344"/>
  <c r="P344"/>
  <c r="BI286"/>
  <c r="BH286"/>
  <c r="BG286"/>
  <c r="BE286"/>
  <c r="T286"/>
  <c r="R286"/>
  <c r="P286"/>
  <c r="BI284"/>
  <c r="BH284"/>
  <c r="BG284"/>
  <c r="BE284"/>
  <c r="T284"/>
  <c r="R284"/>
  <c r="P284"/>
  <c r="BI278"/>
  <c r="BH278"/>
  <c r="BG278"/>
  <c r="BE278"/>
  <c r="T278"/>
  <c r="R278"/>
  <c r="P278"/>
  <c r="BI221"/>
  <c r="BH221"/>
  <c r="BG221"/>
  <c r="BE221"/>
  <c r="T221"/>
  <c r="R221"/>
  <c r="P221"/>
  <c r="BI215"/>
  <c r="BH215"/>
  <c r="BG215"/>
  <c r="BE215"/>
  <c r="T215"/>
  <c r="R215"/>
  <c r="P215"/>
  <c r="BI211"/>
  <c r="BH211"/>
  <c r="BG211"/>
  <c r="BE211"/>
  <c r="T211"/>
  <c r="R211"/>
  <c r="P211"/>
  <c r="BI209"/>
  <c r="BH209"/>
  <c r="BG209"/>
  <c r="BE209"/>
  <c r="T209"/>
  <c r="R209"/>
  <c r="P209"/>
  <c r="BI201"/>
  <c r="BH201"/>
  <c r="BG201"/>
  <c r="BE201"/>
  <c r="T201"/>
  <c r="R201"/>
  <c r="P201"/>
  <c r="BI200"/>
  <c r="BH200"/>
  <c r="BG200"/>
  <c r="BE200"/>
  <c r="T200"/>
  <c r="R200"/>
  <c r="P200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2"/>
  <c r="BH172"/>
  <c r="BG172"/>
  <c r="BE172"/>
  <c r="T172"/>
  <c r="R172"/>
  <c r="P172"/>
  <c r="BI168"/>
  <c r="BH168"/>
  <c r="BG168"/>
  <c r="BE168"/>
  <c r="T168"/>
  <c r="R168"/>
  <c r="P168"/>
  <c r="BI163"/>
  <c r="BH163"/>
  <c r="BG163"/>
  <c r="BE163"/>
  <c r="T163"/>
  <c r="R163"/>
  <c r="P163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J145"/>
  <c r="F143"/>
  <c r="E141"/>
  <c r="J91"/>
  <c r="F89"/>
  <c r="E87"/>
  <c r="J24"/>
  <c r="E24"/>
  <c r="J146"/>
  <c r="J23"/>
  <c r="J18"/>
  <c r="E18"/>
  <c r="F146"/>
  <c r="J17"/>
  <c r="J15"/>
  <c r="E15"/>
  <c r="F145"/>
  <c r="J14"/>
  <c r="J12"/>
  <c r="J143"/>
  <c r="E7"/>
  <c r="E139" s="1"/>
  <c r="L90" i="1"/>
  <c r="AM90"/>
  <c r="AM89"/>
  <c r="L89"/>
  <c r="AM87"/>
  <c r="L87"/>
  <c r="L85"/>
  <c r="L84"/>
  <c r="BK135" i="4"/>
  <c r="J135"/>
  <c r="BK132"/>
  <c r="J132"/>
  <c r="BK131"/>
  <c r="J131"/>
  <c r="BK129"/>
  <c r="J285" i="3"/>
  <c r="J284"/>
  <c r="BK283"/>
  <c r="BK282"/>
  <c r="J281"/>
  <c r="J280"/>
  <c r="BK276"/>
  <c r="J274"/>
  <c r="J273"/>
  <c r="J272"/>
  <c r="BK271"/>
  <c r="J270"/>
  <c r="J269"/>
  <c r="J268"/>
  <c r="J267"/>
  <c r="BK266"/>
  <c r="BK264"/>
  <c r="J259"/>
  <c r="J257"/>
  <c r="J253"/>
  <c r="BK252"/>
  <c r="J250"/>
  <c r="J246"/>
  <c r="BK244"/>
  <c r="BK243"/>
  <c r="J242"/>
  <c r="BK241"/>
  <c r="J239"/>
  <c r="J237"/>
  <c r="J235"/>
  <c r="BK231"/>
  <c r="BK230"/>
  <c r="J228"/>
  <c r="BK227"/>
  <c r="BK226"/>
  <c r="BK223"/>
  <c r="BK221"/>
  <c r="J219"/>
  <c r="BK218"/>
  <c r="BK217"/>
  <c r="BK213"/>
  <c r="BK212"/>
  <c r="J209"/>
  <c r="J206"/>
  <c r="J205"/>
  <c r="BK203"/>
  <c r="J198"/>
  <c r="BK197"/>
  <c r="BK196"/>
  <c r="J190"/>
  <c r="BK189"/>
  <c r="BK188"/>
  <c r="BK186"/>
  <c r="BK185"/>
  <c r="BK184"/>
  <c r="BK181"/>
  <c r="BK178"/>
  <c r="BK175"/>
  <c r="BK174"/>
  <c r="BK173"/>
  <c r="J172"/>
  <c r="BK170"/>
  <c r="J169"/>
  <c r="J167"/>
  <c r="BK166"/>
  <c r="BK160"/>
  <c r="J156"/>
  <c r="BK153"/>
  <c r="BK152"/>
  <c r="BK147"/>
  <c r="J144"/>
  <c r="J1043" i="2"/>
  <c r="J1042"/>
  <c r="BK1041"/>
  <c r="J1040"/>
  <c r="BK1039"/>
  <c r="J1038"/>
  <c r="J1037"/>
  <c r="BK1036"/>
  <c r="BK1034"/>
  <c r="J1032"/>
  <c r="BK1031"/>
  <c r="J1031"/>
  <c r="J1030"/>
  <c r="J1029"/>
  <c r="J1028"/>
  <c r="J1027"/>
  <c r="J1019"/>
  <c r="BK1014"/>
  <c r="J1011"/>
  <c r="BK959"/>
  <c r="J958"/>
  <c r="J956"/>
  <c r="BK950"/>
  <c r="BK948"/>
  <c r="J904"/>
  <c r="BK901"/>
  <c r="J899"/>
  <c r="BK897"/>
  <c r="BK892"/>
  <c r="BK890"/>
  <c r="BK888"/>
  <c r="J884"/>
  <c r="BK882"/>
  <c r="J872"/>
  <c r="J871"/>
  <c r="BK870"/>
  <c r="J862"/>
  <c r="BK857"/>
  <c r="BK845"/>
  <c r="BK842"/>
  <c r="BK838"/>
  <c r="BK837"/>
  <c r="BK829"/>
  <c r="J821"/>
  <c r="J813"/>
  <c r="J811"/>
  <c r="BK809"/>
  <c r="BK801"/>
  <c r="J797"/>
  <c r="BK788"/>
  <c r="J786"/>
  <c r="J782"/>
  <c r="J778"/>
  <c r="BK771"/>
  <c r="BK767"/>
  <c r="J765"/>
  <c r="BK763"/>
  <c r="J760"/>
  <c r="J757"/>
  <c r="BK746"/>
  <c r="J745"/>
  <c r="J743"/>
  <c r="BK737"/>
  <c r="BK735"/>
  <c r="BK733"/>
  <c r="J732"/>
  <c r="BK730"/>
  <c r="BK729"/>
  <c r="J727"/>
  <c r="J726"/>
  <c r="BK725"/>
  <c r="J724"/>
  <c r="J723"/>
  <c r="J722"/>
  <c r="J721"/>
  <c r="J717"/>
  <c r="BK715"/>
  <c r="BK714"/>
  <c r="J711"/>
  <c r="BK706"/>
  <c r="BK701"/>
  <c r="J700"/>
  <c r="BK699"/>
  <c r="J697"/>
  <c r="J695"/>
  <c r="J693"/>
  <c r="J691"/>
  <c r="J690"/>
  <c r="J688"/>
  <c r="BK681"/>
  <c r="BK679"/>
  <c r="J677"/>
  <c r="BK675"/>
  <c r="J674"/>
  <c r="BK672"/>
  <c r="J669"/>
  <c r="J668"/>
  <c r="J665"/>
  <c r="J663"/>
  <c r="J662"/>
  <c r="J659"/>
  <c r="BK658"/>
  <c r="BK657"/>
  <c r="J656"/>
  <c r="BK655"/>
  <c r="J654"/>
  <c r="BK653"/>
  <c r="J652"/>
  <c r="J651"/>
  <c r="J649"/>
  <c r="J648"/>
  <c r="BK645"/>
  <c r="J643"/>
  <c r="BK642"/>
  <c r="BK640"/>
  <c r="J638"/>
  <c r="J637"/>
  <c r="J636"/>
  <c r="J635"/>
  <c r="BK634"/>
  <c r="BK632"/>
  <c r="J630"/>
  <c r="J629"/>
  <c r="BK628"/>
  <c r="BK627"/>
  <c r="J625"/>
  <c r="BK624"/>
  <c r="BK618"/>
  <c r="J614"/>
  <c r="J608"/>
  <c r="BK607"/>
  <c r="J604"/>
  <c r="BK603"/>
  <c r="J600"/>
  <c r="J599"/>
  <c r="BK597"/>
  <c r="J596"/>
  <c r="J595"/>
  <c r="BK593"/>
  <c r="BK592"/>
  <c r="BK591"/>
  <c r="BK588"/>
  <c r="BK585"/>
  <c r="BK584"/>
  <c r="J583"/>
  <c r="J580"/>
  <c r="J579"/>
  <c r="BK577"/>
  <c r="J576"/>
  <c r="BK574"/>
  <c r="J567"/>
  <c r="BK563"/>
  <c r="J559"/>
  <c r="J550"/>
  <c r="BK547"/>
  <c r="BK534"/>
  <c r="BK532"/>
  <c r="J518"/>
  <c r="J509"/>
  <c r="J498"/>
  <c r="BK480"/>
  <c r="BK476"/>
  <c r="BK464"/>
  <c r="BK463"/>
  <c r="J458"/>
  <c r="J452"/>
  <c r="J438"/>
  <c r="J434"/>
  <c r="BK422"/>
  <c r="BK421"/>
  <c r="BK420"/>
  <c r="J415"/>
  <c r="BK406"/>
  <c r="BK382"/>
  <c r="J380"/>
  <c r="BK361"/>
  <c r="J355"/>
  <c r="BK344"/>
  <c r="J278"/>
  <c r="J196"/>
  <c r="BK186"/>
  <c r="BK183"/>
  <c r="BK182"/>
  <c r="BK180"/>
  <c r="J176"/>
  <c r="J168"/>
  <c r="J156"/>
  <c r="J154"/>
  <c r="BK152"/>
  <c r="AS94" i="1"/>
  <c r="J127" i="4"/>
  <c r="BK125"/>
  <c r="BK290" i="3"/>
  <c r="J289"/>
  <c r="J288"/>
  <c r="J287"/>
  <c r="BK286"/>
  <c r="J286"/>
  <c r="BK285"/>
  <c r="BK284"/>
  <c r="J283"/>
  <c r="J282"/>
  <c r="BK281"/>
  <c r="BK280"/>
  <c r="J276"/>
  <c r="BK274"/>
  <c r="BK273"/>
  <c r="BK272"/>
  <c r="J271"/>
  <c r="BK270"/>
  <c r="BK269"/>
  <c r="BK268"/>
  <c r="BK267"/>
  <c r="J266"/>
  <c r="J264"/>
  <c r="BK259"/>
  <c r="BK257"/>
  <c r="BK253"/>
  <c r="J252"/>
  <c r="BK250"/>
  <c r="BK248"/>
  <c r="J248"/>
  <c r="BK246"/>
  <c r="J244"/>
  <c r="J243"/>
  <c r="BK242"/>
  <c r="J241"/>
  <c r="BK239"/>
  <c r="BK237"/>
  <c r="BK235"/>
  <c r="J233"/>
  <c r="J231"/>
  <c r="BK225"/>
  <c r="BK224"/>
  <c r="J223"/>
  <c r="J222"/>
  <c r="J220"/>
  <c r="BK219"/>
  <c r="J217"/>
  <c r="BK215"/>
  <c r="BK214"/>
  <c r="BK211"/>
  <c r="J211"/>
  <c r="J210"/>
  <c r="BK209"/>
  <c r="J208"/>
  <c r="BK207"/>
  <c r="BK205"/>
  <c r="BK202"/>
  <c r="BK201"/>
  <c r="BK200"/>
  <c r="J199"/>
  <c r="BK198"/>
  <c r="J197"/>
  <c r="BK195"/>
  <c r="BK193"/>
  <c r="BK192"/>
  <c r="J191"/>
  <c r="BK190"/>
  <c r="J188"/>
  <c r="J186"/>
  <c r="J185"/>
  <c r="BK183"/>
  <c r="J181"/>
  <c r="BK180"/>
  <c r="BK179"/>
  <c r="J178"/>
  <c r="BK177"/>
  <c r="J175"/>
  <c r="J171"/>
  <c r="BK169"/>
  <c r="J168"/>
  <c r="BK167"/>
  <c r="BK165"/>
  <c r="BK164"/>
  <c r="BK163"/>
  <c r="J162"/>
  <c r="BK161"/>
  <c r="J160"/>
  <c r="J159"/>
  <c r="BK158"/>
  <c r="BK157"/>
  <c r="J155"/>
  <c r="BK154"/>
  <c r="J153"/>
  <c r="J151"/>
  <c r="BK150"/>
  <c r="BK149"/>
  <c r="BK146"/>
  <c r="BK145"/>
  <c r="BK144"/>
  <c r="J143"/>
  <c r="BK140"/>
  <c r="BK138"/>
  <c r="J135"/>
  <c r="BK625" i="2"/>
  <c r="BK620"/>
  <c r="BK619"/>
  <c r="J618"/>
  <c r="J617"/>
  <c r="J615"/>
  <c r="J613"/>
  <c r="BK609"/>
  <c r="J602"/>
  <c r="BK599"/>
  <c r="J597"/>
  <c r="J592"/>
  <c r="BK590"/>
  <c r="BK587"/>
  <c r="J586"/>
  <c r="J585"/>
  <c r="BK583"/>
  <c r="J582"/>
  <c r="BK579"/>
  <c r="J555"/>
  <c r="J547"/>
  <c r="J545"/>
  <c r="J542"/>
  <c r="J541"/>
  <c r="J538"/>
  <c r="BK513"/>
  <c r="BK511"/>
  <c r="BK505"/>
  <c r="J500"/>
  <c r="BK498"/>
  <c r="J497"/>
  <c r="BK492"/>
  <c r="BK482"/>
  <c r="J480"/>
  <c r="J478"/>
  <c r="J476"/>
  <c r="J468"/>
  <c r="J463"/>
  <c r="BK462"/>
  <c r="BK460"/>
  <c r="BK456"/>
  <c r="BK454"/>
  <c r="J450"/>
  <c r="BK448"/>
  <c r="J442"/>
  <c r="BK432"/>
  <c r="BK430"/>
  <c r="BK423"/>
  <c r="J422"/>
  <c r="J416"/>
  <c r="J406"/>
  <c r="J386"/>
  <c r="BK384"/>
  <c r="J365"/>
  <c r="J344"/>
  <c r="J284"/>
  <c r="J221"/>
  <c r="J215"/>
  <c r="J209"/>
  <c r="BK201"/>
  <c r="J200"/>
  <c r="J188"/>
  <c r="J184"/>
  <c r="BK178"/>
  <c r="BK176"/>
  <c r="J163"/>
  <c r="BK156"/>
  <c r="BK154"/>
  <c r="BK138" i="4"/>
  <c r="J138"/>
  <c r="J129"/>
  <c r="BK127"/>
  <c r="J125"/>
  <c r="BK292" i="3"/>
  <c r="J292"/>
  <c r="BK291"/>
  <c r="J291"/>
  <c r="J290"/>
  <c r="BK289"/>
  <c r="BK288"/>
  <c r="BK287"/>
  <c r="BK233"/>
  <c r="J230"/>
  <c r="BK228"/>
  <c r="J227"/>
  <c r="J226"/>
  <c r="J225"/>
  <c r="J224"/>
  <c r="BK222"/>
  <c r="J221"/>
  <c r="BK220"/>
  <c r="J218"/>
  <c r="J215"/>
  <c r="J214"/>
  <c r="J213"/>
  <c r="J212"/>
  <c r="BK210"/>
  <c r="BK208"/>
  <c r="J207"/>
  <c r="BK206"/>
  <c r="J203"/>
  <c r="J202"/>
  <c r="J201"/>
  <c r="J200"/>
  <c r="BK199"/>
  <c r="J196"/>
  <c r="J195"/>
  <c r="J193"/>
  <c r="J192"/>
  <c r="BK191"/>
  <c r="J189"/>
  <c r="J184"/>
  <c r="J183"/>
  <c r="J180"/>
  <c r="J179"/>
  <c r="J177"/>
  <c r="J174"/>
  <c r="J173"/>
  <c r="BK172"/>
  <c r="BK171"/>
  <c r="J170"/>
  <c r="BK168"/>
  <c r="J166"/>
  <c r="J165"/>
  <c r="J164"/>
  <c r="J163"/>
  <c r="BK162"/>
  <c r="J161"/>
  <c r="BK159"/>
  <c r="J158"/>
  <c r="J157"/>
  <c r="BK156"/>
  <c r="BK155"/>
  <c r="J154"/>
  <c r="J152"/>
  <c r="BK151"/>
  <c r="J150"/>
  <c r="J149"/>
  <c r="J147"/>
  <c r="J146"/>
  <c r="J145"/>
  <c r="BK143"/>
  <c r="J140"/>
  <c r="J138"/>
  <c r="BK135"/>
  <c r="BK1043" i="2"/>
  <c r="BK1042"/>
  <c r="J1041"/>
  <c r="BK1040"/>
  <c r="J1039"/>
  <c r="BK1038"/>
  <c r="BK1037"/>
  <c r="J1036"/>
  <c r="J1034"/>
  <c r="BK1032"/>
  <c r="BK1030"/>
  <c r="BK1029"/>
  <c r="BK1028"/>
  <c r="BK1027"/>
  <c r="BK1019"/>
  <c r="J1014"/>
  <c r="BK1013"/>
  <c r="J1013"/>
  <c r="BK1011"/>
  <c r="J959"/>
  <c r="BK958"/>
  <c r="BK956"/>
  <c r="J950"/>
  <c r="J948"/>
  <c r="BK904"/>
  <c r="J901"/>
  <c r="BK899"/>
  <c r="J897"/>
  <c r="J892"/>
  <c r="J890"/>
  <c r="J888"/>
  <c r="J886"/>
  <c r="BK874"/>
  <c r="BK872"/>
  <c r="BK862"/>
  <c r="J840"/>
  <c r="J837"/>
  <c r="BK835"/>
  <c r="J829"/>
  <c r="BK821"/>
  <c r="J815"/>
  <c r="J809"/>
  <c r="J801"/>
  <c r="BK797"/>
  <c r="BK782"/>
  <c r="J748"/>
  <c r="J744"/>
  <c r="J742"/>
  <c r="J740"/>
  <c r="J738"/>
  <c r="J737"/>
  <c r="J736"/>
  <c r="J734"/>
  <c r="BK732"/>
  <c r="BK731"/>
  <c r="J728"/>
  <c r="BK726"/>
  <c r="J725"/>
  <c r="BK723"/>
  <c r="BK717"/>
  <c r="J714"/>
  <c r="J713"/>
  <c r="BK711"/>
  <c r="BK695"/>
  <c r="BK688"/>
  <c r="J685"/>
  <c r="BK683"/>
  <c r="BK682"/>
  <c r="J680"/>
  <c r="BK678"/>
  <c r="BK677"/>
  <c r="J672"/>
  <c r="BK671"/>
  <c r="J670"/>
  <c r="BK667"/>
  <c r="BK666"/>
  <c r="BK661"/>
  <c r="BK659"/>
  <c r="J657"/>
  <c r="J644"/>
  <c r="BK643"/>
  <c r="J640"/>
  <c r="J639"/>
  <c r="BK637"/>
  <c r="BK636"/>
  <c r="BK635"/>
  <c r="J633"/>
  <c r="BK631"/>
  <c r="BK629"/>
  <c r="J626"/>
  <c r="J623"/>
  <c r="J622"/>
  <c r="J621"/>
  <c r="BK615"/>
  <c r="J612"/>
  <c r="BK611"/>
  <c r="J610"/>
  <c r="J609"/>
  <c r="BK606"/>
  <c r="BK604"/>
  <c r="J603"/>
  <c r="BK602"/>
  <c r="BK601"/>
  <c r="BK600"/>
  <c r="J598"/>
  <c r="J594"/>
  <c r="J591"/>
  <c r="J590"/>
  <c r="BK586"/>
  <c r="BK582"/>
  <c r="BK581"/>
  <c r="BK580"/>
  <c r="BK578"/>
  <c r="BK576"/>
  <c r="J572"/>
  <c r="BK567"/>
  <c r="BK565"/>
  <c r="J563"/>
  <c r="BK559"/>
  <c r="BK545"/>
  <c r="J543"/>
  <c r="BK541"/>
  <c r="BK538"/>
  <c r="BK520"/>
  <c r="J501"/>
  <c r="J499"/>
  <c r="BK497"/>
  <c r="J492"/>
  <c r="BK488"/>
  <c r="J482"/>
  <c r="J474"/>
  <c r="BK458"/>
  <c r="BK444"/>
  <c r="J428"/>
  <c r="J423"/>
  <c r="J420"/>
  <c r="BK416"/>
  <c r="J413"/>
  <c r="BK411"/>
  <c r="BK386"/>
  <c r="J384"/>
  <c r="J382"/>
  <c r="BK380"/>
  <c r="J370"/>
  <c r="BK365"/>
  <c r="J361"/>
  <c r="BK286"/>
  <c r="BK284"/>
  <c r="BK278"/>
  <c r="BK215"/>
  <c r="BK211"/>
  <c r="BK209"/>
  <c r="J201"/>
  <c r="J191"/>
  <c r="BK188"/>
  <c r="BK184"/>
  <c r="J180"/>
  <c r="J172"/>
  <c r="BK163"/>
  <c r="J152"/>
  <c r="BK886"/>
  <c r="BK884"/>
  <c r="J882"/>
  <c r="J874"/>
  <c r="BK871"/>
  <c r="J870"/>
  <c r="J857"/>
  <c r="J845"/>
  <c r="J842"/>
  <c r="BK840"/>
  <c r="J838"/>
  <c r="J835"/>
  <c r="BK815"/>
  <c r="BK813"/>
  <c r="BK811"/>
  <c r="J788"/>
  <c r="BK786"/>
  <c r="BK778"/>
  <c r="J771"/>
  <c r="J767"/>
  <c r="BK765"/>
  <c r="J763"/>
  <c r="BK760"/>
  <c r="BK757"/>
  <c r="BK748"/>
  <c r="J746"/>
  <c r="BK745"/>
  <c r="BK744"/>
  <c r="BK743"/>
  <c r="BK742"/>
  <c r="BK740"/>
  <c r="BK738"/>
  <c r="BK736"/>
  <c r="J735"/>
  <c r="BK734"/>
  <c r="J733"/>
  <c r="J731"/>
  <c r="J730"/>
  <c r="J729"/>
  <c r="BK728"/>
  <c r="BK727"/>
  <c r="BK724"/>
  <c r="BK722"/>
  <c r="BK721"/>
  <c r="J715"/>
  <c r="BK713"/>
  <c r="J706"/>
  <c r="J701"/>
  <c r="BK700"/>
  <c r="J699"/>
  <c r="BK697"/>
  <c r="BK693"/>
  <c r="BK691"/>
  <c r="BK690"/>
  <c r="BK685"/>
  <c r="J683"/>
  <c r="J682"/>
  <c r="J681"/>
  <c r="BK680"/>
  <c r="J679"/>
  <c r="J678"/>
  <c r="J675"/>
  <c r="BK674"/>
  <c r="J671"/>
  <c r="BK670"/>
  <c r="BK669"/>
  <c r="BK668"/>
  <c r="J667"/>
  <c r="J666"/>
  <c r="BK665"/>
  <c r="BK663"/>
  <c r="BK662"/>
  <c r="J661"/>
  <c r="J658"/>
  <c r="BK656"/>
  <c r="J655"/>
  <c r="BK654"/>
  <c r="J653"/>
  <c r="BK652"/>
  <c r="BK651"/>
  <c r="BK649"/>
  <c r="BK648"/>
  <c r="J645"/>
  <c r="BK644"/>
  <c r="J642"/>
  <c r="BK639"/>
  <c r="BK638"/>
  <c r="J634"/>
  <c r="BK633"/>
  <c r="J632"/>
  <c r="J631"/>
  <c r="BK630"/>
  <c r="J628"/>
  <c r="J627"/>
  <c r="BK626"/>
  <c r="J624"/>
  <c r="BK623"/>
  <c r="BK622"/>
  <c r="BK621"/>
  <c r="J620"/>
  <c r="J619"/>
  <c r="BK617"/>
  <c r="BK614"/>
  <c r="BK613"/>
  <c r="BK612"/>
  <c r="J611"/>
  <c r="BK610"/>
  <c r="BK608"/>
  <c r="J607"/>
  <c r="J606"/>
  <c r="J601"/>
  <c r="BK598"/>
  <c r="BK596"/>
  <c r="BK595"/>
  <c r="BK594"/>
  <c r="J593"/>
  <c r="J588"/>
  <c r="J587"/>
  <c r="J584"/>
  <c r="J581"/>
  <c r="J578"/>
  <c r="J577"/>
  <c r="J574"/>
  <c r="BK572"/>
  <c r="J565"/>
  <c r="BK555"/>
  <c r="BK550"/>
  <c r="BK543"/>
  <c r="BK542"/>
  <c r="J534"/>
  <c r="J532"/>
  <c r="J520"/>
  <c r="BK518"/>
  <c r="J513"/>
  <c r="J511"/>
  <c r="BK509"/>
  <c r="J505"/>
  <c r="BK501"/>
  <c r="BK500"/>
  <c r="BK499"/>
  <c r="J488"/>
  <c r="BK478"/>
  <c r="BK474"/>
  <c r="BK468"/>
  <c r="J464"/>
  <c r="J462"/>
  <c r="J460"/>
  <c r="J456"/>
  <c r="J454"/>
  <c r="BK452"/>
  <c r="BK450"/>
  <c r="J448"/>
  <c r="J444"/>
  <c r="BK442"/>
  <c r="BK438"/>
  <c r="BK434"/>
  <c r="J432"/>
  <c r="J430"/>
  <c r="BK428"/>
  <c r="J421"/>
  <c r="BK415"/>
  <c r="BK413"/>
  <c r="J411"/>
  <c r="BK370"/>
  <c r="BK355"/>
  <c r="J286"/>
  <c r="BK221"/>
  <c r="J211"/>
  <c r="BK200"/>
  <c r="BK196"/>
  <c r="BK191"/>
  <c r="J186"/>
  <c r="J183"/>
  <c r="J182"/>
  <c r="J178"/>
  <c r="BK172"/>
  <c r="BK168"/>
  <c r="T133" i="3" l="1"/>
  <c r="BK151" i="2"/>
  <c r="P151"/>
  <c r="T151"/>
  <c r="P190"/>
  <c r="P844"/>
  <c r="BK903"/>
  <c r="J903"/>
  <c r="J127" s="1"/>
  <c r="P903"/>
  <c r="BK1026"/>
  <c r="J1026"/>
  <c r="J129" s="1"/>
  <c r="P1026"/>
  <c r="P1025" s="1"/>
  <c r="BK142" i="3"/>
  <c r="BK148"/>
  <c r="J148"/>
  <c r="J103" s="1"/>
  <c r="R148"/>
  <c r="P176"/>
  <c r="T176"/>
  <c r="P182"/>
  <c r="T182"/>
  <c r="R187"/>
  <c r="BK194"/>
  <c r="J194" s="1"/>
  <c r="J107" s="1"/>
  <c r="R194"/>
  <c r="BK204"/>
  <c r="J204" s="1"/>
  <c r="J108" s="1"/>
  <c r="T204"/>
  <c r="P216"/>
  <c r="BK229"/>
  <c r="J229"/>
  <c r="J110" s="1"/>
  <c r="P229"/>
  <c r="R229"/>
  <c r="T229"/>
  <c r="P232"/>
  <c r="BK275"/>
  <c r="J275" s="1"/>
  <c r="J112" s="1"/>
  <c r="R275"/>
  <c r="BK190" i="2"/>
  <c r="J190" s="1"/>
  <c r="J99" s="1"/>
  <c r="T190"/>
  <c r="P405"/>
  <c r="T405"/>
  <c r="P540"/>
  <c r="T540"/>
  <c r="BK549"/>
  <c r="R549"/>
  <c r="BK566"/>
  <c r="J566" s="1"/>
  <c r="J105" s="1"/>
  <c r="R566"/>
  <c r="T566"/>
  <c r="BK575"/>
  <c r="J575"/>
  <c r="J106" s="1"/>
  <c r="P575"/>
  <c r="BK589"/>
  <c r="J589"/>
  <c r="J107" s="1"/>
  <c r="R589"/>
  <c r="BK605"/>
  <c r="J605"/>
  <c r="J108" s="1"/>
  <c r="P605"/>
  <c r="BK616"/>
  <c r="J616"/>
  <c r="J109" s="1"/>
  <c r="T616"/>
  <c r="P641"/>
  <c r="T641"/>
  <c r="R647"/>
  <c r="BK650"/>
  <c r="J650" s="1"/>
  <c r="J113" s="1"/>
  <c r="R650"/>
  <c r="BK660"/>
  <c r="J660" s="1"/>
  <c r="J114" s="1"/>
  <c r="T660"/>
  <c r="P664"/>
  <c r="T664"/>
  <c r="P673"/>
  <c r="R673"/>
  <c r="T673"/>
  <c r="BK676"/>
  <c r="J676"/>
  <c r="J117" s="1"/>
  <c r="P676"/>
  <c r="R676"/>
  <c r="T676"/>
  <c r="P687"/>
  <c r="T687"/>
  <c r="P712"/>
  <c r="T712"/>
  <c r="P739"/>
  <c r="T739"/>
  <c r="BK747"/>
  <c r="J747"/>
  <c r="J122" s="1"/>
  <c r="P747"/>
  <c r="R747"/>
  <c r="T747"/>
  <c r="BK814"/>
  <c r="J814"/>
  <c r="J123" s="1"/>
  <c r="P814"/>
  <c r="T814"/>
  <c r="BK844"/>
  <c r="J844" s="1"/>
  <c r="J125" s="1"/>
  <c r="R844"/>
  <c r="T844"/>
  <c r="P889"/>
  <c r="T889"/>
  <c r="R903"/>
  <c r="T1026"/>
  <c r="T1025" s="1"/>
  <c r="P142" i="3"/>
  <c r="R142"/>
  <c r="T142"/>
  <c r="T148"/>
  <c r="R176"/>
  <c r="BK182"/>
  <c r="J182"/>
  <c r="J105" s="1"/>
  <c r="BK187"/>
  <c r="J187" s="1"/>
  <c r="J106" s="1"/>
  <c r="P187"/>
  <c r="T187"/>
  <c r="P194"/>
  <c r="T194"/>
  <c r="P204"/>
  <c r="BK216"/>
  <c r="J216" s="1"/>
  <c r="J109" s="1"/>
  <c r="R216"/>
  <c r="BK232"/>
  <c r="J232" s="1"/>
  <c r="J111" s="1"/>
  <c r="T232"/>
  <c r="T275"/>
  <c r="R151" i="2"/>
  <c r="R190"/>
  <c r="BK405"/>
  <c r="J405"/>
  <c r="J100" s="1"/>
  <c r="R405"/>
  <c r="BK540"/>
  <c r="J540"/>
  <c r="J101" s="1"/>
  <c r="R540"/>
  <c r="P549"/>
  <c r="T549"/>
  <c r="P566"/>
  <c r="R575"/>
  <c r="T575"/>
  <c r="P589"/>
  <c r="T589"/>
  <c r="R605"/>
  <c r="T605"/>
  <c r="P616"/>
  <c r="R616"/>
  <c r="BK641"/>
  <c r="J641" s="1"/>
  <c r="J110" s="1"/>
  <c r="R641"/>
  <c r="BK647"/>
  <c r="J647" s="1"/>
  <c r="J112" s="1"/>
  <c r="P647"/>
  <c r="T647"/>
  <c r="P650"/>
  <c r="T650"/>
  <c r="P660"/>
  <c r="R660"/>
  <c r="BK664"/>
  <c r="J664"/>
  <c r="J115" s="1"/>
  <c r="R664"/>
  <c r="BK673"/>
  <c r="J673"/>
  <c r="J116" s="1"/>
  <c r="BK687"/>
  <c r="J687" s="1"/>
  <c r="J119" s="1"/>
  <c r="R687"/>
  <c r="BK712"/>
  <c r="J712" s="1"/>
  <c r="J120" s="1"/>
  <c r="R712"/>
  <c r="BK739"/>
  <c r="J739" s="1"/>
  <c r="J121" s="1"/>
  <c r="R739"/>
  <c r="R814"/>
  <c r="BK889"/>
  <c r="J889"/>
  <c r="J126" s="1"/>
  <c r="R889"/>
  <c r="T903"/>
  <c r="R1026"/>
  <c r="R1025" s="1"/>
  <c r="P148" i="3"/>
  <c r="BK176"/>
  <c r="J176"/>
  <c r="J104" s="1"/>
  <c r="R182"/>
  <c r="R204"/>
  <c r="T216"/>
  <c r="R232"/>
  <c r="P275"/>
  <c r="BK124" i="4"/>
  <c r="J124" s="1"/>
  <c r="J98" s="1"/>
  <c r="P124"/>
  <c r="R124"/>
  <c r="T124"/>
  <c r="T123" s="1"/>
  <c r="T122" s="1"/>
  <c r="BK130"/>
  <c r="J130"/>
  <c r="J100" s="1"/>
  <c r="P130"/>
  <c r="R130"/>
  <c r="T130"/>
  <c r="F92" i="2"/>
  <c r="BF178"/>
  <c r="BF182"/>
  <c r="BF209"/>
  <c r="BF384"/>
  <c r="BF420"/>
  <c r="BF444"/>
  <c r="BF448"/>
  <c r="BF454"/>
  <c r="BF458"/>
  <c r="BF460"/>
  <c r="BF463"/>
  <c r="BF482"/>
  <c r="BF492"/>
  <c r="BF501"/>
  <c r="BF511"/>
  <c r="BF518"/>
  <c r="BF520"/>
  <c r="BF532"/>
  <c r="BF547"/>
  <c r="BF559"/>
  <c r="BF567"/>
  <c r="BF572"/>
  <c r="BF577"/>
  <c r="BF580"/>
  <c r="BF583"/>
  <c r="BF585"/>
  <c r="BF586"/>
  <c r="BF587"/>
  <c r="BF588"/>
  <c r="BF600"/>
  <c r="BF603"/>
  <c r="BF604"/>
  <c r="BF606"/>
  <c r="BF607"/>
  <c r="BF609"/>
  <c r="BF610"/>
  <c r="BF618"/>
  <c r="BF619"/>
  <c r="BF628"/>
  <c r="BF629"/>
  <c r="BF631"/>
  <c r="BF636"/>
  <c r="BF639"/>
  <c r="BF642"/>
  <c r="BF651"/>
  <c r="BF654"/>
  <c r="BF655"/>
  <c r="BF659"/>
  <c r="BF661"/>
  <c r="BF662"/>
  <c r="BF663"/>
  <c r="BF677"/>
  <c r="BF683"/>
  <c r="BF688"/>
  <c r="BF695"/>
  <c r="BF706"/>
  <c r="BF711"/>
  <c r="BF722"/>
  <c r="BF724"/>
  <c r="BF728"/>
  <c r="BF731"/>
  <c r="BF736"/>
  <c r="BF738"/>
  <c r="BF744"/>
  <c r="BF748"/>
  <c r="BF757"/>
  <c r="BF771"/>
  <c r="BF786"/>
  <c r="BF788"/>
  <c r="BF797"/>
  <c r="BF801"/>
  <c r="BF813"/>
  <c r="BF815"/>
  <c r="BF821"/>
  <c r="BF837"/>
  <c r="BF870"/>
  <c r="J89"/>
  <c r="J92"/>
  <c r="BF163"/>
  <c r="BF168"/>
  <c r="BF355"/>
  <c r="BF365"/>
  <c r="BF370"/>
  <c r="BF380"/>
  <c r="BF382"/>
  <c r="BF386"/>
  <c r="BF406"/>
  <c r="BF411"/>
  <c r="BF415"/>
  <c r="BF422"/>
  <c r="BF423"/>
  <c r="BF430"/>
  <c r="BF434"/>
  <c r="BF480"/>
  <c r="BF498"/>
  <c r="BF538"/>
  <c r="BF563"/>
  <c r="BF579"/>
  <c r="BF590"/>
  <c r="BF592"/>
  <c r="BF593"/>
  <c r="BF597"/>
  <c r="BF602"/>
  <c r="BF613"/>
  <c r="BF620"/>
  <c r="BF624"/>
  <c r="BF625"/>
  <c r="BF626"/>
  <c r="BF627"/>
  <c r="BF634"/>
  <c r="BF635"/>
  <c r="BF637"/>
  <c r="BF643"/>
  <c r="BF644"/>
  <c r="BF648"/>
  <c r="BF652"/>
  <c r="BF653"/>
  <c r="BF656"/>
  <c r="BF658"/>
  <c r="BF665"/>
  <c r="BF667"/>
  <c r="BF668"/>
  <c r="BF671"/>
  <c r="BF674"/>
  <c r="BF675"/>
  <c r="BF690"/>
  <c r="BF693"/>
  <c r="BF697"/>
  <c r="BF699"/>
  <c r="BF701"/>
  <c r="BF713"/>
  <c r="BF715"/>
  <c r="BF717"/>
  <c r="BF721"/>
  <c r="BF723"/>
  <c r="BF726"/>
  <c r="BF729"/>
  <c r="BF732"/>
  <c r="BF733"/>
  <c r="BF743"/>
  <c r="BF745"/>
  <c r="BF746"/>
  <c r="BF763"/>
  <c r="BF778"/>
  <c r="BF809"/>
  <c r="BF811"/>
  <c r="BF835"/>
  <c r="BF838"/>
  <c r="BF857"/>
  <c r="BF862"/>
  <c r="BF871"/>
  <c r="BF874"/>
  <c r="BF884"/>
  <c r="BF886"/>
  <c r="BF888"/>
  <c r="BF890"/>
  <c r="BF899"/>
  <c r="BF901"/>
  <c r="BF948"/>
  <c r="BF956"/>
  <c r="BF958"/>
  <c r="BF959"/>
  <c r="BF1013"/>
  <c r="BF1029"/>
  <c r="BF1031"/>
  <c r="BF1040"/>
  <c r="F91" i="3"/>
  <c r="J92"/>
  <c r="BF135"/>
  <c r="BF145"/>
  <c r="BF147"/>
  <c r="BF152"/>
  <c r="BF153"/>
  <c r="BF154"/>
  <c r="BF158"/>
  <c r="BF168"/>
  <c r="BF169"/>
  <c r="BF174"/>
  <c r="BF175"/>
  <c r="BF180"/>
  <c r="BF184"/>
  <c r="BF185"/>
  <c r="BF186"/>
  <c r="BF190"/>
  <c r="BF196"/>
  <c r="BF197"/>
  <c r="BF199"/>
  <c r="BF205"/>
  <c r="BF222"/>
  <c r="BF225"/>
  <c r="BF289"/>
  <c r="BF291"/>
  <c r="BF292"/>
  <c r="BK134"/>
  <c r="J134"/>
  <c r="J98" s="1"/>
  <c r="BK139"/>
  <c r="J139" s="1"/>
  <c r="J100" s="1"/>
  <c r="J89" i="4"/>
  <c r="J92"/>
  <c r="F119"/>
  <c r="BF125"/>
  <c r="E85" i="2"/>
  <c r="F91"/>
  <c r="BF183"/>
  <c r="BF196"/>
  <c r="BF201"/>
  <c r="BF211"/>
  <c r="BF215"/>
  <c r="BF278"/>
  <c r="BF286"/>
  <c r="BF361"/>
  <c r="BF421"/>
  <c r="BF428"/>
  <c r="BF438"/>
  <c r="BF462"/>
  <c r="BF464"/>
  <c r="BF474"/>
  <c r="BF476"/>
  <c r="BF478"/>
  <c r="BF488"/>
  <c r="BF500"/>
  <c r="BF534"/>
  <c r="BF541"/>
  <c r="BF543"/>
  <c r="BF550"/>
  <c r="BF574"/>
  <c r="BF584"/>
  <c r="BF591"/>
  <c r="BF608"/>
  <c r="BF612"/>
  <c r="BF614"/>
  <c r="BF622"/>
  <c r="BF623"/>
  <c r="BK684"/>
  <c r="J684"/>
  <c r="J118" s="1"/>
  <c r="BK841"/>
  <c r="J841" s="1"/>
  <c r="J124" s="1"/>
  <c r="E85" i="3"/>
  <c r="J89"/>
  <c r="F92"/>
  <c r="BF138"/>
  <c r="BF140"/>
  <c r="BF144"/>
  <c r="BF146"/>
  <c r="BF149"/>
  <c r="BF150"/>
  <c r="BF151"/>
  <c r="BF157"/>
  <c r="BF160"/>
  <c r="BF161"/>
  <c r="BF163"/>
  <c r="BF165"/>
  <c r="BF181"/>
  <c r="BF183"/>
  <c r="BF189"/>
  <c r="BF191"/>
  <c r="BF192"/>
  <c r="BF193"/>
  <c r="BF195"/>
  <c r="BF198"/>
  <c r="BF202"/>
  <c r="BF203"/>
  <c r="BF207"/>
  <c r="BF211"/>
  <c r="BF212"/>
  <c r="BF213"/>
  <c r="BF214"/>
  <c r="BF217"/>
  <c r="BF220"/>
  <c r="BF221"/>
  <c r="BF223"/>
  <c r="BF226"/>
  <c r="BF227"/>
  <c r="BF228"/>
  <c r="BF231"/>
  <c r="BF237"/>
  <c r="BF239"/>
  <c r="BF241"/>
  <c r="BF244"/>
  <c r="BF246"/>
  <c r="BF250"/>
  <c r="BF252"/>
  <c r="BF257"/>
  <c r="BF264"/>
  <c r="BF266"/>
  <c r="BF268"/>
  <c r="BF269"/>
  <c r="BF270"/>
  <c r="BF271"/>
  <c r="BF273"/>
  <c r="BF276"/>
  <c r="BF280"/>
  <c r="BF283"/>
  <c r="BF284"/>
  <c r="BF285"/>
  <c r="BF286"/>
  <c r="BF287"/>
  <c r="BF288"/>
  <c r="BF290"/>
  <c r="F91" i="4"/>
  <c r="E112"/>
  <c r="BF127"/>
  <c r="BF152" i="2"/>
  <c r="BF154"/>
  <c r="BF156"/>
  <c r="BF172"/>
  <c r="BF176"/>
  <c r="BF180"/>
  <c r="BF184"/>
  <c r="BF186"/>
  <c r="BF188"/>
  <c r="BF191"/>
  <c r="BF200"/>
  <c r="BF221"/>
  <c r="BF284"/>
  <c r="BF344"/>
  <c r="BF413"/>
  <c r="BF416"/>
  <c r="BF432"/>
  <c r="BF442"/>
  <c r="BF450"/>
  <c r="BF452"/>
  <c r="BF456"/>
  <c r="BF468"/>
  <c r="BF497"/>
  <c r="BF499"/>
  <c r="BF505"/>
  <c r="BF509"/>
  <c r="BF513"/>
  <c r="BF542"/>
  <c r="BF545"/>
  <c r="BF555"/>
  <c r="BF565"/>
  <c r="BF576"/>
  <c r="BF578"/>
  <c r="BF581"/>
  <c r="BF582"/>
  <c r="BF594"/>
  <c r="BF595"/>
  <c r="BF596"/>
  <c r="BF598"/>
  <c r="BF599"/>
  <c r="BF601"/>
  <c r="BF611"/>
  <c r="BF615"/>
  <c r="BF617"/>
  <c r="BF621"/>
  <c r="BF630"/>
  <c r="BF632"/>
  <c r="BF633"/>
  <c r="BF638"/>
  <c r="BF640"/>
  <c r="BF645"/>
  <c r="BF649"/>
  <c r="BF657"/>
  <c r="BF666"/>
  <c r="BF669"/>
  <c r="BF670"/>
  <c r="BF672"/>
  <c r="BF678"/>
  <c r="BF679"/>
  <c r="BF680"/>
  <c r="BF681"/>
  <c r="BF682"/>
  <c r="BF685"/>
  <c r="BF691"/>
  <c r="BF700"/>
  <c r="BF714"/>
  <c r="BF725"/>
  <c r="BF727"/>
  <c r="BF730"/>
  <c r="BF734"/>
  <c r="BF735"/>
  <c r="BF737"/>
  <c r="BF740"/>
  <c r="BF742"/>
  <c r="BF760"/>
  <c r="BF765"/>
  <c r="BF767"/>
  <c r="BF782"/>
  <c r="BF829"/>
  <c r="BF840"/>
  <c r="BF842"/>
  <c r="BF845"/>
  <c r="BF872"/>
  <c r="BF882"/>
  <c r="BF892"/>
  <c r="BF897"/>
  <c r="BF904"/>
  <c r="BF950"/>
  <c r="BF1011"/>
  <c r="BF1014"/>
  <c r="BF1019"/>
  <c r="BF1027"/>
  <c r="BF1028"/>
  <c r="BF1030"/>
  <c r="BF1032"/>
  <c r="BF1034"/>
  <c r="BF1036"/>
  <c r="BF1037"/>
  <c r="BF1038"/>
  <c r="BF1039"/>
  <c r="BF1041"/>
  <c r="BF1042"/>
  <c r="BF1043"/>
  <c r="BK546"/>
  <c r="J546"/>
  <c r="J102" s="1"/>
  <c r="BF143" i="3"/>
  <c r="BF155"/>
  <c r="BF156"/>
  <c r="BF159"/>
  <c r="BF162"/>
  <c r="BF164"/>
  <c r="BF166"/>
  <c r="BF167"/>
  <c r="BF170"/>
  <c r="BF171"/>
  <c r="BF172"/>
  <c r="BF173"/>
  <c r="BF177"/>
  <c r="BF178"/>
  <c r="BF179"/>
  <c r="BF188"/>
  <c r="BF200"/>
  <c r="BF201"/>
  <c r="BF206"/>
  <c r="BF208"/>
  <c r="BF209"/>
  <c r="BF210"/>
  <c r="BF215"/>
  <c r="BF218"/>
  <c r="BF219"/>
  <c r="BF224"/>
  <c r="BF230"/>
  <c r="BF233"/>
  <c r="BF235"/>
  <c r="BF242"/>
  <c r="BF243"/>
  <c r="BF248"/>
  <c r="BF253"/>
  <c r="BF259"/>
  <c r="BF267"/>
  <c r="BF272"/>
  <c r="BF274"/>
  <c r="BF281"/>
  <c r="BF282"/>
  <c r="BK137"/>
  <c r="J137"/>
  <c r="J99" s="1"/>
  <c r="BF129" i="4"/>
  <c r="BF131"/>
  <c r="BF132"/>
  <c r="BF135"/>
  <c r="BF138"/>
  <c r="BK128"/>
  <c r="J128" s="1"/>
  <c r="J99" s="1"/>
  <c r="BK134"/>
  <c r="J134" s="1"/>
  <c r="J101" s="1"/>
  <c r="BK137"/>
  <c r="J137"/>
  <c r="J102" s="1"/>
  <c r="J33" i="2"/>
  <c r="AV95" i="1" s="1"/>
  <c r="J33" i="3"/>
  <c r="AV96" i="1" s="1"/>
  <c r="F33" i="4"/>
  <c r="AZ97" i="1" s="1"/>
  <c r="F35" i="4"/>
  <c r="BB97" i="1" s="1"/>
  <c r="F36" i="4"/>
  <c r="BC97" i="1" s="1"/>
  <c r="F33" i="2"/>
  <c r="AZ95" i="1" s="1"/>
  <c r="F33" i="3"/>
  <c r="AZ96" i="1" s="1"/>
  <c r="F36" i="3"/>
  <c r="BC96" i="1" s="1"/>
  <c r="F37" i="2"/>
  <c r="BD95" i="1" s="1"/>
  <c r="F36" i="2"/>
  <c r="BC95" i="1" s="1"/>
  <c r="F35" i="3"/>
  <c r="BB96" i="1" s="1"/>
  <c r="F35" i="2"/>
  <c r="BB95" i="1" s="1"/>
  <c r="F37" i="3"/>
  <c r="BD96" i="1" s="1"/>
  <c r="J33" i="4"/>
  <c r="AV97" i="1" s="1"/>
  <c r="F37" i="4"/>
  <c r="BD97" i="1" s="1"/>
  <c r="P123" i="4" l="1"/>
  <c r="P122"/>
  <c r="AU97" i="1"/>
  <c r="P646" i="2"/>
  <c r="T141" i="3"/>
  <c r="T132" s="1"/>
  <c r="R141"/>
  <c r="R132" s="1"/>
  <c r="P141"/>
  <c r="P132" s="1"/>
  <c r="AU96" i="1" s="1"/>
  <c r="R646" i="2"/>
  <c r="R548"/>
  <c r="T150"/>
  <c r="P150"/>
  <c r="BK150"/>
  <c r="J150"/>
  <c r="J97" s="1"/>
  <c r="BK141" i="3"/>
  <c r="J141" s="1"/>
  <c r="J101" s="1"/>
  <c r="T646" i="2"/>
  <c r="T548"/>
  <c r="P548"/>
  <c r="R150"/>
  <c r="R149" s="1"/>
  <c r="R123" i="4"/>
  <c r="R122" s="1"/>
  <c r="J151" i="2"/>
  <c r="J98" s="1"/>
  <c r="BK133" i="3"/>
  <c r="J133" s="1"/>
  <c r="J97" s="1"/>
  <c r="J142"/>
  <c r="J102"/>
  <c r="J549" i="2"/>
  <c r="J104"/>
  <c r="BK646"/>
  <c r="J646"/>
  <c r="J111" s="1"/>
  <c r="BK1025"/>
  <c r="J1025" s="1"/>
  <c r="J128" s="1"/>
  <c r="BK123" i="4"/>
  <c r="J123" s="1"/>
  <c r="J97" s="1"/>
  <c r="F34" i="3"/>
  <c r="BA96" i="1" s="1"/>
  <c r="F34" i="4"/>
  <c r="BA97" i="1" s="1"/>
  <c r="J34" i="4"/>
  <c r="AW97" i="1" s="1"/>
  <c r="AT97" s="1"/>
  <c r="BD94"/>
  <c r="W33" s="1"/>
  <c r="F34" i="2"/>
  <c r="BA95" i="1" s="1"/>
  <c r="AZ94"/>
  <c r="AV94" s="1"/>
  <c r="AK29" s="1"/>
  <c r="BC94"/>
  <c r="AY94" s="1"/>
  <c r="J34" i="3"/>
  <c r="AW96" i="1" s="1"/>
  <c r="AT96" s="1"/>
  <c r="BB94"/>
  <c r="W31" s="1"/>
  <c r="J34" i="2"/>
  <c r="AW95" i="1" s="1"/>
  <c r="AT95" s="1"/>
  <c r="P149" i="2" l="1"/>
  <c r="AU95" i="1"/>
  <c r="T149" i="2"/>
  <c r="BK548"/>
  <c r="J548" s="1"/>
  <c r="J103" s="1"/>
  <c r="BK132" i="3"/>
  <c r="J132" s="1"/>
  <c r="J96" s="1"/>
  <c r="BK122" i="4"/>
  <c r="J122" s="1"/>
  <c r="J96" s="1"/>
  <c r="AU94" i="1"/>
  <c r="BA94"/>
  <c r="AW94" s="1"/>
  <c r="AK30" s="1"/>
  <c r="W32"/>
  <c r="W29"/>
  <c r="AX94"/>
  <c r="BK149" i="2" l="1"/>
  <c r="J149" s="1"/>
  <c r="J30" s="1"/>
  <c r="AG95" i="1" s="1"/>
  <c r="AN95" s="1"/>
  <c r="J96" i="2"/>
  <c r="J39"/>
  <c r="AT94" i="1"/>
  <c r="W30"/>
  <c r="J30" i="4"/>
  <c r="AG97" i="1" s="1"/>
  <c r="AN97" s="1"/>
  <c r="J30" i="3"/>
  <c r="AG96" i="1" s="1"/>
  <c r="AN96" s="1"/>
  <c r="J39" i="3" l="1"/>
  <c r="J39" i="4"/>
  <c r="AG94" i="1"/>
  <c r="AN94" s="1"/>
  <c r="AK26" l="1"/>
  <c r="AK35" s="1"/>
</calcChain>
</file>

<file path=xl/sharedStrings.xml><?xml version="1.0" encoding="utf-8"?>
<sst xmlns="http://schemas.openxmlformats.org/spreadsheetml/2006/main" count="12202" uniqueCount="2109">
  <si>
    <t>Export Komplet</t>
  </si>
  <si>
    <t/>
  </si>
  <si>
    <t>2.0</t>
  </si>
  <si>
    <t>False</t>
  </si>
  <si>
    <t>{ec4d10a1-faf1-44b3-ad26-82454e68c808}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</si>
  <si>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</si>
  <si>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</si>
  <si>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</si>
  <si>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</si>
  <si>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</si>
  <si>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</si>
  <si>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</si>
  <si>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</si>
  <si>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</si>
  <si>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10-2018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</si>
  <si>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</si>
  <si>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</si>
  <si>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Vítězná 530/11, Praha 5, sloučení, udžovací práce a stavební úpravy bytu č.09 a 10 ve 3.NP</t>
  </si>
  <si>
    <t>KSO:</t>
  </si>
  <si>
    <t>803 5</t>
  </si>
  <si>
    <t>CC-CZ:</t>
  </si>
  <si>
    <t>Místo:</t>
  </si>
  <si>
    <t>Vítězná 530/11, Praha 5</t>
  </si>
  <si>
    <t>Datum:</t>
  </si>
  <si>
    <t>23. 4. 2020</t>
  </si>
  <si>
    <t>CZ-CPV:</t>
  </si>
  <si>
    <t>45211100-0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</si>
  <si>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</si>
  <si>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</si>
  <si>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</si>
  <si>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</si>
  <si>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</si>
  <si>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</si>
  <si>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</si>
  <si>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PATA&amp;FRYDECKÝ architekti s.r.o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</si>
  <si>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</si>
  <si>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</si>
  <si>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</si>
  <si>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</si>
  <si>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</si>
  <si>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</si>
  <si>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</si>
  <si>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</si>
  <si>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</si>
  <si>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</si>
  <si>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</si>
  <si>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</si>
  <si>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</si>
  <si>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</si>
  <si>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</si>
  <si>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</si>
  <si>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</si>
  <si>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</si>
  <si>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</si>
  <si>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</si>
  <si>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</si>
  <si>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</si>
  <si>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</si>
  <si>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</si>
  <si>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</si>
  <si>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</si>
  <si>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</si>
  <si>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</si>
  <si>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</si>
  <si>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</si>
  <si>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</si>
  <si>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</si>
  <si>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</si>
  <si>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</si>
  <si>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</si>
  <si>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</si>
  <si>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</si>
  <si>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</si>
  <si>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</si>
  <si>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</si>
  <si>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</si>
  <si>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</si>
  <si>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</si>
  <si>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</si>
  <si>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</si>
  <si>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</si>
  <si>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</si>
  <si>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</si>
  <si>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Oprava</t>
  </si>
  <si>
    <t>udžovací práce a stavební úpravy bytu č.09 a 10 ve 3.NP</t>
  </si>
  <si>
    <t>STA</t>
  </si>
  <si>
    <t>1</t>
  </si>
  <si>
    <t>{4b5af414-ad81-42e3-a2cd-107d2d20488a}</t>
  </si>
  <si>
    <t>Investice</t>
  </si>
  <si>
    <t>Stavební úpravy bytů č.09 a 10 ve  3 NP</t>
  </si>
  <si>
    <t>{e352fb45-411f-40b4-952c-88cf427cfa92}</t>
  </si>
  <si>
    <t>VRN</t>
  </si>
  <si>
    <t>Vedlejší rozpočtové náklady</t>
  </si>
  <si>
    <t>{88b8561e-f2a8-4c5a-88c2-2a91025c047d}</t>
  </si>
  <si>
    <t>KRYCÍ LIST SOUPISU PRACÍ</t>
  </si>
  <si>
    <t>Objekt:</t>
  </si>
  <si>
    <t>Oprava - udžovací práce a stavební úpravy bytu č.09 a 10 ve 3.NP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</si>
  <si>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</si>
  <si>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</si>
  <si>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</si>
  <si>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</si>
  <si>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</si>
  <si>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</si>
  <si>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</si>
  <si>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</si>
  <si>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</si>
  <si>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</si>
  <si>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</si>
  <si>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</si>
  <si>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</si>
  <si>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</si>
  <si>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</si>
  <si>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</si>
  <si>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</si>
  <si>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</si>
  <si>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</si>
  <si>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740 - Elektroinstalace</t>
  </si>
  <si>
    <t xml:space="preserve">      740.1 - Svítidla</t>
  </si>
  <si>
    <t xml:space="preserve">      740.2 - Přístroje</t>
  </si>
  <si>
    <t xml:space="preserve">      740.3 - Instalační materiál</t>
  </si>
  <si>
    <t xml:space="preserve">      740.4 - Kabely</t>
  </si>
  <si>
    <t xml:space="preserve">      740.5 - Rozvaděče</t>
  </si>
  <si>
    <t xml:space="preserve">      740.6 - Ostatní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</si>
  <si>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</si>
  <si>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</si>
  <si>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</si>
  <si>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</si>
  <si>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</si>
  <si>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</si>
  <si>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</si>
  <si>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</si>
  <si>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</si>
  <si>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</si>
  <si>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</si>
  <si>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</si>
  <si>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</si>
  <si>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</si>
  <si>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</si>
  <si>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</si>
  <si>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</si>
  <si>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</si>
  <si>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</si>
  <si>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</si>
  <si>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</si>
  <si>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</si>
  <si>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</si>
  <si>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</si>
  <si>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</si>
  <si>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</si>
  <si>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</si>
  <si>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</si>
  <si>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</si>
  <si>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</si>
  <si>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</si>
  <si>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310220851R</t>
  </si>
  <si>
    <t>Zazdívka otvorů pl do 0,25 m2 ve zdivu nadzákladovém smíšeném tl do 450 mm</t>
  </si>
  <si>
    <t>kus</t>
  </si>
  <si>
    <t>4</t>
  </si>
  <si>
    <t>2</t>
  </si>
  <si>
    <t>-745454898</t>
  </si>
  <si>
    <t>VV</t>
  </si>
  <si>
    <t>"sonda v komoře"1</t>
  </si>
  <si>
    <t>310235241</t>
  </si>
  <si>
    <t>Zazdívka otvorů pl do 0,0225 m2 ve zdivu nadzákladovém cihlami pálenými tl do 300 mm</t>
  </si>
  <si>
    <t>1528273741</t>
  </si>
  <si>
    <t>"po komínovýh zděří"5</t>
  </si>
  <si>
    <t>310236241</t>
  </si>
  <si>
    <t>Zazdívka otvorů pl do 0,09 m2 ve zdivu nadzákladovém cihlami pálenými tl do 300 mm</t>
  </si>
  <si>
    <t>167697397</t>
  </si>
  <si>
    <t>"pro plyn"1</t>
  </si>
  <si>
    <t>"pro vodu"1</t>
  </si>
  <si>
    <t>"pro kanalizaci"1</t>
  </si>
  <si>
    <t>"pro topení"2</t>
  </si>
  <si>
    <t>"montážní otvor pro VZT"1</t>
  </si>
  <si>
    <t>Součet</t>
  </si>
  <si>
    <t>317944321</t>
  </si>
  <si>
    <t>Válcované nosníky do č.12 dodatečně osazované do připravených otvorů</t>
  </si>
  <si>
    <t>t</t>
  </si>
  <si>
    <t>-512562094</t>
  </si>
  <si>
    <t>"P1"7,34*1,19*2/1000</t>
  </si>
  <si>
    <t>"nad posunem dveří L50/50/5"2*3,77/1000</t>
  </si>
  <si>
    <t>"nika pro WC L 80/80/6"0,6*7,34/1000</t>
  </si>
  <si>
    <t>5</t>
  </si>
  <si>
    <t>340236212</t>
  </si>
  <si>
    <t>Zazdívka otvorů v příčkách nebo stěnách plochy do 0,09 m2 cihlami plnými tl přes 100 mm</t>
  </si>
  <si>
    <t>-790704639</t>
  </si>
  <si>
    <t>"pro vodu"2</t>
  </si>
  <si>
    <t>6</t>
  </si>
  <si>
    <t>340237212</t>
  </si>
  <si>
    <t>Zazdívka otvorů v příčkách nebo stěnách plochy do 0,25 m2 cihlami plnými tl přes 100 mm</t>
  </si>
  <si>
    <t>1302220453</t>
  </si>
  <si>
    <t>"m.č.01-02"2</t>
  </si>
  <si>
    <t>"niky po vodoměru"2</t>
  </si>
  <si>
    <t>7</t>
  </si>
  <si>
    <t>342244201</t>
  </si>
  <si>
    <t>Příčka z cihel broušených na tenkovrstvou maltu tloušťky 80 mm</t>
  </si>
  <si>
    <t>m2</t>
  </si>
  <si>
    <t>-898834041</t>
  </si>
  <si>
    <t>2,078*3,8</t>
  </si>
  <si>
    <t>8</t>
  </si>
  <si>
    <t>342291121</t>
  </si>
  <si>
    <t>Ukotvení příček k cihelným konstrukcím plochými kotvami</t>
  </si>
  <si>
    <t>m</t>
  </si>
  <si>
    <t>-1213472176</t>
  </si>
  <si>
    <t>3,8*2</t>
  </si>
  <si>
    <t>9</t>
  </si>
  <si>
    <t>346244352</t>
  </si>
  <si>
    <t>Obezdívka koupelnových van ploch rovných tl 50 mm z pórobetonových přesných tvárnic</t>
  </si>
  <si>
    <t>340924744</t>
  </si>
  <si>
    <t>(0,75+1,7)*0,6</t>
  </si>
  <si>
    <t>10</t>
  </si>
  <si>
    <t>346961111</t>
  </si>
  <si>
    <t>Izolace podél stropů a stěn proti šíření zvuku rohoží</t>
  </si>
  <si>
    <t>-1833591241</t>
  </si>
  <si>
    <t>11</t>
  </si>
  <si>
    <t>346971121</t>
  </si>
  <si>
    <t>Izolace pod příčky proti šíření zvuku jednoduchá z MC a lepenky š do 100 mm</t>
  </si>
  <si>
    <t>-678881106</t>
  </si>
  <si>
    <t>12</t>
  </si>
  <si>
    <t>346970155</t>
  </si>
  <si>
    <t>Izolace mezi zdivo deskami z minerální plsti tl do 100 mm</t>
  </si>
  <si>
    <t>-1646356041</t>
  </si>
  <si>
    <t>"okno O2"1,3</t>
  </si>
  <si>
    <t>13</t>
  </si>
  <si>
    <t>347131321</t>
  </si>
  <si>
    <t>Izolace ostění deskami z pěnového polystyrenu oboustranně krytá 0,5 cm vrstvou dřevité vlny tl 25 mm s bandáží spár</t>
  </si>
  <si>
    <t>1291117788</t>
  </si>
  <si>
    <t>"okno O2"0,4</t>
  </si>
  <si>
    <t>14</t>
  </si>
  <si>
    <t>349231801R</t>
  </si>
  <si>
    <t>Přizdívka zdiva parapetu s vysekáním kapes pro zavázání z cihel tl do 300 mm</t>
  </si>
  <si>
    <t>-556528184</t>
  </si>
  <si>
    <t>"okno O2"1,09</t>
  </si>
  <si>
    <t>Úpravy povrchů, podlahy a osazování výplní</t>
  </si>
  <si>
    <t>611142022</t>
  </si>
  <si>
    <t>Potažení vnitřních stropů rákosovou rohoží v jedné vrstvě</t>
  </si>
  <si>
    <t>-114382409</t>
  </si>
  <si>
    <t>"m.č.04"25,85</t>
  </si>
  <si>
    <t>"m.č.03"23</t>
  </si>
  <si>
    <t>"m.č.02"29,63</t>
  </si>
  <si>
    <t>16</t>
  </si>
  <si>
    <t>611181008R</t>
  </si>
  <si>
    <t>Sádrová stěrka tl.do 3 mm vnitřních rovných stropů</t>
  </si>
  <si>
    <t>1021802217</t>
  </si>
  <si>
    <t>"jako oprava bez SDK"35,2</t>
  </si>
  <si>
    <t>"jako nová"78,48</t>
  </si>
  <si>
    <t>17</t>
  </si>
  <si>
    <t>611311124R</t>
  </si>
  <si>
    <t>Vápenná omítka hladká jednovrstvá tl.10-15 mm vnitřních stropů s rákosováním nanášená ručně</t>
  </si>
  <si>
    <t>627777527</t>
  </si>
  <si>
    <t>18</t>
  </si>
  <si>
    <t>611315425R</t>
  </si>
  <si>
    <t>Oprava vnitřní vápenné štukové omítky stropů s rákosem v rozsahu plochy do 10%</t>
  </si>
  <si>
    <t>-692252835</t>
  </si>
  <si>
    <t>"m.č.01"28,2</t>
  </si>
  <si>
    <t>"m.č.05"13,45</t>
  </si>
  <si>
    <t>"m.č.06"1,4</t>
  </si>
  <si>
    <t>"m.č.08"3,06</t>
  </si>
  <si>
    <t>"m.č.09"3,31</t>
  </si>
  <si>
    <t>"m.č.10"0,63</t>
  </si>
  <si>
    <t>19</t>
  </si>
  <si>
    <t>612131100</t>
  </si>
  <si>
    <t>Vápenný postřik vnitřních stěn nanášený ručně</t>
  </si>
  <si>
    <t>1545500517</t>
  </si>
  <si>
    <t>"nové zdivo"2,078*3,3+2,078*3,75</t>
  </si>
  <si>
    <t>20</t>
  </si>
  <si>
    <t>612135000</t>
  </si>
  <si>
    <t>Vyrovnání podkladu vnitřních stěn maltou vápennou tl do 10 mm</t>
  </si>
  <si>
    <t>-730538344</t>
  </si>
  <si>
    <t>"doplnění po obkladu"</t>
  </si>
  <si>
    <t>"m.č.09"(1,836+1,681)*2*1,81-"okno"(1,81-1,428)*0,709-"dveře"0,93*1,81</t>
  </si>
  <si>
    <t>612142001</t>
  </si>
  <si>
    <t>Potažení vnitřních stěn sklovláknitým pletivem vtlačeným do tenkovrstvé hmoty</t>
  </si>
  <si>
    <t>-681043550</t>
  </si>
  <si>
    <t>"m.č.04"(0,6+0,4)*3,75</t>
  </si>
  <si>
    <t>"obezdívka van"(0,75+1,7)*0,6</t>
  </si>
  <si>
    <t>"WC do zdiva"1,2</t>
  </si>
  <si>
    <t>"přechody stávajících a nových zdí"7,5</t>
  </si>
  <si>
    <t>22</t>
  </si>
  <si>
    <t>612181001</t>
  </si>
  <si>
    <t>Sádrová stěrka tl.do 3 mm vnitřních stěn</t>
  </si>
  <si>
    <t>269763123</t>
  </si>
  <si>
    <t>"m.č.01"</t>
  </si>
  <si>
    <t>(4,851+5,781+4,851+5,813)*3,75</t>
  </si>
  <si>
    <t>-"dveře se zárubní"(1,47*2,54+1,456*2,54)</t>
  </si>
  <si>
    <t>-"okna"(1,08+1,082)*2,138</t>
  </si>
  <si>
    <t>+"ostění"(3,237*2+1,51)*0,44*2+(2,138*4+1,21*2)*0,19</t>
  </si>
  <si>
    <t>Mezisoučet</t>
  </si>
  <si>
    <t>"m.č.02"</t>
  </si>
  <si>
    <t>(5,181+5,716+5,181+5,732)*3,74</t>
  </si>
  <si>
    <t>-"dveře se zárubní"(1,456*2,54+1,1*2,565)</t>
  </si>
  <si>
    <t>-"okna"(1,08*2,138)*4</t>
  </si>
  <si>
    <t>+"ostění"(3,237*4+1,563+1,527)*0,44*2+(3,24*2+1,567)*0,375*2+(2,138*2+1,21)*0,19*4</t>
  </si>
  <si>
    <t>"m.č.03"</t>
  </si>
  <si>
    <t>(4,847+4,737+4,847+4,69)*3,707</t>
  </si>
  <si>
    <t>-"dveře se zárubní"(1,1*2,565+1,08*2,09+1,018*2,117)</t>
  </si>
  <si>
    <t>-"okna"1,08*2,138*2</t>
  </si>
  <si>
    <t>+"ostění"(3,24*4+1,574+1,553)*0,375+(1,22+2,138*2)*0,177*2</t>
  </si>
  <si>
    <t>-"obklad"(2,42+1,82)*0,6</t>
  </si>
  <si>
    <t>"m.č.04"</t>
  </si>
  <si>
    <t>(4,86+5,246+5,288)*3,754</t>
  </si>
  <si>
    <t>-"dveře se zárubní"(1,08*2,09)</t>
  </si>
  <si>
    <t>+"ostění"(3,24*4+1,564+1,563)*0,375+(1,22+2,138*2)*0,177*2</t>
  </si>
  <si>
    <t>"m.č.05 nad obklad"</t>
  </si>
  <si>
    <t>(0,768+4,921+3,122+3,15)*(3,28-2,2)+"ostění okna"0,49*(2*1,1+1,40)</t>
  </si>
  <si>
    <t>"m.č.06"</t>
  </si>
  <si>
    <t>(6,5+1,616+3,89+3,29+2,614+4,905)*3,28-"otvory"(0,967*2,16+1,271*3,272)</t>
  </si>
  <si>
    <t>"ostění"(2,16*2+0,967)*0,59+(3,272*2+1,271)*0,53</t>
  </si>
  <si>
    <t>-"dveře se zárubní"(1,018*2,117+0,93*2,146+0,947*2,125+0,938*2,133+1,271*2,568+0,975*2,125+1,195*2,145)</t>
  </si>
  <si>
    <t>-"okna"(0,624*1,06+0,789*2,309)</t>
  </si>
  <si>
    <t>"ostění"(2,443*2+0,986)*0,365+0,831*0,365*2</t>
  </si>
  <si>
    <t>"m.č.07 nad obklad"</t>
  </si>
  <si>
    <t>(1,655+0,71)*(3,278-2,2)-"okno"0,4*0,69</t>
  </si>
  <si>
    <t>"ostění"(0,69+0,4)*2*0,373</t>
  </si>
  <si>
    <t>"m.č.08"</t>
  </si>
  <si>
    <t>(1,624+2,08+1,571+2,07)*3,75</t>
  </si>
  <si>
    <t>-"dveře"0,947*2,125</t>
  </si>
  <si>
    <t>-"okno"0,719*1,1</t>
  </si>
  <si>
    <t>+"ostění"(0,719+1,1)*2*0,74</t>
  </si>
  <si>
    <t>"m.č.09"</t>
  </si>
  <si>
    <t>(1,681+1,836)*2*3,75</t>
  </si>
  <si>
    <t>-"dveře"0,93*2,146</t>
  </si>
  <si>
    <t>-"okno"0,709*1,1</t>
  </si>
  <si>
    <t>+"ostění"(1,1+0,709)*0,65*2</t>
  </si>
  <si>
    <t>"m.č.10"</t>
  </si>
  <si>
    <t>(0,94+1,1+0,17+1,415)*3,75+"nika"(1,1+0,5)*2*0,24</t>
  </si>
  <si>
    <t>-"dveře"0,938*2,133</t>
  </si>
  <si>
    <t>23</t>
  </si>
  <si>
    <t>612311121</t>
  </si>
  <si>
    <t>Vápenná omítka hladká jednovrstvá vnitřních stěn nanášená ručně</t>
  </si>
  <si>
    <t>1736025758</t>
  </si>
  <si>
    <t>24</t>
  </si>
  <si>
    <t>612315215</t>
  </si>
  <si>
    <t>Vápenná hladká omítka malých ploch do 4,0 m2 na stěnách</t>
  </si>
  <si>
    <t>-223456655</t>
  </si>
  <si>
    <t>"přizdívka pod oknem O2"1</t>
  </si>
  <si>
    <t>25</t>
  </si>
  <si>
    <t>612315422</t>
  </si>
  <si>
    <t>Oprava vnitřní vápenné štukové omítky stěn v rozsahu plochy do 30%</t>
  </si>
  <si>
    <t>369082965</t>
  </si>
  <si>
    <t>(4,86+5,246+4,86+5,288)*3,754</t>
  </si>
  <si>
    <t>-"nová omítka"25,427</t>
  </si>
  <si>
    <t>26</t>
  </si>
  <si>
    <t>612321121</t>
  </si>
  <si>
    <t>Vápenocementová omítka hladká jednovrstvá vnitřních stěn nanášená ručně</t>
  </si>
  <si>
    <t>-1167439926</t>
  </si>
  <si>
    <t>"koupelna pro nový obklad"</t>
  </si>
  <si>
    <t>(0,768+4,921+3,122+3,15)*2,2+"ostění okna"0,49*2*1,2</t>
  </si>
  <si>
    <t>-"dveře se zárubní"1,195*2,145</t>
  </si>
  <si>
    <t>-"SDK stěna"3,9*1,1</t>
  </si>
  <si>
    <t>"WC pro nový obklad"</t>
  </si>
  <si>
    <t>(0,72+1,655)*2,2-"dveře"0,975*2,125</t>
  </si>
  <si>
    <t>"kuchyň obklad"(2,42+1,82)*0,6</t>
  </si>
  <si>
    <t>27</t>
  </si>
  <si>
    <t>612403384R</t>
  </si>
  <si>
    <t>Hrubá výplň rýh ve stěnách do 7x7cm maltou z SMS</t>
  </si>
  <si>
    <t>-1374007668</t>
  </si>
  <si>
    <t>"původní rozvod vody"26</t>
  </si>
  <si>
    <t>"nové rozvody vody"20</t>
  </si>
  <si>
    <t>"pro nové rozvody plynu"8</t>
  </si>
  <si>
    <t>"pro nové rozvody topení"15</t>
  </si>
  <si>
    <t>28</t>
  </si>
  <si>
    <t>612403386R</t>
  </si>
  <si>
    <t>Hrubá výplň rýh ve stěnách do 10x10cm maltou z SMS</t>
  </si>
  <si>
    <t>-1130940885</t>
  </si>
  <si>
    <t>"původní rozvod kanalizace"13</t>
  </si>
  <si>
    <t>"rozvod nové kanalizace"14</t>
  </si>
  <si>
    <t>29</t>
  </si>
  <si>
    <t>619995001</t>
  </si>
  <si>
    <t>Začištění omítek kolem oken, dveří, podlah nebo obkladů</t>
  </si>
  <si>
    <t>570568966</t>
  </si>
  <si>
    <t>"pro okno O/2"(1,224+2,12)*2</t>
  </si>
  <si>
    <t>"pro mříž V11"(2,3+0,79)*2</t>
  </si>
  <si>
    <t>"pro mříž V12"(0,72+1,1)*2</t>
  </si>
  <si>
    <t>30</t>
  </si>
  <si>
    <t>622143001</t>
  </si>
  <si>
    <t>Montáž omítkových plastových nebo pozinkovaných soklových profilů</t>
  </si>
  <si>
    <t>976406576</t>
  </si>
  <si>
    <t>"nad soklem"</t>
  </si>
  <si>
    <t>"m.č.06"6,5+4,905+0,35+0,53*2+4,905+3,89+0,59*2</t>
  </si>
  <si>
    <t>-"dveře se zárubní"(1,47+1,195+0,975+0,938+0,947+0,93+1,018)</t>
  </si>
  <si>
    <t>"m.č.08"2,08+1,624+2,07+1,57-"dveře"0,947</t>
  </si>
  <si>
    <t>"m.č.09"1,836+1,624+1,844+1,681-"dveře"0,93</t>
  </si>
  <si>
    <t>"m.č.10"0,94+1,106+0,17+1,42-"dveře"0,938</t>
  </si>
  <si>
    <t>31</t>
  </si>
  <si>
    <t>M</t>
  </si>
  <si>
    <t>553430130R</t>
  </si>
  <si>
    <t xml:space="preserve">profil omítkový soklový 1214 pro omítky </t>
  </si>
  <si>
    <t>1402946903</t>
  </si>
  <si>
    <t>30,467*1,05 'Přepočtené koeficientem množství</t>
  </si>
  <si>
    <t>32</t>
  </si>
  <si>
    <t>622143005</t>
  </si>
  <si>
    <t>Montáž omítníků plastových nebo pozinkovaných</t>
  </si>
  <si>
    <t>312502903</t>
  </si>
  <si>
    <t>"m.č.06 změna tvaru příčky"3,3</t>
  </si>
  <si>
    <t>33</t>
  </si>
  <si>
    <t>55343022</t>
  </si>
  <si>
    <t>profil omítkový rohový pro omítky vnitřní 12 mm s úzkou kulatou hlavou 5,5mm</t>
  </si>
  <si>
    <t>365649420</t>
  </si>
  <si>
    <t>3,3*1,05 'Přepočtené koeficientem množství</t>
  </si>
  <si>
    <t>34</t>
  </si>
  <si>
    <t>629991011</t>
  </si>
  <si>
    <t>Zakrytí výplní otvorů a svislých ploch fólií přilepenou lepící páskou</t>
  </si>
  <si>
    <t>873912765</t>
  </si>
  <si>
    <t>"okna do ulice"1,08*2,138*10</t>
  </si>
  <si>
    <t>"O/1"2,309*0,789</t>
  </si>
  <si>
    <t>"O/2"1,224*2,116*2</t>
  </si>
  <si>
    <t>"O/3"0,4*0,69</t>
  </si>
  <si>
    <t>"O/4"0,709*1,1*2</t>
  </si>
  <si>
    <t>"O/5"0,719*1,1*2</t>
  </si>
  <si>
    <t>"D/1"1,27*2,568+1,06*0,624</t>
  </si>
  <si>
    <t>"D/2"1,48*2,54*2</t>
  </si>
  <si>
    <t>"D/3"1,45*2,54*2</t>
  </si>
  <si>
    <t>"D/4"1,2*2,145*2</t>
  </si>
  <si>
    <t>"D/5"0,98*2,13*2</t>
  </si>
  <si>
    <t>"D/6"0,94*2,13*2</t>
  </si>
  <si>
    <t>"D/7"0,95*2,13*2</t>
  </si>
  <si>
    <t>"D/8"0,93*2,15*2</t>
  </si>
  <si>
    <t>"D/9"1,02*2,12*2</t>
  </si>
  <si>
    <t>"D/10"1,08*2,09*2</t>
  </si>
  <si>
    <t>"D/11"1,45*2,56*2</t>
  </si>
  <si>
    <t>Ostatní konstrukce a práce, bourání</t>
  </si>
  <si>
    <t>35</t>
  </si>
  <si>
    <t>949101112</t>
  </si>
  <si>
    <t>Lešení pomocné pro objekty pozemních staveb s lešeňovou podlahou v do 3,5 m zatížení do 150 kg/m2</t>
  </si>
  <si>
    <t>-253558070</t>
  </si>
  <si>
    <t>"celk.plocha místností"154,31</t>
  </si>
  <si>
    <t>"domovní pavlač před bytem"6</t>
  </si>
  <si>
    <t>"společ.prostory pro el."8</t>
  </si>
  <si>
    <t>36</t>
  </si>
  <si>
    <t>949121122</t>
  </si>
  <si>
    <t>Montáž lešení lehkého kozového dílcového ve schodišti v do 3,5 m</t>
  </si>
  <si>
    <t>sada</t>
  </si>
  <si>
    <t>1257719907</t>
  </si>
  <si>
    <t>"pro repasování oken a mříží"1</t>
  </si>
  <si>
    <t>37</t>
  </si>
  <si>
    <t>949121222</t>
  </si>
  <si>
    <t>Příplatek k lešení lehkému kozovému dílcovému ve schodišti v do 3,5 m za první a ZKD den použití</t>
  </si>
  <si>
    <t>-993118240</t>
  </si>
  <si>
    <t>1*5</t>
  </si>
  <si>
    <t>38</t>
  </si>
  <si>
    <t>949121822</t>
  </si>
  <si>
    <t>Demontáž lešení lehkého kozového dílcového ve schodišti v do 3,5 m</t>
  </si>
  <si>
    <t>-374900717</t>
  </si>
  <si>
    <t>39</t>
  </si>
  <si>
    <t>952901111</t>
  </si>
  <si>
    <t>Vyčištění budov bytové a občanské výstavby při výšce podlaží do 4 m</t>
  </si>
  <si>
    <t>-67280954</t>
  </si>
  <si>
    <t>40</t>
  </si>
  <si>
    <t>952902020R</t>
  </si>
  <si>
    <t>Průběžný úklid schodiště a společných prostor dotčených stavbou a dopravou suti a materiálu</t>
  </si>
  <si>
    <t>soubor</t>
  </si>
  <si>
    <t>537441977</t>
  </si>
  <si>
    <t>41</t>
  </si>
  <si>
    <t>952902021R</t>
  </si>
  <si>
    <t>Závěrečný úklid schodiště a společných prostor dotčených stavbou</t>
  </si>
  <si>
    <t>-1529136681</t>
  </si>
  <si>
    <t>42</t>
  </si>
  <si>
    <t>953981301R</t>
  </si>
  <si>
    <t>Zakrytí  a ochrana podlah, stavebních konstrukcí a předmětů ve společných prostorách dotčených stavbou vč. pozdějšího odkrytí</t>
  </si>
  <si>
    <t>2103865175</t>
  </si>
  <si>
    <t>43</t>
  </si>
  <si>
    <t>962031132</t>
  </si>
  <si>
    <t>Bourání příček z cihel pálených na MVC tl do 100 mm</t>
  </si>
  <si>
    <t>1519917355</t>
  </si>
  <si>
    <t>(0,4+1,75+0,55)*3,8-0,7*1,983+1,205*(3,75-2)</t>
  </si>
  <si>
    <t>(1,289+0,89)*3,8+"obezdění stoupačky"0,22*3,8</t>
  </si>
  <si>
    <t>"zazdívka dveří"1,154*2,44</t>
  </si>
  <si>
    <t>44</t>
  </si>
  <si>
    <t>962032240</t>
  </si>
  <si>
    <t>Bourání zdiva z cihel pálených nebo vápenopískových na MC do 1m3</t>
  </si>
  <si>
    <t>m3</t>
  </si>
  <si>
    <t>972965676</t>
  </si>
  <si>
    <t>"imitace krbu"0,3</t>
  </si>
  <si>
    <t>45</t>
  </si>
  <si>
    <t>962084121</t>
  </si>
  <si>
    <t>Bourání příček deskových sádrových typu rabicka tl do 50 mm</t>
  </si>
  <si>
    <t>908420313</t>
  </si>
  <si>
    <t>46</t>
  </si>
  <si>
    <t>965043321</t>
  </si>
  <si>
    <t>Bourání podkladů pod dlažby betonových s potěrem nebo teracem tl do 100 mm pl do 1 m2</t>
  </si>
  <si>
    <t>-160891766</t>
  </si>
  <si>
    <t>"m.č.10"0,63*0,09</t>
  </si>
  <si>
    <t>47</t>
  </si>
  <si>
    <t>965043331</t>
  </si>
  <si>
    <t>Bourání podkladů pod dlažby betonových s potěrem nebo teracem tl do 100 mm pl do 4 m2</t>
  </si>
  <si>
    <t>203457083</t>
  </si>
  <si>
    <t>"m.č.07"1,04*0,09</t>
  </si>
  <si>
    <t>"m.č.09"3,06*0,09</t>
  </si>
  <si>
    <t>48</t>
  </si>
  <si>
    <t>965043341R</t>
  </si>
  <si>
    <t>Bourání podkladů pod dlažby betonových s potěrem nebo teracem tl do 100 mm pl přes 4 m2- ručně</t>
  </si>
  <si>
    <t>-1763897212</t>
  </si>
  <si>
    <t>"m.č.08"4,1*0,09</t>
  </si>
  <si>
    <t>"m.č.06"19,45*0,09</t>
  </si>
  <si>
    <t>49</t>
  </si>
  <si>
    <t>965045112</t>
  </si>
  <si>
    <t>Bourání potěrů cementových nebo pískocementových tl do 50 mm pl do 4 m2</t>
  </si>
  <si>
    <t>1240984202</t>
  </si>
  <si>
    <t>"m.č.09"3,06</t>
  </si>
  <si>
    <t>50</t>
  </si>
  <si>
    <t>965081213</t>
  </si>
  <si>
    <t>Bourání podlah z dlaždic keramických nebo xylolitových tl do 10 mm plochy přes 1 m2</t>
  </si>
  <si>
    <t>1544843491</t>
  </si>
  <si>
    <t>"m.č.07"1,04</t>
  </si>
  <si>
    <t>51</t>
  </si>
  <si>
    <t>965081611</t>
  </si>
  <si>
    <t>Odsekání soklíků rovných</t>
  </si>
  <si>
    <t>1725904402</t>
  </si>
  <si>
    <t>"m.č.05 po oknem"1,4</t>
  </si>
  <si>
    <t>52</t>
  </si>
  <si>
    <t>967021112</t>
  </si>
  <si>
    <t>Přisekání rovných ostění ve zdivu kamenném nebo smíšeném</t>
  </si>
  <si>
    <t>52902255</t>
  </si>
  <si>
    <t>"pro WC"(1,2*2+0,6)*0,2</t>
  </si>
  <si>
    <t>53</t>
  </si>
  <si>
    <t>967031132</t>
  </si>
  <si>
    <t>Přisekání rovných ostění v cihelném zdivu na MV nebo MVC</t>
  </si>
  <si>
    <t>-1325448318</t>
  </si>
  <si>
    <t>"nový otvor"(2,16*2+0,85)*0,1</t>
  </si>
  <si>
    <t>54</t>
  </si>
  <si>
    <t>967031732</t>
  </si>
  <si>
    <t>Přisekání plošné zdiva z cihel pálených na MV nebo MVC tl do 100 mm</t>
  </si>
  <si>
    <t>-2126747121</t>
  </si>
  <si>
    <t>"po vybouraných příčkách"3,8*0,1*4+0,22*3,8+(3,75-2)*0,1</t>
  </si>
  <si>
    <t>55</t>
  </si>
  <si>
    <t>967031734</t>
  </si>
  <si>
    <t>Přisekání plošné zdiva z cihel pálených na MV nebo MVC tl do 300 mm</t>
  </si>
  <si>
    <t>-1894369489</t>
  </si>
  <si>
    <t>"zvětšení otvoru pro dveře D10"(0,9-0,757)*2,05+(2,05-1,83)*0,9</t>
  </si>
  <si>
    <t>56</t>
  </si>
  <si>
    <t>968062246</t>
  </si>
  <si>
    <t>Vybourání dřevěných rámů oken jednoduchých včetně křídel pl do 4 m2</t>
  </si>
  <si>
    <t>-1416578159</t>
  </si>
  <si>
    <t>"výměna okna O2"1,22*2,12</t>
  </si>
  <si>
    <t>57</t>
  </si>
  <si>
    <t>968062455</t>
  </si>
  <si>
    <t>Vybourání dřevěných dveřních zárubní pl do 2 m2</t>
  </si>
  <si>
    <t>-1146754450</t>
  </si>
  <si>
    <t>"výměna dveří D10"0,76*1,83</t>
  </si>
  <si>
    <t>58</t>
  </si>
  <si>
    <t>969011121</t>
  </si>
  <si>
    <t>Vybourání vodovodního nebo plynového vedení DN do 52</t>
  </si>
  <si>
    <t>-72184070</t>
  </si>
  <si>
    <t>59</t>
  </si>
  <si>
    <t>969021111</t>
  </si>
  <si>
    <t>Vybourání kanalizačního potrubí DN do 100</t>
  </si>
  <si>
    <t>-1441138576</t>
  </si>
  <si>
    <t>60</t>
  </si>
  <si>
    <t>971033331</t>
  </si>
  <si>
    <t>Vybourání otvorů ve zdivu cihelném pl do 0,09 m2 na MVC nebo MV tl do 150 mm</t>
  </si>
  <si>
    <t>-1745724765</t>
  </si>
  <si>
    <t>61</t>
  </si>
  <si>
    <t>971033341</t>
  </si>
  <si>
    <t>Vybourání otvorů ve zdivu cihelném pl do 0,09 m2 na MVC nebo MV tl do 300 mm</t>
  </si>
  <si>
    <t>-1295496735</t>
  </si>
  <si>
    <t>62</t>
  </si>
  <si>
    <t>971033431</t>
  </si>
  <si>
    <t>Vybourání otvorů ve zdivu cihelném pl do 0,25 m2 na MVC nebo MV tl do 150 mm</t>
  </si>
  <si>
    <t>-1595122811</t>
  </si>
  <si>
    <t>"pro VZT"1</t>
  </si>
  <si>
    <t>63</t>
  </si>
  <si>
    <t>971033621</t>
  </si>
  <si>
    <t>Vybourání otvorů ve zdivu cihelném pl do 4 m2 na MVC nebo MV tl do 100 mm</t>
  </si>
  <si>
    <t>905754294</t>
  </si>
  <si>
    <t>"posun dveří"0,85*2,16</t>
  </si>
  <si>
    <t>64</t>
  </si>
  <si>
    <t>971034351R</t>
  </si>
  <si>
    <t>Vybourání otvorů ve zdivu cihelném komínů pl do 0,09 m2 na MVC nebo MV z jedné strany</t>
  </si>
  <si>
    <t>-1400216901</t>
  </si>
  <si>
    <t>"montážní otvor do komína"1</t>
  </si>
  <si>
    <t>65</t>
  </si>
  <si>
    <t>973021511</t>
  </si>
  <si>
    <t>Vysekání výklenků ve zdivu z kamene pl přes 0,25 m2</t>
  </si>
  <si>
    <t>-1503290152</t>
  </si>
  <si>
    <t>"pro WC"0,6*1,2*0,2</t>
  </si>
  <si>
    <t>66</t>
  </si>
  <si>
    <t>974031142</t>
  </si>
  <si>
    <t>Vysekání rýh ve zdivu cihelném hl do 70 mm š do 70 mm</t>
  </si>
  <si>
    <t>1039466929</t>
  </si>
  <si>
    <t>67</t>
  </si>
  <si>
    <t>974031153</t>
  </si>
  <si>
    <t>Vysekání rýh ve zdivu cihelném hl do 100 mm š do 100 mm</t>
  </si>
  <si>
    <t>1257009970</t>
  </si>
  <si>
    <t>68</t>
  </si>
  <si>
    <t>974031664</t>
  </si>
  <si>
    <t>Vysekání rýh ve zdivu cihelném pro vtahování nosníků hl do 150 mm v do 150 mm</t>
  </si>
  <si>
    <t>1383323011</t>
  </si>
  <si>
    <t>"pro P1"1,19*2</t>
  </si>
  <si>
    <t>"pro posun dveří"1</t>
  </si>
  <si>
    <t>"nika pro WC"0,6</t>
  </si>
  <si>
    <t>69</t>
  </si>
  <si>
    <t>976034211R</t>
  </si>
  <si>
    <t>Vybourání cihelných obrub zdiva imitace krbu</t>
  </si>
  <si>
    <t>-1831401372</t>
  </si>
  <si>
    <t>70</t>
  </si>
  <si>
    <t>976049131R</t>
  </si>
  <si>
    <t>Vybourání betonových nebo ŽB krycích desek imitace krbu</t>
  </si>
  <si>
    <t>-1467606846</t>
  </si>
  <si>
    <t>71</t>
  </si>
  <si>
    <t>976073111</t>
  </si>
  <si>
    <t>Vybourání komínových zděří profilu do 150 mm ze zdiva cihelného nebo betonového</t>
  </si>
  <si>
    <t>574265148</t>
  </si>
  <si>
    <t>72</t>
  </si>
  <si>
    <t>976076111</t>
  </si>
  <si>
    <t>Demontáž větrací mřížky ve stěně do průřezu 0,100 m2</t>
  </si>
  <si>
    <t>1247934490</t>
  </si>
  <si>
    <t>73</t>
  </si>
  <si>
    <t>977151115</t>
  </si>
  <si>
    <t>Jádrové vrty diamantovými korunkami do D 70 mm do stavebních materiálů</t>
  </si>
  <si>
    <t>-1041323873</t>
  </si>
  <si>
    <t>"pro vodu a kanalizaci"1,2</t>
  </si>
  <si>
    <t>"pro plyn"0,4</t>
  </si>
  <si>
    <t>74</t>
  </si>
  <si>
    <t>977151119</t>
  </si>
  <si>
    <t>Jádrové vrty diamantovými korunkami do D 110 mm do stavebních materiálů</t>
  </si>
  <si>
    <t>212924922</t>
  </si>
  <si>
    <t>"pro ZTI"0,56</t>
  </si>
  <si>
    <t>"pro vzt"0,2</t>
  </si>
  <si>
    <t>75</t>
  </si>
  <si>
    <t>977151122</t>
  </si>
  <si>
    <t>Jádrové vrty diamantovými korunkami do D 130 mm do stavebních materiálů</t>
  </si>
  <si>
    <t>427304983</t>
  </si>
  <si>
    <t>"pro VZT"0,56+0,1</t>
  </si>
  <si>
    <t>76</t>
  </si>
  <si>
    <t>978012121</t>
  </si>
  <si>
    <t>Otlučení (osekání) vnitřní vápenné nebo vápenocementové omítky stropů rákosových v rozsahu do 10 %</t>
  </si>
  <si>
    <t>883781360</t>
  </si>
  <si>
    <t>"jako oprava"50,05</t>
  </si>
  <si>
    <t>77</t>
  </si>
  <si>
    <t>978012191</t>
  </si>
  <si>
    <t>Otlučení (osekání) vnitřní vápenné nebo vápenocementové omítky stropů rákosových v rozsahu do 100 %</t>
  </si>
  <si>
    <t>1023981502</t>
  </si>
  <si>
    <t>78</t>
  </si>
  <si>
    <t>978013141</t>
  </si>
  <si>
    <t>Otlučení (osekání) vnitřní vápenné nebo vápenocementové omítky stěn v rozsahu do 30 %</t>
  </si>
  <si>
    <t>-1182560294</t>
  </si>
  <si>
    <t>"jako oprava"426,789</t>
  </si>
  <si>
    <t>79</t>
  </si>
  <si>
    <t>978013191</t>
  </si>
  <si>
    <t>Otlučení (osekání) vnitřní vápenné nebo vápenocementové omítky stěn v rozsahu do 100 %</t>
  </si>
  <si>
    <t>-836614867</t>
  </si>
  <si>
    <t>"koupelna pro obklad"</t>
  </si>
  <si>
    <t>-"původní obklad"2,106</t>
  </si>
  <si>
    <t>"WC pro obklad"</t>
  </si>
  <si>
    <t>(0,72+1,655-0,975)*(2,2-1)</t>
  </si>
  <si>
    <t>"kuchyň pro obklad"(2,42+1,82)*0,6</t>
  </si>
  <si>
    <t>80</t>
  </si>
  <si>
    <t>978059511</t>
  </si>
  <si>
    <t>Odsekání a odebrání obkladů stěn z vnitřních obkládaček plochy do 1 m2</t>
  </si>
  <si>
    <t>-386703806</t>
  </si>
  <si>
    <t>"m.č.05"(1,23+2,28)*0,6</t>
  </si>
  <si>
    <t>81</t>
  </si>
  <si>
    <t>978059541</t>
  </si>
  <si>
    <t>Odsekání a odebrání obkladů stěn z vnitřních obkládaček plochy přes 1 m2</t>
  </si>
  <si>
    <t>-980114607</t>
  </si>
  <si>
    <t>"m.č.09"(1,836+1,681)*2*1,81-"okno"(1,81-1,428)*0,709-"dveře"0,7*1,81</t>
  </si>
  <si>
    <t>"m.č.07"(1,01+0,888)*2*1-"dveře"0,7*1</t>
  </si>
  <si>
    <t>82</t>
  </si>
  <si>
    <t>985431113R</t>
  </si>
  <si>
    <t>Výztuž helikální 1 x D 8 mm, vyfrézování drážky a vrtání v kamen.nebo cihel. zdivu, zalití kotevní maltou</t>
  </si>
  <si>
    <t>-1841065996</t>
  </si>
  <si>
    <t>3*0,8</t>
  </si>
  <si>
    <t>997</t>
  </si>
  <si>
    <t>Přesun sutě</t>
  </si>
  <si>
    <t>83</t>
  </si>
  <si>
    <t>997013214</t>
  </si>
  <si>
    <t>Vnitrostaveništní doprava suti a vybouraných hmot pro budovy v do 15 m ručně</t>
  </si>
  <si>
    <t>-2084709919</t>
  </si>
  <si>
    <t>84</t>
  </si>
  <si>
    <t>997013501</t>
  </si>
  <si>
    <t>Odvoz suti a vybouraných hmot na skládku nebo meziskládku do 1 km se složením</t>
  </si>
  <si>
    <t>107719091</t>
  </si>
  <si>
    <t>85</t>
  </si>
  <si>
    <t>997013509</t>
  </si>
  <si>
    <t>Příplatek k odvozu suti a vybouraných hmot na skládku ZKD 1 km přes 1 km</t>
  </si>
  <si>
    <t>-224055796</t>
  </si>
  <si>
    <t>32,864*19 'Přepočtené koeficientem množství</t>
  </si>
  <si>
    <t>86</t>
  </si>
  <si>
    <t>997013831</t>
  </si>
  <si>
    <t>Poplatek za uložení na skládce (skládkovné) stavebního odpadu směsného kód odpadu 170 904</t>
  </si>
  <si>
    <t>-529576134</t>
  </si>
  <si>
    <t>998</t>
  </si>
  <si>
    <t>Přesun hmot</t>
  </si>
  <si>
    <t>87</t>
  </si>
  <si>
    <t>998018003</t>
  </si>
  <si>
    <t>Přesun hmot ruční pro budovy v do 24 m</t>
  </si>
  <si>
    <t>-1613465265</t>
  </si>
  <si>
    <t>PSV</t>
  </si>
  <si>
    <t>Práce a dodávky PSV</t>
  </si>
  <si>
    <t>711</t>
  </si>
  <si>
    <t>Izolace proti vodě, vlhkosti a plynům</t>
  </si>
  <si>
    <t>88</t>
  </si>
  <si>
    <t>711212002R</t>
  </si>
  <si>
    <t xml:space="preserve">Hydroizolační povlak - stěrka proti vodě </t>
  </si>
  <si>
    <t>981249626</t>
  </si>
  <si>
    <t>"koupelna"13,58+"vytažení"(3,122+4,921-0,9-1,7+0,768+1,406+0,3*2+1,755+1,033+3,15-1,195+0,65*2)*0,15</t>
  </si>
  <si>
    <t>"stěna sprcha"(0,9*3)*2+"stěna vana"0,75*1,1+1,7*1,1</t>
  </si>
  <si>
    <t>"WC"1,43+"vytažení"((0,9+1,655)*2-0,975)*0,15</t>
  </si>
  <si>
    <t>89</t>
  </si>
  <si>
    <t>711212601R</t>
  </si>
  <si>
    <t>Těsnicí pás do spoje podlaha - stěna</t>
  </si>
  <si>
    <t>-1362697669</t>
  </si>
  <si>
    <t>"koupelna"(3,122+4,921+0,9*2+0,768+1,406+0,3*2+1,755+1,033+3,15-1,195+0,65*2)</t>
  </si>
  <si>
    <t>"WC"((0,9+1,655)*2-0,975)</t>
  </si>
  <si>
    <t>90</t>
  </si>
  <si>
    <t>711212602R</t>
  </si>
  <si>
    <t>Těsnicí roh vnější, vnitřní do spoje podlaha-stěna</t>
  </si>
  <si>
    <t>781454830</t>
  </si>
  <si>
    <t>"koupelna"18</t>
  </si>
  <si>
    <t>"WC"4</t>
  </si>
  <si>
    <t>91</t>
  </si>
  <si>
    <t>711212611R</t>
  </si>
  <si>
    <t>Těsnicí pás do spoje stěna - stěna</t>
  </si>
  <si>
    <t>-1524843199</t>
  </si>
  <si>
    <t>"sprcha"2*2+"vana"1,1</t>
  </si>
  <si>
    <t>92</t>
  </si>
  <si>
    <t>998711203</t>
  </si>
  <si>
    <t>Přesun hmot procentní pro izolace proti vodě, vlhkosti a plynům v objektech v do 60 m</t>
  </si>
  <si>
    <t>%</t>
  </si>
  <si>
    <t>1662374152</t>
  </si>
  <si>
    <t>713</t>
  </si>
  <si>
    <t>Izolace tepelné</t>
  </si>
  <si>
    <t>93</t>
  </si>
  <si>
    <t>713191135R</t>
  </si>
  <si>
    <t>Montáž izolace tepelné podlah, stropů vrchem nebo střech překrytí  separační textilií</t>
  </si>
  <si>
    <t>2022447325</t>
  </si>
  <si>
    <t>"skladba S1"29,33+31,8+24,02+26,82</t>
  </si>
  <si>
    <t>"skladba S2"13,58+1,43</t>
  </si>
  <si>
    <t>"skladba S3"20,33+3,06+3,31+0,63</t>
  </si>
  <si>
    <t>94</t>
  </si>
  <si>
    <t>69366195R</t>
  </si>
  <si>
    <t>Textilie sklovláknitá separační</t>
  </si>
  <si>
    <t>1832703314</t>
  </si>
  <si>
    <t>154,31*1,1 'Přepočtené koeficientem množství</t>
  </si>
  <si>
    <t>95</t>
  </si>
  <si>
    <t>998713203</t>
  </si>
  <si>
    <t>Přesun hmot procentní pro izolace tepelné v objektech v do 24 m</t>
  </si>
  <si>
    <t>1958908219</t>
  </si>
  <si>
    <t>721</t>
  </si>
  <si>
    <t>Zdravotechnika - vnitřní kanalizace</t>
  </si>
  <si>
    <t>96</t>
  </si>
  <si>
    <t>721140905</t>
  </si>
  <si>
    <t>Potrubí litinové vsazení odbočky DN 100</t>
  </si>
  <si>
    <t>127466447</t>
  </si>
  <si>
    <t>97</t>
  </si>
  <si>
    <t>721140935R</t>
  </si>
  <si>
    <t>Přechod z plastových trub na litinu DN100</t>
  </si>
  <si>
    <t>158644535</t>
  </si>
  <si>
    <t>98</t>
  </si>
  <si>
    <t>721174042</t>
  </si>
  <si>
    <t>Potrubí kanalizační z PP připojovací DN 40</t>
  </si>
  <si>
    <t>1660762959</t>
  </si>
  <si>
    <t>99</t>
  </si>
  <si>
    <t>721174043</t>
  </si>
  <si>
    <t>Potrubí kanalizační z PP připojovací DN 50</t>
  </si>
  <si>
    <t>1425866101</t>
  </si>
  <si>
    <t>100</t>
  </si>
  <si>
    <t>28615601</t>
  </si>
  <si>
    <t>čistící kanalizační tvarovka PP DN 50 pro vysoké teploty</t>
  </si>
  <si>
    <t>-581447573</t>
  </si>
  <si>
    <t>101</t>
  </si>
  <si>
    <t>721174044</t>
  </si>
  <si>
    <t>Potrubí kanalizační z PP připojovací DN 70</t>
  </si>
  <si>
    <t>884156220</t>
  </si>
  <si>
    <t>102</t>
  </si>
  <si>
    <t>28615602</t>
  </si>
  <si>
    <t>čistící kanalizační tvarovka PP DN 75 pro vysoké teploty</t>
  </si>
  <si>
    <t>-1566993169</t>
  </si>
  <si>
    <t>103</t>
  </si>
  <si>
    <t>721174045</t>
  </si>
  <si>
    <t>Potrubí kanalizační z PP připojovací DN 100</t>
  </si>
  <si>
    <t>1226239011</t>
  </si>
  <si>
    <t>104</t>
  </si>
  <si>
    <t>721194104</t>
  </si>
  <si>
    <t>Vyvedení a upevnění odpadních výpustek DN 40</t>
  </si>
  <si>
    <t>1833013994</t>
  </si>
  <si>
    <t>105</t>
  </si>
  <si>
    <t>721194105</t>
  </si>
  <si>
    <t>Vyvedení a upevnění odpadních výpustek DN 50</t>
  </si>
  <si>
    <t>-2076130061</t>
  </si>
  <si>
    <t>106</t>
  </si>
  <si>
    <t>721194109</t>
  </si>
  <si>
    <t>Vyvedení a upevnění odpadních výpustek DN 100</t>
  </si>
  <si>
    <t>-864837182</t>
  </si>
  <si>
    <t>107</t>
  </si>
  <si>
    <t>721290111</t>
  </si>
  <si>
    <t>Zkouška těsnosti potrubí kanalizace vodou do DN 125</t>
  </si>
  <si>
    <t>1647957038</t>
  </si>
  <si>
    <t>108</t>
  </si>
  <si>
    <t>998721203</t>
  </si>
  <si>
    <t>Přesun hmot procentní pro vnitřní kanalizace v objektech v do 24 m</t>
  </si>
  <si>
    <t>-476400191</t>
  </si>
  <si>
    <t>722</t>
  </si>
  <si>
    <t>Zdravotechnika - vnitřní vodovod</t>
  </si>
  <si>
    <t>109</t>
  </si>
  <si>
    <t>722131913</t>
  </si>
  <si>
    <t>Potrubí pozinkované závitové vsazení odbočky do potrubí DN 25</t>
  </si>
  <si>
    <t>871288848</t>
  </si>
  <si>
    <t>110</t>
  </si>
  <si>
    <t>28653281R</t>
  </si>
  <si>
    <t xml:space="preserve">Přechod závit PPr D 25x3/4"                       </t>
  </si>
  <si>
    <t>-1817716040</t>
  </si>
  <si>
    <t>111</t>
  </si>
  <si>
    <t>722174002</t>
  </si>
  <si>
    <t>Potrubí vodovodní plastové PPR svar polyfuze PN 16 D 20 x 2,8 mm</t>
  </si>
  <si>
    <t>-826111582</t>
  </si>
  <si>
    <t>112</t>
  </si>
  <si>
    <t>722181221</t>
  </si>
  <si>
    <t>Ochrana vodovodního potrubí přilepenými termoizolačními trubicemi z PE tl do 9 mm DN do 22 mm</t>
  </si>
  <si>
    <t>777273367</t>
  </si>
  <si>
    <t>113</t>
  </si>
  <si>
    <t>722181261R</t>
  </si>
  <si>
    <t>Ochrana vodovodního potrubí přilepenými termoizolačními trubicemi z PE tl do 30 mm DN do 22 mm</t>
  </si>
  <si>
    <t>788122264</t>
  </si>
  <si>
    <t>114</t>
  </si>
  <si>
    <t>722190401</t>
  </si>
  <si>
    <t>Vyvedení a upevnění výpustku do DN 25</t>
  </si>
  <si>
    <t>26527171</t>
  </si>
  <si>
    <t>115</t>
  </si>
  <si>
    <t>722190901</t>
  </si>
  <si>
    <t>Uzavření nebo otevření vodovodního potrubí při opravách</t>
  </si>
  <si>
    <t>-1837075604</t>
  </si>
  <si>
    <t>116</t>
  </si>
  <si>
    <t>722220111</t>
  </si>
  <si>
    <t>Nástěnka pro výtokový ventil G 1/2 s jedním závitem</t>
  </si>
  <si>
    <t>-592296084</t>
  </si>
  <si>
    <t>117</t>
  </si>
  <si>
    <t>722220121</t>
  </si>
  <si>
    <t>Nástěnka pro baterii G 1/2 s jedním závitem</t>
  </si>
  <si>
    <t>pár</t>
  </si>
  <si>
    <t>-1710016158</t>
  </si>
  <si>
    <t>118</t>
  </si>
  <si>
    <t>722240132R</t>
  </si>
  <si>
    <t>Kohout kulový plastový PPR DN 20 s vypouštěním</t>
  </si>
  <si>
    <t>266987597</t>
  </si>
  <si>
    <t>119</t>
  </si>
  <si>
    <t>722269112R</t>
  </si>
  <si>
    <t xml:space="preserve">Montáž vodoměru 100c závit G 3/4 jhm 10    </t>
  </si>
  <si>
    <t>-1512987390</t>
  </si>
  <si>
    <t>120</t>
  </si>
  <si>
    <t>38821883R</t>
  </si>
  <si>
    <t xml:space="preserve">Vodoměr UNIMAG TU 4 DN 15 (SV) 3/4"               </t>
  </si>
  <si>
    <t>2142815535</t>
  </si>
  <si>
    <t>121</t>
  </si>
  <si>
    <t>722290226</t>
  </si>
  <si>
    <t>Zkouška těsnosti vodovodního potrubí závitového do DN 50</t>
  </si>
  <si>
    <t>-38607403</t>
  </si>
  <si>
    <t>122</t>
  </si>
  <si>
    <t>722290234</t>
  </si>
  <si>
    <t>Proplach a dezinfekce vodovodního potrubí do DN 80</t>
  </si>
  <si>
    <t>2110799787</t>
  </si>
  <si>
    <t>123</t>
  </si>
  <si>
    <t>998722203</t>
  </si>
  <si>
    <t>Přesun hmot procentní pro vnitřní vodovod v objektech v do 24 m</t>
  </si>
  <si>
    <t>853846617</t>
  </si>
  <si>
    <t>723</t>
  </si>
  <si>
    <t>Zdravotechnika - vnitřní plynovod</t>
  </si>
  <si>
    <t>124</t>
  </si>
  <si>
    <t>723120804</t>
  </si>
  <si>
    <t>Demontáž potrubí ocelové závitové svařované do DN 25</t>
  </si>
  <si>
    <t>1984613862</t>
  </si>
  <si>
    <t>125</t>
  </si>
  <si>
    <t>723111204</t>
  </si>
  <si>
    <t>Potrubí ocelové závitové černé bezešvé svařované běžné DN 25</t>
  </si>
  <si>
    <t>1348954337</t>
  </si>
  <si>
    <t>126</t>
  </si>
  <si>
    <t>723190901</t>
  </si>
  <si>
    <t>Uzavření,otevření plynovodního potrubí při opravě</t>
  </si>
  <si>
    <t>-121758123</t>
  </si>
  <si>
    <t>127</t>
  </si>
  <si>
    <t>723190907</t>
  </si>
  <si>
    <t>Odvzdušnění nebo napuštění plynovodního potrubí</t>
  </si>
  <si>
    <t>-7462356</t>
  </si>
  <si>
    <t>128</t>
  </si>
  <si>
    <t>723190909</t>
  </si>
  <si>
    <t>Zkouška těsnosti potrubí plynovodního</t>
  </si>
  <si>
    <t>-605066989</t>
  </si>
  <si>
    <t>129</t>
  </si>
  <si>
    <t>HZS2215R</t>
  </si>
  <si>
    <t>Hodinová zúčtovací sazba - Revize plynu včetně revizní zprávy</t>
  </si>
  <si>
    <t>hod</t>
  </si>
  <si>
    <t>-886715251</t>
  </si>
  <si>
    <t>130</t>
  </si>
  <si>
    <t>723190924R</t>
  </si>
  <si>
    <t xml:space="preserve">Napojení na stáv.plyn potrubí  DN 25                     </t>
  </si>
  <si>
    <t>1878059199</t>
  </si>
  <si>
    <t>131</t>
  </si>
  <si>
    <t>723239102</t>
  </si>
  <si>
    <t>Montáž armatur plynovodních se dvěma závity G 3/4 ostatní typ</t>
  </si>
  <si>
    <t>1574781696</t>
  </si>
  <si>
    <t>132</t>
  </si>
  <si>
    <t>55138962</t>
  </si>
  <si>
    <t>kohout kulový plnoprůtokový nikl ovládání páčka PN 42 T 185°C (EN 331, MOP 5) 3/4" žlutý</t>
  </si>
  <si>
    <t>640691214</t>
  </si>
  <si>
    <t>133</t>
  </si>
  <si>
    <t>998723203</t>
  </si>
  <si>
    <t>Přesun hmot procentní pro vnitřní plynovod v objektech v do 24 m</t>
  </si>
  <si>
    <t>840027548</t>
  </si>
  <si>
    <t>725</t>
  </si>
  <si>
    <t>Zdravotechnika - zařizovací předměty</t>
  </si>
  <si>
    <t>134</t>
  </si>
  <si>
    <t>725119125</t>
  </si>
  <si>
    <t>Montáž klozetových mís závěsných na nosné stěny</t>
  </si>
  <si>
    <t>-1129782946</t>
  </si>
  <si>
    <t>135</t>
  </si>
  <si>
    <t>55167385R</t>
  </si>
  <si>
    <t>sedátko klozetové se zpomalovacím mechanismem bílé s poklopem</t>
  </si>
  <si>
    <t>1240419684</t>
  </si>
  <si>
    <t>136</t>
  </si>
  <si>
    <t>642-WC2</t>
  </si>
  <si>
    <t>mísa keramická 53 cm klozetová závěsná bílá s hlubokým splachováním - dle PD ozn.WC2</t>
  </si>
  <si>
    <t>84106373</t>
  </si>
  <si>
    <t>137</t>
  </si>
  <si>
    <t>725219102</t>
  </si>
  <si>
    <t>Montáž umyvadla připevněného na šrouby do zdiva</t>
  </si>
  <si>
    <t>2036790587</t>
  </si>
  <si>
    <t>138</t>
  </si>
  <si>
    <t>642-UM2R</t>
  </si>
  <si>
    <t>umyvadlo keramické závěsné s otvorem pro baterii a přepadem 550x380mm bílé s LCC dle PD ozn.UM2</t>
  </si>
  <si>
    <t>1492979809</t>
  </si>
  <si>
    <t>139</t>
  </si>
  <si>
    <t>725539401R</t>
  </si>
  <si>
    <t xml:space="preserve">Montáž el.průt.ohřívače vody 6,5kw                </t>
  </si>
  <si>
    <t>2018266274</t>
  </si>
  <si>
    <t>140</t>
  </si>
  <si>
    <t>54132230R</t>
  </si>
  <si>
    <t xml:space="preserve">El.oprůt.ohřív.Clage tlak.MBH7 6,5kW spodní připojení       </t>
  </si>
  <si>
    <t>-148604530</t>
  </si>
  <si>
    <t>141</t>
  </si>
  <si>
    <t>725535225R</t>
  </si>
  <si>
    <t xml:space="preserve">Bezpečnost.sestava SGU pro TUV Clage              </t>
  </si>
  <si>
    <t>412201150</t>
  </si>
  <si>
    <t>142</t>
  </si>
  <si>
    <t>725860253R</t>
  </si>
  <si>
    <t>Sifon umyvadlový hranatý chromovaný</t>
  </si>
  <si>
    <t>-175261457</t>
  </si>
  <si>
    <t>143</t>
  </si>
  <si>
    <t>725813111</t>
  </si>
  <si>
    <t>Ventil rohový bez připojovací trubičky nebo flexi hadičky G 1/2</t>
  </si>
  <si>
    <t>-1669922171</t>
  </si>
  <si>
    <t>144</t>
  </si>
  <si>
    <t>725829131</t>
  </si>
  <si>
    <t>Montáž baterie umyvadlové stojánkové G 1/2 ostatní typ</t>
  </si>
  <si>
    <t>-2041404427</t>
  </si>
  <si>
    <t>145</t>
  </si>
  <si>
    <t>55144010R</t>
  </si>
  <si>
    <t>baterie umyvadlová stojánková dle PD</t>
  </si>
  <si>
    <t>-1183974402</t>
  </si>
  <si>
    <t>146</t>
  </si>
  <si>
    <t>725229102</t>
  </si>
  <si>
    <t>Montáž vany ocelové</t>
  </si>
  <si>
    <t>518947520</t>
  </si>
  <si>
    <t>147</t>
  </si>
  <si>
    <t>55220510R</t>
  </si>
  <si>
    <t>vana ze smaltované oceli o tloušťce 3,5 mm, velikosti 170x75x45 cm a s protihlukovou izolací, vč.podpěr dle PD</t>
  </si>
  <si>
    <t>1579330899</t>
  </si>
  <si>
    <t>148</t>
  </si>
  <si>
    <t>725864611R</t>
  </si>
  <si>
    <t xml:space="preserve">Sifon vanový DN 50mm                              </t>
  </si>
  <si>
    <t>-1602014213</t>
  </si>
  <si>
    <t>149</t>
  </si>
  <si>
    <t>725839101</t>
  </si>
  <si>
    <t>Montáž baterie vanové nástěnné G 1/2 ostatní typ</t>
  </si>
  <si>
    <t>1874732810</t>
  </si>
  <si>
    <t>150</t>
  </si>
  <si>
    <t>55144035R</t>
  </si>
  <si>
    <t>vanová baterie nástěnná se sprchovým setem, 150 mm dle PD</t>
  </si>
  <si>
    <t>-1703027650</t>
  </si>
  <si>
    <t>151</t>
  </si>
  <si>
    <t>725290010R</t>
  </si>
  <si>
    <t>Demontáž klozetu včetně splachovací nádrže</t>
  </si>
  <si>
    <t>-960980080</t>
  </si>
  <si>
    <t>152</t>
  </si>
  <si>
    <t>725290020R</t>
  </si>
  <si>
    <t>Demontáž umyvadel  včetně baterie a sifonu</t>
  </si>
  <si>
    <t>-607872621</t>
  </si>
  <si>
    <t>153</t>
  </si>
  <si>
    <t>725290030R</t>
  </si>
  <si>
    <t>Demontáž van  včetně baterie,sifonu a obezdění</t>
  </si>
  <si>
    <t>-562132565</t>
  </si>
  <si>
    <t>154</t>
  </si>
  <si>
    <t>725510804R</t>
  </si>
  <si>
    <t>Demontáž ohřívač plynový- karma vč.potrubí a odkouření</t>
  </si>
  <si>
    <t>1109697934</t>
  </si>
  <si>
    <t>155</t>
  </si>
  <si>
    <t>725514801</t>
  </si>
  <si>
    <t>Demontáž ohřívač průtokový plynový do 5 litrů za minutu</t>
  </si>
  <si>
    <t>-506970977</t>
  </si>
  <si>
    <t>156</t>
  </si>
  <si>
    <t>725650800</t>
  </si>
  <si>
    <t>Demontáž těles otopných skříňových plynových</t>
  </si>
  <si>
    <t>-362045390</t>
  </si>
  <si>
    <t>157</t>
  </si>
  <si>
    <t>998725203</t>
  </si>
  <si>
    <t>Přesun hmot procentní pro zařizovací předměty v objektech v do 24 m</t>
  </si>
  <si>
    <t>-1027910541</t>
  </si>
  <si>
    <t>726</t>
  </si>
  <si>
    <t>Zdravotechnika - předstěnové instalace</t>
  </si>
  <si>
    <t>158</t>
  </si>
  <si>
    <t>726111031</t>
  </si>
  <si>
    <t>Instalační předstěna - klozet s ovládáním zepředu v 1080 mm závěsný do masivní zděné kce</t>
  </si>
  <si>
    <t>797333965</t>
  </si>
  <si>
    <t>159</t>
  </si>
  <si>
    <t>726191001</t>
  </si>
  <si>
    <t>Zvukoizolační souprava pro klozet a bidet</t>
  </si>
  <si>
    <t>432919253</t>
  </si>
  <si>
    <t>160</t>
  </si>
  <si>
    <t>726191002</t>
  </si>
  <si>
    <t>Souprava pro předstěnovou montáž</t>
  </si>
  <si>
    <t>1659305829</t>
  </si>
  <si>
    <t>161</t>
  </si>
  <si>
    <t>998726213</t>
  </si>
  <si>
    <t>Přesun hmot procentní pro instalační prefabrikáty v objektech v do 24 m</t>
  </si>
  <si>
    <t>732850975</t>
  </si>
  <si>
    <t>740</t>
  </si>
  <si>
    <t>Elektroinstalace</t>
  </si>
  <si>
    <t>740.1</t>
  </si>
  <si>
    <t>Svítidla</t>
  </si>
  <si>
    <t>162</t>
  </si>
  <si>
    <t>740.1.1R</t>
  </si>
  <si>
    <t>Montáž a dodávka A - Svítidlo přisazené, interiérové, 230V, LED 20W, 3000K, IP20</t>
  </si>
  <si>
    <t>1955093100</t>
  </si>
  <si>
    <t>163</t>
  </si>
  <si>
    <t>740.1.2R</t>
  </si>
  <si>
    <t>Montáž a dodávka B - Svítidlo přisazené, koupelnové, 230V, LED 20W, 3000K, IP44</t>
  </si>
  <si>
    <t>1309897049</t>
  </si>
  <si>
    <t>740.2</t>
  </si>
  <si>
    <t>Přístroje</t>
  </si>
  <si>
    <t>164</t>
  </si>
  <si>
    <t>740.2.1R</t>
  </si>
  <si>
    <t>Montáž a dodávka přepínač střídavý 10A/250V, pod omítku, IP20</t>
  </si>
  <si>
    <t>1397117495</t>
  </si>
  <si>
    <t>165</t>
  </si>
  <si>
    <t>740.2.2R</t>
  </si>
  <si>
    <t>Montáž a dodávka přepínač křížový 10A/250V, pod omítku, IP20</t>
  </si>
  <si>
    <t>1761760921</t>
  </si>
  <si>
    <t>166</t>
  </si>
  <si>
    <t>740.2.3R</t>
  </si>
  <si>
    <t>Montáž a dodávka vypínač jednopólový 10A/250V, pod omítku, IP20</t>
  </si>
  <si>
    <t>-2107369779</t>
  </si>
  <si>
    <t>167</t>
  </si>
  <si>
    <t>740.2.4R</t>
  </si>
  <si>
    <t>Montáž a dodávka tlačítko 10A/250V, pod omítku, IP20</t>
  </si>
  <si>
    <t>-2029939505</t>
  </si>
  <si>
    <t>168</t>
  </si>
  <si>
    <t>740.2.5R</t>
  </si>
  <si>
    <t>Montáž a dodávka zásuvka jednoduchá 16A/230V, pod omítku, IP20</t>
  </si>
  <si>
    <t>-988501131</t>
  </si>
  <si>
    <t>169</t>
  </si>
  <si>
    <t>740.2.6R</t>
  </si>
  <si>
    <t>Montáž a dodávka zásuvka  strukturované kabeláže</t>
  </si>
  <si>
    <t>-574455063</t>
  </si>
  <si>
    <t>170</t>
  </si>
  <si>
    <t>740.2.7R</t>
  </si>
  <si>
    <t>Montáž a dodávka zásuvka společné televizní antény</t>
  </si>
  <si>
    <t>-149040342</t>
  </si>
  <si>
    <t>171</t>
  </si>
  <si>
    <t>740.2.8R</t>
  </si>
  <si>
    <t>Montáž a dodávka opticko-kouřové čidlo autonomní</t>
  </si>
  <si>
    <t>-1273329056</t>
  </si>
  <si>
    <t>172</t>
  </si>
  <si>
    <t>740.2.9R</t>
  </si>
  <si>
    <t>Montáž a dodávka domovní telefon</t>
  </si>
  <si>
    <t>1706791681</t>
  </si>
  <si>
    <t>740.3</t>
  </si>
  <si>
    <t>Instalační materiál</t>
  </si>
  <si>
    <t>173</t>
  </si>
  <si>
    <t>740.3.1R</t>
  </si>
  <si>
    <t>Montáž a dodávka krabice přístrojová</t>
  </si>
  <si>
    <t>1692480995</t>
  </si>
  <si>
    <t>174</t>
  </si>
  <si>
    <t>740.3.2R</t>
  </si>
  <si>
    <t>Montáž a dodávka krabice odbočná</t>
  </si>
  <si>
    <t>355128580</t>
  </si>
  <si>
    <t>175</t>
  </si>
  <si>
    <t>740.3.3R</t>
  </si>
  <si>
    <t>Montáž a dodávka svorka WAGO</t>
  </si>
  <si>
    <t>-87886781</t>
  </si>
  <si>
    <t>740.4</t>
  </si>
  <si>
    <t>Kabely</t>
  </si>
  <si>
    <t>176</t>
  </si>
  <si>
    <t>740.4.1R</t>
  </si>
  <si>
    <t>Montáž a dodávka kabel Cu uložený pod omítku plný kulatý 3x1,5 mm2 (CYKY)</t>
  </si>
  <si>
    <t>455530708</t>
  </si>
  <si>
    <t>177</t>
  </si>
  <si>
    <t>740.4.2R</t>
  </si>
  <si>
    <t>Montáž a dodávka kabel Cu uložený pod omítku plný kulatý 3x2,5 mm2 (CYKY)</t>
  </si>
  <si>
    <t>53562146</t>
  </si>
  <si>
    <t>178</t>
  </si>
  <si>
    <t>740.4.3R</t>
  </si>
  <si>
    <t>Montáž a dodávka kabel Cu uložený pod omítku plný kulatý 5x2,5 mm2 (CYKY)</t>
  </si>
  <si>
    <t>1802564600</t>
  </si>
  <si>
    <t>179</t>
  </si>
  <si>
    <t>740.4.4R</t>
  </si>
  <si>
    <t>Montáž a dodávka kabel Cu uložený pod omítku plný kulatý 4x10 mm2 (CYKY)</t>
  </si>
  <si>
    <t>-5589431</t>
  </si>
  <si>
    <t>180</t>
  </si>
  <si>
    <t>740.4.5R</t>
  </si>
  <si>
    <t>Montáž a dodávka vodič Cu izolovaný pod omítku 1-CY 1x4</t>
  </si>
  <si>
    <t>-664451423</t>
  </si>
  <si>
    <t>181</t>
  </si>
  <si>
    <t>740.4.6R</t>
  </si>
  <si>
    <t>Montáž a dodávka vodič Cu  1-YY 1x16</t>
  </si>
  <si>
    <t>2041357494</t>
  </si>
  <si>
    <t>182</t>
  </si>
  <si>
    <t>740.4.7R</t>
  </si>
  <si>
    <t>Montáž a dodávka kabel UTP</t>
  </si>
  <si>
    <t>205743852</t>
  </si>
  <si>
    <t>183</t>
  </si>
  <si>
    <t>740.4.8R</t>
  </si>
  <si>
    <t>Montáž a dodávka kabel KOAX</t>
  </si>
  <si>
    <t>-1461656994</t>
  </si>
  <si>
    <t>740.5</t>
  </si>
  <si>
    <t>Rozvaděče</t>
  </si>
  <si>
    <t>184</t>
  </si>
  <si>
    <t>740.5.1R</t>
  </si>
  <si>
    <t>Dozbrojení stávajícího rozváděče RE, přístrojová výzbroj dle výkresové dokumentace</t>
  </si>
  <si>
    <t>1622742002</t>
  </si>
  <si>
    <t>185</t>
  </si>
  <si>
    <t>740.5.2R</t>
  </si>
  <si>
    <t>Rozvaděč RB-zapuštěný plastový rozváděč, rozměry ŠxVxH 400x800x100mm/4x14 mod., krytí IP30, napěťová soustava 3+PE+N 230/400V, TN-C-S, Ik" = 10 kA, přístrojová výzbroj dle výkresové dokumentace</t>
  </si>
  <si>
    <t>1559464248</t>
  </si>
  <si>
    <t>740.6</t>
  </si>
  <si>
    <t>Ostatní</t>
  </si>
  <si>
    <t>186</t>
  </si>
  <si>
    <t>740.6.1R</t>
  </si>
  <si>
    <t>Drobný montážní a instalační materiál</t>
  </si>
  <si>
    <t>1547938501</t>
  </si>
  <si>
    <t>187</t>
  </si>
  <si>
    <t>740.6.2R</t>
  </si>
  <si>
    <t>Prostupy a požární ucpávky</t>
  </si>
  <si>
    <t>-725730446</t>
  </si>
  <si>
    <t>188</t>
  </si>
  <si>
    <t>740.6.3R</t>
  </si>
  <si>
    <t>Demontáž stávající elektroinstalace včetně likvidace a hrubého začištění</t>
  </si>
  <si>
    <t>1979280929</t>
  </si>
  <si>
    <t>189</t>
  </si>
  <si>
    <t>740.6.4R</t>
  </si>
  <si>
    <t>Revize</t>
  </si>
  <si>
    <t>-1207474694</t>
  </si>
  <si>
    <t>190</t>
  </si>
  <si>
    <t>740.6.5R</t>
  </si>
  <si>
    <t>Dokumentace skutečného provedení</t>
  </si>
  <si>
    <t>-1938479094</t>
  </si>
  <si>
    <t>191</t>
  </si>
  <si>
    <t>740.6.6R</t>
  </si>
  <si>
    <t>Úprava stávajícího bleskosvodu v souvislosti s osazením nového VZT potrubí</t>
  </si>
  <si>
    <t>-2033725140</t>
  </si>
  <si>
    <t>192</t>
  </si>
  <si>
    <t>740.6.7R</t>
  </si>
  <si>
    <t>Doprava</t>
  </si>
  <si>
    <t>772702</t>
  </si>
  <si>
    <t>762</t>
  </si>
  <si>
    <t>Konstrukce tesařské</t>
  </si>
  <si>
    <t>193</t>
  </si>
  <si>
    <t>762522811</t>
  </si>
  <si>
    <t>Demontáž podlah s polštáři z prken tloušťky do 32 mm</t>
  </si>
  <si>
    <t>276326326</t>
  </si>
  <si>
    <t>"celk.plocha"154,25</t>
  </si>
  <si>
    <t>763</t>
  </si>
  <si>
    <t>Konstrukce suché výstavby</t>
  </si>
  <si>
    <t>194</t>
  </si>
  <si>
    <t>763111411</t>
  </si>
  <si>
    <t>SDK příčka tl 100 mm profil CW+UW 50 desky 2xA 12,5 TI 50 mm EI 60 Rw 50 dB</t>
  </si>
  <si>
    <t>65470738</t>
  </si>
  <si>
    <t>"WC"0,833*3,8</t>
  </si>
  <si>
    <t>195</t>
  </si>
  <si>
    <t>763111714</t>
  </si>
  <si>
    <t>SDK příčka zalomení</t>
  </si>
  <si>
    <t>299113899</t>
  </si>
  <si>
    <t>196</t>
  </si>
  <si>
    <t>763111751</t>
  </si>
  <si>
    <t>Příplatek k SDK příčce za plochu do 6 m2 jednotlivě</t>
  </si>
  <si>
    <t>-201501098</t>
  </si>
  <si>
    <t>197</t>
  </si>
  <si>
    <t>763111753R</t>
  </si>
  <si>
    <t>Příplatek k SDK příčce za opláštění stoupačky</t>
  </si>
  <si>
    <t>-1898797300</t>
  </si>
  <si>
    <t>0,26*3,8</t>
  </si>
  <si>
    <t>198</t>
  </si>
  <si>
    <t>763113314R</t>
  </si>
  <si>
    <t>SDK příčka instalační tl 200 mm zdvojený profil CW+UW 75 desky 2xA 12,5 TI 60 mm EI 60 Rw 52 dB</t>
  </si>
  <si>
    <t>1977308652</t>
  </si>
  <si>
    <t>"WC"1,755*3,8</t>
  </si>
  <si>
    <t>199</t>
  </si>
  <si>
    <t>763113821R</t>
  </si>
  <si>
    <t>Příplatek k příčce sádrokart. za desku impregnovanou tl. 12,5 mm z jedné strany</t>
  </si>
  <si>
    <t>-1656082888</t>
  </si>
  <si>
    <t>"WC"(1,755+0,833)*3,8*2</t>
  </si>
  <si>
    <t>200</t>
  </si>
  <si>
    <t>763172311</t>
  </si>
  <si>
    <t>Montáž revizních dvířek SDK kcí vel. 200x200 mm</t>
  </si>
  <si>
    <t>584428193</t>
  </si>
  <si>
    <t>201</t>
  </si>
  <si>
    <t>590-V8R</t>
  </si>
  <si>
    <t>dvířka revizní do SDK pod obklad 200x200mm dle PD ozn.V8</t>
  </si>
  <si>
    <t>-523433210</t>
  </si>
  <si>
    <t>202</t>
  </si>
  <si>
    <t>763251126</t>
  </si>
  <si>
    <t>Sádrovláknitá podlaha tl 30 mm z desek tl 2x10 mm podsyp 10 mm včetně okrajové pásky</t>
  </si>
  <si>
    <t>1483132855</t>
  </si>
  <si>
    <t>203</t>
  </si>
  <si>
    <t>763251391</t>
  </si>
  <si>
    <t>Příplatek k sádrovláknité podlaze za každý dalších 10 mm suchého podsypu</t>
  </si>
  <si>
    <t>-1076799704</t>
  </si>
  <si>
    <t>"skladba S1"(29,33+31,8+24,02+26,82)*4</t>
  </si>
  <si>
    <t>"skladba S2"(13,58+1,43)*5</t>
  </si>
  <si>
    <t>"skladba S3"(20,33+3,06+3,31+0,63)*5</t>
  </si>
  <si>
    <t>204</t>
  </si>
  <si>
    <t>998763403</t>
  </si>
  <si>
    <t>Přesun hmot procentní pro sádrokartonové konstrukce v objektech v do 24 m</t>
  </si>
  <si>
    <t>-1219863666</t>
  </si>
  <si>
    <t>766</t>
  </si>
  <si>
    <t>Konstrukce truhlářské</t>
  </si>
  <si>
    <t>205</t>
  </si>
  <si>
    <t>766662811</t>
  </si>
  <si>
    <t>Demontáž truhlářských prahů dveří jednokřídlových</t>
  </si>
  <si>
    <t>-367678826</t>
  </si>
  <si>
    <t>206</t>
  </si>
  <si>
    <t>766662812</t>
  </si>
  <si>
    <t>Demontáž truhlářských prahů dveří dvoukřídlových</t>
  </si>
  <si>
    <t>780524952</t>
  </si>
  <si>
    <t>207</t>
  </si>
  <si>
    <t>766691911</t>
  </si>
  <si>
    <t>Vyvěšení nebo zavěšení dřevěných křídel oken pl do 1,5 m2</t>
  </si>
  <si>
    <t>445045361</t>
  </si>
  <si>
    <t>"pro opravu"11+2</t>
  </si>
  <si>
    <t>208</t>
  </si>
  <si>
    <t>766691914</t>
  </si>
  <si>
    <t>Vyvěšení nebo zavěšení dřevěných křídel dveří pl do 2 m2</t>
  </si>
  <si>
    <t>218604904</t>
  </si>
  <si>
    <t>"pro opravu"15</t>
  </si>
  <si>
    <t>"pro přemístění"1</t>
  </si>
  <si>
    <t>209</t>
  </si>
  <si>
    <t>7666-D1R</t>
  </si>
  <si>
    <t>Repase vstupních kazetových dvojitých dvoukřídlých dveří 1040x2400 mm s nadsvětlíkem a zárubní s výměnou zasklení, kování, prahu kompletní provedení dle PD ozn.D1</t>
  </si>
  <si>
    <t>-1891267974</t>
  </si>
  <si>
    <t>210</t>
  </si>
  <si>
    <t>7666-D2R</t>
  </si>
  <si>
    <t>Repase interiérových kazetových dvojitých dvoukřídlých dveří 1150x2375 mm s kazetovým obložením ostění  a obložkovou zárubní s výměnou kování, kompletní provedení dle PD ozn.D2</t>
  </si>
  <si>
    <t>-1544149198</t>
  </si>
  <si>
    <t>211</t>
  </si>
  <si>
    <t>7666-D3R</t>
  </si>
  <si>
    <t>Repase interiérových kazetových dvoukřídlých dveří 1136x2375 mm s obložkovou zárubní s opravou a doplněním kování,prahu kompletní provedení dle PD ozn.D3</t>
  </si>
  <si>
    <t>207216669</t>
  </si>
  <si>
    <t>212</t>
  </si>
  <si>
    <t>7666-D4R</t>
  </si>
  <si>
    <t>Repase interiérových plných hladkých jednokřídlých dveří 875x1985 mm s obložkovou zárubní s výměnou kování, doplnění WC zámku, podříznutí křídla kompletní provedení dle PD ozn.D4</t>
  </si>
  <si>
    <t>844996095</t>
  </si>
  <si>
    <t>213</t>
  </si>
  <si>
    <t>7666-D5R</t>
  </si>
  <si>
    <t>Repase interiérových plných hladkých jednokřídlých dveří 695x1985 mm s obložkovou zárubní s repasí kování, doplnění WC zámku, podříznutí křídla kompletní provedení dle PD ozn.D5</t>
  </si>
  <si>
    <t>2046885933</t>
  </si>
  <si>
    <t>214</t>
  </si>
  <si>
    <t>7666-D6R</t>
  </si>
  <si>
    <t>Repase interiérových plných hladkých jednokřídlých dveří 698x1993 mm s obložkovou zárubní s repasí kování,  podříznutí křídla kompletní provedení dle PD ozn.D6</t>
  </si>
  <si>
    <t>-2057921189</t>
  </si>
  <si>
    <t>215</t>
  </si>
  <si>
    <t>7666-D7R</t>
  </si>
  <si>
    <t>Demontáž, osazení v nové poloze a repase interiérových plných hladkých jednokřídlých dveří 707x1983 mm s obložkovou zárubní s repasí kování,  podříznutí křídla kompletní provedení dle PD ozn.D7</t>
  </si>
  <si>
    <t>1871446996</t>
  </si>
  <si>
    <t>216</t>
  </si>
  <si>
    <t>7666-D8R</t>
  </si>
  <si>
    <t>Repase interiérových plných hladkých jednokřídlých dveří 690x2006 mm s obložkovou zárubní s repasí kování,  podříznutí křídla kompletní provedení dle PD ozn.D8</t>
  </si>
  <si>
    <t>943543034</t>
  </si>
  <si>
    <t>217</t>
  </si>
  <si>
    <t>7666-D9R</t>
  </si>
  <si>
    <t>Repase interiérových plných hladkých jednokřídlých dveří 698x1993 mm s obložkovou zárubní s výměnou kování,  podříznutí křídla kompletní provedení dle PD ozn.D9</t>
  </si>
  <si>
    <t>-57796635</t>
  </si>
  <si>
    <t>218</t>
  </si>
  <si>
    <t>7666-O1R</t>
  </si>
  <si>
    <t>Repase stávající dvojité okno dřevěné 798x2309 mm a vnitřního parapetu (opálení nátěru,vyspravení,tmelení rámu,nový nátěr,nové zasklení, seřízení a vyčištění kování,doplnění těsnění)-kompletní provedení dle PD ozn.O1</t>
  </si>
  <si>
    <t>-1954082466</t>
  </si>
  <si>
    <t>219</t>
  </si>
  <si>
    <t>7666-O2R</t>
  </si>
  <si>
    <t>Montáž a dodávka 1křídlé dřevěné okno otvíravé 1224x2116 mm zasklení izol.dvosklo s bezpeč.lepeným sklem spodní část s písk.fólií včetně kování,kotvících prvků a připojovací spáry- kompletní provedení dle PD ozn.O2</t>
  </si>
  <si>
    <t>-816172555</t>
  </si>
  <si>
    <t>220</t>
  </si>
  <si>
    <t>7666-O3R</t>
  </si>
  <si>
    <t>Repase stávající dvojité dřevěné okno otevíravé 400x690 mm (opálení nátěru,vyspravení,tmelení rámu,nový nátěr,nové zasklení izoldvojsklo, seřízení a vyčištění kování,doplnění těsnění)-kompletní provedení dle PD ozn.O3</t>
  </si>
  <si>
    <t>688512931</t>
  </si>
  <si>
    <t>221</t>
  </si>
  <si>
    <t>7666-O4R</t>
  </si>
  <si>
    <t>Repase stávající dvojité dřevěné okno otevíravé 709x1100 mm (opálení nátěru,vyspravení,tmelení rámu,nový nátěr,nové zasklení izoldvojsklo, seřízení a vyčištění kování,doplnění těsnění)-kompletní provedení dle PD ozn.O4</t>
  </si>
  <si>
    <t>959348547</t>
  </si>
  <si>
    <t>222</t>
  </si>
  <si>
    <t>7666-O5R</t>
  </si>
  <si>
    <t>Repase stávající dvojité dřevěné okno otevíravé 719x1100 mm (opálení nátěru,vyspravení,tmelení rámu,nový nátěr,nové zasklení izoldvojsklo, seřízení a vyčištění kování,doplnění těsnění)-kompletní provedení dle PD ozn.O4</t>
  </si>
  <si>
    <t>-1979570873</t>
  </si>
  <si>
    <t>223</t>
  </si>
  <si>
    <t>7666-V2R</t>
  </si>
  <si>
    <t>Repase stávající podparapetní skříňky s vložením nové police 970x250 mm do skříňky (odstranění starých laků,vytmelení,nový lakovací nátěr,repase kování, výměna nábytkového zámku)-kompletní provedení dle PD ozn.V2</t>
  </si>
  <si>
    <t>-1596603498</t>
  </si>
  <si>
    <t>224</t>
  </si>
  <si>
    <t>7666-V3R</t>
  </si>
  <si>
    <t>Výroba a montáž podparapetní skříňky s posuvnými dveřmi s vloženou policí vč.kování -kompletní provedení dle PD ozn.V3</t>
  </si>
  <si>
    <t>1950633635</t>
  </si>
  <si>
    <t>225</t>
  </si>
  <si>
    <t>766825831R</t>
  </si>
  <si>
    <t>Demontáž truhlářských podparapetní skříňky</t>
  </si>
  <si>
    <t>1354546724</t>
  </si>
  <si>
    <t>226</t>
  </si>
  <si>
    <t>998766203</t>
  </si>
  <si>
    <t>Přesun hmot procentní pro konstrukce truhlářské v objektech v do 24 m</t>
  </si>
  <si>
    <t>-1513919322</t>
  </si>
  <si>
    <t>767</t>
  </si>
  <si>
    <t>Konstrukce zámečnické</t>
  </si>
  <si>
    <t>227</t>
  </si>
  <si>
    <t>767661811</t>
  </si>
  <si>
    <t>Demontáž mříží pevných nebo otevíravých</t>
  </si>
  <si>
    <t>11367211</t>
  </si>
  <si>
    <t>"okna  O5"0,719*1,1</t>
  </si>
  <si>
    <t>228</t>
  </si>
  <si>
    <t>767-V10R</t>
  </si>
  <si>
    <t>Repase stávající oken.mříže 1224x2015 mm (odstranění stávajících nátěrů a nový nátěr) kompletní provedení dle PD ozn.V10</t>
  </si>
  <si>
    <t>-1642606599</t>
  </si>
  <si>
    <t>229</t>
  </si>
  <si>
    <t>767-V11R</t>
  </si>
  <si>
    <t>Repase a doplnění stávající oken.mříže 789x2210 mm vč.odstranění horních vodrov.příčlí (odstranění stávajících nátěrů a nový nátěr,zednické ukotvení) kompletní provedení dle PD ozn.V11</t>
  </si>
  <si>
    <t>1222678191</t>
  </si>
  <si>
    <t>230</t>
  </si>
  <si>
    <t>767-V12R</t>
  </si>
  <si>
    <t>Osazení a dodávka okenní mříže ze 3 svislých prutů výšky 1130 mm vč.nového nátěru kompletní provedení dle PD ozn.V12</t>
  </si>
  <si>
    <t>1837039126</t>
  </si>
  <si>
    <t>231</t>
  </si>
  <si>
    <t>767-V13R</t>
  </si>
  <si>
    <t>Repase stávající oken.mříže  složené ze 3 svislých prutů výšky 1027 mm (odstranění stávajících nátěrů a nový nátěr) kompletní provedení dle PD ozn.V13</t>
  </si>
  <si>
    <t>-1752978676</t>
  </si>
  <si>
    <t>232</t>
  </si>
  <si>
    <t>998767203</t>
  </si>
  <si>
    <t>Přesun hmot procentní pro zámečnické konstrukce v objektech v do 24 m</t>
  </si>
  <si>
    <t>1913509273</t>
  </si>
  <si>
    <t>771</t>
  </si>
  <si>
    <t>Podlahy z dlaždic</t>
  </si>
  <si>
    <t>233</t>
  </si>
  <si>
    <t>771474113</t>
  </si>
  <si>
    <t>Montáž soklíků z dlaždic keramických rovných flexibilní lepidlo v do 120 mm</t>
  </si>
  <si>
    <t>1486801284</t>
  </si>
  <si>
    <t>234</t>
  </si>
  <si>
    <t>597623122R</t>
  </si>
  <si>
    <t>glazované hutné keramické dlaždice 20x20 cm, odstín RAL 0607005 dle PD</t>
  </si>
  <si>
    <t>-1514486623</t>
  </si>
  <si>
    <t>15,15*0,1</t>
  </si>
  <si>
    <t>1,515*1,1 'Přepočtené koeficientem množství</t>
  </si>
  <si>
    <t>235</t>
  </si>
  <si>
    <t>597623123R</t>
  </si>
  <si>
    <t>glazované hutné keramické dlaždice 20x20 cm, odstín RAL 0001500 dle PD</t>
  </si>
  <si>
    <t>1628413304</t>
  </si>
  <si>
    <t>15,32*0,1</t>
  </si>
  <si>
    <t>1,532*1,1 'Přepočtené koeficientem množství</t>
  </si>
  <si>
    <t>236</t>
  </si>
  <si>
    <t>771574113</t>
  </si>
  <si>
    <t>Montáž podlah keramických režných hladkých lepených flexibilním lepidlem do 12 ks/m2</t>
  </si>
  <si>
    <t>1691390207</t>
  </si>
  <si>
    <t>"m.č.05"13,58</t>
  </si>
  <si>
    <t>237</t>
  </si>
  <si>
    <t>59782225R</t>
  </si>
  <si>
    <t>dlaždice keramické interiérové retro imitující osmiúhelníkové dlaždice s vloženýmí čtverečky rozměr 33,3x33,3x0,9 cm dle PD ozn.A</t>
  </si>
  <si>
    <t>-1898700627</t>
  </si>
  <si>
    <t>13,58*1,1 'Přepočtené koeficientem množství</t>
  </si>
  <si>
    <t>238</t>
  </si>
  <si>
    <t>771574116</t>
  </si>
  <si>
    <t>Montáž podlah keramických režných hladkých lepených flexibilním lepidlem do 25 ks/m2</t>
  </si>
  <si>
    <t>1518086438</t>
  </si>
  <si>
    <t>"skladba S2 WC"1,43</t>
  </si>
  <si>
    <t>239</t>
  </si>
  <si>
    <t>-473066167</t>
  </si>
  <si>
    <t>"skladba S3"3,06+3,31+0,63</t>
  </si>
  <si>
    <t>"m.č.06 30%"20,33*0,3</t>
  </si>
  <si>
    <t>14,529*1,1 'Přepočtené koeficientem množství</t>
  </si>
  <si>
    <t>240</t>
  </si>
  <si>
    <t>-1873962792</t>
  </si>
  <si>
    <t>"m.č.06 70%"20,33*0,6</t>
  </si>
  <si>
    <t>12,198*1,1 'Přepočtené koeficientem množství</t>
  </si>
  <si>
    <t>241</t>
  </si>
  <si>
    <t>771579191</t>
  </si>
  <si>
    <t>Příplatek k montáž podlah keramických za plochu do 5 m2</t>
  </si>
  <si>
    <t>525131106</t>
  </si>
  <si>
    <t>242</t>
  </si>
  <si>
    <t>771479001R</t>
  </si>
  <si>
    <t>Řezání dlaždic keramických pro soklíky</t>
  </si>
  <si>
    <t>-960585100</t>
  </si>
  <si>
    <t>"jako sokl"30,467</t>
  </si>
  <si>
    <t>243</t>
  </si>
  <si>
    <t>771591115</t>
  </si>
  <si>
    <t>Podlahy spárování silikonem</t>
  </si>
  <si>
    <t>770374706</t>
  </si>
  <si>
    <t>"styk obklad dlažba"</t>
  </si>
  <si>
    <t>"koupelna"</t>
  </si>
  <si>
    <t>(3,122+4,921+0,75+0,615+1,755+1,033+0,65+0,1+0,65+1,8)</t>
  </si>
  <si>
    <t>"WC"</t>
  </si>
  <si>
    <t>(0,833+1,48+0,27+0,715+0,27+0,055+0,46)</t>
  </si>
  <si>
    <t>244</t>
  </si>
  <si>
    <t>771591117R</t>
  </si>
  <si>
    <t>Podlahy spárování akrylátem</t>
  </si>
  <si>
    <t>-1306076756</t>
  </si>
  <si>
    <t>"sokly"30,467</t>
  </si>
  <si>
    <t>"sokly rohy"0,1*20</t>
  </si>
  <si>
    <t>245</t>
  </si>
  <si>
    <t>771591173R</t>
  </si>
  <si>
    <t>Montáž a dodávka profilu mosazného ukončujícího pro plynulý přechod (dlažby, parket apod.)</t>
  </si>
  <si>
    <t>1921569289</t>
  </si>
  <si>
    <t>"dveře D2"1,15</t>
  </si>
  <si>
    <t>"dveře D4"0,88</t>
  </si>
  <si>
    <t>"dveře D5"0,7</t>
  </si>
  <si>
    <t>"dveře D7"0,71</t>
  </si>
  <si>
    <t>"dveře D8"0,7</t>
  </si>
  <si>
    <t>"dveře D9"0,7</t>
  </si>
  <si>
    <t>246</t>
  </si>
  <si>
    <t>771591191</t>
  </si>
  <si>
    <t>Příplatek k podlahám za diagonální kladení dlažby</t>
  </si>
  <si>
    <t>1057624077</t>
  </si>
  <si>
    <t>"m.č.06"20,33</t>
  </si>
  <si>
    <t>247</t>
  </si>
  <si>
    <t>771591193R</t>
  </si>
  <si>
    <t>Příplatek k podlahám za barevný vzor při kladení dlažby</t>
  </si>
  <si>
    <t>1060966638</t>
  </si>
  <si>
    <t>248</t>
  </si>
  <si>
    <t>998771203</t>
  </si>
  <si>
    <t>Přesun hmot procentní pro podlahy z dlaždic v objektech v do 24 m</t>
  </si>
  <si>
    <t>347454776</t>
  </si>
  <si>
    <t>775</t>
  </si>
  <si>
    <t>Podlahy skládané</t>
  </si>
  <si>
    <t>249</t>
  </si>
  <si>
    <t>775413123R</t>
  </si>
  <si>
    <t>Montáž a dodávka obvodová dřevěná podlahová lišta (sokl) dubová</t>
  </si>
  <si>
    <t>620668538</t>
  </si>
  <si>
    <t>"m.č.01"(5,781+4,851+5,813+4,851+0,44*4)-"dveře"(1,14+1,15)</t>
  </si>
  <si>
    <t>"m.č.02"(5,716+5,181+5,732+5,181+0,44*4+0,38*4)-"dveře"(1,14+1,11)</t>
  </si>
  <si>
    <t>"m.č.03"(4,69+4,847+4,737+4,847+0,38*4)-"dveře"(1,11+0,7+0,8)</t>
  </si>
  <si>
    <t>"m.č.04"(5,246+5,288+4,86*2+0,38*4)-"dveře"0,9</t>
  </si>
  <si>
    <t>250</t>
  </si>
  <si>
    <t>775511810</t>
  </si>
  <si>
    <t>Demontáž podlah vlysových přibíjených s lištami přibíjenými</t>
  </si>
  <si>
    <t>1032074572</t>
  </si>
  <si>
    <t>"novodobé parkety"</t>
  </si>
  <si>
    <t>"m.č.01"29,33</t>
  </si>
  <si>
    <t>"m.č.02"31,8</t>
  </si>
  <si>
    <t>"m.č.03"24,02</t>
  </si>
  <si>
    <t>"m.č.04"26,82</t>
  </si>
  <si>
    <t>"m.č.05"14,09</t>
  </si>
  <si>
    <t>251</t>
  </si>
  <si>
    <t>775511830</t>
  </si>
  <si>
    <t>Demontáž podlah vlysových přibíjených bez lišt</t>
  </si>
  <si>
    <t>756938255</t>
  </si>
  <si>
    <t>"původní parkety"</t>
  </si>
  <si>
    <t>252</t>
  </si>
  <si>
    <t>775515240R</t>
  </si>
  <si>
    <t>Montáž podlahy masivní mozaikové, kazetové  parketové lepené s tmelením a broušením</t>
  </si>
  <si>
    <t>-1581279836</t>
  </si>
  <si>
    <t>253</t>
  </si>
  <si>
    <t>61195146R</t>
  </si>
  <si>
    <t>parkety masivní kazetové vídeňský kříž dub tl.22 mm</t>
  </si>
  <si>
    <t>-570171377</t>
  </si>
  <si>
    <t>254</t>
  </si>
  <si>
    <t>775591320R</t>
  </si>
  <si>
    <t>Podlahy dřevěné, celkové lakování Bona Mega, Z+3x, přebroušení</t>
  </si>
  <si>
    <t>1921373955</t>
  </si>
  <si>
    <t>255</t>
  </si>
  <si>
    <t>998775203</t>
  </si>
  <si>
    <t>Přesun hmot procentní pro podlahy dřevěné v objektech v do 24 m</t>
  </si>
  <si>
    <t>-14378343</t>
  </si>
  <si>
    <t>776</t>
  </si>
  <si>
    <t>Podlahy povlakové</t>
  </si>
  <si>
    <t>256</t>
  </si>
  <si>
    <t>776201811</t>
  </si>
  <si>
    <t>Demontáž lepených povlakových podlah bez podložky ručně</t>
  </si>
  <si>
    <t>1717286344</t>
  </si>
  <si>
    <t>781</t>
  </si>
  <si>
    <t>Dokončovací práce - obklady</t>
  </si>
  <si>
    <t>257</t>
  </si>
  <si>
    <t>781474116</t>
  </si>
  <si>
    <t>Montáž obkladů vnitřních keramických hladkých do 35 ks/m2 lepených flexibilním lepidlem</t>
  </si>
  <si>
    <t>1725062286</t>
  </si>
  <si>
    <t>(3,122+4,921+0,9*2+0,768+1,755+1,033+0,65+0,1+0,65+1,8)*2,2+"horní hrana příčky sprchy"0,9*0,1</t>
  </si>
  <si>
    <t>"ostění okna"(0,49*2+0,085)*1,2</t>
  </si>
  <si>
    <t>(0,833+1,48+0,27+0,715+0,27+0,055+0,46)*2,2</t>
  </si>
  <si>
    <t>"kuchyň"</t>
  </si>
  <si>
    <t>(1,8+2,4)*0,6</t>
  </si>
  <si>
    <t>258</t>
  </si>
  <si>
    <t>59761062R</t>
  </si>
  <si>
    <t>obkládačky keramické koupelnové 10x30 cm (barevné) dle PD</t>
  </si>
  <si>
    <t>2105980311</t>
  </si>
  <si>
    <t>"plocha"49,39</t>
  </si>
  <si>
    <t>"parapet"3,905*0,15</t>
  </si>
  <si>
    <t>49,976*1,1 'Přepočtené koeficientem množství</t>
  </si>
  <si>
    <t>259</t>
  </si>
  <si>
    <t>781479191</t>
  </si>
  <si>
    <t>Příplatek k montáži obkladů vnitřních keramických hladkých za plochu do 10 m2</t>
  </si>
  <si>
    <t>598758505</t>
  </si>
  <si>
    <t>260</t>
  </si>
  <si>
    <t>781493610</t>
  </si>
  <si>
    <t>Montáž vanových plastových dvířek lepených s uchycením na magnet</t>
  </si>
  <si>
    <t>-202725369</t>
  </si>
  <si>
    <t>261</t>
  </si>
  <si>
    <t>562-V7R</t>
  </si>
  <si>
    <t>dvířka vanová pod obklad 300x300  dle PD ozn.V7</t>
  </si>
  <si>
    <t>-75431592</t>
  </si>
  <si>
    <t>262</t>
  </si>
  <si>
    <t>781497121R</t>
  </si>
  <si>
    <t>Hliníkové profily v barvě bílé rohové lepené flexibilním lepidlem</t>
  </si>
  <si>
    <t>571576683</t>
  </si>
  <si>
    <t>"koupelna"3,905+2,2*5+0,9*2+0,1+1,2*2</t>
  </si>
  <si>
    <t>263</t>
  </si>
  <si>
    <t>781495511R</t>
  </si>
  <si>
    <t>Profily ukončovací hliníkové přírodně matně eloxované lepené flexibilním lepidlem</t>
  </si>
  <si>
    <t>-492919953</t>
  </si>
  <si>
    <t>(3,122+4,921+0,768+1,755+1,033+0,65+0,1+0,65+1,8)</t>
  </si>
  <si>
    <t>"ostění okna"(0,49*2+0,085)</t>
  </si>
  <si>
    <t>264</t>
  </si>
  <si>
    <t>781494211</t>
  </si>
  <si>
    <t>Plastové profily vanové lepené flexibilním lepidlem</t>
  </si>
  <si>
    <t>-1689993231</t>
  </si>
  <si>
    <t>1,7+0,75</t>
  </si>
  <si>
    <t>265</t>
  </si>
  <si>
    <t>781495115</t>
  </si>
  <si>
    <t>Spárování vnitřních obkladů silikonem</t>
  </si>
  <si>
    <t>853635320</t>
  </si>
  <si>
    <t>"sprcha"0,9*3</t>
  </si>
  <si>
    <t>266</t>
  </si>
  <si>
    <t>781674112</t>
  </si>
  <si>
    <t>Montáž obkladů parapetů šířky do 150 mm z dlaždic keramických lepených flexibilním lepidlem</t>
  </si>
  <si>
    <t>-378253918</t>
  </si>
  <si>
    <t>"koupelna"3,905</t>
  </si>
  <si>
    <t>267</t>
  </si>
  <si>
    <t>998781203</t>
  </si>
  <si>
    <t>Přesun hmot procentní pro obklady keramické v objektech v do 24 m</t>
  </si>
  <si>
    <t>-2091218290</t>
  </si>
  <si>
    <t>783</t>
  </si>
  <si>
    <t>Dokončovací práce - nátěry</t>
  </si>
  <si>
    <t>268</t>
  </si>
  <si>
    <t>783950030R</t>
  </si>
  <si>
    <t>Oprava a nový bílý nátěr profilovaných dřevěných lišt ozdobné stávající římsy a kazet.podhledu</t>
  </si>
  <si>
    <t>323205023</t>
  </si>
  <si>
    <t>"římsa"3,2+"podhled"22</t>
  </si>
  <si>
    <t>269</t>
  </si>
  <si>
    <t>783314201</t>
  </si>
  <si>
    <t>Základní antikorozní jednonásobný syntetický standardní nátěr zámečnických konstrukcí</t>
  </si>
  <si>
    <t>536124279</t>
  </si>
  <si>
    <t>" překlad P1"0,314*1,19*2</t>
  </si>
  <si>
    <t>"nad posunem dveří L50/50/5"2*0,196</t>
  </si>
  <si>
    <t>"nika pro WC L 80/80/6"0,6*0,314</t>
  </si>
  <si>
    <t>270</t>
  </si>
  <si>
    <t>783614651</t>
  </si>
  <si>
    <t>Základní antikorozní jednonásobný syntetický potrubí DN do 50 mm</t>
  </si>
  <si>
    <t>391467997</t>
  </si>
  <si>
    <t>"Plyn.potrubí"8</t>
  </si>
  <si>
    <t>271</t>
  </si>
  <si>
    <t>783615551</t>
  </si>
  <si>
    <t>Mezinátěr jednonásobný syntetický nátěr potrubí DN do 50 mm</t>
  </si>
  <si>
    <t>-386660047</t>
  </si>
  <si>
    <t>272</t>
  </si>
  <si>
    <t>783617601</t>
  </si>
  <si>
    <t>Krycí jednonásobný syntetický nátěr potrubí DN do 50 mm</t>
  </si>
  <si>
    <t>-1628772602</t>
  </si>
  <si>
    <t>784</t>
  </si>
  <si>
    <t>Dokončovací práce - malby a tapety</t>
  </si>
  <si>
    <t>273</t>
  </si>
  <si>
    <t>784121001</t>
  </si>
  <si>
    <t>Oškrabání malby v mísnostech výšky do 3,80 m</t>
  </si>
  <si>
    <t>-165351998</t>
  </si>
  <si>
    <t>+"ostění"(3,237*2+1,51)*0,44*2</t>
  </si>
  <si>
    <t>+"ostění"(3,237*4+1,563+1,527)*0,44*2+(3,24*2+1,567)*0,375</t>
  </si>
  <si>
    <t>+"ostění"(3,24*4+1,574+1,553)*0,375</t>
  </si>
  <si>
    <t>+"ostění"(3,24*4+1,564+1,563)*0,375</t>
  </si>
  <si>
    <t>(6,5+1,616+3,89-2,08+3,29+2,614+4,905)*3,28-"otvory"(0,967*2,16+1,271*3,272)</t>
  </si>
  <si>
    <t>(1,655+0,71)*(3,278-2,2)</t>
  </si>
  <si>
    <t>(1,624+1,571+2,07)*3,75</t>
  </si>
  <si>
    <t>+"strop"3,06</t>
  </si>
  <si>
    <t>(1,681+1,836)*2*(3,75-1,81)</t>
  </si>
  <si>
    <t>"strop"3,31</t>
  </si>
  <si>
    <t>"strop"0,63</t>
  </si>
  <si>
    <t>274</t>
  </si>
  <si>
    <t>784121011</t>
  </si>
  <si>
    <t>Rozmývání podkladu po oškrabání malby v místnostech výšky do 3,80 m</t>
  </si>
  <si>
    <t>-1575949241</t>
  </si>
  <si>
    <t>"jako oškrábání"475,937</t>
  </si>
  <si>
    <t>275</t>
  </si>
  <si>
    <t>784131013</t>
  </si>
  <si>
    <t>Odstranění lepených tapet s makulaturou ze stěn výšky do 3,80 m</t>
  </si>
  <si>
    <t>258530651</t>
  </si>
  <si>
    <t>"m.č.05"(4,921+3,122+4,921-0,9+0,948+0,723)*1,6+"ostění"(1,6-0,9)*0,526*2</t>
  </si>
  <si>
    <t>"m.č.06"(0,53+0,35+4,905-0,7-0,9+2,561+2,786+0,65+0,59+2,2-0,7+0,4+1,9-0,707+0,55+3,9-0,7)*1,6</t>
  </si>
  <si>
    <t>"m.č.03"2,5*2</t>
  </si>
  <si>
    <t>"m.č.02"5,72*2,7-1,15*2,73+1*2,7</t>
  </si>
  <si>
    <t>276</t>
  </si>
  <si>
    <t>784131215R</t>
  </si>
  <si>
    <t xml:space="preserve">Odstranění maleb dekoračních technik (imitace kazetového stropu) </t>
  </si>
  <si>
    <t>195833675</t>
  </si>
  <si>
    <t>277</t>
  </si>
  <si>
    <t>784171131R</t>
  </si>
  <si>
    <t>Zakrytí ponechaného dřevěného obložení imitující kazetový strop</t>
  </si>
  <si>
    <t>1688022175</t>
  </si>
  <si>
    <t>278</t>
  </si>
  <si>
    <t>784181121</t>
  </si>
  <si>
    <t>Hloubková jednonásobná penetrace podkladu v místnostech výšky do 3,80 m</t>
  </si>
  <si>
    <t>-1180860660</t>
  </si>
  <si>
    <t>"strop"28,2</t>
  </si>
  <si>
    <t>"strop"29,63</t>
  </si>
  <si>
    <t>"strop"23</t>
  </si>
  <si>
    <t>(4,86+5,246+5,288+4,86)*3,754</t>
  </si>
  <si>
    <t>"strop"25,85</t>
  </si>
  <si>
    <t>(0,768+4,921+3,122+3,15+0,65*2+1,03+1,755)*(3,28-2,2)+"ostění okna"0,49*(2*1,1+1,40)</t>
  </si>
  <si>
    <t>"pod parapetem"1,4*1,15</t>
  </si>
  <si>
    <t>"podhled"13,45</t>
  </si>
  <si>
    <t>+"podhled"19,1</t>
  </si>
  <si>
    <t>(1,655+0,71+0,83+1,48+0,27)*(3,278-2,2)</t>
  </si>
  <si>
    <t>"podhled"1,43</t>
  </si>
  <si>
    <t>(2,08+1,624+1,571+2,07)*3,75</t>
  </si>
  <si>
    <t>279</t>
  </si>
  <si>
    <t>784221101</t>
  </si>
  <si>
    <t>Dvojnásobné bílé malby  ze směsí za sucha dobře otěruvzdorných v místnostech do 3,80 m</t>
  </si>
  <si>
    <t>1021379317</t>
  </si>
  <si>
    <t>"jako penetrace"646,257</t>
  </si>
  <si>
    <t>280</t>
  </si>
  <si>
    <t>784221132R</t>
  </si>
  <si>
    <t>Příplatek k cenám 2x maleb za sucha otěruvzdorných za zvýšenou pracnost na stropě imitující kazetový strop</t>
  </si>
  <si>
    <t>1488587327</t>
  </si>
  <si>
    <t>281</t>
  </si>
  <si>
    <t>784660141</t>
  </si>
  <si>
    <t>Jednonásobný obnovovací syntetický nátěr linkrusty v místnosti výšky do 3,80 m</t>
  </si>
  <si>
    <t>413344631</t>
  </si>
  <si>
    <t>"oprava ve společných prostorách"</t>
  </si>
  <si>
    <t>"na pavlači stěna bytu"4*1,6-"okna"(0,8*0,7+1,224*0,6)+"parapet"(1,224*0,205)+"ostění"0,6*0,205*2</t>
  </si>
  <si>
    <t>"společné prostory po EL"1</t>
  </si>
  <si>
    <t>282</t>
  </si>
  <si>
    <t>784950030R</t>
  </si>
  <si>
    <t>Oprava stávajících maleb z malířských směsí- barevných odstín dle stávajících maleb</t>
  </si>
  <si>
    <t>1540543618</t>
  </si>
  <si>
    <t>"na pavlači stěna bytu"5,5*3,75</t>
  </si>
  <si>
    <t>"společné prostory po EL"10</t>
  </si>
  <si>
    <t>-"linkrusta"6,6</t>
  </si>
  <si>
    <t>Práce a dodávky M</t>
  </si>
  <si>
    <t>46-M</t>
  </si>
  <si>
    <t>Zemní práce při extr.mont.pracích</t>
  </si>
  <si>
    <t>283</t>
  </si>
  <si>
    <t>460680162</t>
  </si>
  <si>
    <t>Vybourání otvorů ve zdivu cihelném plochy do 0,0225 m2, tloušťky do 30 cm</t>
  </si>
  <si>
    <t>-1990100368</t>
  </si>
  <si>
    <t>284</t>
  </si>
  <si>
    <t>460680163</t>
  </si>
  <si>
    <t>Vybourání otvorů ve zdivu cihelném plochy do 0,0225 m2, tloušťky do 45 cm</t>
  </si>
  <si>
    <t>1576828522</t>
  </si>
  <si>
    <t>285</t>
  </si>
  <si>
    <t>460680164</t>
  </si>
  <si>
    <t>Vybourání otvorů ve zdivu cihelném plochy do 0,0225 m2, tloušťky do 60 cm</t>
  </si>
  <si>
    <t>984135646</t>
  </si>
  <si>
    <t>286</t>
  </si>
  <si>
    <t>460680166</t>
  </si>
  <si>
    <t>Vybourání otvorů ve zdivu cihelném plochy do 0,0225 m2, tloušťky do 90 cm</t>
  </si>
  <si>
    <t>-491018362</t>
  </si>
  <si>
    <t>287</t>
  </si>
  <si>
    <t>460680452</t>
  </si>
  <si>
    <t>Vysekání kapes a výklenků ve zdivu cihelném pro krabice 10x10x8 cm</t>
  </si>
  <si>
    <t>1620295470</t>
  </si>
  <si>
    <t>288</t>
  </si>
  <si>
    <t>460680481</t>
  </si>
  <si>
    <t>Vysekání kapes a výklenků v cihel zdivu pro elinstalační zařízení plochy do 0,25 m2 a hl do 15 cm</t>
  </si>
  <si>
    <t>406474644</t>
  </si>
  <si>
    <t>"rozvaděč RB"1</t>
  </si>
  <si>
    <t>289</t>
  </si>
  <si>
    <t>460680523</t>
  </si>
  <si>
    <t>Vysekání rýh pro montáž trubek a kabelů ve zdivu smíšeném hloubky do 7 cm a šířky do 7 cm</t>
  </si>
  <si>
    <t>1595480436</t>
  </si>
  <si>
    <t>"z rozvaděče RE do RB"30</t>
  </si>
  <si>
    <t>290</t>
  </si>
  <si>
    <t>460680592</t>
  </si>
  <si>
    <t>Vysekání rýh pro montáž trubek a kabelů v cihelných zdech hloubky do 5 cm a šířky do 5 cm</t>
  </si>
  <si>
    <t>149819320</t>
  </si>
  <si>
    <t>291</t>
  </si>
  <si>
    <t>460680622</t>
  </si>
  <si>
    <t>Vysekání rýh pro montáž trubek a kabelů v omítce vápenné a vápenocementové stropů šířky do 5 cm</t>
  </si>
  <si>
    <t>788600905</t>
  </si>
  <si>
    <t>292</t>
  </si>
  <si>
    <t>460690036R</t>
  </si>
  <si>
    <t>Vrtání prostupů do stropu pro elektroinstalalci do pr.50mm</t>
  </si>
  <si>
    <t>578352670</t>
  </si>
  <si>
    <t>293</t>
  </si>
  <si>
    <t>460690037R</t>
  </si>
  <si>
    <t>Vrtání prostupů do zdiva stěny pro elektroinstalalci do pr.50mm</t>
  </si>
  <si>
    <t>690285188</t>
  </si>
  <si>
    <t>294</t>
  </si>
  <si>
    <t>460710012</t>
  </si>
  <si>
    <t>Vyplnění a omítnutí rýh ve stropech hloubky do 5 cm a šířky do 5 cm</t>
  </si>
  <si>
    <t>1697416003</t>
  </si>
  <si>
    <t>295</t>
  </si>
  <si>
    <t>460710042</t>
  </si>
  <si>
    <t>Vyplnění a omítnutí rýh ve stěnách hloubky do 5 cm a šířky do 5 cm</t>
  </si>
  <si>
    <t>-471645857</t>
  </si>
  <si>
    <t>296</t>
  </si>
  <si>
    <t>460710053</t>
  </si>
  <si>
    <t>Vyplnění a omítnutí rýh ve stěnách hloubky do 7 cm a šířky do 7 cm</t>
  </si>
  <si>
    <t>1409619806</t>
  </si>
  <si>
    <t>297</t>
  </si>
  <si>
    <t>460710103</t>
  </si>
  <si>
    <t>Zabetonování otvorů ve stropech plochy do 0,09 m2 a tloušťky přes 20 cm</t>
  </si>
  <si>
    <t>-1868061502</t>
  </si>
  <si>
    <t>Investice - Stavební úpravy bytů č.09 a 10 ve  3 NP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</si>
  <si>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</si>
  <si>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</si>
  <si>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</si>
  <si>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</si>
  <si>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</si>
  <si>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346244353</t>
  </si>
  <si>
    <t>Obezdívka koupelnových van ploch rovných tl 75 mm z pórobetonových přesných tvárnic</t>
  </si>
  <si>
    <t>2105452143</t>
  </si>
  <si>
    <t>"podezdívka sprch.vanička"0,9*4*0,2</t>
  </si>
  <si>
    <t>95394-V6R</t>
  </si>
  <si>
    <t>Osazení a dodávka revizních dvířek vzduchotěsných 20x20 cm do zdiva</t>
  </si>
  <si>
    <t>858193167</t>
  </si>
  <si>
    <t>-1920196018</t>
  </si>
  <si>
    <t>721221202R</t>
  </si>
  <si>
    <t>Montáž sifonu</t>
  </si>
  <si>
    <t>1695021459</t>
  </si>
  <si>
    <t>551618460R</t>
  </si>
  <si>
    <t>Kalich pro úkapy DN32 se zápachovou uzávěrkou a s přídavným uzávěrem (kuličkou) proti zápachu pro suchý stav</t>
  </si>
  <si>
    <t>1275049369</t>
  </si>
  <si>
    <t>551618470R</t>
  </si>
  <si>
    <t xml:space="preserve">podomítkový sifon pro odvod.kondezátu DN 32 100x100 mm        </t>
  </si>
  <si>
    <t>-491711944</t>
  </si>
  <si>
    <t>721226512R</t>
  </si>
  <si>
    <t>Zápachová uzávěrka podomítková pro pračku a myčku DN 40/50</t>
  </si>
  <si>
    <t>-1826709260</t>
  </si>
  <si>
    <t>1505197682</t>
  </si>
  <si>
    <t>1729846551</t>
  </si>
  <si>
    <t>642-WC1</t>
  </si>
  <si>
    <t>mísa keramická 53 cm klozetová závěsná bílá s hlubokým splachováním - dle PD ozn.WC1</t>
  </si>
  <si>
    <t>1247258188</t>
  </si>
  <si>
    <t>568200722</t>
  </si>
  <si>
    <t>1283794445</t>
  </si>
  <si>
    <t>642-UM1R</t>
  </si>
  <si>
    <t>umyvadlo 60 x 46,5 cm s otvorem bílé+LCC dle PD ozn.UM1</t>
  </si>
  <si>
    <t>2134999328</t>
  </si>
  <si>
    <t>725239101</t>
  </si>
  <si>
    <t>Montáž bidetů bez výtokových armatur ostatní typ</t>
  </si>
  <si>
    <t>-954854374</t>
  </si>
  <si>
    <t>64240415R</t>
  </si>
  <si>
    <t>bidet závěsný 53 cm s otvorem pro baterii, bez postranních otvorů, bílý+LCC dle PD</t>
  </si>
  <si>
    <t>1125659331</t>
  </si>
  <si>
    <t>725245-V5R</t>
  </si>
  <si>
    <t>Dveře do niky sprchové  skleněné dvoudílné do výšky 2000 mm a šířky 900 mm dle PD ozn.V5</t>
  </si>
  <si>
    <t>942970694</t>
  </si>
  <si>
    <t>725249101</t>
  </si>
  <si>
    <t>Montáž vaničky sprchové</t>
  </si>
  <si>
    <t>720454458</t>
  </si>
  <si>
    <t>55423031R</t>
  </si>
  <si>
    <t>vanička sprchová akrylátová čtvercová 900x900x63mm bílá dle PD</t>
  </si>
  <si>
    <t>1446727573</t>
  </si>
  <si>
    <t>725319111</t>
  </si>
  <si>
    <t>Montáž dřezu ostatních typů</t>
  </si>
  <si>
    <t>-496370909</t>
  </si>
  <si>
    <t>55231081R</t>
  </si>
  <si>
    <t>dřez nerez vestavný 540 x 440 mm objem 26 l dle PD</t>
  </si>
  <si>
    <t>1703725137</t>
  </si>
  <si>
    <t>-2107116207</t>
  </si>
  <si>
    <t>725813113R</t>
  </si>
  <si>
    <t>Ventil rohový s připojovací trubičkou nebo flexi hadičkou G 1/2</t>
  </si>
  <si>
    <t>681883318</t>
  </si>
  <si>
    <t>725829111</t>
  </si>
  <si>
    <t>Montáž baterie stojánkové dřezové  G 1/2</t>
  </si>
  <si>
    <t>211291687</t>
  </si>
  <si>
    <t>55143970R</t>
  </si>
  <si>
    <t xml:space="preserve">baterie dřezová páková stojánková s otáčivým ústím </t>
  </si>
  <si>
    <t>2009123473</t>
  </si>
  <si>
    <t>964807809</t>
  </si>
  <si>
    <t>-1467140032</t>
  </si>
  <si>
    <t>725829142</t>
  </si>
  <si>
    <t>Montáž baterie bidetové stojánkové soupravy ostatní typ</t>
  </si>
  <si>
    <t>1786951104</t>
  </si>
  <si>
    <t>55145557R</t>
  </si>
  <si>
    <t>baterie bidetová stojánková s otvíráním odpadu dle PD</t>
  </si>
  <si>
    <t>-333470893</t>
  </si>
  <si>
    <t>725849411</t>
  </si>
  <si>
    <t>Montáž baterie sprchová nástěnnás nastavitelnou výškou sprchy</t>
  </si>
  <si>
    <t>468669565</t>
  </si>
  <si>
    <t>55145508R</t>
  </si>
  <si>
    <t>Sprchová nástěnná baterie set s ruční sprchou a háčkem na sprchu dle PD</t>
  </si>
  <si>
    <t>-1630647969</t>
  </si>
  <si>
    <t>-1616613331</t>
  </si>
  <si>
    <t>725862105R</t>
  </si>
  <si>
    <t xml:space="preserve">Sifon dřezový 50mm                                </t>
  </si>
  <si>
    <t>972810925</t>
  </si>
  <si>
    <t>725863315R</t>
  </si>
  <si>
    <t xml:space="preserve">Sifon pro bidet chrom DN 40mm                     </t>
  </si>
  <si>
    <t>-1926357959</t>
  </si>
  <si>
    <t>725865332R</t>
  </si>
  <si>
    <t xml:space="preserve">Sifon sprchový chrom DN 50mm                      </t>
  </si>
  <si>
    <t>1356475662</t>
  </si>
  <si>
    <t>1369250078</t>
  </si>
  <si>
    <t>726131011</t>
  </si>
  <si>
    <t>Instalační předstěna - bidet v 1120 mm do lehkých stěn s kovovou kcí</t>
  </si>
  <si>
    <t>-955261577</t>
  </si>
  <si>
    <t>726131041</t>
  </si>
  <si>
    <t>Instalační předstěna - klozet závěsný v 1120 mm s ovládáním zepředu do lehkých stěn s kovovou kcí</t>
  </si>
  <si>
    <t>180896992</t>
  </si>
  <si>
    <t>779576884</t>
  </si>
  <si>
    <t>-442955903</t>
  </si>
  <si>
    <t>-658849447</t>
  </si>
  <si>
    <t>731</t>
  </si>
  <si>
    <t>Ústřední vytápění - kotelny</t>
  </si>
  <si>
    <t>731244215R</t>
  </si>
  <si>
    <t xml:space="preserve">Kotel ocelový závěsný na plyn kondenzační pro vytápění typ VU 146/5-3 ecoTEC pro vč. vestavěný ekvitermního regulátoru calorMATIC 450 </t>
  </si>
  <si>
    <t>558191758</t>
  </si>
  <si>
    <t>731244225R</t>
  </si>
  <si>
    <t>Nepřímotopený zásobníkový ohřívač vody  typ VIH R150/6B</t>
  </si>
  <si>
    <t>-1653795519</t>
  </si>
  <si>
    <t>731810300R</t>
  </si>
  <si>
    <t>Vertikální koaxiální vedení vzduch/spaliny systém 80/125mm (16,2m, 2x K45)</t>
  </si>
  <si>
    <t>288716516</t>
  </si>
  <si>
    <t>998731202</t>
  </si>
  <si>
    <t>Přesun hmot procentní pro kotelny v objektech v do 12 m</t>
  </si>
  <si>
    <t>-2000671551</t>
  </si>
  <si>
    <t>733</t>
  </si>
  <si>
    <t>Ústřední vytápění - rozvodné potrubí</t>
  </si>
  <si>
    <t>733223202</t>
  </si>
  <si>
    <t>Potrubí měděné tvrdé spojované  pájením D 15x1 vč.fitinek</t>
  </si>
  <si>
    <t>1304234934</t>
  </si>
  <si>
    <t>733223203</t>
  </si>
  <si>
    <t>Potrubí měděné tvrdé spojované  pájením D 18x1 vč.fitinek</t>
  </si>
  <si>
    <t>1330146651</t>
  </si>
  <si>
    <t>733223204</t>
  </si>
  <si>
    <t>Potrubí měděné tvrdé spojované pájením D 22x1 vč.fitinek</t>
  </si>
  <si>
    <t>-62967343</t>
  </si>
  <si>
    <t>733291101</t>
  </si>
  <si>
    <t>Zkouška těsnosti potrubí měděné do D 35x1,5</t>
  </si>
  <si>
    <t>-310977496</t>
  </si>
  <si>
    <t>733390104</t>
  </si>
  <si>
    <t>Ochrana potrubí primátrních okruhů tepelně izolačními trubicemi z kaučuku tl.13 mm D do 38 mm</t>
  </si>
  <si>
    <t>512301245</t>
  </si>
  <si>
    <t>998733203</t>
  </si>
  <si>
    <t>Přesun hmot procentní pro rozvody potrubí v objektech v do 24 m</t>
  </si>
  <si>
    <t>-628195723</t>
  </si>
  <si>
    <t>734</t>
  </si>
  <si>
    <t>Ústřední vytápění - armatury</t>
  </si>
  <si>
    <t>734261422R</t>
  </si>
  <si>
    <t>Zdvojené uzavírací šroubení rohové, typ RLV-K  DN 15 - rohové</t>
  </si>
  <si>
    <t>1438350700</t>
  </si>
  <si>
    <t>734261437R</t>
  </si>
  <si>
    <t>Radiátorové šroubení rohové , typ RVL 15 s vypouštěním</t>
  </si>
  <si>
    <t>-1115377106</t>
  </si>
  <si>
    <t>734221681R</t>
  </si>
  <si>
    <t>Termostatická hlavice typ RAE-K 5034</t>
  </si>
  <si>
    <t>2080024844</t>
  </si>
  <si>
    <t>734221771R</t>
  </si>
  <si>
    <t>Ruční hlavice typ RA-5002</t>
  </si>
  <si>
    <t>-297378069</t>
  </si>
  <si>
    <t>734222701R</t>
  </si>
  <si>
    <t>Radiátorová armatura KORADO typ HM-R 15 - rohová (vč.TH)</t>
  </si>
  <si>
    <t>1441755867</t>
  </si>
  <si>
    <t>734292714</t>
  </si>
  <si>
    <t>Kohout kulový přímý G 3/4 PN 42 do 185°C vnitřní závit</t>
  </si>
  <si>
    <t>-765635668</t>
  </si>
  <si>
    <t>734292733R</t>
  </si>
  <si>
    <t>Kohouty vypouštěcí DN 15</t>
  </si>
  <si>
    <t>126020888</t>
  </si>
  <si>
    <t>734292793R</t>
  </si>
  <si>
    <t>Kulové kohouty s filtrem v kouli závitové DN 20</t>
  </si>
  <si>
    <t>1367793522</t>
  </si>
  <si>
    <t>998734203</t>
  </si>
  <si>
    <t>Přesun hmot procentní pro armatury v objektech v do 24 m</t>
  </si>
  <si>
    <t>-1041349122</t>
  </si>
  <si>
    <t>735</t>
  </si>
  <si>
    <t>Ústřední vytápění - otopná tělesa</t>
  </si>
  <si>
    <t>735156101R</t>
  </si>
  <si>
    <t>Otopné těleso dvoudeskové profil-VM- typ 12- 600/800</t>
  </si>
  <si>
    <t>2079159189</t>
  </si>
  <si>
    <t>735156102R</t>
  </si>
  <si>
    <t>Otopné těleso dvoudeskové profil-VM- typ 12- 600/900</t>
  </si>
  <si>
    <t>1596323743</t>
  </si>
  <si>
    <t>735156103R</t>
  </si>
  <si>
    <t>Otopné těleso dvoudeskové profil-VM- typ 12- 600/1200</t>
  </si>
  <si>
    <t>-603277850</t>
  </si>
  <si>
    <t>735156106R</t>
  </si>
  <si>
    <t>Otopné těleso dvoudeskové profil-VM- typ 22- 900/400</t>
  </si>
  <si>
    <t>2132703893</t>
  </si>
  <si>
    <t>735164293R</t>
  </si>
  <si>
    <t>El. topné těleso KORALUX  P=300W s integrovaným regulátorem teploty</t>
  </si>
  <si>
    <t>-1887704394</t>
  </si>
  <si>
    <t>735164522</t>
  </si>
  <si>
    <t>Montáž otopného tělesa trubkového na stěny výšky tělesa přes 1340 mm</t>
  </si>
  <si>
    <t>938684297</t>
  </si>
  <si>
    <t>54153094R</t>
  </si>
  <si>
    <t>trubkové otopné těleso se středovým připojením KLMM 1820.450</t>
  </si>
  <si>
    <t>-2130138823</t>
  </si>
  <si>
    <t>54153095R</t>
  </si>
  <si>
    <t>trubkové otopné těleso se středovým připojením KLMM 1820.600</t>
  </si>
  <si>
    <t>-1740144216</t>
  </si>
  <si>
    <t>735411210R</t>
  </si>
  <si>
    <t>Konvektor podlahový typ FC-280/190/1250</t>
  </si>
  <si>
    <t>2094518148</t>
  </si>
  <si>
    <t>735191912R</t>
  </si>
  <si>
    <t>Napuštění vody do systému, odvzdušnění ,uvedení do provozu a zkoušky</t>
  </si>
  <si>
    <t>-1481699864</t>
  </si>
  <si>
    <t>998735203</t>
  </si>
  <si>
    <t>Přesun hmot procentní pro otopná tělesa v objektech v do 24 m</t>
  </si>
  <si>
    <t>104416485</t>
  </si>
  <si>
    <t>751</t>
  </si>
  <si>
    <t>Vzduchotechnika</t>
  </si>
  <si>
    <t>751122081R</t>
  </si>
  <si>
    <t>Mtž a dodávka ventilátoru radiálního odtahového do podhledu s nastavitelným doběhem Qv=60m3/hod, 10W, 230 V</t>
  </si>
  <si>
    <t>-1644545179</t>
  </si>
  <si>
    <t>751398021</t>
  </si>
  <si>
    <t>Mtž větrací mřížky stěnové do 0,040 m2</t>
  </si>
  <si>
    <t>1496751073</t>
  </si>
  <si>
    <t>553-V9</t>
  </si>
  <si>
    <t>mřížka větrací hliníková s pevnými žaluziemi 150 x 150  bílá</t>
  </si>
  <si>
    <t>-1171396373</t>
  </si>
  <si>
    <t>751514791R</t>
  </si>
  <si>
    <t>Mtž  a dodávka výfuková hlavice D 125</t>
  </si>
  <si>
    <t>-1923655405</t>
  </si>
  <si>
    <t>751537001R</t>
  </si>
  <si>
    <t>Mtž a dodávka kruhové potrubí SPIRO ø100 vč.spojovacího,těsnícího a montážního mater. (závěsy)</t>
  </si>
  <si>
    <t>-2088514715</t>
  </si>
  <si>
    <t>751537002R</t>
  </si>
  <si>
    <t>Mtž a dodávka kruhové potrubí SPIRO ø125 vč.spojovacího,těsnícího a montážního mater. (závěsy)</t>
  </si>
  <si>
    <t>714414538</t>
  </si>
  <si>
    <t>751536002R</t>
  </si>
  <si>
    <t>Mtž a dodávka stoupací kruhové potrubí SPIRO ø125 vč.spojovacího,těsnícího a montážního mater. (závěsy) do komínového průduchu</t>
  </si>
  <si>
    <t>-1234787899</t>
  </si>
  <si>
    <t>751537081R</t>
  </si>
  <si>
    <t xml:space="preserve">Mtž a dodávka kruhové flexib. potrubí s tlumením hluku ø100 vč. spojovacího a montážního mater. </t>
  </si>
  <si>
    <t>108947569</t>
  </si>
  <si>
    <t>751581352</t>
  </si>
  <si>
    <t>Protipožární prostup  stěnou kruhového potrubí průměru do 200 šířka spáry 25 mm</t>
  </si>
  <si>
    <t>-560688369</t>
  </si>
  <si>
    <t>751691131R</t>
  </si>
  <si>
    <t>Zaregulování a zprovoznění systému VZT</t>
  </si>
  <si>
    <t>-2093882360</t>
  </si>
  <si>
    <t>751700101R</t>
  </si>
  <si>
    <t>Montážní, spojovací a těsnící materiál</t>
  </si>
  <si>
    <t>kg</t>
  </si>
  <si>
    <t>1542617663</t>
  </si>
  <si>
    <t>998751202</t>
  </si>
  <si>
    <t>Přesun hmot procentní pro vzduchotechniku v objektech v do 24 m</t>
  </si>
  <si>
    <t>-612396750</t>
  </si>
  <si>
    <t>762430055R</t>
  </si>
  <si>
    <t>Kastlík pro podlahový konvektor v parapetu z cementotřískových desek tl 20 mm broušených na pero a drážku šroubovaných</t>
  </si>
  <si>
    <t>-919452815</t>
  </si>
  <si>
    <t>998762203</t>
  </si>
  <si>
    <t>Přesun hmot procentní pro kce tesařské v objektech v do 24 m</t>
  </si>
  <si>
    <t>-2023765740</t>
  </si>
  <si>
    <t>763111431</t>
  </si>
  <si>
    <t>SDK příčka tl 100 mm profil CW+UW 50 desky 2xH2 12,5 TI 50 mm EI 60 Rw 50 dB</t>
  </si>
  <si>
    <t>1059911473</t>
  </si>
  <si>
    <t>"koupelna"0,65*3,8+0,9*2,2</t>
  </si>
  <si>
    <t>763111713</t>
  </si>
  <si>
    <t>SDK příčka ukončení ve volném prostoru</t>
  </si>
  <si>
    <t>475295544</t>
  </si>
  <si>
    <t>"koupelna"3,8+0,9+2,2</t>
  </si>
  <si>
    <t>763111723</t>
  </si>
  <si>
    <t>SDK příčka Al úhelník k ochraně rohů</t>
  </si>
  <si>
    <t>-2103305115</t>
  </si>
  <si>
    <t>3,8*2+0,9*2+2,2*2</t>
  </si>
  <si>
    <t>-1568922050</t>
  </si>
  <si>
    <t>"koupelna"4,45</t>
  </si>
  <si>
    <t>763111771</t>
  </si>
  <si>
    <t>Příplatek k SDK příčce za rovinnost kvality Q3</t>
  </si>
  <si>
    <t>-318591417</t>
  </si>
  <si>
    <t>763111911</t>
  </si>
  <si>
    <t>Zhotovení otvoru vel. do 0,1 m2 v SDK příčce tl do 100 mm  pro prostupy VZT</t>
  </si>
  <si>
    <t>-267500983</t>
  </si>
  <si>
    <t>763111921</t>
  </si>
  <si>
    <t>Zhotovení otvoru vel. do 0,1 m2 v SDK příčce tl přes 100 mm  pro vodoměr</t>
  </si>
  <si>
    <t>1347273557</t>
  </si>
  <si>
    <t>763121468R</t>
  </si>
  <si>
    <t>SDK stěna předsazená tl 150 mm profil CW+UW 100 desky 2xH2 12,5 TI 50 mm 50 kg/m3</t>
  </si>
  <si>
    <t>32345668</t>
  </si>
  <si>
    <t>"koupelna"3,9*1,15</t>
  </si>
  <si>
    <t>763121481</t>
  </si>
  <si>
    <t>SDK stěna předsazená tl 77,5 mm profil CW+UW 50 desky 2x akustická  12,5 TI 40 mm 30 kg/m3 EI30</t>
  </si>
  <si>
    <t>265132597</t>
  </si>
  <si>
    <t>4,86*3,8</t>
  </si>
  <si>
    <t>763121716R</t>
  </si>
  <si>
    <t>SDK stěna předsazená vytvoření parapetu šířky do 15 cm opláštěním deskou 2x H2  včetně rohových profilů</t>
  </si>
  <si>
    <t>-989844615</t>
  </si>
  <si>
    <t>"koupelna"3,9</t>
  </si>
  <si>
    <t>763121751</t>
  </si>
  <si>
    <t>Příplatek k SDK stěně předsazené za plochu do 6 m2 jednotlivě</t>
  </si>
  <si>
    <t>-118793123</t>
  </si>
  <si>
    <t>763121761</t>
  </si>
  <si>
    <t>Příplatek k SDK stěně předsazené za rovinnost kvality Q3</t>
  </si>
  <si>
    <t>-1277552927</t>
  </si>
  <si>
    <t>763131411</t>
  </si>
  <si>
    <t>SDK podhled desky 1xA 12,5 bez TI dvouvrstvá spodní kce profil CD+UD</t>
  </si>
  <si>
    <t>-405293836</t>
  </si>
  <si>
    <t>"WC"1,43</t>
  </si>
  <si>
    <t>"předsíň"19,2</t>
  </si>
  <si>
    <t>763131451</t>
  </si>
  <si>
    <t>SDK podhled deska 1xH2 12,5 bez TI dvouvrstvá spodní kce profil CD+UD</t>
  </si>
  <si>
    <t>-2124622106</t>
  </si>
  <si>
    <t>"koupelna"13,58</t>
  </si>
  <si>
    <t>763131713</t>
  </si>
  <si>
    <t>SDK podhled napojení na obvodové konstrukce profilem</t>
  </si>
  <si>
    <t>578682850</t>
  </si>
  <si>
    <t>"koupelna"(4,921+3,122+0,65)*2</t>
  </si>
  <si>
    <t>"WC"(1,655+0,9)*2</t>
  </si>
  <si>
    <t>"předsíň"(6,5+4,905)*2</t>
  </si>
  <si>
    <t>763131761</t>
  </si>
  <si>
    <t>Příplatek k SDK podhledu za plochu do 3 m2 jednotlivě</t>
  </si>
  <si>
    <t>1007030421</t>
  </si>
  <si>
    <t>763131771</t>
  </si>
  <si>
    <t>Příplatek k SDK podhledu za rovinnost kvality Q3</t>
  </si>
  <si>
    <t>1025210298</t>
  </si>
  <si>
    <t>763131911</t>
  </si>
  <si>
    <t>Zhotovení otvoru vel. do 0,1 m2 v SDK podhledu a podkroví  pro ventilátory</t>
  </si>
  <si>
    <t>-2120185275</t>
  </si>
  <si>
    <t>763173111</t>
  </si>
  <si>
    <t>Montáž úchytu pro umyvadlo v SDK kci</t>
  </si>
  <si>
    <t>-756771786</t>
  </si>
  <si>
    <t>59030730R</t>
  </si>
  <si>
    <t>konstrukce pro uchycení umyvadla se stojánkovými bateriemi osová rozteč CW profilů 450-625mm</t>
  </si>
  <si>
    <t>-1497576499</t>
  </si>
  <si>
    <t>763173113</t>
  </si>
  <si>
    <t>Montáž úchytu pro WC v SDK kci</t>
  </si>
  <si>
    <t>1830725646</t>
  </si>
  <si>
    <t>59030731R</t>
  </si>
  <si>
    <t>konstrukce pro uchycení WC, bidetu osová rozteč CW profilů 450-625mm</t>
  </si>
  <si>
    <t>1931020985</t>
  </si>
  <si>
    <t>763173132</t>
  </si>
  <si>
    <t>Montáž držáku baterie v SDK kci</t>
  </si>
  <si>
    <t>1436029375</t>
  </si>
  <si>
    <t>59030720</t>
  </si>
  <si>
    <t>konstrukce pro uchycení baterií osová rozteč CW profilů 460-625mm</t>
  </si>
  <si>
    <t>279962739</t>
  </si>
  <si>
    <t>1415642232</t>
  </si>
  <si>
    <t>766660731R</t>
  </si>
  <si>
    <t>Montáž a dodávka dveřní nerezové zarážky průměr 25 mm s gumou</t>
  </si>
  <si>
    <t>-1344117196</t>
  </si>
  <si>
    <t>"vnitřní interiérové dveře"15</t>
  </si>
  <si>
    <t>"vstupní dveře"2</t>
  </si>
  <si>
    <t>7666-D10R</t>
  </si>
  <si>
    <t>Montáž a dodávka interiérových plných hladkých jednokřídlých dveří 700x1997 mm s obložkovou zárubní včetně  kování, dózického zámku a dubového prahu kompletní provedení dle PD ozn.D10</t>
  </si>
  <si>
    <t>-2131066787</t>
  </si>
  <si>
    <t>7666-D11R</t>
  </si>
  <si>
    <t>Montáž a dodávka interiérových kazetových dvoukřídlých dveří 1100x2400 mm s obložkovou zárubní včetně  kování, dózického zámku  kompletní provedení dle PD ozn.D11</t>
  </si>
  <si>
    <t>1348119032</t>
  </si>
  <si>
    <t>7668-V1R</t>
  </si>
  <si>
    <t>Montáž a dodávka sestava kuchyňské linky tvaru L s třemi vysokými skříněmi s policemi- kompletní provedení včeně LED pásků dle PD ozn.V1</t>
  </si>
  <si>
    <t>944180290</t>
  </si>
  <si>
    <t>766811141</t>
  </si>
  <si>
    <t>Příplatek k montáži kuchyňských skříněk spodních za usazení vestavěné trouby</t>
  </si>
  <si>
    <t>248467581</t>
  </si>
  <si>
    <t>54241601R</t>
  </si>
  <si>
    <t>vestavná elektrická trouba horkovzdušná, šířka 60 cm- úprava nerez-sklo dle výběru</t>
  </si>
  <si>
    <t>-102808911</t>
  </si>
  <si>
    <t>766811144</t>
  </si>
  <si>
    <t>Příplatek k montáži kuchyňských skříněk spodních za usazení vestavěné digestoře</t>
  </si>
  <si>
    <t>-1028104368</t>
  </si>
  <si>
    <t>542415100R</t>
  </si>
  <si>
    <t>digestoř podstavná  nerez, k zabudování pod skříňku šířka 600 mm dle výběru</t>
  </si>
  <si>
    <t>-359274704</t>
  </si>
  <si>
    <t>766811222</t>
  </si>
  <si>
    <t>Příplatek k montáži kuchyňské pracovní desky za usazení varné desky</t>
  </si>
  <si>
    <t>885078935</t>
  </si>
  <si>
    <t>54241301R</t>
  </si>
  <si>
    <t>vestavná elektrická sklokeramická varná deska 4 plotýnk, úprava černé sklo bez rámečku dle výběru</t>
  </si>
  <si>
    <t>-121741148</t>
  </si>
  <si>
    <t>766811223</t>
  </si>
  <si>
    <t>Příplatek k montáži kuchyňské pracovní desky za usazení dřezu- dřez viz ZTI</t>
  </si>
  <si>
    <t>-257848673</t>
  </si>
  <si>
    <t>766811224</t>
  </si>
  <si>
    <t>Příplatek k montáži kuchyňské pracovní desky za vyřezání otvoru pro baterii-baterie viz ZTI</t>
  </si>
  <si>
    <t>-136260901</t>
  </si>
  <si>
    <t>7668-V4R</t>
  </si>
  <si>
    <t>Montáž, výroba a dodávka vestavěné skříně 1800x3250 mm kompletní provedení dle PD ozn.V4</t>
  </si>
  <si>
    <t>-1891700005</t>
  </si>
  <si>
    <t>1360015045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</si>
  <si>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</si>
  <si>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</si>
  <si>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</si>
  <si>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</si>
  <si>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</si>
  <si>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</si>
  <si>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</si>
  <si>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</si>
  <si>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013203000</t>
  </si>
  <si>
    <t>Dílenská a výrobní dokumentace</t>
  </si>
  <si>
    <t>1024</t>
  </si>
  <si>
    <t>-1235722964</t>
  </si>
  <si>
    <t>013254000</t>
  </si>
  <si>
    <t>Dokumentace skutečného provedení stavby</t>
  </si>
  <si>
    <t>785844207</t>
  </si>
  <si>
    <t>VRN3</t>
  </si>
  <si>
    <t>Zařízení staveniště</t>
  </si>
  <si>
    <t>030001000</t>
  </si>
  <si>
    <t>491911394</t>
  </si>
  <si>
    <t>VRN4</t>
  </si>
  <si>
    <t>Inženýrská činnost</t>
  </si>
  <si>
    <t>044002000</t>
  </si>
  <si>
    <t>Revize a vyčištění komín.průduchu</t>
  </si>
  <si>
    <t>819357488</t>
  </si>
  <si>
    <t>045002000</t>
  </si>
  <si>
    <t>Kompletační a koordinační činnost</t>
  </si>
  <si>
    <t>1983692902</t>
  </si>
  <si>
    <t>VRN7</t>
  </si>
  <si>
    <t>Provozní vlivy</t>
  </si>
  <si>
    <t>070001000</t>
  </si>
  <si>
    <t>-2018457931</t>
  </si>
  <si>
    <t>VRN9</t>
  </si>
  <si>
    <t>Ostatní náklady</t>
  </si>
  <si>
    <t>091404000</t>
  </si>
  <si>
    <t>Práce na památkovém objektu</t>
  </si>
  <si>
    <t>1019200027</t>
  </si>
  <si>
    <t>CZ25701771</t>
  </si>
  <si>
    <t>Dílenská dokumentace truhlářských a zámečnických onstrukcí, dílenská výrobní dokumentace kladečských a obkladačských pracích</t>
  </si>
  <si>
    <t>Zajišťování činností souvisejících se zakázkou- tj. účasti všech zainteresovaných stran ve všech fázích realizace i dokončení zakázky, odstranění vad díla podléhající záruční lhůtě, poradenství, technická pomoc, - účasti zástupců zainteresovaných stran na jednáních (kontrolní dny na stavbě), zkouškách, odevzdání a přebírání konstrukcí, objektů a celků,účast na kolaudaci a předání stavby do užívání, kontroly činností na staveništi, vedení stavebního deníku, koordinace prací a dodávek na stavbě mezi subdodavateli, stanovení pořadí případně souběžného provádění prací a doby realizace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</si>
  <si>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</si>
  <si>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stavební práce, které vyžadují vyšší kvalitu provedení, než je kvalita obvyklá a náklady spojené se zvýšenou ochranou konstrukcí a vybavení památkově chráněného objektu. Návrh způsobu obnovy autentických prvků ( dveře, okna, parapetní skříňka, mříže) včetně konkrétních použitých materiálů, průzkumu barevnosti, navrhovaného doplňovaného kování, výkresové dokumentace 1:5 doplňovaných prvků (příčle vstupních dveří) a podrobné fotodokumentace – podle požadavku stanoviska MHMP OPP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</si>
</sst>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0099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 applyProtection="1">
      <alignment horizontal="left" vertical="center" wrapText="1"/>
      <protection locked="0"/>
    </xf>
    <xf numFmtId="4" fontId="23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4" fillId="3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2" xfId="0" applyFont="1" applyBorder="1" applyAlignment="1" applyProtection="1">
      <alignment horizontal="left" vertical="top" wrapText="1"/>
      <protection locked="0"/>
    </xf>
    <xf numFmtId="0" fontId="39" fillId="0" borderId="16" xfId="0" applyFont="1" applyBorder="1" applyAlignment="1" applyProtection="1">
      <alignment horizontal="left" vertical="top" wrapText="1"/>
      <protection locked="0"/>
    </xf>
    <xf numFmtId="0" fontId="39" fillId="0" borderId="17" xfId="0" applyFont="1" applyBorder="1" applyAlignment="1" applyProtection="1">
      <alignment horizontal="left" vertical="top" wrapText="1"/>
      <protection locked="0"/>
    </xf>
    <xf numFmtId="0" fontId="39" fillId="0" borderId="18" xfId="0" applyFont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opLeftCell="A61" workbookViewId="0">
      <selection activeCell="AI47" sqref="AI4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32" t="s">
        <v>5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3" t="s">
        <v>14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R5" s="21"/>
      <c r="BE5" s="260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64" t="s">
        <v>17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R6" s="21"/>
      <c r="BE6" s="261"/>
      <c r="BS6" s="18" t="s">
        <v>6</v>
      </c>
    </row>
    <row r="7" spans="1:74" s="1" customFormat="1" ht="12" customHeight="1">
      <c r="B7" s="21"/>
      <c r="D7" s="28" t="s">
        <v>18</v>
      </c>
      <c r="K7" s="26" t="s">
        <v>19</v>
      </c>
      <c r="AK7" s="28" t="s">
        <v>20</v>
      </c>
      <c r="AN7" s="26" t="s">
        <v>1</v>
      </c>
      <c r="AR7" s="21"/>
      <c r="BE7" s="261"/>
      <c r="BS7" s="18" t="s">
        <v>6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61"/>
      <c r="BS8" s="18" t="s">
        <v>6</v>
      </c>
    </row>
    <row r="9" spans="1:74" s="1" customFormat="1" ht="29.25" customHeight="1">
      <c r="B9" s="21"/>
      <c r="D9" s="25" t="s">
        <v>25</v>
      </c>
      <c r="K9" s="30" t="s">
        <v>26</v>
      </c>
      <c r="AR9" s="21"/>
      <c r="BE9" s="261"/>
      <c r="BS9" s="18" t="s">
        <v>6</v>
      </c>
    </row>
    <row r="10" spans="1:74" s="1" customFormat="1" ht="12" customHeight="1">
      <c r="B10" s="21"/>
      <c r="D10" s="28" t="s">
        <v>27</v>
      </c>
      <c r="AK10" s="28" t="s">
        <v>28</v>
      </c>
      <c r="AN10" s="26" t="s">
        <v>1</v>
      </c>
      <c r="AR10" s="21"/>
      <c r="BE10" s="261"/>
      <c r="BS10" s="18" t="s">
        <v>6</v>
      </c>
    </row>
    <row r="11" spans="1:74" s="1" customFormat="1" ht="18.399999999999999" customHeight="1">
      <c r="B11" s="21"/>
      <c r="E11" s="26" t="s">
        <v>29</v>
      </c>
      <c r="AK11" s="28" t="s">
        <v>30</v>
      </c>
      <c r="AN11" s="26" t="s">
        <v>1</v>
      </c>
      <c r="AR11" s="21"/>
      <c r="BE11" s="261"/>
      <c r="BS11" s="18" t="s">
        <v>6</v>
      </c>
    </row>
    <row r="12" spans="1:74" s="1" customFormat="1" ht="6.95" customHeight="1">
      <c r="B12" s="21"/>
      <c r="AR12" s="21"/>
      <c r="BE12" s="261"/>
      <c r="BS12" s="18" t="s">
        <v>6</v>
      </c>
    </row>
    <row r="13" spans="1:74" s="1" customFormat="1" ht="12" customHeight="1">
      <c r="B13" s="21"/>
      <c r="D13" s="28" t="s">
        <v>31</v>
      </c>
      <c r="AK13" s="28" t="s">
        <v>28</v>
      </c>
      <c r="AN13" s="31" t="s">
        <v>32</v>
      </c>
      <c r="AR13" s="21"/>
      <c r="BE13" s="261"/>
      <c r="BS13" s="18" t="s">
        <v>6</v>
      </c>
    </row>
    <row r="14" spans="1:74" ht="12.75">
      <c r="B14" s="21"/>
      <c r="E14" s="265" t="s">
        <v>32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8" t="s">
        <v>30</v>
      </c>
      <c r="AN14" s="31" t="s">
        <v>32</v>
      </c>
      <c r="AR14" s="21"/>
      <c r="BE14" s="261"/>
      <c r="BS14" s="18" t="s">
        <v>6</v>
      </c>
    </row>
    <row r="15" spans="1:74" s="1" customFormat="1" ht="6.95" customHeight="1">
      <c r="B15" s="21"/>
      <c r="AR15" s="21"/>
      <c r="BE15" s="261"/>
      <c r="BS15" s="18" t="s">
        <v>3</v>
      </c>
    </row>
    <row r="16" spans="1:74" s="1" customFormat="1" ht="12" customHeight="1">
      <c r="B16" s="21"/>
      <c r="D16" s="28" t="s">
        <v>33</v>
      </c>
      <c r="AK16" s="28" t="s">
        <v>28</v>
      </c>
      <c r="AN16" s="26" t="s">
        <v>1</v>
      </c>
      <c r="AR16" s="21"/>
      <c r="BE16" s="261"/>
      <c r="BS16" s="18" t="s">
        <v>3</v>
      </c>
    </row>
    <row r="17" spans="1:71" s="1" customFormat="1" ht="18.399999999999999" customHeight="1">
      <c r="B17" s="21"/>
      <c r="E17" s="26" t="s">
        <v>34</v>
      </c>
      <c r="AK17" s="28" t="s">
        <v>30</v>
      </c>
      <c r="AN17" s="26" t="s">
        <v>2104</v>
      </c>
      <c r="AR17" s="21"/>
      <c r="BE17" s="261"/>
      <c r="BS17" s="18" t="s">
        <v>35</v>
      </c>
    </row>
    <row r="18" spans="1:71" s="1" customFormat="1" ht="6.95" customHeight="1">
      <c r="B18" s="21"/>
      <c r="AR18" s="21"/>
      <c r="BE18" s="261"/>
      <c r="BS18" s="18" t="s">
        <v>6</v>
      </c>
    </row>
    <row r="19" spans="1:71" s="1" customFormat="1" ht="12" customHeight="1">
      <c r="B19" s="21"/>
      <c r="D19" s="28" t="s">
        <v>36</v>
      </c>
      <c r="AK19" s="28" t="s">
        <v>28</v>
      </c>
      <c r="AN19" s="26" t="s">
        <v>1</v>
      </c>
      <c r="AR19" s="21"/>
      <c r="BE19" s="261"/>
      <c r="BS19" s="18" t="s">
        <v>6</v>
      </c>
    </row>
    <row r="20" spans="1:71" s="1" customFormat="1" ht="18.399999999999999" customHeight="1">
      <c r="B20" s="21"/>
      <c r="E20" s="26" t="s">
        <v>29</v>
      </c>
      <c r="AK20" s="28" t="s">
        <v>30</v>
      </c>
      <c r="AN20" s="26" t="s">
        <v>1</v>
      </c>
      <c r="AR20" s="21"/>
      <c r="BE20" s="261"/>
      <c r="BS20" s="18" t="s">
        <v>35</v>
      </c>
    </row>
    <row r="21" spans="1:71" s="1" customFormat="1" ht="6.95" customHeight="1">
      <c r="B21" s="21"/>
      <c r="AR21" s="21"/>
      <c r="BE21" s="261"/>
    </row>
    <row r="22" spans="1:71" s="1" customFormat="1" ht="12" customHeight="1">
      <c r="B22" s="21"/>
      <c r="D22" s="28" t="s">
        <v>37</v>
      </c>
      <c r="AR22" s="21"/>
      <c r="BE22" s="261"/>
    </row>
    <row r="23" spans="1:71" s="1" customFormat="1" ht="16.5" customHeight="1">
      <c r="B23" s="21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21"/>
      <c r="BE23" s="261"/>
    </row>
    <row r="24" spans="1:71" s="1" customFormat="1" ht="6.95" customHeight="1">
      <c r="B24" s="21"/>
      <c r="AR24" s="21"/>
      <c r="BE24" s="261"/>
    </row>
    <row r="25" spans="1:71" s="1" customFormat="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61"/>
    </row>
    <row r="26" spans="1:71" s="2" customFormat="1" ht="25.9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8">
        <f>ROUND(AG94,2)</f>
        <v>0</v>
      </c>
      <c r="AL26" s="269"/>
      <c r="AM26" s="269"/>
      <c r="AN26" s="269"/>
      <c r="AO26" s="269"/>
      <c r="AP26" s="34"/>
      <c r="AQ26" s="34"/>
      <c r="AR26" s="35"/>
      <c r="BE26" s="261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61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270" t="s">
        <v>39</v>
      </c>
      <c r="M28" s="270"/>
      <c r="N28" s="270"/>
      <c r="O28" s="270"/>
      <c r="P28" s="270"/>
      <c r="Q28" s="34"/>
      <c r="R28" s="34"/>
      <c r="S28" s="34"/>
      <c r="T28" s="34"/>
      <c r="U28" s="34"/>
      <c r="V28" s="34"/>
      <c r="W28" s="270" t="s">
        <v>40</v>
      </c>
      <c r="X28" s="270"/>
      <c r="Y28" s="270"/>
      <c r="Z28" s="270"/>
      <c r="AA28" s="270"/>
      <c r="AB28" s="270"/>
      <c r="AC28" s="270"/>
      <c r="AD28" s="270"/>
      <c r="AE28" s="270"/>
      <c r="AF28" s="34"/>
      <c r="AG28" s="34"/>
      <c r="AH28" s="34"/>
      <c r="AI28" s="34"/>
      <c r="AJ28" s="34"/>
      <c r="AK28" s="270" t="s">
        <v>41</v>
      </c>
      <c r="AL28" s="270"/>
      <c r="AM28" s="270"/>
      <c r="AN28" s="270"/>
      <c r="AO28" s="270"/>
      <c r="AP28" s="34"/>
      <c r="AQ28" s="34"/>
      <c r="AR28" s="35"/>
      <c r="BE28" s="261"/>
    </row>
    <row r="29" spans="1:71" s="3" customFormat="1" ht="14.45" customHeight="1">
      <c r="B29" s="39"/>
      <c r="D29" s="28" t="s">
        <v>42</v>
      </c>
      <c r="F29" s="28" t="s">
        <v>43</v>
      </c>
      <c r="L29" s="255">
        <v>0.21</v>
      </c>
      <c r="M29" s="254"/>
      <c r="N29" s="254"/>
      <c r="O29" s="254"/>
      <c r="P29" s="254"/>
      <c r="W29" s="253">
        <f>ROUND(AZ94, 2)</f>
        <v>0</v>
      </c>
      <c r="X29" s="254"/>
      <c r="Y29" s="254"/>
      <c r="Z29" s="254"/>
      <c r="AA29" s="254"/>
      <c r="AB29" s="254"/>
      <c r="AC29" s="254"/>
      <c r="AD29" s="254"/>
      <c r="AE29" s="254"/>
      <c r="AK29" s="253">
        <f>ROUND(AV94, 2)</f>
        <v>0</v>
      </c>
      <c r="AL29" s="254"/>
      <c r="AM29" s="254"/>
      <c r="AN29" s="254"/>
      <c r="AO29" s="254"/>
      <c r="AR29" s="39"/>
      <c r="BE29" s="262"/>
    </row>
    <row r="30" spans="1:71" s="3" customFormat="1" ht="14.45" customHeight="1">
      <c r="B30" s="39"/>
      <c r="F30" s="28" t="s">
        <v>44</v>
      </c>
      <c r="L30" s="255">
        <v>0.15</v>
      </c>
      <c r="M30" s="254"/>
      <c r="N30" s="254"/>
      <c r="O30" s="254"/>
      <c r="P30" s="254"/>
      <c r="W30" s="253">
        <f>ROUND(BA94, 2)</f>
        <v>0</v>
      </c>
      <c r="X30" s="254"/>
      <c r="Y30" s="254"/>
      <c r="Z30" s="254"/>
      <c r="AA30" s="254"/>
      <c r="AB30" s="254"/>
      <c r="AC30" s="254"/>
      <c r="AD30" s="254"/>
      <c r="AE30" s="254"/>
      <c r="AK30" s="253">
        <f>ROUND(AW94, 2)</f>
        <v>0</v>
      </c>
      <c r="AL30" s="254"/>
      <c r="AM30" s="254"/>
      <c r="AN30" s="254"/>
      <c r="AO30" s="254"/>
      <c r="AR30" s="39"/>
      <c r="BE30" s="262"/>
    </row>
    <row r="31" spans="1:71" s="3" customFormat="1" ht="14.45" hidden="1" customHeight="1">
      <c r="B31" s="39"/>
      <c r="F31" s="28" t="s">
        <v>45</v>
      </c>
      <c r="L31" s="255">
        <v>0.21</v>
      </c>
      <c r="M31" s="254"/>
      <c r="N31" s="254"/>
      <c r="O31" s="254"/>
      <c r="P31" s="254"/>
      <c r="W31" s="253">
        <f>ROUND(BB94, 2)</f>
        <v>0</v>
      </c>
      <c r="X31" s="254"/>
      <c r="Y31" s="254"/>
      <c r="Z31" s="254"/>
      <c r="AA31" s="254"/>
      <c r="AB31" s="254"/>
      <c r="AC31" s="254"/>
      <c r="AD31" s="254"/>
      <c r="AE31" s="254"/>
      <c r="AK31" s="253">
        <v>0</v>
      </c>
      <c r="AL31" s="254"/>
      <c r="AM31" s="254"/>
      <c r="AN31" s="254"/>
      <c r="AO31" s="254"/>
      <c r="AR31" s="39"/>
      <c r="BE31" s="262"/>
    </row>
    <row r="32" spans="1:71" s="3" customFormat="1" ht="14.45" hidden="1" customHeight="1">
      <c r="B32" s="39"/>
      <c r="F32" s="28" t="s">
        <v>46</v>
      </c>
      <c r="L32" s="255">
        <v>0.15</v>
      </c>
      <c r="M32" s="254"/>
      <c r="N32" s="254"/>
      <c r="O32" s="254"/>
      <c r="P32" s="254"/>
      <c r="W32" s="253">
        <f>ROUND(BC94, 2)</f>
        <v>0</v>
      </c>
      <c r="X32" s="254"/>
      <c r="Y32" s="254"/>
      <c r="Z32" s="254"/>
      <c r="AA32" s="254"/>
      <c r="AB32" s="254"/>
      <c r="AC32" s="254"/>
      <c r="AD32" s="254"/>
      <c r="AE32" s="254"/>
      <c r="AK32" s="253">
        <v>0</v>
      </c>
      <c r="AL32" s="254"/>
      <c r="AM32" s="254"/>
      <c r="AN32" s="254"/>
      <c r="AO32" s="254"/>
      <c r="AR32" s="39"/>
      <c r="BE32" s="262"/>
    </row>
    <row r="33" spans="1:57" s="3" customFormat="1" ht="14.45" hidden="1" customHeight="1">
      <c r="B33" s="39"/>
      <c r="F33" s="28" t="s">
        <v>47</v>
      </c>
      <c r="L33" s="255">
        <v>0</v>
      </c>
      <c r="M33" s="254"/>
      <c r="N33" s="254"/>
      <c r="O33" s="254"/>
      <c r="P33" s="254"/>
      <c r="W33" s="253">
        <f>ROUND(BD94, 2)</f>
        <v>0</v>
      </c>
      <c r="X33" s="254"/>
      <c r="Y33" s="254"/>
      <c r="Z33" s="254"/>
      <c r="AA33" s="254"/>
      <c r="AB33" s="254"/>
      <c r="AC33" s="254"/>
      <c r="AD33" s="254"/>
      <c r="AE33" s="254"/>
      <c r="AK33" s="253">
        <v>0</v>
      </c>
      <c r="AL33" s="254"/>
      <c r="AM33" s="254"/>
      <c r="AN33" s="254"/>
      <c r="AO33" s="254"/>
      <c r="AR33" s="39"/>
      <c r="BE33" s="262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61"/>
    </row>
    <row r="35" spans="1:57" s="2" customFormat="1" ht="25.9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56" t="s">
        <v>50</v>
      </c>
      <c r="Y35" s="257"/>
      <c r="Z35" s="257"/>
      <c r="AA35" s="257"/>
      <c r="AB35" s="257"/>
      <c r="AC35" s="42"/>
      <c r="AD35" s="42"/>
      <c r="AE35" s="42"/>
      <c r="AF35" s="42"/>
      <c r="AG35" s="42"/>
      <c r="AH35" s="42"/>
      <c r="AI35" s="42"/>
      <c r="AJ35" s="42"/>
      <c r="AK35" s="258">
        <f>SUM(AK26:AK33)</f>
        <v>0</v>
      </c>
      <c r="AL35" s="257"/>
      <c r="AM35" s="257"/>
      <c r="AN35" s="257"/>
      <c r="AO35" s="259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14.45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4"/>
      <c r="D49" s="45" t="s">
        <v>51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52</v>
      </c>
      <c r="AI49" s="46"/>
      <c r="AJ49" s="46"/>
      <c r="AK49" s="46"/>
      <c r="AL49" s="46"/>
      <c r="AM49" s="46"/>
      <c r="AN49" s="46"/>
      <c r="AO49" s="46"/>
      <c r="AR49" s="44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4"/>
      <c r="B60" s="35"/>
      <c r="C60" s="34"/>
      <c r="D60" s="47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7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7" t="s">
        <v>53</v>
      </c>
      <c r="AI60" s="37"/>
      <c r="AJ60" s="37"/>
      <c r="AK60" s="37"/>
      <c r="AL60" s="37"/>
      <c r="AM60" s="47" t="s">
        <v>54</v>
      </c>
      <c r="AN60" s="37"/>
      <c r="AO60" s="37"/>
      <c r="AP60" s="34"/>
      <c r="AQ60" s="34"/>
      <c r="AR60" s="35"/>
      <c r="BE60" s="34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4"/>
      <c r="B64" s="35"/>
      <c r="C64" s="34"/>
      <c r="D64" s="45" t="s">
        <v>55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56</v>
      </c>
      <c r="AI64" s="48"/>
      <c r="AJ64" s="48"/>
      <c r="AK64" s="48"/>
      <c r="AL64" s="48"/>
      <c r="AM64" s="48"/>
      <c r="AN64" s="48"/>
      <c r="AO64" s="48"/>
      <c r="AP64" s="34"/>
      <c r="AQ64" s="34"/>
      <c r="AR64" s="35"/>
      <c r="BE64" s="34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4"/>
      <c r="B75" s="35"/>
      <c r="C75" s="34"/>
      <c r="D75" s="47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7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7" t="s">
        <v>53</v>
      </c>
      <c r="AI75" s="37"/>
      <c r="AJ75" s="37"/>
      <c r="AK75" s="37"/>
      <c r="AL75" s="37"/>
      <c r="AM75" s="47" t="s">
        <v>54</v>
      </c>
      <c r="AN75" s="37"/>
      <c r="AO75" s="37"/>
      <c r="AP75" s="34"/>
      <c r="AQ75" s="34"/>
      <c r="AR75" s="35"/>
      <c r="BE75" s="34"/>
    </row>
    <row r="76" spans="1:57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pans="1:57" s="2" customFormat="1" ht="6.9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5"/>
      <c r="BE77" s="34"/>
    </row>
    <row r="81" spans="1:9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5"/>
      <c r="BE81" s="34"/>
    </row>
    <row r="82" spans="1:91" s="2" customFormat="1" ht="24.95" customHeight="1">
      <c r="A82" s="34"/>
      <c r="B82" s="35"/>
      <c r="C82" s="22" t="s">
        <v>57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pans="1:9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pans="1:91" s="4" customFormat="1" ht="12" customHeight="1">
      <c r="B84" s="53"/>
      <c r="C84" s="28" t="s">
        <v>13</v>
      </c>
      <c r="L84" s="4" t="str">
        <f>K5</f>
        <v>10-2018</v>
      </c>
      <c r="AR84" s="53"/>
    </row>
    <row r="85" spans="1:91" s="5" customFormat="1" ht="36.950000000000003" customHeight="1">
      <c r="B85" s="54"/>
      <c r="C85" s="55" t="s">
        <v>16</v>
      </c>
      <c r="L85" s="244" t="str">
        <f>K6</f>
        <v>Vítězná 530/11, Praha 5, sloučení, udžovací práce a stavební úpravy bytu č.09 a 10 ve 3.NP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R85" s="54"/>
    </row>
    <row r="86" spans="1:91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pans="1:91" s="2" customFormat="1" ht="12" customHeight="1">
      <c r="A87" s="34"/>
      <c r="B87" s="35"/>
      <c r="C87" s="28" t="s">
        <v>21</v>
      </c>
      <c r="D87" s="34"/>
      <c r="E87" s="34"/>
      <c r="F87" s="34"/>
      <c r="G87" s="34"/>
      <c r="H87" s="34"/>
      <c r="I87" s="34"/>
      <c r="J87" s="34"/>
      <c r="K87" s="34"/>
      <c r="L87" s="56" t="str">
        <f>IF(K8="","",K8)</f>
        <v>Vítězná 530/11, Praha 5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23</v>
      </c>
      <c r="AJ87" s="34"/>
      <c r="AK87" s="34"/>
      <c r="AL87" s="34"/>
      <c r="AM87" s="246" t="str">
        <f>IF(AN8= "","",AN8)</f>
        <v>23. 4. 2020</v>
      </c>
      <c r="AN87" s="246"/>
      <c r="AO87" s="34"/>
      <c r="AP87" s="34"/>
      <c r="AQ87" s="34"/>
      <c r="AR87" s="35"/>
      <c r="BE87" s="34"/>
    </row>
    <row r="88" spans="1:91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pans="1:91" s="2" customFormat="1" ht="25.7" customHeight="1">
      <c r="A89" s="34"/>
      <c r="B89" s="35"/>
      <c r="C89" s="28" t="s">
        <v>27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33</v>
      </c>
      <c r="AJ89" s="34"/>
      <c r="AK89" s="34"/>
      <c r="AL89" s="34"/>
      <c r="AM89" s="247" t="str">
        <f>IF(E17="","",E17)</f>
        <v>PATA&amp;FRYDECKÝ architekti s.r.o</v>
      </c>
      <c r="AN89" s="248"/>
      <c r="AO89" s="248"/>
      <c r="AP89" s="248"/>
      <c r="AQ89" s="34"/>
      <c r="AR89" s="35"/>
      <c r="AS89" s="249" t="s">
        <v>58</v>
      </c>
      <c r="AT89" s="250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4"/>
    </row>
    <row r="90" spans="1:91" s="2" customFormat="1" ht="15.2" customHeight="1">
      <c r="A90" s="34"/>
      <c r="B90" s="35"/>
      <c r="C90" s="28" t="s">
        <v>31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36</v>
      </c>
      <c r="AJ90" s="34"/>
      <c r="AK90" s="34"/>
      <c r="AL90" s="34"/>
      <c r="AM90" s="247" t="str">
        <f>IF(E20="","",E20)</f>
        <v xml:space="preserve"> </v>
      </c>
      <c r="AN90" s="248"/>
      <c r="AO90" s="248"/>
      <c r="AP90" s="248"/>
      <c r="AQ90" s="34"/>
      <c r="AR90" s="35"/>
      <c r="AS90" s="251"/>
      <c r="AT90" s="252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4"/>
    </row>
    <row r="91" spans="1:91" s="2" customFormat="1" ht="10.9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251"/>
      <c r="AT91" s="252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4"/>
    </row>
    <row r="92" spans="1:91" s="2" customFormat="1" ht="29.25" customHeight="1">
      <c r="A92" s="34"/>
      <c r="B92" s="35"/>
      <c r="C92" s="237" t="s">
        <v>59</v>
      </c>
      <c r="D92" s="238"/>
      <c r="E92" s="238"/>
      <c r="F92" s="238"/>
      <c r="G92" s="238"/>
      <c r="H92" s="62"/>
      <c r="I92" s="239" t="s">
        <v>60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61</v>
      </c>
      <c r="AH92" s="238"/>
      <c r="AI92" s="238"/>
      <c r="AJ92" s="238"/>
      <c r="AK92" s="238"/>
      <c r="AL92" s="238"/>
      <c r="AM92" s="238"/>
      <c r="AN92" s="239" t="s">
        <v>62</v>
      </c>
      <c r="AO92" s="238"/>
      <c r="AP92" s="241"/>
      <c r="AQ92" s="63" t="s">
        <v>63</v>
      </c>
      <c r="AR92" s="35"/>
      <c r="AS92" s="64" t="s">
        <v>64</v>
      </c>
      <c r="AT92" s="65" t="s">
        <v>65</v>
      </c>
      <c r="AU92" s="65" t="s">
        <v>66</v>
      </c>
      <c r="AV92" s="65" t="s">
        <v>67</v>
      </c>
      <c r="AW92" s="65" t="s">
        <v>68</v>
      </c>
      <c r="AX92" s="65" t="s">
        <v>69</v>
      </c>
      <c r="AY92" s="65" t="s">
        <v>70</v>
      </c>
      <c r="AZ92" s="65" t="s">
        <v>71</v>
      </c>
      <c r="BA92" s="65" t="s">
        <v>72</v>
      </c>
      <c r="BB92" s="65" t="s">
        <v>73</v>
      </c>
      <c r="BC92" s="65" t="s">
        <v>74</v>
      </c>
      <c r="BD92" s="66" t="s">
        <v>75</v>
      </c>
      <c r="BE92" s="34"/>
    </row>
    <row r="93" spans="1:91" s="2" customFormat="1" ht="10.9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4"/>
    </row>
    <row r="94" spans="1:91" s="6" customFormat="1" ht="32.450000000000003" customHeight="1">
      <c r="B94" s="70"/>
      <c r="C94" s="71" t="s">
        <v>76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42">
        <f>ROUND(SUM(AG95:AG97),2)</f>
        <v>0</v>
      </c>
      <c r="AH94" s="242"/>
      <c r="AI94" s="242"/>
      <c r="AJ94" s="242"/>
      <c r="AK94" s="242"/>
      <c r="AL94" s="242"/>
      <c r="AM94" s="242"/>
      <c r="AN94" s="243">
        <f>SUM(AG94,AT94)</f>
        <v>0</v>
      </c>
      <c r="AO94" s="243"/>
      <c r="AP94" s="243"/>
      <c r="AQ94" s="74" t="s">
        <v>1</v>
      </c>
      <c r="AR94" s="70"/>
      <c r="AS94" s="75">
        <f>ROUND(SUM(AS95:AS97),2)</f>
        <v>0</v>
      </c>
      <c r="AT94" s="76">
        <f>ROUND(SUM(AV94:AW94),2)</f>
        <v>0</v>
      </c>
      <c r="AU94" s="77">
        <f>ROUND(SUM(AU95:AU97),5)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ROUND(SUM(AZ95:AZ97),2)</f>
        <v>0</v>
      </c>
      <c r="BA94" s="76">
        <f>ROUND(SUM(BA95:BA97),2)</f>
        <v>0</v>
      </c>
      <c r="BB94" s="76">
        <f>ROUND(SUM(BB95:BB97),2)</f>
        <v>0</v>
      </c>
      <c r="BC94" s="76">
        <f>ROUND(SUM(BC95:BC97),2)</f>
        <v>0</v>
      </c>
      <c r="BD94" s="78">
        <f>ROUND(SUM(BD95:BD97),2)</f>
        <v>0</v>
      </c>
      <c r="BS94" s="79" t="s">
        <v>77</v>
      </c>
      <c r="BT94" s="79" t="s">
        <v>78</v>
      </c>
      <c r="BU94" s="80" t="s">
        <v>79</v>
      </c>
      <c r="BV94" s="79" t="s">
        <v>80</v>
      </c>
      <c r="BW94" s="79" t="s">
        <v>4</v>
      </c>
      <c r="BX94" s="79" t="s">
        <v>81</v>
      </c>
      <c r="CL94" s="79" t="s">
        <v>19</v>
      </c>
    </row>
    <row r="95" spans="1:91" s="7" customFormat="1" ht="24.75" customHeight="1">
      <c r="A95" s="81" t="s">
        <v>82</v>
      </c>
      <c r="B95" s="82"/>
      <c r="C95" s="83"/>
      <c r="D95" s="236" t="s">
        <v>83</v>
      </c>
      <c r="E95" s="236"/>
      <c r="F95" s="236"/>
      <c r="G95" s="236"/>
      <c r="H95" s="236"/>
      <c r="I95" s="84"/>
      <c r="J95" s="236" t="s">
        <v>84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'Oprava - udžovací práce a...'!J30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5" t="s">
        <v>85</v>
      </c>
      <c r="AR95" s="82"/>
      <c r="AS95" s="86">
        <v>0</v>
      </c>
      <c r="AT95" s="87">
        <f>ROUND(SUM(AV95:AW95),2)</f>
        <v>0</v>
      </c>
      <c r="AU95" s="88">
        <f>'Oprava - udžovací práce a...'!P149</f>
        <v>0</v>
      </c>
      <c r="AV95" s="87">
        <f>'Oprava - udžovací práce a...'!J33</f>
        <v>0</v>
      </c>
      <c r="AW95" s="87">
        <f>'Oprava - udžovací práce a...'!J34</f>
        <v>0</v>
      </c>
      <c r="AX95" s="87">
        <f>'Oprava - udžovací práce a...'!J35</f>
        <v>0</v>
      </c>
      <c r="AY95" s="87">
        <f>'Oprava - udžovací práce a...'!J36</f>
        <v>0</v>
      </c>
      <c r="AZ95" s="87">
        <f>'Oprava - udžovací práce a...'!F33</f>
        <v>0</v>
      </c>
      <c r="BA95" s="87">
        <f>'Oprava - udžovací práce a...'!F34</f>
        <v>0</v>
      </c>
      <c r="BB95" s="87">
        <f>'Oprava - udžovací práce a...'!F35</f>
        <v>0</v>
      </c>
      <c r="BC95" s="87">
        <f>'Oprava - udžovací práce a...'!F36</f>
        <v>0</v>
      </c>
      <c r="BD95" s="89">
        <f>'Oprava - udžovací práce a...'!F37</f>
        <v>0</v>
      </c>
      <c r="BT95" s="90" t="s">
        <v>86</v>
      </c>
      <c r="BV95" s="90" t="s">
        <v>80</v>
      </c>
      <c r="BW95" s="90" t="s">
        <v>87</v>
      </c>
      <c r="BX95" s="90" t="s">
        <v>4</v>
      </c>
      <c r="CL95" s="90" t="s">
        <v>19</v>
      </c>
      <c r="CM95" s="90" t="s">
        <v>86</v>
      </c>
    </row>
    <row r="96" spans="1:91" s="7" customFormat="1" ht="24.75" customHeight="1">
      <c r="A96" s="81" t="s">
        <v>82</v>
      </c>
      <c r="B96" s="82"/>
      <c r="C96" s="83"/>
      <c r="D96" s="236" t="s">
        <v>88</v>
      </c>
      <c r="E96" s="236"/>
      <c r="F96" s="236"/>
      <c r="G96" s="236"/>
      <c r="H96" s="236"/>
      <c r="I96" s="84"/>
      <c r="J96" s="236" t="s">
        <v>89</v>
      </c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4">
        <f>'Investice - Stavební úpra...'!J30</f>
        <v>0</v>
      </c>
      <c r="AH96" s="235"/>
      <c r="AI96" s="235"/>
      <c r="AJ96" s="235"/>
      <c r="AK96" s="235"/>
      <c r="AL96" s="235"/>
      <c r="AM96" s="235"/>
      <c r="AN96" s="234">
        <f>SUM(AG96,AT96)</f>
        <v>0</v>
      </c>
      <c r="AO96" s="235"/>
      <c r="AP96" s="235"/>
      <c r="AQ96" s="85" t="s">
        <v>85</v>
      </c>
      <c r="AR96" s="82"/>
      <c r="AS96" s="86">
        <v>0</v>
      </c>
      <c r="AT96" s="87">
        <f>ROUND(SUM(AV96:AW96),2)</f>
        <v>0</v>
      </c>
      <c r="AU96" s="88">
        <f>'Investice - Stavební úpra...'!P132</f>
        <v>0</v>
      </c>
      <c r="AV96" s="87">
        <f>'Investice - Stavební úpra...'!J33</f>
        <v>0</v>
      </c>
      <c r="AW96" s="87">
        <f>'Investice - Stavební úpra...'!J34</f>
        <v>0</v>
      </c>
      <c r="AX96" s="87">
        <f>'Investice - Stavební úpra...'!J35</f>
        <v>0</v>
      </c>
      <c r="AY96" s="87">
        <f>'Investice - Stavební úpra...'!J36</f>
        <v>0</v>
      </c>
      <c r="AZ96" s="87">
        <f>'Investice - Stavební úpra...'!F33</f>
        <v>0</v>
      </c>
      <c r="BA96" s="87">
        <f>'Investice - Stavební úpra...'!F34</f>
        <v>0</v>
      </c>
      <c r="BB96" s="87">
        <f>'Investice - Stavební úpra...'!F35</f>
        <v>0</v>
      </c>
      <c r="BC96" s="87">
        <f>'Investice - Stavební úpra...'!F36</f>
        <v>0</v>
      </c>
      <c r="BD96" s="89">
        <f>'Investice - Stavební úpra...'!F37</f>
        <v>0</v>
      </c>
      <c r="BT96" s="90" t="s">
        <v>86</v>
      </c>
      <c r="BV96" s="90" t="s">
        <v>80</v>
      </c>
      <c r="BW96" s="90" t="s">
        <v>90</v>
      </c>
      <c r="BX96" s="90" t="s">
        <v>4</v>
      </c>
      <c r="CL96" s="90" t="s">
        <v>19</v>
      </c>
      <c r="CM96" s="90" t="s">
        <v>86</v>
      </c>
    </row>
    <row r="97" spans="1:91" s="7" customFormat="1" ht="16.5" customHeight="1">
      <c r="A97" s="81" t="s">
        <v>82</v>
      </c>
      <c r="B97" s="82"/>
      <c r="C97" s="83"/>
      <c r="D97" s="236" t="s">
        <v>91</v>
      </c>
      <c r="E97" s="236"/>
      <c r="F97" s="236"/>
      <c r="G97" s="236"/>
      <c r="H97" s="236"/>
      <c r="I97" s="84"/>
      <c r="J97" s="236" t="s">
        <v>92</v>
      </c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4">
        <f>'VRN - Vedlejší rozpočtové...'!J30</f>
        <v>0</v>
      </c>
      <c r="AH97" s="235"/>
      <c r="AI97" s="235"/>
      <c r="AJ97" s="235"/>
      <c r="AK97" s="235"/>
      <c r="AL97" s="235"/>
      <c r="AM97" s="235"/>
      <c r="AN97" s="234">
        <f>SUM(AG97,AT97)</f>
        <v>0</v>
      </c>
      <c r="AO97" s="235"/>
      <c r="AP97" s="235"/>
      <c r="AQ97" s="85" t="s">
        <v>85</v>
      </c>
      <c r="AR97" s="82"/>
      <c r="AS97" s="91">
        <v>0</v>
      </c>
      <c r="AT97" s="92">
        <f>ROUND(SUM(AV97:AW97),2)</f>
        <v>0</v>
      </c>
      <c r="AU97" s="93">
        <f>'VRN - Vedlejší rozpočtové...'!P122</f>
        <v>0</v>
      </c>
      <c r="AV97" s="92">
        <f>'VRN - Vedlejší rozpočtové...'!J33</f>
        <v>0</v>
      </c>
      <c r="AW97" s="92">
        <f>'VRN - Vedlejší rozpočtové...'!J34</f>
        <v>0</v>
      </c>
      <c r="AX97" s="92">
        <f>'VRN - Vedlejší rozpočtové...'!J35</f>
        <v>0</v>
      </c>
      <c r="AY97" s="92">
        <f>'VRN - Vedlejší rozpočtové...'!J36</f>
        <v>0</v>
      </c>
      <c r="AZ97" s="92">
        <f>'VRN - Vedlejší rozpočtové...'!F33</f>
        <v>0</v>
      </c>
      <c r="BA97" s="92">
        <f>'VRN - Vedlejší rozpočtové...'!F34</f>
        <v>0</v>
      </c>
      <c r="BB97" s="92">
        <f>'VRN - Vedlejší rozpočtové...'!F35</f>
        <v>0</v>
      </c>
      <c r="BC97" s="92">
        <f>'VRN - Vedlejší rozpočtové...'!F36</f>
        <v>0</v>
      </c>
      <c r="BD97" s="94">
        <f>'VRN - Vedlejší rozpočtové...'!F37</f>
        <v>0</v>
      </c>
      <c r="BT97" s="90" t="s">
        <v>86</v>
      </c>
      <c r="BV97" s="90" t="s">
        <v>80</v>
      </c>
      <c r="BW97" s="90" t="s">
        <v>93</v>
      </c>
      <c r="BX97" s="90" t="s">
        <v>4</v>
      </c>
      <c r="CL97" s="90" t="s">
        <v>19</v>
      </c>
      <c r="CM97" s="90" t="s">
        <v>86</v>
      </c>
    </row>
    <row r="98" spans="1:91" s="2" customFormat="1" ht="30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35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Oprava - udžovací práce a...'!C2" display="/"/>
    <hyperlink ref="A96" location="'Investice - Stavební úpra...'!C2" display="/"/>
    <hyperlink ref="A9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4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87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6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94</v>
      </c>
      <c r="I4" s="95"/>
      <c r="L4" s="21"/>
      <c r="M4" s="97" t="s">
        <v>10</v>
      </c>
      <c r="AT4" s="18" t="s">
        <v>3</v>
      </c>
    </row>
    <row r="5" spans="1:46" s="1" customFormat="1" ht="6.95" customHeight="1">
      <c r="B5" s="21"/>
      <c r="I5" s="95"/>
      <c r="L5" s="21"/>
    </row>
    <row r="6" spans="1:46" s="1" customFormat="1" ht="12" customHeight="1">
      <c r="B6" s="21"/>
      <c r="D6" s="28" t="s">
        <v>16</v>
      </c>
      <c r="I6" s="95"/>
      <c r="L6" s="21"/>
    </row>
    <row r="7" spans="1:46" s="1" customFormat="1" ht="23.25" customHeight="1">
      <c r="B7" s="21"/>
      <c r="E7" s="272" t="str">
        <f>'Rekapitulace stavby'!K6</f>
        <v>Vítězná 530/11, Praha 5, sloučení, udžovací práce a stavební úpravy bytu č.09 a 10 ve 3.NP</v>
      </c>
      <c r="F7" s="273"/>
      <c r="G7" s="273"/>
      <c r="H7" s="273"/>
      <c r="I7" s="95"/>
      <c r="L7" s="21"/>
    </row>
    <row r="8" spans="1:46" s="2" customFormat="1" ht="12" customHeight="1">
      <c r="A8" s="34"/>
      <c r="B8" s="35"/>
      <c r="C8" s="34"/>
      <c r="D8" s="28" t="s">
        <v>95</v>
      </c>
      <c r="E8" s="34"/>
      <c r="F8" s="34"/>
      <c r="G8" s="34"/>
      <c r="H8" s="34"/>
      <c r="I8" s="98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24.75" customHeight="1">
      <c r="A9" s="34"/>
      <c r="B9" s="35"/>
      <c r="C9" s="34"/>
      <c r="D9" s="34"/>
      <c r="E9" s="244" t="s">
        <v>96</v>
      </c>
      <c r="F9" s="271"/>
      <c r="G9" s="271"/>
      <c r="H9" s="271"/>
      <c r="I9" s="98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98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18</v>
      </c>
      <c r="E11" s="34"/>
      <c r="F11" s="26" t="s">
        <v>19</v>
      </c>
      <c r="G11" s="34"/>
      <c r="H11" s="34"/>
      <c r="I11" s="99" t="s">
        <v>20</v>
      </c>
      <c r="J11" s="26" t="s">
        <v>1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21</v>
      </c>
      <c r="E12" s="34"/>
      <c r="F12" s="26" t="s">
        <v>22</v>
      </c>
      <c r="G12" s="34"/>
      <c r="H12" s="34"/>
      <c r="I12" s="99" t="s">
        <v>23</v>
      </c>
      <c r="J12" s="57" t="str">
        <f>'Rekapitulace stavby'!AN8</f>
        <v>23. 4. 2020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98"/>
      <c r="J13" s="34"/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27</v>
      </c>
      <c r="E14" s="34"/>
      <c r="F14" s="34"/>
      <c r="G14" s="34"/>
      <c r="H14" s="34"/>
      <c r="I14" s="99" t="s">
        <v>28</v>
      </c>
      <c r="J14" s="26" t="str">
        <f>IF('Rekapitulace stavby'!AN10="","",'Rekapitulace stavby'!AN10)</f>
        <v/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tr">
        <f>IF('Rekapitulace stavby'!E11="","",'Rekapitulace stavby'!E11)</f>
        <v xml:space="preserve"> </v>
      </c>
      <c r="F15" s="34"/>
      <c r="G15" s="34"/>
      <c r="H15" s="34"/>
      <c r="I15" s="99" t="s">
        <v>30</v>
      </c>
      <c r="J15" s="26" t="str">
        <f>IF('Rekapitulace stavby'!AN11="","",'Rekapitulace stavby'!AN11)</f>
        <v/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98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31</v>
      </c>
      <c r="E17" s="34"/>
      <c r="F17" s="34"/>
      <c r="G17" s="34"/>
      <c r="H17" s="34"/>
      <c r="I17" s="99" t="s">
        <v>28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4" t="str">
        <f>'Rekapitulace stavby'!E14</f>
        <v>Vyplň údaj</v>
      </c>
      <c r="F18" s="263"/>
      <c r="G18" s="263"/>
      <c r="H18" s="263"/>
      <c r="I18" s="99" t="s">
        <v>30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98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33</v>
      </c>
      <c r="E20" s="34"/>
      <c r="F20" s="34"/>
      <c r="G20" s="34"/>
      <c r="H20" s="34"/>
      <c r="I20" s="99" t="s">
        <v>28</v>
      </c>
      <c r="J20" s="26" t="s">
        <v>1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34</v>
      </c>
      <c r="F21" s="34"/>
      <c r="G21" s="34"/>
      <c r="H21" s="34"/>
      <c r="I21" s="99" t="s">
        <v>30</v>
      </c>
      <c r="J21" s="26" t="s">
        <v>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98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36</v>
      </c>
      <c r="E23" s="34"/>
      <c r="F23" s="34"/>
      <c r="G23" s="34"/>
      <c r="H23" s="34"/>
      <c r="I23" s="99" t="s">
        <v>28</v>
      </c>
      <c r="J23" s="26" t="str">
        <f>IF('Rekapitulace stavby'!AN19="","",'Rekapitulace stavby'!AN19)</f>
        <v/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tr">
        <f>IF('Rekapitulace stavby'!E20="","",'Rekapitulace stavby'!E20)</f>
        <v xml:space="preserve"> </v>
      </c>
      <c r="F24" s="34"/>
      <c r="G24" s="34"/>
      <c r="H24" s="34"/>
      <c r="I24" s="99" t="s">
        <v>30</v>
      </c>
      <c r="J24" s="26" t="str">
        <f>IF('Rekapitulace stavby'!AN20="","",'Rekapitulace stavby'!AN20)</f>
        <v/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98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37</v>
      </c>
      <c r="E26" s="34"/>
      <c r="F26" s="34"/>
      <c r="G26" s="34"/>
      <c r="H26" s="34"/>
      <c r="I26" s="98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0"/>
      <c r="B27" s="101"/>
      <c r="C27" s="100"/>
      <c r="D27" s="100"/>
      <c r="E27" s="267" t="s">
        <v>1</v>
      </c>
      <c r="F27" s="267"/>
      <c r="G27" s="267"/>
      <c r="H27" s="267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98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104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5" t="s">
        <v>38</v>
      </c>
      <c r="E30" s="34"/>
      <c r="F30" s="34"/>
      <c r="G30" s="34"/>
      <c r="H30" s="34"/>
      <c r="I30" s="98"/>
      <c r="J30" s="73">
        <f>ROUND(J149,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104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106" t="s">
        <v>39</v>
      </c>
      <c r="J32" s="38" t="s">
        <v>41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7" t="s">
        <v>42</v>
      </c>
      <c r="E33" s="28" t="s">
        <v>43</v>
      </c>
      <c r="F33" s="108">
        <f>ROUND((SUM(BE149:BE1043)),  2)</f>
        <v>0</v>
      </c>
      <c r="G33" s="34"/>
      <c r="H33" s="34"/>
      <c r="I33" s="109">
        <v>0.21</v>
      </c>
      <c r="J33" s="108">
        <f>ROUND(((SUM(BE149:BE1043))*I33),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44</v>
      </c>
      <c r="F34" s="108">
        <f>ROUND((SUM(BF149:BF1043)),  2)</f>
        <v>0</v>
      </c>
      <c r="G34" s="34"/>
      <c r="H34" s="34"/>
      <c r="I34" s="109">
        <v>0.15</v>
      </c>
      <c r="J34" s="108">
        <f>ROUND(((SUM(BF149:BF1043))*I34),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45</v>
      </c>
      <c r="F35" s="108">
        <f>ROUND((SUM(BG149:BG1043)),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46</v>
      </c>
      <c r="F36" s="108">
        <f>ROUND((SUM(BH149:BH1043)),  2)</f>
        <v>0</v>
      </c>
      <c r="G36" s="34"/>
      <c r="H36" s="34"/>
      <c r="I36" s="109">
        <v>0.15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47</v>
      </c>
      <c r="F37" s="108">
        <f>ROUND((SUM(BI149:BI1043)),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98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10"/>
      <c r="D39" s="111" t="s">
        <v>48</v>
      </c>
      <c r="E39" s="62"/>
      <c r="F39" s="62"/>
      <c r="G39" s="112" t="s">
        <v>49</v>
      </c>
      <c r="H39" s="113" t="s">
        <v>50</v>
      </c>
      <c r="I39" s="114"/>
      <c r="J39" s="115">
        <f>SUM(J30:J37)</f>
        <v>0</v>
      </c>
      <c r="K39" s="116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98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1"/>
      <c r="I41" s="95"/>
      <c r="L41" s="21"/>
    </row>
    <row r="42" spans="1:31" s="1" customFormat="1" ht="14.45" customHeight="1">
      <c r="B42" s="21"/>
      <c r="I42" s="95"/>
      <c r="L42" s="21"/>
    </row>
    <row r="43" spans="1:31" s="1" customFormat="1" ht="14.45" customHeight="1">
      <c r="B43" s="21"/>
      <c r="I43" s="95"/>
      <c r="L43" s="21"/>
    </row>
    <row r="44" spans="1:31" s="1" customFormat="1" ht="14.45" customHeight="1">
      <c r="B44" s="21"/>
      <c r="I44" s="95"/>
      <c r="L44" s="21"/>
    </row>
    <row r="45" spans="1:31" s="1" customFormat="1" ht="14.45" customHeight="1">
      <c r="B45" s="21"/>
      <c r="I45" s="95"/>
      <c r="L45" s="21"/>
    </row>
    <row r="46" spans="1:31" s="1" customFormat="1" ht="14.45" customHeight="1">
      <c r="B46" s="21"/>
      <c r="I46" s="95"/>
      <c r="L46" s="21"/>
    </row>
    <row r="47" spans="1:31" s="1" customFormat="1" ht="14.45" customHeight="1">
      <c r="B47" s="21"/>
      <c r="I47" s="95"/>
      <c r="L47" s="21"/>
    </row>
    <row r="48" spans="1:31" s="1" customFormat="1" ht="14.45" customHeight="1">
      <c r="B48" s="21"/>
      <c r="I48" s="95"/>
      <c r="L48" s="21"/>
    </row>
    <row r="49" spans="1:31" s="1" customFormat="1" ht="14.45" customHeight="1">
      <c r="B49" s="21"/>
      <c r="I49" s="95"/>
      <c r="L49" s="21"/>
    </row>
    <row r="50" spans="1:31" s="2" customFormat="1" ht="14.45" customHeight="1">
      <c r="B50" s="44"/>
      <c r="D50" s="45" t="s">
        <v>51</v>
      </c>
      <c r="E50" s="46"/>
      <c r="F50" s="46"/>
      <c r="G50" s="45" t="s">
        <v>52</v>
      </c>
      <c r="H50" s="46"/>
      <c r="I50" s="117"/>
      <c r="J50" s="46"/>
      <c r="K50" s="46"/>
      <c r="L50" s="44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4"/>
      <c r="B61" s="35"/>
      <c r="C61" s="34"/>
      <c r="D61" s="47" t="s">
        <v>53</v>
      </c>
      <c r="E61" s="37"/>
      <c r="F61" s="118" t="s">
        <v>54</v>
      </c>
      <c r="G61" s="47" t="s">
        <v>53</v>
      </c>
      <c r="H61" s="37"/>
      <c r="I61" s="119"/>
      <c r="J61" s="120" t="s">
        <v>54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4"/>
      <c r="B65" s="35"/>
      <c r="C65" s="34"/>
      <c r="D65" s="45" t="s">
        <v>55</v>
      </c>
      <c r="E65" s="48"/>
      <c r="F65" s="48"/>
      <c r="G65" s="45" t="s">
        <v>56</v>
      </c>
      <c r="H65" s="48"/>
      <c r="I65" s="121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4"/>
      <c r="B76" s="35"/>
      <c r="C76" s="34"/>
      <c r="D76" s="47" t="s">
        <v>53</v>
      </c>
      <c r="E76" s="37"/>
      <c r="F76" s="118" t="s">
        <v>54</v>
      </c>
      <c r="G76" s="47" t="s">
        <v>53</v>
      </c>
      <c r="H76" s="37"/>
      <c r="I76" s="119"/>
      <c r="J76" s="120" t="s">
        <v>54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122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123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2" t="s">
        <v>97</v>
      </c>
      <c r="D82" s="34"/>
      <c r="E82" s="34"/>
      <c r="F82" s="34"/>
      <c r="G82" s="34"/>
      <c r="H82" s="34"/>
      <c r="I82" s="98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98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98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4"/>
      <c r="D85" s="34"/>
      <c r="E85" s="272" t="str">
        <f>E7</f>
        <v>Vítězná 530/11, Praha 5, sloučení, udžovací práce a stavební úpravy bytu č.09 a 10 ve 3.NP</v>
      </c>
      <c r="F85" s="273"/>
      <c r="G85" s="273"/>
      <c r="H85" s="273"/>
      <c r="I85" s="98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8" t="s">
        <v>95</v>
      </c>
      <c r="D86" s="34"/>
      <c r="E86" s="34"/>
      <c r="F86" s="34"/>
      <c r="G86" s="34"/>
      <c r="H86" s="34"/>
      <c r="I86" s="98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24.75" customHeight="1">
      <c r="A87" s="34"/>
      <c r="B87" s="35"/>
      <c r="C87" s="34"/>
      <c r="D87" s="34"/>
      <c r="E87" s="244" t="str">
        <f>E9</f>
        <v>Oprava - udžovací práce a stavební úpravy bytu č.09 a 10 ve 3.NP</v>
      </c>
      <c r="F87" s="271"/>
      <c r="G87" s="271"/>
      <c r="H87" s="271"/>
      <c r="I87" s="98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98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8" t="s">
        <v>21</v>
      </c>
      <c r="D89" s="34"/>
      <c r="E89" s="34"/>
      <c r="F89" s="26" t="str">
        <f>F12</f>
        <v>Vítězná 530/11, Praha 5</v>
      </c>
      <c r="G89" s="34"/>
      <c r="H89" s="34"/>
      <c r="I89" s="99" t="s">
        <v>23</v>
      </c>
      <c r="J89" s="57" t="str">
        <f>IF(J12="","",J12)</f>
        <v>23. 4. 2020</v>
      </c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98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8" t="s">
        <v>27</v>
      </c>
      <c r="D91" s="34"/>
      <c r="E91" s="34"/>
      <c r="F91" s="26" t="str">
        <f>E15</f>
        <v xml:space="preserve"> </v>
      </c>
      <c r="G91" s="34"/>
      <c r="H91" s="34"/>
      <c r="I91" s="99" t="s">
        <v>33</v>
      </c>
      <c r="J91" s="32" t="str">
        <f>E21</f>
        <v>PATA&amp;FRYDECKÝ architekti s.r.o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8" t="s">
        <v>31</v>
      </c>
      <c r="D92" s="34"/>
      <c r="E92" s="34"/>
      <c r="F92" s="26" t="str">
        <f>IF(E18="","",E18)</f>
        <v>Vyplň údaj</v>
      </c>
      <c r="G92" s="34"/>
      <c r="H92" s="34"/>
      <c r="I92" s="99" t="s">
        <v>36</v>
      </c>
      <c r="J92" s="32" t="str">
        <f>E24</f>
        <v xml:space="preserve"> </v>
      </c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98"/>
      <c r="J93" s="34"/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24" t="s">
        <v>98</v>
      </c>
      <c r="D94" s="110"/>
      <c r="E94" s="110"/>
      <c r="F94" s="110"/>
      <c r="G94" s="110"/>
      <c r="H94" s="110"/>
      <c r="I94" s="125"/>
      <c r="J94" s="126" t="s">
        <v>99</v>
      </c>
      <c r="K94" s="110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98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27" t="s">
        <v>100</v>
      </c>
      <c r="D96" s="34"/>
      <c r="E96" s="34"/>
      <c r="F96" s="34"/>
      <c r="G96" s="34"/>
      <c r="H96" s="34"/>
      <c r="I96" s="98"/>
      <c r="J96" s="73">
        <f>J149</f>
        <v>0</v>
      </c>
      <c r="K96" s="34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8" t="s">
        <v>101</v>
      </c>
    </row>
    <row r="97" spans="2:12" s="9" customFormat="1" ht="24.95" customHeight="1">
      <c r="B97" s="128"/>
      <c r="D97" s="129" t="s">
        <v>102</v>
      </c>
      <c r="E97" s="130"/>
      <c r="F97" s="130"/>
      <c r="G97" s="130"/>
      <c r="H97" s="130"/>
      <c r="I97" s="131"/>
      <c r="J97" s="132">
        <f>J150</f>
        <v>0</v>
      </c>
      <c r="L97" s="128"/>
    </row>
    <row r="98" spans="2:12" s="10" customFormat="1" ht="19.899999999999999" customHeight="1">
      <c r="B98" s="133"/>
      <c r="D98" s="134" t="s">
        <v>103</v>
      </c>
      <c r="E98" s="135"/>
      <c r="F98" s="135"/>
      <c r="G98" s="135"/>
      <c r="H98" s="135"/>
      <c r="I98" s="136"/>
      <c r="J98" s="137">
        <f>J151</f>
        <v>0</v>
      </c>
      <c r="L98" s="133"/>
    </row>
    <row r="99" spans="2:12" s="10" customFormat="1" ht="19.899999999999999" customHeight="1">
      <c r="B99" s="133"/>
      <c r="D99" s="134" t="s">
        <v>104</v>
      </c>
      <c r="E99" s="135"/>
      <c r="F99" s="135"/>
      <c r="G99" s="135"/>
      <c r="H99" s="135"/>
      <c r="I99" s="136"/>
      <c r="J99" s="137">
        <f>J190</f>
        <v>0</v>
      </c>
      <c r="L99" s="133"/>
    </row>
    <row r="100" spans="2:12" s="10" customFormat="1" ht="19.899999999999999" customHeight="1">
      <c r="B100" s="133"/>
      <c r="D100" s="134" t="s">
        <v>105</v>
      </c>
      <c r="E100" s="135"/>
      <c r="F100" s="135"/>
      <c r="G100" s="135"/>
      <c r="H100" s="135"/>
      <c r="I100" s="136"/>
      <c r="J100" s="137">
        <f>J405</f>
        <v>0</v>
      </c>
      <c r="L100" s="133"/>
    </row>
    <row r="101" spans="2:12" s="10" customFormat="1" ht="19.899999999999999" customHeight="1">
      <c r="B101" s="133"/>
      <c r="D101" s="134" t="s">
        <v>106</v>
      </c>
      <c r="E101" s="135"/>
      <c r="F101" s="135"/>
      <c r="G101" s="135"/>
      <c r="H101" s="135"/>
      <c r="I101" s="136"/>
      <c r="J101" s="137">
        <f>J540</f>
        <v>0</v>
      </c>
      <c r="L101" s="133"/>
    </row>
    <row r="102" spans="2:12" s="10" customFormat="1" ht="19.899999999999999" customHeight="1">
      <c r="B102" s="133"/>
      <c r="D102" s="134" t="s">
        <v>107</v>
      </c>
      <c r="E102" s="135"/>
      <c r="F102" s="135"/>
      <c r="G102" s="135"/>
      <c r="H102" s="135"/>
      <c r="I102" s="136"/>
      <c r="J102" s="137">
        <f>J546</f>
        <v>0</v>
      </c>
      <c r="L102" s="133"/>
    </row>
    <row r="103" spans="2:12" s="9" customFormat="1" ht="24.95" customHeight="1">
      <c r="B103" s="128"/>
      <c r="D103" s="129" t="s">
        <v>108</v>
      </c>
      <c r="E103" s="130"/>
      <c r="F103" s="130"/>
      <c r="G103" s="130"/>
      <c r="H103" s="130"/>
      <c r="I103" s="131"/>
      <c r="J103" s="132">
        <f>J548</f>
        <v>0</v>
      </c>
      <c r="L103" s="128"/>
    </row>
    <row r="104" spans="2:12" s="10" customFormat="1" ht="19.899999999999999" customHeight="1">
      <c r="B104" s="133"/>
      <c r="D104" s="134" t="s">
        <v>109</v>
      </c>
      <c r="E104" s="135"/>
      <c r="F104" s="135"/>
      <c r="G104" s="135"/>
      <c r="H104" s="135"/>
      <c r="I104" s="136"/>
      <c r="J104" s="137">
        <f>J549</f>
        <v>0</v>
      </c>
      <c r="L104" s="133"/>
    </row>
    <row r="105" spans="2:12" s="10" customFormat="1" ht="19.899999999999999" customHeight="1">
      <c r="B105" s="133"/>
      <c r="D105" s="134" t="s">
        <v>110</v>
      </c>
      <c r="E105" s="135"/>
      <c r="F105" s="135"/>
      <c r="G105" s="135"/>
      <c r="H105" s="135"/>
      <c r="I105" s="136"/>
      <c r="J105" s="137">
        <f>J566</f>
        <v>0</v>
      </c>
      <c r="L105" s="133"/>
    </row>
    <row r="106" spans="2:12" s="10" customFormat="1" ht="19.899999999999999" customHeight="1">
      <c r="B106" s="133"/>
      <c r="D106" s="134" t="s">
        <v>111</v>
      </c>
      <c r="E106" s="135"/>
      <c r="F106" s="135"/>
      <c r="G106" s="135"/>
      <c r="H106" s="135"/>
      <c r="I106" s="136"/>
      <c r="J106" s="137">
        <f>J575</f>
        <v>0</v>
      </c>
      <c r="L106" s="133"/>
    </row>
    <row r="107" spans="2:12" s="10" customFormat="1" ht="19.899999999999999" customHeight="1">
      <c r="B107" s="133"/>
      <c r="D107" s="134" t="s">
        <v>112</v>
      </c>
      <c r="E107" s="135"/>
      <c r="F107" s="135"/>
      <c r="G107" s="135"/>
      <c r="H107" s="135"/>
      <c r="I107" s="136"/>
      <c r="J107" s="137">
        <f>J589</f>
        <v>0</v>
      </c>
      <c r="L107" s="133"/>
    </row>
    <row r="108" spans="2:12" s="10" customFormat="1" ht="19.899999999999999" customHeight="1">
      <c r="B108" s="133"/>
      <c r="D108" s="134" t="s">
        <v>113</v>
      </c>
      <c r="E108" s="135"/>
      <c r="F108" s="135"/>
      <c r="G108" s="135"/>
      <c r="H108" s="135"/>
      <c r="I108" s="136"/>
      <c r="J108" s="137">
        <f>J605</f>
        <v>0</v>
      </c>
      <c r="L108" s="133"/>
    </row>
    <row r="109" spans="2:12" s="10" customFormat="1" ht="19.899999999999999" customHeight="1">
      <c r="B109" s="133"/>
      <c r="D109" s="134" t="s">
        <v>114</v>
      </c>
      <c r="E109" s="135"/>
      <c r="F109" s="135"/>
      <c r="G109" s="135"/>
      <c r="H109" s="135"/>
      <c r="I109" s="136"/>
      <c r="J109" s="137">
        <f>J616</f>
        <v>0</v>
      </c>
      <c r="L109" s="133"/>
    </row>
    <row r="110" spans="2:12" s="10" customFormat="1" ht="19.899999999999999" customHeight="1">
      <c r="B110" s="133"/>
      <c r="D110" s="134" t="s">
        <v>115</v>
      </c>
      <c r="E110" s="135"/>
      <c r="F110" s="135"/>
      <c r="G110" s="135"/>
      <c r="H110" s="135"/>
      <c r="I110" s="136"/>
      <c r="J110" s="137">
        <f>J641</f>
        <v>0</v>
      </c>
      <c r="L110" s="133"/>
    </row>
    <row r="111" spans="2:12" s="10" customFormat="1" ht="19.899999999999999" customHeight="1">
      <c r="B111" s="133"/>
      <c r="D111" s="134" t="s">
        <v>116</v>
      </c>
      <c r="E111" s="135"/>
      <c r="F111" s="135"/>
      <c r="G111" s="135"/>
      <c r="H111" s="135"/>
      <c r="I111" s="136"/>
      <c r="J111" s="137">
        <f>J646</f>
        <v>0</v>
      </c>
      <c r="L111" s="133"/>
    </row>
    <row r="112" spans="2:12" s="10" customFormat="1" ht="14.85" customHeight="1">
      <c r="B112" s="133"/>
      <c r="D112" s="134" t="s">
        <v>117</v>
      </c>
      <c r="E112" s="135"/>
      <c r="F112" s="135"/>
      <c r="G112" s="135"/>
      <c r="H112" s="135"/>
      <c r="I112" s="136"/>
      <c r="J112" s="137">
        <f>J647</f>
        <v>0</v>
      </c>
      <c r="L112" s="133"/>
    </row>
    <row r="113" spans="2:12" s="10" customFormat="1" ht="14.85" customHeight="1">
      <c r="B113" s="133"/>
      <c r="D113" s="134" t="s">
        <v>118</v>
      </c>
      <c r="E113" s="135"/>
      <c r="F113" s="135"/>
      <c r="G113" s="135"/>
      <c r="H113" s="135"/>
      <c r="I113" s="136"/>
      <c r="J113" s="137">
        <f>J650</f>
        <v>0</v>
      </c>
      <c r="L113" s="133"/>
    </row>
    <row r="114" spans="2:12" s="10" customFormat="1" ht="14.85" customHeight="1">
      <c r="B114" s="133"/>
      <c r="D114" s="134" t="s">
        <v>119</v>
      </c>
      <c r="E114" s="135"/>
      <c r="F114" s="135"/>
      <c r="G114" s="135"/>
      <c r="H114" s="135"/>
      <c r="I114" s="136"/>
      <c r="J114" s="137">
        <f>J660</f>
        <v>0</v>
      </c>
      <c r="L114" s="133"/>
    </row>
    <row r="115" spans="2:12" s="10" customFormat="1" ht="14.85" customHeight="1">
      <c r="B115" s="133"/>
      <c r="D115" s="134" t="s">
        <v>120</v>
      </c>
      <c r="E115" s="135"/>
      <c r="F115" s="135"/>
      <c r="G115" s="135"/>
      <c r="H115" s="135"/>
      <c r="I115" s="136"/>
      <c r="J115" s="137">
        <f>J664</f>
        <v>0</v>
      </c>
      <c r="L115" s="133"/>
    </row>
    <row r="116" spans="2:12" s="10" customFormat="1" ht="14.85" customHeight="1">
      <c r="B116" s="133"/>
      <c r="D116" s="134" t="s">
        <v>121</v>
      </c>
      <c r="E116" s="135"/>
      <c r="F116" s="135"/>
      <c r="G116" s="135"/>
      <c r="H116" s="135"/>
      <c r="I116" s="136"/>
      <c r="J116" s="137">
        <f>J673</f>
        <v>0</v>
      </c>
      <c r="L116" s="133"/>
    </row>
    <row r="117" spans="2:12" s="10" customFormat="1" ht="14.85" customHeight="1">
      <c r="B117" s="133"/>
      <c r="D117" s="134" t="s">
        <v>122</v>
      </c>
      <c r="E117" s="135"/>
      <c r="F117" s="135"/>
      <c r="G117" s="135"/>
      <c r="H117" s="135"/>
      <c r="I117" s="136"/>
      <c r="J117" s="137">
        <f>J676</f>
        <v>0</v>
      </c>
      <c r="L117" s="133"/>
    </row>
    <row r="118" spans="2:12" s="10" customFormat="1" ht="19.899999999999999" customHeight="1">
      <c r="B118" s="133"/>
      <c r="D118" s="134" t="s">
        <v>123</v>
      </c>
      <c r="E118" s="135"/>
      <c r="F118" s="135"/>
      <c r="G118" s="135"/>
      <c r="H118" s="135"/>
      <c r="I118" s="136"/>
      <c r="J118" s="137">
        <f>J684</f>
        <v>0</v>
      </c>
      <c r="L118" s="133"/>
    </row>
    <row r="119" spans="2:12" s="10" customFormat="1" ht="19.899999999999999" customHeight="1">
      <c r="B119" s="133"/>
      <c r="D119" s="134" t="s">
        <v>124</v>
      </c>
      <c r="E119" s="135"/>
      <c r="F119" s="135"/>
      <c r="G119" s="135"/>
      <c r="H119" s="135"/>
      <c r="I119" s="136"/>
      <c r="J119" s="137">
        <f>J687</f>
        <v>0</v>
      </c>
      <c r="L119" s="133"/>
    </row>
    <row r="120" spans="2:12" s="10" customFormat="1" ht="19.899999999999999" customHeight="1">
      <c r="B120" s="133"/>
      <c r="D120" s="134" t="s">
        <v>125</v>
      </c>
      <c r="E120" s="135"/>
      <c r="F120" s="135"/>
      <c r="G120" s="135"/>
      <c r="H120" s="135"/>
      <c r="I120" s="136"/>
      <c r="J120" s="137">
        <f>J712</f>
        <v>0</v>
      </c>
      <c r="L120" s="133"/>
    </row>
    <row r="121" spans="2:12" s="10" customFormat="1" ht="19.899999999999999" customHeight="1">
      <c r="B121" s="133"/>
      <c r="D121" s="134" t="s">
        <v>126</v>
      </c>
      <c r="E121" s="135"/>
      <c r="F121" s="135"/>
      <c r="G121" s="135"/>
      <c r="H121" s="135"/>
      <c r="I121" s="136"/>
      <c r="J121" s="137">
        <f>J739</f>
        <v>0</v>
      </c>
      <c r="L121" s="133"/>
    </row>
    <row r="122" spans="2:12" s="10" customFormat="1" ht="19.899999999999999" customHeight="1">
      <c r="B122" s="133"/>
      <c r="D122" s="134" t="s">
        <v>127</v>
      </c>
      <c r="E122" s="135"/>
      <c r="F122" s="135"/>
      <c r="G122" s="135"/>
      <c r="H122" s="135"/>
      <c r="I122" s="136"/>
      <c r="J122" s="137">
        <f>J747</f>
        <v>0</v>
      </c>
      <c r="L122" s="133"/>
    </row>
    <row r="123" spans="2:12" s="10" customFormat="1" ht="19.899999999999999" customHeight="1">
      <c r="B123" s="133"/>
      <c r="D123" s="134" t="s">
        <v>128</v>
      </c>
      <c r="E123" s="135"/>
      <c r="F123" s="135"/>
      <c r="G123" s="135"/>
      <c r="H123" s="135"/>
      <c r="I123" s="136"/>
      <c r="J123" s="137">
        <f>J814</f>
        <v>0</v>
      </c>
      <c r="L123" s="133"/>
    </row>
    <row r="124" spans="2:12" s="10" customFormat="1" ht="19.899999999999999" customHeight="1">
      <c r="B124" s="133"/>
      <c r="D124" s="134" t="s">
        <v>129</v>
      </c>
      <c r="E124" s="135"/>
      <c r="F124" s="135"/>
      <c r="G124" s="135"/>
      <c r="H124" s="135"/>
      <c r="I124" s="136"/>
      <c r="J124" s="137">
        <f>J841</f>
        <v>0</v>
      </c>
      <c r="L124" s="133"/>
    </row>
    <row r="125" spans="2:12" s="10" customFormat="1" ht="19.899999999999999" customHeight="1">
      <c r="B125" s="133"/>
      <c r="D125" s="134" t="s">
        <v>130</v>
      </c>
      <c r="E125" s="135"/>
      <c r="F125" s="135"/>
      <c r="G125" s="135"/>
      <c r="H125" s="135"/>
      <c r="I125" s="136"/>
      <c r="J125" s="137">
        <f>J844</f>
        <v>0</v>
      </c>
      <c r="L125" s="133"/>
    </row>
    <row r="126" spans="2:12" s="10" customFormat="1" ht="19.899999999999999" customHeight="1">
      <c r="B126" s="133"/>
      <c r="D126" s="134" t="s">
        <v>131</v>
      </c>
      <c r="E126" s="135"/>
      <c r="F126" s="135"/>
      <c r="G126" s="135"/>
      <c r="H126" s="135"/>
      <c r="I126" s="136"/>
      <c r="J126" s="137">
        <f>J889</f>
        <v>0</v>
      </c>
      <c r="L126" s="133"/>
    </row>
    <row r="127" spans="2:12" s="10" customFormat="1" ht="19.899999999999999" customHeight="1">
      <c r="B127" s="133"/>
      <c r="D127" s="134" t="s">
        <v>132</v>
      </c>
      <c r="E127" s="135"/>
      <c r="F127" s="135"/>
      <c r="G127" s="135"/>
      <c r="H127" s="135"/>
      <c r="I127" s="136"/>
      <c r="J127" s="137">
        <f>J903</f>
        <v>0</v>
      </c>
      <c r="L127" s="133"/>
    </row>
    <row r="128" spans="2:12" s="9" customFormat="1" ht="24.95" customHeight="1">
      <c r="B128" s="128"/>
      <c r="D128" s="129" t="s">
        <v>133</v>
      </c>
      <c r="E128" s="130"/>
      <c r="F128" s="130"/>
      <c r="G128" s="130"/>
      <c r="H128" s="130"/>
      <c r="I128" s="131"/>
      <c r="J128" s="132">
        <f>J1025</f>
        <v>0</v>
      </c>
      <c r="L128" s="128"/>
    </row>
    <row r="129" spans="1:31" s="10" customFormat="1" ht="19.899999999999999" customHeight="1">
      <c r="B129" s="133"/>
      <c r="D129" s="134" t="s">
        <v>134</v>
      </c>
      <c r="E129" s="135"/>
      <c r="F129" s="135"/>
      <c r="G129" s="135"/>
      <c r="H129" s="135"/>
      <c r="I129" s="136"/>
      <c r="J129" s="137">
        <f>J1026</f>
        <v>0</v>
      </c>
      <c r="L129" s="133"/>
    </row>
    <row r="130" spans="1:31" s="2" customFormat="1" ht="21.75" customHeight="1">
      <c r="A130" s="34"/>
      <c r="B130" s="35"/>
      <c r="C130" s="34"/>
      <c r="D130" s="34"/>
      <c r="E130" s="34"/>
      <c r="F130" s="34"/>
      <c r="G130" s="34"/>
      <c r="H130" s="34"/>
      <c r="I130" s="98"/>
      <c r="J130" s="34"/>
      <c r="K130" s="34"/>
      <c r="L130" s="4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>
      <c r="A131" s="34"/>
      <c r="B131" s="49"/>
      <c r="C131" s="50"/>
      <c r="D131" s="50"/>
      <c r="E131" s="50"/>
      <c r="F131" s="50"/>
      <c r="G131" s="50"/>
      <c r="H131" s="50"/>
      <c r="I131" s="122"/>
      <c r="J131" s="50"/>
      <c r="K131" s="50"/>
      <c r="L131" s="4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pans="1:31" s="2" customFormat="1" ht="6.95" customHeight="1">
      <c r="A135" s="34"/>
      <c r="B135" s="51"/>
      <c r="C135" s="52"/>
      <c r="D135" s="52"/>
      <c r="E135" s="52"/>
      <c r="F135" s="52"/>
      <c r="G135" s="52"/>
      <c r="H135" s="52"/>
      <c r="I135" s="123"/>
      <c r="J135" s="52"/>
      <c r="K135" s="52"/>
      <c r="L135" s="4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4.95" customHeight="1">
      <c r="A136" s="34"/>
      <c r="B136" s="35"/>
      <c r="C136" s="22" t="s">
        <v>135</v>
      </c>
      <c r="D136" s="34"/>
      <c r="E136" s="34"/>
      <c r="F136" s="34"/>
      <c r="G136" s="34"/>
      <c r="H136" s="34"/>
      <c r="I136" s="98"/>
      <c r="J136" s="34"/>
      <c r="K136" s="34"/>
      <c r="L136" s="4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6.95" customHeight="1">
      <c r="A137" s="34"/>
      <c r="B137" s="35"/>
      <c r="C137" s="34"/>
      <c r="D137" s="34"/>
      <c r="E137" s="34"/>
      <c r="F137" s="34"/>
      <c r="G137" s="34"/>
      <c r="H137" s="34"/>
      <c r="I137" s="98"/>
      <c r="J137" s="34"/>
      <c r="K137" s="34"/>
      <c r="L137" s="4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>
      <c r="A138" s="34"/>
      <c r="B138" s="35"/>
      <c r="C138" s="28" t="s">
        <v>16</v>
      </c>
      <c r="D138" s="34"/>
      <c r="E138" s="34"/>
      <c r="F138" s="34"/>
      <c r="G138" s="34"/>
      <c r="H138" s="34"/>
      <c r="I138" s="98"/>
      <c r="J138" s="34"/>
      <c r="K138" s="34"/>
      <c r="L138" s="4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23.25" customHeight="1">
      <c r="A139" s="34"/>
      <c r="B139" s="35"/>
      <c r="C139" s="34"/>
      <c r="D139" s="34"/>
      <c r="E139" s="272" t="str">
        <f>E7</f>
        <v>Vítězná 530/11, Praha 5, sloučení, udžovací práce a stavební úpravy bytu č.09 a 10 ve 3.NP</v>
      </c>
      <c r="F139" s="273"/>
      <c r="G139" s="273"/>
      <c r="H139" s="273"/>
      <c r="I139" s="98"/>
      <c r="J139" s="34"/>
      <c r="K139" s="34"/>
      <c r="L139" s="4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12" customHeight="1">
      <c r="A140" s="34"/>
      <c r="B140" s="35"/>
      <c r="C140" s="28" t="s">
        <v>95</v>
      </c>
      <c r="D140" s="34"/>
      <c r="E140" s="34"/>
      <c r="F140" s="34"/>
      <c r="G140" s="34"/>
      <c r="H140" s="34"/>
      <c r="I140" s="98"/>
      <c r="J140" s="34"/>
      <c r="K140" s="34"/>
      <c r="L140" s="4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24.75" customHeight="1">
      <c r="A141" s="34"/>
      <c r="B141" s="35"/>
      <c r="C141" s="34"/>
      <c r="D141" s="34"/>
      <c r="E141" s="244" t="str">
        <f>E9</f>
        <v>Oprava - udžovací práce a stavební úpravy bytu č.09 a 10 ve 3.NP</v>
      </c>
      <c r="F141" s="271"/>
      <c r="G141" s="271"/>
      <c r="H141" s="271"/>
      <c r="I141" s="98"/>
      <c r="J141" s="34"/>
      <c r="K141" s="34"/>
      <c r="L141" s="4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6.95" customHeight="1">
      <c r="A142" s="34"/>
      <c r="B142" s="35"/>
      <c r="C142" s="34"/>
      <c r="D142" s="34"/>
      <c r="E142" s="34"/>
      <c r="F142" s="34"/>
      <c r="G142" s="34"/>
      <c r="H142" s="34"/>
      <c r="I142" s="98"/>
      <c r="J142" s="34"/>
      <c r="K142" s="34"/>
      <c r="L142" s="4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2" customHeight="1">
      <c r="A143" s="34"/>
      <c r="B143" s="35"/>
      <c r="C143" s="28" t="s">
        <v>21</v>
      </c>
      <c r="D143" s="34"/>
      <c r="E143" s="34"/>
      <c r="F143" s="26" t="str">
        <f>F12</f>
        <v>Vítězná 530/11, Praha 5</v>
      </c>
      <c r="G143" s="34"/>
      <c r="H143" s="34"/>
      <c r="I143" s="99" t="s">
        <v>23</v>
      </c>
      <c r="J143" s="57" t="str">
        <f>IF(J12="","",J12)</f>
        <v>23. 4. 2020</v>
      </c>
      <c r="K143" s="34"/>
      <c r="L143" s="4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4"/>
      <c r="D144" s="34"/>
      <c r="E144" s="34"/>
      <c r="F144" s="34"/>
      <c r="G144" s="34"/>
      <c r="H144" s="34"/>
      <c r="I144" s="98"/>
      <c r="J144" s="34"/>
      <c r="K144" s="34"/>
      <c r="L144" s="4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25.7" customHeight="1">
      <c r="A145" s="34"/>
      <c r="B145" s="35"/>
      <c r="C145" s="28" t="s">
        <v>27</v>
      </c>
      <c r="D145" s="34"/>
      <c r="E145" s="34"/>
      <c r="F145" s="26" t="str">
        <f>E15</f>
        <v xml:space="preserve"> </v>
      </c>
      <c r="G145" s="34"/>
      <c r="H145" s="34"/>
      <c r="I145" s="99" t="s">
        <v>33</v>
      </c>
      <c r="J145" s="32" t="str">
        <f>E21</f>
        <v>PATA&amp;FRYDECKÝ architekti s.r.o</v>
      </c>
      <c r="K145" s="34"/>
      <c r="L145" s="4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15.2" customHeight="1">
      <c r="A146" s="34"/>
      <c r="B146" s="35"/>
      <c r="C146" s="28" t="s">
        <v>31</v>
      </c>
      <c r="D146" s="34"/>
      <c r="E146" s="34"/>
      <c r="F146" s="26" t="str">
        <f>IF(E18="","",E18)</f>
        <v>Vyplň údaj</v>
      </c>
      <c r="G146" s="34"/>
      <c r="H146" s="34"/>
      <c r="I146" s="99" t="s">
        <v>36</v>
      </c>
      <c r="J146" s="32" t="str">
        <f>E24</f>
        <v xml:space="preserve"> </v>
      </c>
      <c r="K146" s="34"/>
      <c r="L146" s="4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0.35" customHeight="1">
      <c r="A147" s="34"/>
      <c r="B147" s="35"/>
      <c r="C147" s="34"/>
      <c r="D147" s="34"/>
      <c r="E147" s="34"/>
      <c r="F147" s="34"/>
      <c r="G147" s="34"/>
      <c r="H147" s="34"/>
      <c r="I147" s="98"/>
      <c r="J147" s="34"/>
      <c r="K147" s="34"/>
      <c r="L147" s="4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11" customFormat="1" ht="29.25" customHeight="1">
      <c r="A148" s="138"/>
      <c r="B148" s="139"/>
      <c r="C148" s="140" t="s">
        <v>136</v>
      </c>
      <c r="D148" s="141" t="s">
        <v>63</v>
      </c>
      <c r="E148" s="141" t="s">
        <v>59</v>
      </c>
      <c r="F148" s="141" t="s">
        <v>60</v>
      </c>
      <c r="G148" s="141" t="s">
        <v>137</v>
      </c>
      <c r="H148" s="141" t="s">
        <v>138</v>
      </c>
      <c r="I148" s="142" t="s">
        <v>139</v>
      </c>
      <c r="J148" s="143" t="s">
        <v>99</v>
      </c>
      <c r="K148" s="144" t="s">
        <v>140</v>
      </c>
      <c r="L148" s="145"/>
      <c r="M148" s="64" t="s">
        <v>1</v>
      </c>
      <c r="N148" s="65" t="s">
        <v>42</v>
      </c>
      <c r="O148" s="65" t="s">
        <v>141</v>
      </c>
      <c r="P148" s="65" t="s">
        <v>142</v>
      </c>
      <c r="Q148" s="65" t="s">
        <v>143</v>
      </c>
      <c r="R148" s="65" t="s">
        <v>144</v>
      </c>
      <c r="S148" s="65" t="s">
        <v>145</v>
      </c>
      <c r="T148" s="66" t="s">
        <v>146</v>
      </c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</row>
    <row r="149" spans="1:65" s="2" customFormat="1" ht="22.9" customHeight="1">
      <c r="A149" s="34"/>
      <c r="B149" s="35"/>
      <c r="C149" s="71" t="s">
        <v>147</v>
      </c>
      <c r="D149" s="34"/>
      <c r="E149" s="34"/>
      <c r="F149" s="34"/>
      <c r="G149" s="34"/>
      <c r="H149" s="34"/>
      <c r="I149" s="98"/>
      <c r="J149" s="146">
        <f>BK149</f>
        <v>0</v>
      </c>
      <c r="K149" s="34"/>
      <c r="L149" s="35"/>
      <c r="M149" s="67"/>
      <c r="N149" s="58"/>
      <c r="O149" s="68"/>
      <c r="P149" s="147">
        <f>P150+P548+P1025</f>
        <v>0</v>
      </c>
      <c r="Q149" s="68"/>
      <c r="R149" s="147">
        <f>R150+R548+R1025</f>
        <v>31.88766867</v>
      </c>
      <c r="S149" s="68"/>
      <c r="T149" s="148">
        <f>T150+T548+T1025</f>
        <v>32.87981722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8" t="s">
        <v>77</v>
      </c>
      <c r="AU149" s="18" t="s">
        <v>101</v>
      </c>
      <c r="BK149" s="149">
        <f>BK150+BK548+BK1025</f>
        <v>0</v>
      </c>
    </row>
    <row r="150" spans="1:65" s="12" customFormat="1" ht="25.9" customHeight="1">
      <c r="B150" s="150"/>
      <c r="D150" s="151" t="s">
        <v>77</v>
      </c>
      <c r="E150" s="152" t="s">
        <v>148</v>
      </c>
      <c r="F150" s="152" t="s">
        <v>149</v>
      </c>
      <c r="I150" s="153"/>
      <c r="J150" s="154">
        <f>BK150</f>
        <v>0</v>
      </c>
      <c r="L150" s="150"/>
      <c r="M150" s="155"/>
      <c r="N150" s="156"/>
      <c r="O150" s="156"/>
      <c r="P150" s="157">
        <f>P151+P190+P405+P540+P546</f>
        <v>0</v>
      </c>
      <c r="Q150" s="156"/>
      <c r="R150" s="157">
        <f>R151+R190+R405+R540+R546</f>
        <v>18.370135529999999</v>
      </c>
      <c r="S150" s="156"/>
      <c r="T150" s="158">
        <f>T151+T190+T405+T540+T546</f>
        <v>25.126386500000002</v>
      </c>
      <c r="AR150" s="151" t="s">
        <v>86</v>
      </c>
      <c r="AT150" s="159" t="s">
        <v>77</v>
      </c>
      <c r="AU150" s="159" t="s">
        <v>78</v>
      </c>
      <c r="AY150" s="151" t="s">
        <v>150</v>
      </c>
      <c r="BK150" s="160">
        <f>BK151+BK190+BK405+BK540+BK546</f>
        <v>0</v>
      </c>
    </row>
    <row r="151" spans="1:65" s="12" customFormat="1" ht="22.9" customHeight="1">
      <c r="B151" s="150"/>
      <c r="D151" s="151" t="s">
        <v>77</v>
      </c>
      <c r="E151" s="161" t="s">
        <v>151</v>
      </c>
      <c r="F151" s="161" t="s">
        <v>152</v>
      </c>
      <c r="I151" s="153"/>
      <c r="J151" s="162">
        <f>BK151</f>
        <v>0</v>
      </c>
      <c r="L151" s="150"/>
      <c r="M151" s="155"/>
      <c r="N151" s="156"/>
      <c r="O151" s="156"/>
      <c r="P151" s="157">
        <f>SUM(P152:P189)</f>
        <v>0</v>
      </c>
      <c r="Q151" s="156"/>
      <c r="R151" s="157">
        <f>SUM(R152:R189)</f>
        <v>2.0700287800000003</v>
      </c>
      <c r="S151" s="156"/>
      <c r="T151" s="158">
        <f>SUM(T152:T189)</f>
        <v>0</v>
      </c>
      <c r="AR151" s="151" t="s">
        <v>86</v>
      </c>
      <c r="AT151" s="159" t="s">
        <v>77</v>
      </c>
      <c r="AU151" s="159" t="s">
        <v>86</v>
      </c>
      <c r="AY151" s="151" t="s">
        <v>150</v>
      </c>
      <c r="BK151" s="160">
        <f>SUM(BK152:BK189)</f>
        <v>0</v>
      </c>
    </row>
    <row r="152" spans="1:65" s="2" customFormat="1" ht="21.75" customHeight="1">
      <c r="A152" s="34"/>
      <c r="B152" s="163"/>
      <c r="C152" s="164" t="s">
        <v>86</v>
      </c>
      <c r="D152" s="164" t="s">
        <v>153</v>
      </c>
      <c r="E152" s="165" t="s">
        <v>154</v>
      </c>
      <c r="F152" s="166" t="s">
        <v>155</v>
      </c>
      <c r="G152" s="167" t="s">
        <v>156</v>
      </c>
      <c r="H152" s="168">
        <v>1</v>
      </c>
      <c r="I152" s="169"/>
      <c r="J152" s="170">
        <f>ROUND(I152*H152,2)</f>
        <v>0</v>
      </c>
      <c r="K152" s="171"/>
      <c r="L152" s="35"/>
      <c r="M152" s="172" t="s">
        <v>1</v>
      </c>
      <c r="N152" s="173" t="s">
        <v>44</v>
      </c>
      <c r="O152" s="60"/>
      <c r="P152" s="174">
        <f>O152*H152</f>
        <v>0</v>
      </c>
      <c r="Q152" s="174">
        <v>0.28977000000000003</v>
      </c>
      <c r="R152" s="174">
        <f>Q152*H152</f>
        <v>0.28977000000000003</v>
      </c>
      <c r="S152" s="174">
        <v>0</v>
      </c>
      <c r="T152" s="17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6" t="s">
        <v>157</v>
      </c>
      <c r="AT152" s="176" t="s">
        <v>153</v>
      </c>
      <c r="AU152" s="176" t="s">
        <v>158</v>
      </c>
      <c r="AY152" s="18" t="s">
        <v>150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8" t="s">
        <v>158</v>
      </c>
      <c r="BK152" s="177">
        <f>ROUND(I152*H152,2)</f>
        <v>0</v>
      </c>
      <c r="BL152" s="18" t="s">
        <v>157</v>
      </c>
      <c r="BM152" s="176" t="s">
        <v>159</v>
      </c>
    </row>
    <row r="153" spans="1:65" s="13" customFormat="1">
      <c r="B153" s="178"/>
      <c r="D153" s="179" t="s">
        <v>160</v>
      </c>
      <c r="E153" s="180" t="s">
        <v>1</v>
      </c>
      <c r="F153" s="181" t="s">
        <v>161</v>
      </c>
      <c r="H153" s="182">
        <v>1</v>
      </c>
      <c r="I153" s="183"/>
      <c r="L153" s="178"/>
      <c r="M153" s="184"/>
      <c r="N153" s="185"/>
      <c r="O153" s="185"/>
      <c r="P153" s="185"/>
      <c r="Q153" s="185"/>
      <c r="R153" s="185"/>
      <c r="S153" s="185"/>
      <c r="T153" s="186"/>
      <c r="AT153" s="180" t="s">
        <v>160</v>
      </c>
      <c r="AU153" s="180" t="s">
        <v>158</v>
      </c>
      <c r="AV153" s="13" t="s">
        <v>158</v>
      </c>
      <c r="AW153" s="13" t="s">
        <v>35</v>
      </c>
      <c r="AX153" s="13" t="s">
        <v>86</v>
      </c>
      <c r="AY153" s="180" t="s">
        <v>150</v>
      </c>
    </row>
    <row r="154" spans="1:65" s="2" customFormat="1" ht="21.75" customHeight="1">
      <c r="A154" s="34"/>
      <c r="B154" s="163"/>
      <c r="C154" s="164" t="s">
        <v>158</v>
      </c>
      <c r="D154" s="164" t="s">
        <v>153</v>
      </c>
      <c r="E154" s="165" t="s">
        <v>162</v>
      </c>
      <c r="F154" s="166" t="s">
        <v>163</v>
      </c>
      <c r="G154" s="167" t="s">
        <v>156</v>
      </c>
      <c r="H154" s="168">
        <v>5</v>
      </c>
      <c r="I154" s="169"/>
      <c r="J154" s="170">
        <f>ROUND(I154*H154,2)</f>
        <v>0</v>
      </c>
      <c r="K154" s="171"/>
      <c r="L154" s="35"/>
      <c r="M154" s="172" t="s">
        <v>1</v>
      </c>
      <c r="N154" s="173" t="s">
        <v>44</v>
      </c>
      <c r="O154" s="60"/>
      <c r="P154" s="174">
        <f>O154*H154</f>
        <v>0</v>
      </c>
      <c r="Q154" s="174">
        <v>1.2619999999999999E-2</v>
      </c>
      <c r="R154" s="174">
        <f>Q154*H154</f>
        <v>6.3099999999999989E-2</v>
      </c>
      <c r="S154" s="174">
        <v>0</v>
      </c>
      <c r="T154" s="17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6" t="s">
        <v>157</v>
      </c>
      <c r="AT154" s="176" t="s">
        <v>153</v>
      </c>
      <c r="AU154" s="176" t="s">
        <v>158</v>
      </c>
      <c r="AY154" s="18" t="s">
        <v>150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8" t="s">
        <v>158</v>
      </c>
      <c r="BK154" s="177">
        <f>ROUND(I154*H154,2)</f>
        <v>0</v>
      </c>
      <c r="BL154" s="18" t="s">
        <v>157</v>
      </c>
      <c r="BM154" s="176" t="s">
        <v>164</v>
      </c>
    </row>
    <row r="155" spans="1:65" s="13" customFormat="1">
      <c r="B155" s="178"/>
      <c r="D155" s="179" t="s">
        <v>160</v>
      </c>
      <c r="E155" s="180" t="s">
        <v>1</v>
      </c>
      <c r="F155" s="181" t="s">
        <v>165</v>
      </c>
      <c r="H155" s="182">
        <v>5</v>
      </c>
      <c r="I155" s="183"/>
      <c r="L155" s="178"/>
      <c r="M155" s="184"/>
      <c r="N155" s="185"/>
      <c r="O155" s="185"/>
      <c r="P155" s="185"/>
      <c r="Q155" s="185"/>
      <c r="R155" s="185"/>
      <c r="S155" s="185"/>
      <c r="T155" s="186"/>
      <c r="AT155" s="180" t="s">
        <v>160</v>
      </c>
      <c r="AU155" s="180" t="s">
        <v>158</v>
      </c>
      <c r="AV155" s="13" t="s">
        <v>158</v>
      </c>
      <c r="AW155" s="13" t="s">
        <v>35</v>
      </c>
      <c r="AX155" s="13" t="s">
        <v>86</v>
      </c>
      <c r="AY155" s="180" t="s">
        <v>150</v>
      </c>
    </row>
    <row r="156" spans="1:65" s="2" customFormat="1" ht="21.75" customHeight="1">
      <c r="A156" s="34"/>
      <c r="B156" s="163"/>
      <c r="C156" s="164" t="s">
        <v>151</v>
      </c>
      <c r="D156" s="164" t="s">
        <v>153</v>
      </c>
      <c r="E156" s="165" t="s">
        <v>166</v>
      </c>
      <c r="F156" s="166" t="s">
        <v>167</v>
      </c>
      <c r="G156" s="167" t="s">
        <v>156</v>
      </c>
      <c r="H156" s="168">
        <v>6</v>
      </c>
      <c r="I156" s="169"/>
      <c r="J156" s="170">
        <f>ROUND(I156*H156,2)</f>
        <v>0</v>
      </c>
      <c r="K156" s="171"/>
      <c r="L156" s="35"/>
      <c r="M156" s="172" t="s">
        <v>1</v>
      </c>
      <c r="N156" s="173" t="s">
        <v>44</v>
      </c>
      <c r="O156" s="60"/>
      <c r="P156" s="174">
        <f>O156*H156</f>
        <v>0</v>
      </c>
      <c r="Q156" s="174">
        <v>4.8430000000000001E-2</v>
      </c>
      <c r="R156" s="174">
        <f>Q156*H156</f>
        <v>0.29058</v>
      </c>
      <c r="S156" s="174">
        <v>0</v>
      </c>
      <c r="T156" s="17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6" t="s">
        <v>157</v>
      </c>
      <c r="AT156" s="176" t="s">
        <v>153</v>
      </c>
      <c r="AU156" s="176" t="s">
        <v>158</v>
      </c>
      <c r="AY156" s="18" t="s">
        <v>150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8" t="s">
        <v>158</v>
      </c>
      <c r="BK156" s="177">
        <f>ROUND(I156*H156,2)</f>
        <v>0</v>
      </c>
      <c r="BL156" s="18" t="s">
        <v>157</v>
      </c>
      <c r="BM156" s="176" t="s">
        <v>168</v>
      </c>
    </row>
    <row r="157" spans="1:65" s="13" customFormat="1">
      <c r="B157" s="178"/>
      <c r="D157" s="179" t="s">
        <v>160</v>
      </c>
      <c r="E157" s="180" t="s">
        <v>1</v>
      </c>
      <c r="F157" s="181" t="s">
        <v>169</v>
      </c>
      <c r="H157" s="182">
        <v>1</v>
      </c>
      <c r="I157" s="183"/>
      <c r="L157" s="178"/>
      <c r="M157" s="184"/>
      <c r="N157" s="185"/>
      <c r="O157" s="185"/>
      <c r="P157" s="185"/>
      <c r="Q157" s="185"/>
      <c r="R157" s="185"/>
      <c r="S157" s="185"/>
      <c r="T157" s="186"/>
      <c r="AT157" s="180" t="s">
        <v>160</v>
      </c>
      <c r="AU157" s="180" t="s">
        <v>158</v>
      </c>
      <c r="AV157" s="13" t="s">
        <v>158</v>
      </c>
      <c r="AW157" s="13" t="s">
        <v>35</v>
      </c>
      <c r="AX157" s="13" t="s">
        <v>78</v>
      </c>
      <c r="AY157" s="180" t="s">
        <v>150</v>
      </c>
    </row>
    <row r="158" spans="1:65" s="13" customFormat="1">
      <c r="B158" s="178"/>
      <c r="D158" s="179" t="s">
        <v>160</v>
      </c>
      <c r="E158" s="180" t="s">
        <v>1</v>
      </c>
      <c r="F158" s="181" t="s">
        <v>170</v>
      </c>
      <c r="H158" s="182">
        <v>1</v>
      </c>
      <c r="I158" s="183"/>
      <c r="L158" s="178"/>
      <c r="M158" s="184"/>
      <c r="N158" s="185"/>
      <c r="O158" s="185"/>
      <c r="P158" s="185"/>
      <c r="Q158" s="185"/>
      <c r="R158" s="185"/>
      <c r="S158" s="185"/>
      <c r="T158" s="186"/>
      <c r="AT158" s="180" t="s">
        <v>160</v>
      </c>
      <c r="AU158" s="180" t="s">
        <v>158</v>
      </c>
      <c r="AV158" s="13" t="s">
        <v>158</v>
      </c>
      <c r="AW158" s="13" t="s">
        <v>35</v>
      </c>
      <c r="AX158" s="13" t="s">
        <v>78</v>
      </c>
      <c r="AY158" s="180" t="s">
        <v>150</v>
      </c>
    </row>
    <row r="159" spans="1:65" s="13" customFormat="1">
      <c r="B159" s="178"/>
      <c r="D159" s="179" t="s">
        <v>160</v>
      </c>
      <c r="E159" s="180" t="s">
        <v>1</v>
      </c>
      <c r="F159" s="181" t="s">
        <v>171</v>
      </c>
      <c r="H159" s="182">
        <v>1</v>
      </c>
      <c r="I159" s="183"/>
      <c r="L159" s="178"/>
      <c r="M159" s="184"/>
      <c r="N159" s="185"/>
      <c r="O159" s="185"/>
      <c r="P159" s="185"/>
      <c r="Q159" s="185"/>
      <c r="R159" s="185"/>
      <c r="S159" s="185"/>
      <c r="T159" s="186"/>
      <c r="AT159" s="180" t="s">
        <v>160</v>
      </c>
      <c r="AU159" s="180" t="s">
        <v>158</v>
      </c>
      <c r="AV159" s="13" t="s">
        <v>158</v>
      </c>
      <c r="AW159" s="13" t="s">
        <v>35</v>
      </c>
      <c r="AX159" s="13" t="s">
        <v>78</v>
      </c>
      <c r="AY159" s="180" t="s">
        <v>150</v>
      </c>
    </row>
    <row r="160" spans="1:65" s="13" customFormat="1">
      <c r="B160" s="178"/>
      <c r="D160" s="179" t="s">
        <v>160</v>
      </c>
      <c r="E160" s="180" t="s">
        <v>1</v>
      </c>
      <c r="F160" s="181" t="s">
        <v>172</v>
      </c>
      <c r="H160" s="182">
        <v>2</v>
      </c>
      <c r="I160" s="183"/>
      <c r="L160" s="178"/>
      <c r="M160" s="184"/>
      <c r="N160" s="185"/>
      <c r="O160" s="185"/>
      <c r="P160" s="185"/>
      <c r="Q160" s="185"/>
      <c r="R160" s="185"/>
      <c r="S160" s="185"/>
      <c r="T160" s="186"/>
      <c r="AT160" s="180" t="s">
        <v>160</v>
      </c>
      <c r="AU160" s="180" t="s">
        <v>158</v>
      </c>
      <c r="AV160" s="13" t="s">
        <v>158</v>
      </c>
      <c r="AW160" s="13" t="s">
        <v>35</v>
      </c>
      <c r="AX160" s="13" t="s">
        <v>78</v>
      </c>
      <c r="AY160" s="180" t="s">
        <v>150</v>
      </c>
    </row>
    <row r="161" spans="1:65" s="13" customFormat="1">
      <c r="B161" s="178"/>
      <c r="D161" s="179" t="s">
        <v>160</v>
      </c>
      <c r="E161" s="180" t="s">
        <v>1</v>
      </c>
      <c r="F161" s="181" t="s">
        <v>173</v>
      </c>
      <c r="H161" s="182">
        <v>1</v>
      </c>
      <c r="I161" s="183"/>
      <c r="L161" s="178"/>
      <c r="M161" s="184"/>
      <c r="N161" s="185"/>
      <c r="O161" s="185"/>
      <c r="P161" s="185"/>
      <c r="Q161" s="185"/>
      <c r="R161" s="185"/>
      <c r="S161" s="185"/>
      <c r="T161" s="186"/>
      <c r="AT161" s="180" t="s">
        <v>160</v>
      </c>
      <c r="AU161" s="180" t="s">
        <v>158</v>
      </c>
      <c r="AV161" s="13" t="s">
        <v>158</v>
      </c>
      <c r="AW161" s="13" t="s">
        <v>35</v>
      </c>
      <c r="AX161" s="13" t="s">
        <v>78</v>
      </c>
      <c r="AY161" s="180" t="s">
        <v>150</v>
      </c>
    </row>
    <row r="162" spans="1:65" s="14" customFormat="1">
      <c r="B162" s="187"/>
      <c r="D162" s="179" t="s">
        <v>160</v>
      </c>
      <c r="E162" s="188" t="s">
        <v>1</v>
      </c>
      <c r="F162" s="189" t="s">
        <v>174</v>
      </c>
      <c r="H162" s="190">
        <v>6</v>
      </c>
      <c r="I162" s="191"/>
      <c r="L162" s="187"/>
      <c r="M162" s="192"/>
      <c r="N162" s="193"/>
      <c r="O162" s="193"/>
      <c r="P162" s="193"/>
      <c r="Q162" s="193"/>
      <c r="R162" s="193"/>
      <c r="S162" s="193"/>
      <c r="T162" s="194"/>
      <c r="AT162" s="188" t="s">
        <v>160</v>
      </c>
      <c r="AU162" s="188" t="s">
        <v>158</v>
      </c>
      <c r="AV162" s="14" t="s">
        <v>157</v>
      </c>
      <c r="AW162" s="14" t="s">
        <v>35</v>
      </c>
      <c r="AX162" s="14" t="s">
        <v>86</v>
      </c>
      <c r="AY162" s="188" t="s">
        <v>150</v>
      </c>
    </row>
    <row r="163" spans="1:65" s="2" customFormat="1" ht="21.75" customHeight="1">
      <c r="A163" s="34"/>
      <c r="B163" s="163"/>
      <c r="C163" s="164" t="s">
        <v>157</v>
      </c>
      <c r="D163" s="164" t="s">
        <v>153</v>
      </c>
      <c r="E163" s="165" t="s">
        <v>175</v>
      </c>
      <c r="F163" s="166" t="s">
        <v>176</v>
      </c>
      <c r="G163" s="167" t="s">
        <v>177</v>
      </c>
      <c r="H163" s="168">
        <v>2.9000000000000001E-2</v>
      </c>
      <c r="I163" s="169"/>
      <c r="J163" s="170">
        <f>ROUND(I163*H163,2)</f>
        <v>0</v>
      </c>
      <c r="K163" s="171"/>
      <c r="L163" s="35"/>
      <c r="M163" s="172" t="s">
        <v>1</v>
      </c>
      <c r="N163" s="173" t="s">
        <v>44</v>
      </c>
      <c r="O163" s="60"/>
      <c r="P163" s="174">
        <f>O163*H163</f>
        <v>0</v>
      </c>
      <c r="Q163" s="174">
        <v>1.0900000000000001</v>
      </c>
      <c r="R163" s="174">
        <f>Q163*H163</f>
        <v>3.1610000000000006E-2</v>
      </c>
      <c r="S163" s="174">
        <v>0</v>
      </c>
      <c r="T163" s="17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6" t="s">
        <v>157</v>
      </c>
      <c r="AT163" s="176" t="s">
        <v>153</v>
      </c>
      <c r="AU163" s="176" t="s">
        <v>158</v>
      </c>
      <c r="AY163" s="18" t="s">
        <v>150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8" t="s">
        <v>158</v>
      </c>
      <c r="BK163" s="177">
        <f>ROUND(I163*H163,2)</f>
        <v>0</v>
      </c>
      <c r="BL163" s="18" t="s">
        <v>157</v>
      </c>
      <c r="BM163" s="176" t="s">
        <v>178</v>
      </c>
    </row>
    <row r="164" spans="1:65" s="13" customFormat="1">
      <c r="B164" s="178"/>
      <c r="D164" s="179" t="s">
        <v>160</v>
      </c>
      <c r="E164" s="180" t="s">
        <v>1</v>
      </c>
      <c r="F164" s="181" t="s">
        <v>179</v>
      </c>
      <c r="H164" s="182">
        <v>1.7000000000000001E-2</v>
      </c>
      <c r="I164" s="183"/>
      <c r="L164" s="178"/>
      <c r="M164" s="184"/>
      <c r="N164" s="185"/>
      <c r="O164" s="185"/>
      <c r="P164" s="185"/>
      <c r="Q164" s="185"/>
      <c r="R164" s="185"/>
      <c r="S164" s="185"/>
      <c r="T164" s="186"/>
      <c r="AT164" s="180" t="s">
        <v>160</v>
      </c>
      <c r="AU164" s="180" t="s">
        <v>158</v>
      </c>
      <c r="AV164" s="13" t="s">
        <v>158</v>
      </c>
      <c r="AW164" s="13" t="s">
        <v>35</v>
      </c>
      <c r="AX164" s="13" t="s">
        <v>78</v>
      </c>
      <c r="AY164" s="180" t="s">
        <v>150</v>
      </c>
    </row>
    <row r="165" spans="1:65" s="13" customFormat="1">
      <c r="B165" s="178"/>
      <c r="D165" s="179" t="s">
        <v>160</v>
      </c>
      <c r="E165" s="180" t="s">
        <v>1</v>
      </c>
      <c r="F165" s="181" t="s">
        <v>180</v>
      </c>
      <c r="H165" s="182">
        <v>8.0000000000000002E-3</v>
      </c>
      <c r="I165" s="183"/>
      <c r="L165" s="178"/>
      <c r="M165" s="184"/>
      <c r="N165" s="185"/>
      <c r="O165" s="185"/>
      <c r="P165" s="185"/>
      <c r="Q165" s="185"/>
      <c r="R165" s="185"/>
      <c r="S165" s="185"/>
      <c r="T165" s="186"/>
      <c r="AT165" s="180" t="s">
        <v>160</v>
      </c>
      <c r="AU165" s="180" t="s">
        <v>158</v>
      </c>
      <c r="AV165" s="13" t="s">
        <v>158</v>
      </c>
      <c r="AW165" s="13" t="s">
        <v>35</v>
      </c>
      <c r="AX165" s="13" t="s">
        <v>78</v>
      </c>
      <c r="AY165" s="180" t="s">
        <v>150</v>
      </c>
    </row>
    <row r="166" spans="1:65" s="13" customFormat="1">
      <c r="B166" s="178"/>
      <c r="D166" s="179" t="s">
        <v>160</v>
      </c>
      <c r="E166" s="180" t="s">
        <v>1</v>
      </c>
      <c r="F166" s="181" t="s">
        <v>181</v>
      </c>
      <c r="H166" s="182">
        <v>4.0000000000000001E-3</v>
      </c>
      <c r="I166" s="183"/>
      <c r="L166" s="178"/>
      <c r="M166" s="184"/>
      <c r="N166" s="185"/>
      <c r="O166" s="185"/>
      <c r="P166" s="185"/>
      <c r="Q166" s="185"/>
      <c r="R166" s="185"/>
      <c r="S166" s="185"/>
      <c r="T166" s="186"/>
      <c r="AT166" s="180" t="s">
        <v>160</v>
      </c>
      <c r="AU166" s="180" t="s">
        <v>158</v>
      </c>
      <c r="AV166" s="13" t="s">
        <v>158</v>
      </c>
      <c r="AW166" s="13" t="s">
        <v>35</v>
      </c>
      <c r="AX166" s="13" t="s">
        <v>78</v>
      </c>
      <c r="AY166" s="180" t="s">
        <v>150</v>
      </c>
    </row>
    <row r="167" spans="1:65" s="14" customFormat="1">
      <c r="B167" s="187"/>
      <c r="D167" s="179" t="s">
        <v>160</v>
      </c>
      <c r="E167" s="188" t="s">
        <v>1</v>
      </c>
      <c r="F167" s="189" t="s">
        <v>174</v>
      </c>
      <c r="H167" s="190">
        <v>2.9000000000000001E-2</v>
      </c>
      <c r="I167" s="191"/>
      <c r="L167" s="187"/>
      <c r="M167" s="192"/>
      <c r="N167" s="193"/>
      <c r="O167" s="193"/>
      <c r="P167" s="193"/>
      <c r="Q167" s="193"/>
      <c r="R167" s="193"/>
      <c r="S167" s="193"/>
      <c r="T167" s="194"/>
      <c r="AT167" s="188" t="s">
        <v>160</v>
      </c>
      <c r="AU167" s="188" t="s">
        <v>158</v>
      </c>
      <c r="AV167" s="14" t="s">
        <v>157</v>
      </c>
      <c r="AW167" s="14" t="s">
        <v>35</v>
      </c>
      <c r="AX167" s="14" t="s">
        <v>86</v>
      </c>
      <c r="AY167" s="188" t="s">
        <v>150</v>
      </c>
    </row>
    <row r="168" spans="1:65" s="2" customFormat="1" ht="21.75" customHeight="1">
      <c r="A168" s="34"/>
      <c r="B168" s="163"/>
      <c r="C168" s="164" t="s">
        <v>182</v>
      </c>
      <c r="D168" s="164" t="s">
        <v>153</v>
      </c>
      <c r="E168" s="165" t="s">
        <v>183</v>
      </c>
      <c r="F168" s="166" t="s">
        <v>184</v>
      </c>
      <c r="G168" s="167" t="s">
        <v>156</v>
      </c>
      <c r="H168" s="168">
        <v>3</v>
      </c>
      <c r="I168" s="169"/>
      <c r="J168" s="170">
        <f>ROUND(I168*H168,2)</f>
        <v>0</v>
      </c>
      <c r="K168" s="171"/>
      <c r="L168" s="35"/>
      <c r="M168" s="172" t="s">
        <v>1</v>
      </c>
      <c r="N168" s="173" t="s">
        <v>44</v>
      </c>
      <c r="O168" s="60"/>
      <c r="P168" s="174">
        <f>O168*H168</f>
        <v>0</v>
      </c>
      <c r="Q168" s="174">
        <v>2.3910000000000001E-2</v>
      </c>
      <c r="R168" s="174">
        <f>Q168*H168</f>
        <v>7.1730000000000002E-2</v>
      </c>
      <c r="S168" s="174">
        <v>0</v>
      </c>
      <c r="T168" s="17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6" t="s">
        <v>157</v>
      </c>
      <c r="AT168" s="176" t="s">
        <v>153</v>
      </c>
      <c r="AU168" s="176" t="s">
        <v>158</v>
      </c>
      <c r="AY168" s="18" t="s">
        <v>150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8" t="s">
        <v>158</v>
      </c>
      <c r="BK168" s="177">
        <f>ROUND(I168*H168,2)</f>
        <v>0</v>
      </c>
      <c r="BL168" s="18" t="s">
        <v>157</v>
      </c>
      <c r="BM168" s="176" t="s">
        <v>185</v>
      </c>
    </row>
    <row r="169" spans="1:65" s="13" customFormat="1">
      <c r="B169" s="178"/>
      <c r="D169" s="179" t="s">
        <v>160</v>
      </c>
      <c r="E169" s="180" t="s">
        <v>1</v>
      </c>
      <c r="F169" s="181" t="s">
        <v>186</v>
      </c>
      <c r="H169" s="182">
        <v>2</v>
      </c>
      <c r="I169" s="183"/>
      <c r="L169" s="178"/>
      <c r="M169" s="184"/>
      <c r="N169" s="185"/>
      <c r="O169" s="185"/>
      <c r="P169" s="185"/>
      <c r="Q169" s="185"/>
      <c r="R169" s="185"/>
      <c r="S169" s="185"/>
      <c r="T169" s="186"/>
      <c r="AT169" s="180" t="s">
        <v>160</v>
      </c>
      <c r="AU169" s="180" t="s">
        <v>158</v>
      </c>
      <c r="AV169" s="13" t="s">
        <v>158</v>
      </c>
      <c r="AW169" s="13" t="s">
        <v>35</v>
      </c>
      <c r="AX169" s="13" t="s">
        <v>78</v>
      </c>
      <c r="AY169" s="180" t="s">
        <v>150</v>
      </c>
    </row>
    <row r="170" spans="1:65" s="13" customFormat="1">
      <c r="B170" s="178"/>
      <c r="D170" s="179" t="s">
        <v>160</v>
      </c>
      <c r="E170" s="180" t="s">
        <v>1</v>
      </c>
      <c r="F170" s="181" t="s">
        <v>171</v>
      </c>
      <c r="H170" s="182">
        <v>1</v>
      </c>
      <c r="I170" s="183"/>
      <c r="L170" s="178"/>
      <c r="M170" s="184"/>
      <c r="N170" s="185"/>
      <c r="O170" s="185"/>
      <c r="P170" s="185"/>
      <c r="Q170" s="185"/>
      <c r="R170" s="185"/>
      <c r="S170" s="185"/>
      <c r="T170" s="186"/>
      <c r="AT170" s="180" t="s">
        <v>160</v>
      </c>
      <c r="AU170" s="180" t="s">
        <v>158</v>
      </c>
      <c r="AV170" s="13" t="s">
        <v>158</v>
      </c>
      <c r="AW170" s="13" t="s">
        <v>35</v>
      </c>
      <c r="AX170" s="13" t="s">
        <v>78</v>
      </c>
      <c r="AY170" s="180" t="s">
        <v>150</v>
      </c>
    </row>
    <row r="171" spans="1:65" s="14" customFormat="1">
      <c r="B171" s="187"/>
      <c r="D171" s="179" t="s">
        <v>160</v>
      </c>
      <c r="E171" s="188" t="s">
        <v>1</v>
      </c>
      <c r="F171" s="189" t="s">
        <v>174</v>
      </c>
      <c r="H171" s="190">
        <v>3</v>
      </c>
      <c r="I171" s="191"/>
      <c r="L171" s="187"/>
      <c r="M171" s="192"/>
      <c r="N171" s="193"/>
      <c r="O171" s="193"/>
      <c r="P171" s="193"/>
      <c r="Q171" s="193"/>
      <c r="R171" s="193"/>
      <c r="S171" s="193"/>
      <c r="T171" s="194"/>
      <c r="AT171" s="188" t="s">
        <v>160</v>
      </c>
      <c r="AU171" s="188" t="s">
        <v>158</v>
      </c>
      <c r="AV171" s="14" t="s">
        <v>157</v>
      </c>
      <c r="AW171" s="14" t="s">
        <v>35</v>
      </c>
      <c r="AX171" s="14" t="s">
        <v>86</v>
      </c>
      <c r="AY171" s="188" t="s">
        <v>150</v>
      </c>
    </row>
    <row r="172" spans="1:65" s="2" customFormat="1" ht="21.75" customHeight="1">
      <c r="A172" s="34"/>
      <c r="B172" s="163"/>
      <c r="C172" s="164" t="s">
        <v>187</v>
      </c>
      <c r="D172" s="164" t="s">
        <v>153</v>
      </c>
      <c r="E172" s="165" t="s">
        <v>188</v>
      </c>
      <c r="F172" s="166" t="s">
        <v>189</v>
      </c>
      <c r="G172" s="167" t="s">
        <v>156</v>
      </c>
      <c r="H172" s="168">
        <v>4</v>
      </c>
      <c r="I172" s="169"/>
      <c r="J172" s="170">
        <f>ROUND(I172*H172,2)</f>
        <v>0</v>
      </c>
      <c r="K172" s="171"/>
      <c r="L172" s="35"/>
      <c r="M172" s="172" t="s">
        <v>1</v>
      </c>
      <c r="N172" s="173" t="s">
        <v>44</v>
      </c>
      <c r="O172" s="60"/>
      <c r="P172" s="174">
        <f>O172*H172</f>
        <v>0</v>
      </c>
      <c r="Q172" s="174">
        <v>4.6940000000000003E-2</v>
      </c>
      <c r="R172" s="174">
        <f>Q172*H172</f>
        <v>0.18776000000000001</v>
      </c>
      <c r="S172" s="174">
        <v>0</v>
      </c>
      <c r="T172" s="17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6" t="s">
        <v>157</v>
      </c>
      <c r="AT172" s="176" t="s">
        <v>153</v>
      </c>
      <c r="AU172" s="176" t="s">
        <v>158</v>
      </c>
      <c r="AY172" s="18" t="s">
        <v>150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8" t="s">
        <v>158</v>
      </c>
      <c r="BK172" s="177">
        <f>ROUND(I172*H172,2)</f>
        <v>0</v>
      </c>
      <c r="BL172" s="18" t="s">
        <v>157</v>
      </c>
      <c r="BM172" s="176" t="s">
        <v>190</v>
      </c>
    </row>
    <row r="173" spans="1:65" s="13" customFormat="1">
      <c r="B173" s="178"/>
      <c r="D173" s="179" t="s">
        <v>160</v>
      </c>
      <c r="E173" s="180" t="s">
        <v>1</v>
      </c>
      <c r="F173" s="181" t="s">
        <v>191</v>
      </c>
      <c r="H173" s="182">
        <v>2</v>
      </c>
      <c r="I173" s="183"/>
      <c r="L173" s="178"/>
      <c r="M173" s="184"/>
      <c r="N173" s="185"/>
      <c r="O173" s="185"/>
      <c r="P173" s="185"/>
      <c r="Q173" s="185"/>
      <c r="R173" s="185"/>
      <c r="S173" s="185"/>
      <c r="T173" s="186"/>
      <c r="AT173" s="180" t="s">
        <v>160</v>
      </c>
      <c r="AU173" s="180" t="s">
        <v>158</v>
      </c>
      <c r="AV173" s="13" t="s">
        <v>158</v>
      </c>
      <c r="AW173" s="13" t="s">
        <v>35</v>
      </c>
      <c r="AX173" s="13" t="s">
        <v>78</v>
      </c>
      <c r="AY173" s="180" t="s">
        <v>150</v>
      </c>
    </row>
    <row r="174" spans="1:65" s="13" customFormat="1">
      <c r="B174" s="178"/>
      <c r="D174" s="179" t="s">
        <v>160</v>
      </c>
      <c r="E174" s="180" t="s">
        <v>1</v>
      </c>
      <c r="F174" s="181" t="s">
        <v>192</v>
      </c>
      <c r="H174" s="182">
        <v>2</v>
      </c>
      <c r="I174" s="183"/>
      <c r="L174" s="178"/>
      <c r="M174" s="184"/>
      <c r="N174" s="185"/>
      <c r="O174" s="185"/>
      <c r="P174" s="185"/>
      <c r="Q174" s="185"/>
      <c r="R174" s="185"/>
      <c r="S174" s="185"/>
      <c r="T174" s="186"/>
      <c r="AT174" s="180" t="s">
        <v>160</v>
      </c>
      <c r="AU174" s="180" t="s">
        <v>158</v>
      </c>
      <c r="AV174" s="13" t="s">
        <v>158</v>
      </c>
      <c r="AW174" s="13" t="s">
        <v>35</v>
      </c>
      <c r="AX174" s="13" t="s">
        <v>78</v>
      </c>
      <c r="AY174" s="180" t="s">
        <v>150</v>
      </c>
    </row>
    <row r="175" spans="1:65" s="14" customFormat="1">
      <c r="B175" s="187"/>
      <c r="D175" s="179" t="s">
        <v>160</v>
      </c>
      <c r="E175" s="188" t="s">
        <v>1</v>
      </c>
      <c r="F175" s="189" t="s">
        <v>174</v>
      </c>
      <c r="H175" s="190">
        <v>4</v>
      </c>
      <c r="I175" s="191"/>
      <c r="L175" s="187"/>
      <c r="M175" s="192"/>
      <c r="N175" s="193"/>
      <c r="O175" s="193"/>
      <c r="P175" s="193"/>
      <c r="Q175" s="193"/>
      <c r="R175" s="193"/>
      <c r="S175" s="193"/>
      <c r="T175" s="194"/>
      <c r="AT175" s="188" t="s">
        <v>160</v>
      </c>
      <c r="AU175" s="188" t="s">
        <v>158</v>
      </c>
      <c r="AV175" s="14" t="s">
        <v>157</v>
      </c>
      <c r="AW175" s="14" t="s">
        <v>35</v>
      </c>
      <c r="AX175" s="14" t="s">
        <v>86</v>
      </c>
      <c r="AY175" s="188" t="s">
        <v>150</v>
      </c>
    </row>
    <row r="176" spans="1:65" s="2" customFormat="1" ht="21.75" customHeight="1">
      <c r="A176" s="34"/>
      <c r="B176" s="163"/>
      <c r="C176" s="164" t="s">
        <v>193</v>
      </c>
      <c r="D176" s="164" t="s">
        <v>153</v>
      </c>
      <c r="E176" s="165" t="s">
        <v>194</v>
      </c>
      <c r="F176" s="166" t="s">
        <v>195</v>
      </c>
      <c r="G176" s="167" t="s">
        <v>196</v>
      </c>
      <c r="H176" s="168">
        <v>7.8959999999999999</v>
      </c>
      <c r="I176" s="169"/>
      <c r="J176" s="170">
        <f>ROUND(I176*H176,2)</f>
        <v>0</v>
      </c>
      <c r="K176" s="171"/>
      <c r="L176" s="35"/>
      <c r="M176" s="172" t="s">
        <v>1</v>
      </c>
      <c r="N176" s="173" t="s">
        <v>44</v>
      </c>
      <c r="O176" s="60"/>
      <c r="P176" s="174">
        <f>O176*H176</f>
        <v>0</v>
      </c>
      <c r="Q176" s="174">
        <v>6.8430000000000005E-2</v>
      </c>
      <c r="R176" s="174">
        <f>Q176*H176</f>
        <v>0.54032328000000007</v>
      </c>
      <c r="S176" s="174">
        <v>0</v>
      </c>
      <c r="T176" s="17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6" t="s">
        <v>157</v>
      </c>
      <c r="AT176" s="176" t="s">
        <v>153</v>
      </c>
      <c r="AU176" s="176" t="s">
        <v>158</v>
      </c>
      <c r="AY176" s="18" t="s">
        <v>150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8" t="s">
        <v>158</v>
      </c>
      <c r="BK176" s="177">
        <f>ROUND(I176*H176,2)</f>
        <v>0</v>
      </c>
      <c r="BL176" s="18" t="s">
        <v>157</v>
      </c>
      <c r="BM176" s="176" t="s">
        <v>197</v>
      </c>
    </row>
    <row r="177" spans="1:65" s="13" customFormat="1">
      <c r="B177" s="178"/>
      <c r="D177" s="179" t="s">
        <v>160</v>
      </c>
      <c r="E177" s="180" t="s">
        <v>1</v>
      </c>
      <c r="F177" s="181" t="s">
        <v>198</v>
      </c>
      <c r="H177" s="182">
        <v>7.8959999999999999</v>
      </c>
      <c r="I177" s="183"/>
      <c r="L177" s="178"/>
      <c r="M177" s="184"/>
      <c r="N177" s="185"/>
      <c r="O177" s="185"/>
      <c r="P177" s="185"/>
      <c r="Q177" s="185"/>
      <c r="R177" s="185"/>
      <c r="S177" s="185"/>
      <c r="T177" s="186"/>
      <c r="AT177" s="180" t="s">
        <v>160</v>
      </c>
      <c r="AU177" s="180" t="s">
        <v>158</v>
      </c>
      <c r="AV177" s="13" t="s">
        <v>158</v>
      </c>
      <c r="AW177" s="13" t="s">
        <v>35</v>
      </c>
      <c r="AX177" s="13" t="s">
        <v>86</v>
      </c>
      <c r="AY177" s="180" t="s">
        <v>150</v>
      </c>
    </row>
    <row r="178" spans="1:65" s="2" customFormat="1" ht="21.75" customHeight="1">
      <c r="A178" s="34"/>
      <c r="B178" s="163"/>
      <c r="C178" s="164" t="s">
        <v>199</v>
      </c>
      <c r="D178" s="164" t="s">
        <v>153</v>
      </c>
      <c r="E178" s="165" t="s">
        <v>200</v>
      </c>
      <c r="F178" s="166" t="s">
        <v>201</v>
      </c>
      <c r="G178" s="167" t="s">
        <v>202</v>
      </c>
      <c r="H178" s="168">
        <v>7.6</v>
      </c>
      <c r="I178" s="169"/>
      <c r="J178" s="170">
        <f>ROUND(I178*H178,2)</f>
        <v>0</v>
      </c>
      <c r="K178" s="171"/>
      <c r="L178" s="35"/>
      <c r="M178" s="172" t="s">
        <v>1</v>
      </c>
      <c r="N178" s="173" t="s">
        <v>44</v>
      </c>
      <c r="O178" s="60"/>
      <c r="P178" s="174">
        <f>O178*H178</f>
        <v>0</v>
      </c>
      <c r="Q178" s="174">
        <v>1.2E-4</v>
      </c>
      <c r="R178" s="174">
        <f>Q178*H178</f>
        <v>9.1199999999999994E-4</v>
      </c>
      <c r="S178" s="174">
        <v>0</v>
      </c>
      <c r="T178" s="17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6" t="s">
        <v>157</v>
      </c>
      <c r="AT178" s="176" t="s">
        <v>153</v>
      </c>
      <c r="AU178" s="176" t="s">
        <v>158</v>
      </c>
      <c r="AY178" s="18" t="s">
        <v>150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8" t="s">
        <v>158</v>
      </c>
      <c r="BK178" s="177">
        <f>ROUND(I178*H178,2)</f>
        <v>0</v>
      </c>
      <c r="BL178" s="18" t="s">
        <v>157</v>
      </c>
      <c r="BM178" s="176" t="s">
        <v>203</v>
      </c>
    </row>
    <row r="179" spans="1:65" s="13" customFormat="1">
      <c r="B179" s="178"/>
      <c r="D179" s="179" t="s">
        <v>160</v>
      </c>
      <c r="E179" s="180" t="s">
        <v>1</v>
      </c>
      <c r="F179" s="181" t="s">
        <v>204</v>
      </c>
      <c r="H179" s="182">
        <v>7.6</v>
      </c>
      <c r="I179" s="183"/>
      <c r="L179" s="178"/>
      <c r="M179" s="184"/>
      <c r="N179" s="185"/>
      <c r="O179" s="185"/>
      <c r="P179" s="185"/>
      <c r="Q179" s="185"/>
      <c r="R179" s="185"/>
      <c r="S179" s="185"/>
      <c r="T179" s="186"/>
      <c r="AT179" s="180" t="s">
        <v>160</v>
      </c>
      <c r="AU179" s="180" t="s">
        <v>158</v>
      </c>
      <c r="AV179" s="13" t="s">
        <v>158</v>
      </c>
      <c r="AW179" s="13" t="s">
        <v>35</v>
      </c>
      <c r="AX179" s="13" t="s">
        <v>86</v>
      </c>
      <c r="AY179" s="180" t="s">
        <v>150</v>
      </c>
    </row>
    <row r="180" spans="1:65" s="2" customFormat="1" ht="21.75" customHeight="1">
      <c r="A180" s="34"/>
      <c r="B180" s="163"/>
      <c r="C180" s="164" t="s">
        <v>205</v>
      </c>
      <c r="D180" s="164" t="s">
        <v>153</v>
      </c>
      <c r="E180" s="165" t="s">
        <v>206</v>
      </c>
      <c r="F180" s="166" t="s">
        <v>207</v>
      </c>
      <c r="G180" s="167" t="s">
        <v>196</v>
      </c>
      <c r="H180" s="168">
        <v>1.47</v>
      </c>
      <c r="I180" s="169"/>
      <c r="J180" s="170">
        <f>ROUND(I180*H180,2)</f>
        <v>0</v>
      </c>
      <c r="K180" s="171"/>
      <c r="L180" s="35"/>
      <c r="M180" s="172" t="s">
        <v>1</v>
      </c>
      <c r="N180" s="173" t="s">
        <v>44</v>
      </c>
      <c r="O180" s="60"/>
      <c r="P180" s="174">
        <f>O180*H180</f>
        <v>0</v>
      </c>
      <c r="Q180" s="174">
        <v>4.9630000000000001E-2</v>
      </c>
      <c r="R180" s="174">
        <f>Q180*H180</f>
        <v>7.2956099999999996E-2</v>
      </c>
      <c r="S180" s="174">
        <v>0</v>
      </c>
      <c r="T180" s="17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6" t="s">
        <v>157</v>
      </c>
      <c r="AT180" s="176" t="s">
        <v>153</v>
      </c>
      <c r="AU180" s="176" t="s">
        <v>158</v>
      </c>
      <c r="AY180" s="18" t="s">
        <v>150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8" t="s">
        <v>158</v>
      </c>
      <c r="BK180" s="177">
        <f>ROUND(I180*H180,2)</f>
        <v>0</v>
      </c>
      <c r="BL180" s="18" t="s">
        <v>157</v>
      </c>
      <c r="BM180" s="176" t="s">
        <v>208</v>
      </c>
    </row>
    <row r="181" spans="1:65" s="13" customFormat="1">
      <c r="B181" s="178"/>
      <c r="D181" s="179" t="s">
        <v>160</v>
      </c>
      <c r="E181" s="180" t="s">
        <v>1</v>
      </c>
      <c r="F181" s="181" t="s">
        <v>209</v>
      </c>
      <c r="H181" s="182">
        <v>1.47</v>
      </c>
      <c r="I181" s="183"/>
      <c r="L181" s="178"/>
      <c r="M181" s="184"/>
      <c r="N181" s="185"/>
      <c r="O181" s="185"/>
      <c r="P181" s="185"/>
      <c r="Q181" s="185"/>
      <c r="R181" s="185"/>
      <c r="S181" s="185"/>
      <c r="T181" s="186"/>
      <c r="AT181" s="180" t="s">
        <v>160</v>
      </c>
      <c r="AU181" s="180" t="s">
        <v>158</v>
      </c>
      <c r="AV181" s="13" t="s">
        <v>158</v>
      </c>
      <c r="AW181" s="13" t="s">
        <v>35</v>
      </c>
      <c r="AX181" s="13" t="s">
        <v>86</v>
      </c>
      <c r="AY181" s="180" t="s">
        <v>150</v>
      </c>
    </row>
    <row r="182" spans="1:65" s="2" customFormat="1" ht="16.5" customHeight="1">
      <c r="A182" s="34"/>
      <c r="B182" s="163"/>
      <c r="C182" s="164" t="s">
        <v>210</v>
      </c>
      <c r="D182" s="164" t="s">
        <v>153</v>
      </c>
      <c r="E182" s="165" t="s">
        <v>211</v>
      </c>
      <c r="F182" s="166" t="s">
        <v>212</v>
      </c>
      <c r="G182" s="167" t="s">
        <v>202</v>
      </c>
      <c r="H182" s="168">
        <v>2.08</v>
      </c>
      <c r="I182" s="169"/>
      <c r="J182" s="170">
        <f>ROUND(I182*H182,2)</f>
        <v>0</v>
      </c>
      <c r="K182" s="171"/>
      <c r="L182" s="35"/>
      <c r="M182" s="172" t="s">
        <v>1</v>
      </c>
      <c r="N182" s="173" t="s">
        <v>44</v>
      </c>
      <c r="O182" s="60"/>
      <c r="P182" s="174">
        <f>O182*H182</f>
        <v>0</v>
      </c>
      <c r="Q182" s="174">
        <v>4.4999999999999999E-4</v>
      </c>
      <c r="R182" s="174">
        <f>Q182*H182</f>
        <v>9.3599999999999998E-4</v>
      </c>
      <c r="S182" s="174">
        <v>0</v>
      </c>
      <c r="T182" s="17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6" t="s">
        <v>157</v>
      </c>
      <c r="AT182" s="176" t="s">
        <v>153</v>
      </c>
      <c r="AU182" s="176" t="s">
        <v>158</v>
      </c>
      <c r="AY182" s="18" t="s">
        <v>150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8" t="s">
        <v>158</v>
      </c>
      <c r="BK182" s="177">
        <f>ROUND(I182*H182,2)</f>
        <v>0</v>
      </c>
      <c r="BL182" s="18" t="s">
        <v>157</v>
      </c>
      <c r="BM182" s="176" t="s">
        <v>213</v>
      </c>
    </row>
    <row r="183" spans="1:65" s="2" customFormat="1" ht="21.75" customHeight="1">
      <c r="A183" s="34"/>
      <c r="B183" s="163"/>
      <c r="C183" s="164" t="s">
        <v>214</v>
      </c>
      <c r="D183" s="164" t="s">
        <v>153</v>
      </c>
      <c r="E183" s="165" t="s">
        <v>215</v>
      </c>
      <c r="F183" s="166" t="s">
        <v>216</v>
      </c>
      <c r="G183" s="167" t="s">
        <v>202</v>
      </c>
      <c r="H183" s="168">
        <v>2.08</v>
      </c>
      <c r="I183" s="169"/>
      <c r="J183" s="170">
        <f>ROUND(I183*H183,2)</f>
        <v>0</v>
      </c>
      <c r="K183" s="171"/>
      <c r="L183" s="35"/>
      <c r="M183" s="172" t="s">
        <v>1</v>
      </c>
      <c r="N183" s="173" t="s">
        <v>44</v>
      </c>
      <c r="O183" s="60"/>
      <c r="P183" s="174">
        <f>O183*H183</f>
        <v>0</v>
      </c>
      <c r="Q183" s="174">
        <v>4.0200000000000001E-3</v>
      </c>
      <c r="R183" s="174">
        <f>Q183*H183</f>
        <v>8.3616000000000003E-3</v>
      </c>
      <c r="S183" s="174">
        <v>0</v>
      </c>
      <c r="T183" s="17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6" t="s">
        <v>157</v>
      </c>
      <c r="AT183" s="176" t="s">
        <v>153</v>
      </c>
      <c r="AU183" s="176" t="s">
        <v>158</v>
      </c>
      <c r="AY183" s="18" t="s">
        <v>150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8" t="s">
        <v>158</v>
      </c>
      <c r="BK183" s="177">
        <f>ROUND(I183*H183,2)</f>
        <v>0</v>
      </c>
      <c r="BL183" s="18" t="s">
        <v>157</v>
      </c>
      <c r="BM183" s="176" t="s">
        <v>217</v>
      </c>
    </row>
    <row r="184" spans="1:65" s="2" customFormat="1" ht="21.75" customHeight="1">
      <c r="A184" s="34"/>
      <c r="B184" s="163"/>
      <c r="C184" s="164" t="s">
        <v>218</v>
      </c>
      <c r="D184" s="164" t="s">
        <v>153</v>
      </c>
      <c r="E184" s="165" t="s">
        <v>219</v>
      </c>
      <c r="F184" s="166" t="s">
        <v>220</v>
      </c>
      <c r="G184" s="167" t="s">
        <v>196</v>
      </c>
      <c r="H184" s="168">
        <v>1.3</v>
      </c>
      <c r="I184" s="169"/>
      <c r="J184" s="170">
        <f>ROUND(I184*H184,2)</f>
        <v>0</v>
      </c>
      <c r="K184" s="171"/>
      <c r="L184" s="35"/>
      <c r="M184" s="172" t="s">
        <v>1</v>
      </c>
      <c r="N184" s="173" t="s">
        <v>44</v>
      </c>
      <c r="O184" s="60"/>
      <c r="P184" s="174">
        <f>O184*H184</f>
        <v>0</v>
      </c>
      <c r="Q184" s="174">
        <v>6.9300000000000004E-3</v>
      </c>
      <c r="R184" s="174">
        <f>Q184*H184</f>
        <v>9.0090000000000014E-3</v>
      </c>
      <c r="S184" s="174">
        <v>0</v>
      </c>
      <c r="T184" s="17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6" t="s">
        <v>157</v>
      </c>
      <c r="AT184" s="176" t="s">
        <v>153</v>
      </c>
      <c r="AU184" s="176" t="s">
        <v>158</v>
      </c>
      <c r="AY184" s="18" t="s">
        <v>150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8" t="s">
        <v>158</v>
      </c>
      <c r="BK184" s="177">
        <f>ROUND(I184*H184,2)</f>
        <v>0</v>
      </c>
      <c r="BL184" s="18" t="s">
        <v>157</v>
      </c>
      <c r="BM184" s="176" t="s">
        <v>221</v>
      </c>
    </row>
    <row r="185" spans="1:65" s="13" customFormat="1">
      <c r="B185" s="178"/>
      <c r="D185" s="179" t="s">
        <v>160</v>
      </c>
      <c r="E185" s="180" t="s">
        <v>1</v>
      </c>
      <c r="F185" s="181" t="s">
        <v>222</v>
      </c>
      <c r="H185" s="182">
        <v>1.3</v>
      </c>
      <c r="I185" s="183"/>
      <c r="L185" s="178"/>
      <c r="M185" s="184"/>
      <c r="N185" s="185"/>
      <c r="O185" s="185"/>
      <c r="P185" s="185"/>
      <c r="Q185" s="185"/>
      <c r="R185" s="185"/>
      <c r="S185" s="185"/>
      <c r="T185" s="186"/>
      <c r="AT185" s="180" t="s">
        <v>160</v>
      </c>
      <c r="AU185" s="180" t="s">
        <v>158</v>
      </c>
      <c r="AV185" s="13" t="s">
        <v>158</v>
      </c>
      <c r="AW185" s="13" t="s">
        <v>35</v>
      </c>
      <c r="AX185" s="13" t="s">
        <v>86</v>
      </c>
      <c r="AY185" s="180" t="s">
        <v>150</v>
      </c>
    </row>
    <row r="186" spans="1:65" s="2" customFormat="1" ht="33" customHeight="1">
      <c r="A186" s="34"/>
      <c r="B186" s="163"/>
      <c r="C186" s="164" t="s">
        <v>223</v>
      </c>
      <c r="D186" s="164" t="s">
        <v>153</v>
      </c>
      <c r="E186" s="165" t="s">
        <v>224</v>
      </c>
      <c r="F186" s="166" t="s">
        <v>225</v>
      </c>
      <c r="G186" s="167" t="s">
        <v>196</v>
      </c>
      <c r="H186" s="168">
        <v>0.4</v>
      </c>
      <c r="I186" s="169"/>
      <c r="J186" s="170">
        <f>ROUND(I186*H186,2)</f>
        <v>0</v>
      </c>
      <c r="K186" s="171"/>
      <c r="L186" s="35"/>
      <c r="M186" s="172" t="s">
        <v>1</v>
      </c>
      <c r="N186" s="173" t="s">
        <v>44</v>
      </c>
      <c r="O186" s="60"/>
      <c r="P186" s="174">
        <f>O186*H186</f>
        <v>0</v>
      </c>
      <c r="Q186" s="174">
        <v>1.9429999999999999E-2</v>
      </c>
      <c r="R186" s="174">
        <f>Q186*H186</f>
        <v>7.7720000000000003E-3</v>
      </c>
      <c r="S186" s="174">
        <v>0</v>
      </c>
      <c r="T186" s="17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6" t="s">
        <v>157</v>
      </c>
      <c r="AT186" s="176" t="s">
        <v>153</v>
      </c>
      <c r="AU186" s="176" t="s">
        <v>158</v>
      </c>
      <c r="AY186" s="18" t="s">
        <v>150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8" t="s">
        <v>158</v>
      </c>
      <c r="BK186" s="177">
        <f>ROUND(I186*H186,2)</f>
        <v>0</v>
      </c>
      <c r="BL186" s="18" t="s">
        <v>157</v>
      </c>
      <c r="BM186" s="176" t="s">
        <v>226</v>
      </c>
    </row>
    <row r="187" spans="1:65" s="13" customFormat="1">
      <c r="B187" s="178"/>
      <c r="D187" s="179" t="s">
        <v>160</v>
      </c>
      <c r="E187" s="180" t="s">
        <v>1</v>
      </c>
      <c r="F187" s="181" t="s">
        <v>227</v>
      </c>
      <c r="H187" s="182">
        <v>0.4</v>
      </c>
      <c r="I187" s="183"/>
      <c r="L187" s="178"/>
      <c r="M187" s="184"/>
      <c r="N187" s="185"/>
      <c r="O187" s="185"/>
      <c r="P187" s="185"/>
      <c r="Q187" s="185"/>
      <c r="R187" s="185"/>
      <c r="S187" s="185"/>
      <c r="T187" s="186"/>
      <c r="AT187" s="180" t="s">
        <v>160</v>
      </c>
      <c r="AU187" s="180" t="s">
        <v>158</v>
      </c>
      <c r="AV187" s="13" t="s">
        <v>158</v>
      </c>
      <c r="AW187" s="13" t="s">
        <v>35</v>
      </c>
      <c r="AX187" s="13" t="s">
        <v>86</v>
      </c>
      <c r="AY187" s="180" t="s">
        <v>150</v>
      </c>
    </row>
    <row r="188" spans="1:65" s="2" customFormat="1" ht="21.75" customHeight="1">
      <c r="A188" s="34"/>
      <c r="B188" s="163"/>
      <c r="C188" s="164" t="s">
        <v>228</v>
      </c>
      <c r="D188" s="164" t="s">
        <v>153</v>
      </c>
      <c r="E188" s="165" t="s">
        <v>229</v>
      </c>
      <c r="F188" s="166" t="s">
        <v>230</v>
      </c>
      <c r="G188" s="167" t="s">
        <v>196</v>
      </c>
      <c r="H188" s="168">
        <v>1.0900000000000001</v>
      </c>
      <c r="I188" s="169"/>
      <c r="J188" s="170">
        <f>ROUND(I188*H188,2)</f>
        <v>0</v>
      </c>
      <c r="K188" s="171"/>
      <c r="L188" s="35"/>
      <c r="M188" s="172" t="s">
        <v>1</v>
      </c>
      <c r="N188" s="173" t="s">
        <v>44</v>
      </c>
      <c r="O188" s="60"/>
      <c r="P188" s="174">
        <f>O188*H188</f>
        <v>0</v>
      </c>
      <c r="Q188" s="174">
        <v>0.45432</v>
      </c>
      <c r="R188" s="174">
        <f>Q188*H188</f>
        <v>0.49520880000000006</v>
      </c>
      <c r="S188" s="174">
        <v>0</v>
      </c>
      <c r="T188" s="17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6" t="s">
        <v>157</v>
      </c>
      <c r="AT188" s="176" t="s">
        <v>153</v>
      </c>
      <c r="AU188" s="176" t="s">
        <v>158</v>
      </c>
      <c r="AY188" s="18" t="s">
        <v>150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8" t="s">
        <v>158</v>
      </c>
      <c r="BK188" s="177">
        <f>ROUND(I188*H188,2)</f>
        <v>0</v>
      </c>
      <c r="BL188" s="18" t="s">
        <v>157</v>
      </c>
      <c r="BM188" s="176" t="s">
        <v>231</v>
      </c>
    </row>
    <row r="189" spans="1:65" s="13" customFormat="1">
      <c r="B189" s="178"/>
      <c r="D189" s="179" t="s">
        <v>160</v>
      </c>
      <c r="E189" s="180" t="s">
        <v>1</v>
      </c>
      <c r="F189" s="181" t="s">
        <v>232</v>
      </c>
      <c r="H189" s="182">
        <v>1.0900000000000001</v>
      </c>
      <c r="I189" s="183"/>
      <c r="L189" s="178"/>
      <c r="M189" s="184"/>
      <c r="N189" s="185"/>
      <c r="O189" s="185"/>
      <c r="P189" s="185"/>
      <c r="Q189" s="185"/>
      <c r="R189" s="185"/>
      <c r="S189" s="185"/>
      <c r="T189" s="186"/>
      <c r="AT189" s="180" t="s">
        <v>160</v>
      </c>
      <c r="AU189" s="180" t="s">
        <v>158</v>
      </c>
      <c r="AV189" s="13" t="s">
        <v>158</v>
      </c>
      <c r="AW189" s="13" t="s">
        <v>35</v>
      </c>
      <c r="AX189" s="13" t="s">
        <v>86</v>
      </c>
      <c r="AY189" s="180" t="s">
        <v>150</v>
      </c>
    </row>
    <row r="190" spans="1:65" s="12" customFormat="1" ht="22.9" customHeight="1">
      <c r="B190" s="150"/>
      <c r="D190" s="151" t="s">
        <v>77</v>
      </c>
      <c r="E190" s="161" t="s">
        <v>187</v>
      </c>
      <c r="F190" s="161" t="s">
        <v>233</v>
      </c>
      <c r="I190" s="153"/>
      <c r="J190" s="162">
        <f>BK190</f>
        <v>0</v>
      </c>
      <c r="L190" s="150"/>
      <c r="M190" s="155"/>
      <c r="N190" s="156"/>
      <c r="O190" s="156"/>
      <c r="P190" s="157">
        <f>SUM(P191:P404)</f>
        <v>0</v>
      </c>
      <c r="Q190" s="156"/>
      <c r="R190" s="157">
        <f>SUM(R191:R404)</f>
        <v>16.252495249999999</v>
      </c>
      <c r="S190" s="156"/>
      <c r="T190" s="158">
        <f>SUM(T191:T404)</f>
        <v>0</v>
      </c>
      <c r="AR190" s="151" t="s">
        <v>86</v>
      </c>
      <c r="AT190" s="159" t="s">
        <v>77</v>
      </c>
      <c r="AU190" s="159" t="s">
        <v>86</v>
      </c>
      <c r="AY190" s="151" t="s">
        <v>150</v>
      </c>
      <c r="BK190" s="160">
        <f>SUM(BK191:BK404)</f>
        <v>0</v>
      </c>
    </row>
    <row r="191" spans="1:65" s="2" customFormat="1" ht="21.75" customHeight="1">
      <c r="A191" s="34"/>
      <c r="B191" s="163"/>
      <c r="C191" s="164" t="s">
        <v>8</v>
      </c>
      <c r="D191" s="164" t="s">
        <v>153</v>
      </c>
      <c r="E191" s="165" t="s">
        <v>234</v>
      </c>
      <c r="F191" s="166" t="s">
        <v>235</v>
      </c>
      <c r="G191" s="167" t="s">
        <v>196</v>
      </c>
      <c r="H191" s="168">
        <v>78.48</v>
      </c>
      <c r="I191" s="169"/>
      <c r="J191" s="170">
        <f>ROUND(I191*H191,2)</f>
        <v>0</v>
      </c>
      <c r="K191" s="171"/>
      <c r="L191" s="35"/>
      <c r="M191" s="172" t="s">
        <v>1</v>
      </c>
      <c r="N191" s="173" t="s">
        <v>44</v>
      </c>
      <c r="O191" s="60"/>
      <c r="P191" s="174">
        <f>O191*H191</f>
        <v>0</v>
      </c>
      <c r="Q191" s="174">
        <v>6.8999999999999997E-4</v>
      </c>
      <c r="R191" s="174">
        <f>Q191*H191</f>
        <v>5.4151200000000003E-2</v>
      </c>
      <c r="S191" s="174">
        <v>0</v>
      </c>
      <c r="T191" s="17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76" t="s">
        <v>157</v>
      </c>
      <c r="AT191" s="176" t="s">
        <v>153</v>
      </c>
      <c r="AU191" s="176" t="s">
        <v>158</v>
      </c>
      <c r="AY191" s="18" t="s">
        <v>150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8" t="s">
        <v>158</v>
      </c>
      <c r="BK191" s="177">
        <f>ROUND(I191*H191,2)</f>
        <v>0</v>
      </c>
      <c r="BL191" s="18" t="s">
        <v>157</v>
      </c>
      <c r="BM191" s="176" t="s">
        <v>236</v>
      </c>
    </row>
    <row r="192" spans="1:65" s="13" customFormat="1">
      <c r="B192" s="178"/>
      <c r="D192" s="179" t="s">
        <v>160</v>
      </c>
      <c r="E192" s="180" t="s">
        <v>1</v>
      </c>
      <c r="F192" s="181" t="s">
        <v>237</v>
      </c>
      <c r="H192" s="182">
        <v>25.85</v>
      </c>
      <c r="I192" s="183"/>
      <c r="L192" s="178"/>
      <c r="M192" s="184"/>
      <c r="N192" s="185"/>
      <c r="O192" s="185"/>
      <c r="P192" s="185"/>
      <c r="Q192" s="185"/>
      <c r="R192" s="185"/>
      <c r="S192" s="185"/>
      <c r="T192" s="186"/>
      <c r="AT192" s="180" t="s">
        <v>160</v>
      </c>
      <c r="AU192" s="180" t="s">
        <v>158</v>
      </c>
      <c r="AV192" s="13" t="s">
        <v>158</v>
      </c>
      <c r="AW192" s="13" t="s">
        <v>35</v>
      </c>
      <c r="AX192" s="13" t="s">
        <v>78</v>
      </c>
      <c r="AY192" s="180" t="s">
        <v>150</v>
      </c>
    </row>
    <row r="193" spans="1:65" s="13" customFormat="1">
      <c r="B193" s="178"/>
      <c r="D193" s="179" t="s">
        <v>160</v>
      </c>
      <c r="E193" s="180" t="s">
        <v>1</v>
      </c>
      <c r="F193" s="181" t="s">
        <v>238</v>
      </c>
      <c r="H193" s="182">
        <v>23</v>
      </c>
      <c r="I193" s="183"/>
      <c r="L193" s="178"/>
      <c r="M193" s="184"/>
      <c r="N193" s="185"/>
      <c r="O193" s="185"/>
      <c r="P193" s="185"/>
      <c r="Q193" s="185"/>
      <c r="R193" s="185"/>
      <c r="S193" s="185"/>
      <c r="T193" s="186"/>
      <c r="AT193" s="180" t="s">
        <v>160</v>
      </c>
      <c r="AU193" s="180" t="s">
        <v>158</v>
      </c>
      <c r="AV193" s="13" t="s">
        <v>158</v>
      </c>
      <c r="AW193" s="13" t="s">
        <v>35</v>
      </c>
      <c r="AX193" s="13" t="s">
        <v>78</v>
      </c>
      <c r="AY193" s="180" t="s">
        <v>150</v>
      </c>
    </row>
    <row r="194" spans="1:65" s="13" customFormat="1">
      <c r="B194" s="178"/>
      <c r="D194" s="179" t="s">
        <v>160</v>
      </c>
      <c r="E194" s="180" t="s">
        <v>1</v>
      </c>
      <c r="F194" s="181" t="s">
        <v>239</v>
      </c>
      <c r="H194" s="182">
        <v>29.63</v>
      </c>
      <c r="I194" s="183"/>
      <c r="L194" s="178"/>
      <c r="M194" s="184"/>
      <c r="N194" s="185"/>
      <c r="O194" s="185"/>
      <c r="P194" s="185"/>
      <c r="Q194" s="185"/>
      <c r="R194" s="185"/>
      <c r="S194" s="185"/>
      <c r="T194" s="186"/>
      <c r="AT194" s="180" t="s">
        <v>160</v>
      </c>
      <c r="AU194" s="180" t="s">
        <v>158</v>
      </c>
      <c r="AV194" s="13" t="s">
        <v>158</v>
      </c>
      <c r="AW194" s="13" t="s">
        <v>35</v>
      </c>
      <c r="AX194" s="13" t="s">
        <v>78</v>
      </c>
      <c r="AY194" s="180" t="s">
        <v>150</v>
      </c>
    </row>
    <row r="195" spans="1:65" s="14" customFormat="1">
      <c r="B195" s="187"/>
      <c r="D195" s="179" t="s">
        <v>160</v>
      </c>
      <c r="E195" s="188" t="s">
        <v>1</v>
      </c>
      <c r="F195" s="189" t="s">
        <v>174</v>
      </c>
      <c r="H195" s="190">
        <v>78.48</v>
      </c>
      <c r="I195" s="191"/>
      <c r="L195" s="187"/>
      <c r="M195" s="192"/>
      <c r="N195" s="193"/>
      <c r="O195" s="193"/>
      <c r="P195" s="193"/>
      <c r="Q195" s="193"/>
      <c r="R195" s="193"/>
      <c r="S195" s="193"/>
      <c r="T195" s="194"/>
      <c r="AT195" s="188" t="s">
        <v>160</v>
      </c>
      <c r="AU195" s="188" t="s">
        <v>158</v>
      </c>
      <c r="AV195" s="14" t="s">
        <v>157</v>
      </c>
      <c r="AW195" s="14" t="s">
        <v>35</v>
      </c>
      <c r="AX195" s="14" t="s">
        <v>86</v>
      </c>
      <c r="AY195" s="188" t="s">
        <v>150</v>
      </c>
    </row>
    <row r="196" spans="1:65" s="2" customFormat="1" ht="16.5" customHeight="1">
      <c r="A196" s="34"/>
      <c r="B196" s="163"/>
      <c r="C196" s="164" t="s">
        <v>240</v>
      </c>
      <c r="D196" s="164" t="s">
        <v>153</v>
      </c>
      <c r="E196" s="165" t="s">
        <v>241</v>
      </c>
      <c r="F196" s="166" t="s">
        <v>242</v>
      </c>
      <c r="G196" s="167" t="s">
        <v>196</v>
      </c>
      <c r="H196" s="168">
        <v>113.68</v>
      </c>
      <c r="I196" s="169"/>
      <c r="J196" s="170">
        <f>ROUND(I196*H196,2)</f>
        <v>0</v>
      </c>
      <c r="K196" s="171"/>
      <c r="L196" s="35"/>
      <c r="M196" s="172" t="s">
        <v>1</v>
      </c>
      <c r="N196" s="173" t="s">
        <v>44</v>
      </c>
      <c r="O196" s="60"/>
      <c r="P196" s="174">
        <f>O196*H196</f>
        <v>0</v>
      </c>
      <c r="Q196" s="174">
        <v>3.9100000000000003E-3</v>
      </c>
      <c r="R196" s="174">
        <f>Q196*H196</f>
        <v>0.44448880000000007</v>
      </c>
      <c r="S196" s="174">
        <v>0</v>
      </c>
      <c r="T196" s="17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76" t="s">
        <v>157</v>
      </c>
      <c r="AT196" s="176" t="s">
        <v>153</v>
      </c>
      <c r="AU196" s="176" t="s">
        <v>158</v>
      </c>
      <c r="AY196" s="18" t="s">
        <v>150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8" t="s">
        <v>158</v>
      </c>
      <c r="BK196" s="177">
        <f>ROUND(I196*H196,2)</f>
        <v>0</v>
      </c>
      <c r="BL196" s="18" t="s">
        <v>157</v>
      </c>
      <c r="BM196" s="176" t="s">
        <v>243</v>
      </c>
    </row>
    <row r="197" spans="1:65" s="13" customFormat="1">
      <c r="B197" s="178"/>
      <c r="D197" s="179" t="s">
        <v>160</v>
      </c>
      <c r="E197" s="180" t="s">
        <v>1</v>
      </c>
      <c r="F197" s="181" t="s">
        <v>244</v>
      </c>
      <c r="H197" s="182">
        <v>35.200000000000003</v>
      </c>
      <c r="I197" s="183"/>
      <c r="L197" s="178"/>
      <c r="M197" s="184"/>
      <c r="N197" s="185"/>
      <c r="O197" s="185"/>
      <c r="P197" s="185"/>
      <c r="Q197" s="185"/>
      <c r="R197" s="185"/>
      <c r="S197" s="185"/>
      <c r="T197" s="186"/>
      <c r="AT197" s="180" t="s">
        <v>160</v>
      </c>
      <c r="AU197" s="180" t="s">
        <v>158</v>
      </c>
      <c r="AV197" s="13" t="s">
        <v>158</v>
      </c>
      <c r="AW197" s="13" t="s">
        <v>35</v>
      </c>
      <c r="AX197" s="13" t="s">
        <v>78</v>
      </c>
      <c r="AY197" s="180" t="s">
        <v>150</v>
      </c>
    </row>
    <row r="198" spans="1:65" s="13" customFormat="1">
      <c r="B198" s="178"/>
      <c r="D198" s="179" t="s">
        <v>160</v>
      </c>
      <c r="E198" s="180" t="s">
        <v>1</v>
      </c>
      <c r="F198" s="181" t="s">
        <v>245</v>
      </c>
      <c r="H198" s="182">
        <v>78.48</v>
      </c>
      <c r="I198" s="183"/>
      <c r="L198" s="178"/>
      <c r="M198" s="184"/>
      <c r="N198" s="185"/>
      <c r="O198" s="185"/>
      <c r="P198" s="185"/>
      <c r="Q198" s="185"/>
      <c r="R198" s="185"/>
      <c r="S198" s="185"/>
      <c r="T198" s="186"/>
      <c r="AT198" s="180" t="s">
        <v>160</v>
      </c>
      <c r="AU198" s="180" t="s">
        <v>158</v>
      </c>
      <c r="AV198" s="13" t="s">
        <v>158</v>
      </c>
      <c r="AW198" s="13" t="s">
        <v>35</v>
      </c>
      <c r="AX198" s="13" t="s">
        <v>78</v>
      </c>
      <c r="AY198" s="180" t="s">
        <v>150</v>
      </c>
    </row>
    <row r="199" spans="1:65" s="14" customFormat="1">
      <c r="B199" s="187"/>
      <c r="D199" s="179" t="s">
        <v>160</v>
      </c>
      <c r="E199" s="188" t="s">
        <v>1</v>
      </c>
      <c r="F199" s="189" t="s">
        <v>174</v>
      </c>
      <c r="H199" s="190">
        <v>113.68</v>
      </c>
      <c r="I199" s="191"/>
      <c r="L199" s="187"/>
      <c r="M199" s="192"/>
      <c r="N199" s="193"/>
      <c r="O199" s="193"/>
      <c r="P199" s="193"/>
      <c r="Q199" s="193"/>
      <c r="R199" s="193"/>
      <c r="S199" s="193"/>
      <c r="T199" s="194"/>
      <c r="AT199" s="188" t="s">
        <v>160</v>
      </c>
      <c r="AU199" s="188" t="s">
        <v>158</v>
      </c>
      <c r="AV199" s="14" t="s">
        <v>157</v>
      </c>
      <c r="AW199" s="14" t="s">
        <v>35</v>
      </c>
      <c r="AX199" s="14" t="s">
        <v>86</v>
      </c>
      <c r="AY199" s="188" t="s">
        <v>150</v>
      </c>
    </row>
    <row r="200" spans="1:65" s="2" customFormat="1" ht="21.75" customHeight="1">
      <c r="A200" s="34"/>
      <c r="B200" s="163"/>
      <c r="C200" s="164" t="s">
        <v>246</v>
      </c>
      <c r="D200" s="164" t="s">
        <v>153</v>
      </c>
      <c r="E200" s="165" t="s">
        <v>247</v>
      </c>
      <c r="F200" s="166" t="s">
        <v>248</v>
      </c>
      <c r="G200" s="167" t="s">
        <v>196</v>
      </c>
      <c r="H200" s="168">
        <v>78.48</v>
      </c>
      <c r="I200" s="169"/>
      <c r="J200" s="170">
        <f>ROUND(I200*H200,2)</f>
        <v>0</v>
      </c>
      <c r="K200" s="171"/>
      <c r="L200" s="35"/>
      <c r="M200" s="172" t="s">
        <v>1</v>
      </c>
      <c r="N200" s="173" t="s">
        <v>44</v>
      </c>
      <c r="O200" s="60"/>
      <c r="P200" s="174">
        <f>O200*H200</f>
        <v>0</v>
      </c>
      <c r="Q200" s="174">
        <v>5.756E-2</v>
      </c>
      <c r="R200" s="174">
        <f>Q200*H200</f>
        <v>4.5173088000000003</v>
      </c>
      <c r="S200" s="174">
        <v>0</v>
      </c>
      <c r="T200" s="17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76" t="s">
        <v>157</v>
      </c>
      <c r="AT200" s="176" t="s">
        <v>153</v>
      </c>
      <c r="AU200" s="176" t="s">
        <v>158</v>
      </c>
      <c r="AY200" s="18" t="s">
        <v>150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8" t="s">
        <v>158</v>
      </c>
      <c r="BK200" s="177">
        <f>ROUND(I200*H200,2)</f>
        <v>0</v>
      </c>
      <c r="BL200" s="18" t="s">
        <v>157</v>
      </c>
      <c r="BM200" s="176" t="s">
        <v>249</v>
      </c>
    </row>
    <row r="201" spans="1:65" s="2" customFormat="1" ht="21.75" customHeight="1">
      <c r="A201" s="34"/>
      <c r="B201" s="163"/>
      <c r="C201" s="164" t="s">
        <v>250</v>
      </c>
      <c r="D201" s="164" t="s">
        <v>153</v>
      </c>
      <c r="E201" s="165" t="s">
        <v>251</v>
      </c>
      <c r="F201" s="166" t="s">
        <v>252</v>
      </c>
      <c r="G201" s="167" t="s">
        <v>196</v>
      </c>
      <c r="H201" s="168">
        <v>50.05</v>
      </c>
      <c r="I201" s="169"/>
      <c r="J201" s="170">
        <f>ROUND(I201*H201,2)</f>
        <v>0</v>
      </c>
      <c r="K201" s="171"/>
      <c r="L201" s="35"/>
      <c r="M201" s="172" t="s">
        <v>1</v>
      </c>
      <c r="N201" s="173" t="s">
        <v>44</v>
      </c>
      <c r="O201" s="60"/>
      <c r="P201" s="174">
        <f>O201*H201</f>
        <v>0</v>
      </c>
      <c r="Q201" s="174">
        <v>6.3800000000000003E-3</v>
      </c>
      <c r="R201" s="174">
        <f>Q201*H201</f>
        <v>0.31931900000000002</v>
      </c>
      <c r="S201" s="174">
        <v>0</v>
      </c>
      <c r="T201" s="17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76" t="s">
        <v>157</v>
      </c>
      <c r="AT201" s="176" t="s">
        <v>153</v>
      </c>
      <c r="AU201" s="176" t="s">
        <v>158</v>
      </c>
      <c r="AY201" s="18" t="s">
        <v>150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8" t="s">
        <v>158</v>
      </c>
      <c r="BK201" s="177">
        <f>ROUND(I201*H201,2)</f>
        <v>0</v>
      </c>
      <c r="BL201" s="18" t="s">
        <v>157</v>
      </c>
      <c r="BM201" s="176" t="s">
        <v>253</v>
      </c>
    </row>
    <row r="202" spans="1:65" s="13" customFormat="1">
      <c r="B202" s="178"/>
      <c r="D202" s="179" t="s">
        <v>160</v>
      </c>
      <c r="E202" s="180" t="s">
        <v>1</v>
      </c>
      <c r="F202" s="181" t="s">
        <v>254</v>
      </c>
      <c r="H202" s="182">
        <v>28.2</v>
      </c>
      <c r="I202" s="183"/>
      <c r="L202" s="178"/>
      <c r="M202" s="184"/>
      <c r="N202" s="185"/>
      <c r="O202" s="185"/>
      <c r="P202" s="185"/>
      <c r="Q202" s="185"/>
      <c r="R202" s="185"/>
      <c r="S202" s="185"/>
      <c r="T202" s="186"/>
      <c r="AT202" s="180" t="s">
        <v>160</v>
      </c>
      <c r="AU202" s="180" t="s">
        <v>158</v>
      </c>
      <c r="AV202" s="13" t="s">
        <v>158</v>
      </c>
      <c r="AW202" s="13" t="s">
        <v>35</v>
      </c>
      <c r="AX202" s="13" t="s">
        <v>78</v>
      </c>
      <c r="AY202" s="180" t="s">
        <v>150</v>
      </c>
    </row>
    <row r="203" spans="1:65" s="13" customFormat="1">
      <c r="B203" s="178"/>
      <c r="D203" s="179" t="s">
        <v>160</v>
      </c>
      <c r="E203" s="180" t="s">
        <v>1</v>
      </c>
      <c r="F203" s="181" t="s">
        <v>255</v>
      </c>
      <c r="H203" s="182">
        <v>13.45</v>
      </c>
      <c r="I203" s="183"/>
      <c r="L203" s="178"/>
      <c r="M203" s="184"/>
      <c r="N203" s="185"/>
      <c r="O203" s="185"/>
      <c r="P203" s="185"/>
      <c r="Q203" s="185"/>
      <c r="R203" s="185"/>
      <c r="S203" s="185"/>
      <c r="T203" s="186"/>
      <c r="AT203" s="180" t="s">
        <v>160</v>
      </c>
      <c r="AU203" s="180" t="s">
        <v>158</v>
      </c>
      <c r="AV203" s="13" t="s">
        <v>158</v>
      </c>
      <c r="AW203" s="13" t="s">
        <v>35</v>
      </c>
      <c r="AX203" s="13" t="s">
        <v>78</v>
      </c>
      <c r="AY203" s="180" t="s">
        <v>150</v>
      </c>
    </row>
    <row r="204" spans="1:65" s="13" customFormat="1">
      <c r="B204" s="178"/>
      <c r="D204" s="179" t="s">
        <v>160</v>
      </c>
      <c r="E204" s="180" t="s">
        <v>1</v>
      </c>
      <c r="F204" s="181" t="s">
        <v>256</v>
      </c>
      <c r="H204" s="182">
        <v>1.4</v>
      </c>
      <c r="I204" s="183"/>
      <c r="L204" s="178"/>
      <c r="M204" s="184"/>
      <c r="N204" s="185"/>
      <c r="O204" s="185"/>
      <c r="P204" s="185"/>
      <c r="Q204" s="185"/>
      <c r="R204" s="185"/>
      <c r="S204" s="185"/>
      <c r="T204" s="186"/>
      <c r="AT204" s="180" t="s">
        <v>160</v>
      </c>
      <c r="AU204" s="180" t="s">
        <v>158</v>
      </c>
      <c r="AV204" s="13" t="s">
        <v>158</v>
      </c>
      <c r="AW204" s="13" t="s">
        <v>35</v>
      </c>
      <c r="AX204" s="13" t="s">
        <v>78</v>
      </c>
      <c r="AY204" s="180" t="s">
        <v>150</v>
      </c>
    </row>
    <row r="205" spans="1:65" s="13" customFormat="1">
      <c r="B205" s="178"/>
      <c r="D205" s="179" t="s">
        <v>160</v>
      </c>
      <c r="E205" s="180" t="s">
        <v>1</v>
      </c>
      <c r="F205" s="181" t="s">
        <v>257</v>
      </c>
      <c r="H205" s="182">
        <v>3.06</v>
      </c>
      <c r="I205" s="183"/>
      <c r="L205" s="178"/>
      <c r="M205" s="184"/>
      <c r="N205" s="185"/>
      <c r="O205" s="185"/>
      <c r="P205" s="185"/>
      <c r="Q205" s="185"/>
      <c r="R205" s="185"/>
      <c r="S205" s="185"/>
      <c r="T205" s="186"/>
      <c r="AT205" s="180" t="s">
        <v>160</v>
      </c>
      <c r="AU205" s="180" t="s">
        <v>158</v>
      </c>
      <c r="AV205" s="13" t="s">
        <v>158</v>
      </c>
      <c r="AW205" s="13" t="s">
        <v>35</v>
      </c>
      <c r="AX205" s="13" t="s">
        <v>78</v>
      </c>
      <c r="AY205" s="180" t="s">
        <v>150</v>
      </c>
    </row>
    <row r="206" spans="1:65" s="13" customFormat="1">
      <c r="B206" s="178"/>
      <c r="D206" s="179" t="s">
        <v>160</v>
      </c>
      <c r="E206" s="180" t="s">
        <v>1</v>
      </c>
      <c r="F206" s="181" t="s">
        <v>258</v>
      </c>
      <c r="H206" s="182">
        <v>3.31</v>
      </c>
      <c r="I206" s="183"/>
      <c r="L206" s="178"/>
      <c r="M206" s="184"/>
      <c r="N206" s="185"/>
      <c r="O206" s="185"/>
      <c r="P206" s="185"/>
      <c r="Q206" s="185"/>
      <c r="R206" s="185"/>
      <c r="S206" s="185"/>
      <c r="T206" s="186"/>
      <c r="AT206" s="180" t="s">
        <v>160</v>
      </c>
      <c r="AU206" s="180" t="s">
        <v>158</v>
      </c>
      <c r="AV206" s="13" t="s">
        <v>158</v>
      </c>
      <c r="AW206" s="13" t="s">
        <v>35</v>
      </c>
      <c r="AX206" s="13" t="s">
        <v>78</v>
      </c>
      <c r="AY206" s="180" t="s">
        <v>150</v>
      </c>
    </row>
    <row r="207" spans="1:65" s="13" customFormat="1">
      <c r="B207" s="178"/>
      <c r="D207" s="179" t="s">
        <v>160</v>
      </c>
      <c r="E207" s="180" t="s">
        <v>1</v>
      </c>
      <c r="F207" s="181" t="s">
        <v>259</v>
      </c>
      <c r="H207" s="182">
        <v>0.63</v>
      </c>
      <c r="I207" s="183"/>
      <c r="L207" s="178"/>
      <c r="M207" s="184"/>
      <c r="N207" s="185"/>
      <c r="O207" s="185"/>
      <c r="P207" s="185"/>
      <c r="Q207" s="185"/>
      <c r="R207" s="185"/>
      <c r="S207" s="185"/>
      <c r="T207" s="186"/>
      <c r="AT207" s="180" t="s">
        <v>160</v>
      </c>
      <c r="AU207" s="180" t="s">
        <v>158</v>
      </c>
      <c r="AV207" s="13" t="s">
        <v>158</v>
      </c>
      <c r="AW207" s="13" t="s">
        <v>35</v>
      </c>
      <c r="AX207" s="13" t="s">
        <v>78</v>
      </c>
      <c r="AY207" s="180" t="s">
        <v>150</v>
      </c>
    </row>
    <row r="208" spans="1:65" s="14" customFormat="1">
      <c r="B208" s="187"/>
      <c r="D208" s="179" t="s">
        <v>160</v>
      </c>
      <c r="E208" s="188" t="s">
        <v>1</v>
      </c>
      <c r="F208" s="189" t="s">
        <v>174</v>
      </c>
      <c r="H208" s="190">
        <v>50.050000000000004</v>
      </c>
      <c r="I208" s="191"/>
      <c r="L208" s="187"/>
      <c r="M208" s="192"/>
      <c r="N208" s="193"/>
      <c r="O208" s="193"/>
      <c r="P208" s="193"/>
      <c r="Q208" s="193"/>
      <c r="R208" s="193"/>
      <c r="S208" s="193"/>
      <c r="T208" s="194"/>
      <c r="AT208" s="188" t="s">
        <v>160</v>
      </c>
      <c r="AU208" s="188" t="s">
        <v>158</v>
      </c>
      <c r="AV208" s="14" t="s">
        <v>157</v>
      </c>
      <c r="AW208" s="14" t="s">
        <v>35</v>
      </c>
      <c r="AX208" s="14" t="s">
        <v>86</v>
      </c>
      <c r="AY208" s="188" t="s">
        <v>150</v>
      </c>
    </row>
    <row r="209" spans="1:65" s="2" customFormat="1" ht="16.5" customHeight="1">
      <c r="A209" s="34"/>
      <c r="B209" s="163"/>
      <c r="C209" s="164" t="s">
        <v>260</v>
      </c>
      <c r="D209" s="164" t="s">
        <v>153</v>
      </c>
      <c r="E209" s="165" t="s">
        <v>261</v>
      </c>
      <c r="F209" s="166" t="s">
        <v>262</v>
      </c>
      <c r="G209" s="167" t="s">
        <v>196</v>
      </c>
      <c r="H209" s="168">
        <v>14.65</v>
      </c>
      <c r="I209" s="169"/>
      <c r="J209" s="170">
        <f>ROUND(I209*H209,2)</f>
        <v>0</v>
      </c>
      <c r="K209" s="171"/>
      <c r="L209" s="35"/>
      <c r="M209" s="172" t="s">
        <v>1</v>
      </c>
      <c r="N209" s="173" t="s">
        <v>44</v>
      </c>
      <c r="O209" s="60"/>
      <c r="P209" s="174">
        <f>O209*H209</f>
        <v>0</v>
      </c>
      <c r="Q209" s="174">
        <v>6.4999999999999997E-3</v>
      </c>
      <c r="R209" s="174">
        <f>Q209*H209</f>
        <v>9.5225000000000004E-2</v>
      </c>
      <c r="S209" s="174">
        <v>0</v>
      </c>
      <c r="T209" s="17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76" t="s">
        <v>157</v>
      </c>
      <c r="AT209" s="176" t="s">
        <v>153</v>
      </c>
      <c r="AU209" s="176" t="s">
        <v>158</v>
      </c>
      <c r="AY209" s="18" t="s">
        <v>150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8" t="s">
        <v>158</v>
      </c>
      <c r="BK209" s="177">
        <f>ROUND(I209*H209,2)</f>
        <v>0</v>
      </c>
      <c r="BL209" s="18" t="s">
        <v>157</v>
      </c>
      <c r="BM209" s="176" t="s">
        <v>263</v>
      </c>
    </row>
    <row r="210" spans="1:65" s="13" customFormat="1">
      <c r="B210" s="178"/>
      <c r="D210" s="179" t="s">
        <v>160</v>
      </c>
      <c r="E210" s="180" t="s">
        <v>1</v>
      </c>
      <c r="F210" s="181" t="s">
        <v>264</v>
      </c>
      <c r="H210" s="182">
        <v>14.65</v>
      </c>
      <c r="I210" s="183"/>
      <c r="L210" s="178"/>
      <c r="M210" s="184"/>
      <c r="N210" s="185"/>
      <c r="O210" s="185"/>
      <c r="P210" s="185"/>
      <c r="Q210" s="185"/>
      <c r="R210" s="185"/>
      <c r="S210" s="185"/>
      <c r="T210" s="186"/>
      <c r="AT210" s="180" t="s">
        <v>160</v>
      </c>
      <c r="AU210" s="180" t="s">
        <v>158</v>
      </c>
      <c r="AV210" s="13" t="s">
        <v>158</v>
      </c>
      <c r="AW210" s="13" t="s">
        <v>35</v>
      </c>
      <c r="AX210" s="13" t="s">
        <v>86</v>
      </c>
      <c r="AY210" s="180" t="s">
        <v>150</v>
      </c>
    </row>
    <row r="211" spans="1:65" s="2" customFormat="1" ht="21.75" customHeight="1">
      <c r="A211" s="34"/>
      <c r="B211" s="163"/>
      <c r="C211" s="164" t="s">
        <v>265</v>
      </c>
      <c r="D211" s="164" t="s">
        <v>153</v>
      </c>
      <c r="E211" s="165" t="s">
        <v>266</v>
      </c>
      <c r="F211" s="166" t="s">
        <v>267</v>
      </c>
      <c r="G211" s="167" t="s">
        <v>196</v>
      </c>
      <c r="H211" s="168">
        <v>10.776999999999999</v>
      </c>
      <c r="I211" s="169"/>
      <c r="J211" s="170">
        <f>ROUND(I211*H211,2)</f>
        <v>0</v>
      </c>
      <c r="K211" s="171"/>
      <c r="L211" s="35"/>
      <c r="M211" s="172" t="s">
        <v>1</v>
      </c>
      <c r="N211" s="173" t="s">
        <v>44</v>
      </c>
      <c r="O211" s="60"/>
      <c r="P211" s="174">
        <f>O211*H211</f>
        <v>0</v>
      </c>
      <c r="Q211" s="174">
        <v>1.67E-2</v>
      </c>
      <c r="R211" s="174">
        <f>Q211*H211</f>
        <v>0.17997589999999999</v>
      </c>
      <c r="S211" s="174">
        <v>0</v>
      </c>
      <c r="T211" s="17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76" t="s">
        <v>157</v>
      </c>
      <c r="AT211" s="176" t="s">
        <v>153</v>
      </c>
      <c r="AU211" s="176" t="s">
        <v>158</v>
      </c>
      <c r="AY211" s="18" t="s">
        <v>150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8" t="s">
        <v>158</v>
      </c>
      <c r="BK211" s="177">
        <f>ROUND(I211*H211,2)</f>
        <v>0</v>
      </c>
      <c r="BL211" s="18" t="s">
        <v>157</v>
      </c>
      <c r="BM211" s="176" t="s">
        <v>268</v>
      </c>
    </row>
    <row r="212" spans="1:65" s="15" customFormat="1">
      <c r="B212" s="195"/>
      <c r="D212" s="179" t="s">
        <v>160</v>
      </c>
      <c r="E212" s="196" t="s">
        <v>1</v>
      </c>
      <c r="F212" s="197" t="s">
        <v>269</v>
      </c>
      <c r="H212" s="196" t="s">
        <v>1</v>
      </c>
      <c r="I212" s="198"/>
      <c r="L212" s="195"/>
      <c r="M212" s="199"/>
      <c r="N212" s="200"/>
      <c r="O212" s="200"/>
      <c r="P212" s="200"/>
      <c r="Q212" s="200"/>
      <c r="R212" s="200"/>
      <c r="S212" s="200"/>
      <c r="T212" s="201"/>
      <c r="AT212" s="196" t="s">
        <v>160</v>
      </c>
      <c r="AU212" s="196" t="s">
        <v>158</v>
      </c>
      <c r="AV212" s="15" t="s">
        <v>86</v>
      </c>
      <c r="AW212" s="15" t="s">
        <v>35</v>
      </c>
      <c r="AX212" s="15" t="s">
        <v>78</v>
      </c>
      <c r="AY212" s="196" t="s">
        <v>150</v>
      </c>
    </row>
    <row r="213" spans="1:65" s="13" customFormat="1" ht="22.5">
      <c r="B213" s="178"/>
      <c r="D213" s="179" t="s">
        <v>160</v>
      </c>
      <c r="E213" s="180" t="s">
        <v>1</v>
      </c>
      <c r="F213" s="181" t="s">
        <v>270</v>
      </c>
      <c r="H213" s="182">
        <v>10.776999999999999</v>
      </c>
      <c r="I213" s="183"/>
      <c r="L213" s="178"/>
      <c r="M213" s="184"/>
      <c r="N213" s="185"/>
      <c r="O213" s="185"/>
      <c r="P213" s="185"/>
      <c r="Q213" s="185"/>
      <c r="R213" s="185"/>
      <c r="S213" s="185"/>
      <c r="T213" s="186"/>
      <c r="AT213" s="180" t="s">
        <v>160</v>
      </c>
      <c r="AU213" s="180" t="s">
        <v>158</v>
      </c>
      <c r="AV213" s="13" t="s">
        <v>158</v>
      </c>
      <c r="AW213" s="13" t="s">
        <v>35</v>
      </c>
      <c r="AX213" s="13" t="s">
        <v>78</v>
      </c>
      <c r="AY213" s="180" t="s">
        <v>150</v>
      </c>
    </row>
    <row r="214" spans="1:65" s="14" customFormat="1">
      <c r="B214" s="187"/>
      <c r="D214" s="179" t="s">
        <v>160</v>
      </c>
      <c r="E214" s="188" t="s">
        <v>1</v>
      </c>
      <c r="F214" s="189" t="s">
        <v>174</v>
      </c>
      <c r="H214" s="190">
        <v>10.776999999999999</v>
      </c>
      <c r="I214" s="191"/>
      <c r="L214" s="187"/>
      <c r="M214" s="192"/>
      <c r="N214" s="193"/>
      <c r="O214" s="193"/>
      <c r="P214" s="193"/>
      <c r="Q214" s="193"/>
      <c r="R214" s="193"/>
      <c r="S214" s="193"/>
      <c r="T214" s="194"/>
      <c r="AT214" s="188" t="s">
        <v>160</v>
      </c>
      <c r="AU214" s="188" t="s">
        <v>158</v>
      </c>
      <c r="AV214" s="14" t="s">
        <v>157</v>
      </c>
      <c r="AW214" s="14" t="s">
        <v>35</v>
      </c>
      <c r="AX214" s="14" t="s">
        <v>86</v>
      </c>
      <c r="AY214" s="188" t="s">
        <v>150</v>
      </c>
    </row>
    <row r="215" spans="1:65" s="2" customFormat="1" ht="21.75" customHeight="1">
      <c r="A215" s="34"/>
      <c r="B215" s="163"/>
      <c r="C215" s="164" t="s">
        <v>7</v>
      </c>
      <c r="D215" s="164" t="s">
        <v>153</v>
      </c>
      <c r="E215" s="165" t="s">
        <v>271</v>
      </c>
      <c r="F215" s="166" t="s">
        <v>272</v>
      </c>
      <c r="G215" s="167" t="s">
        <v>196</v>
      </c>
      <c r="H215" s="168">
        <v>13.92</v>
      </c>
      <c r="I215" s="169"/>
      <c r="J215" s="170">
        <f>ROUND(I215*H215,2)</f>
        <v>0</v>
      </c>
      <c r="K215" s="171"/>
      <c r="L215" s="35"/>
      <c r="M215" s="172" t="s">
        <v>1</v>
      </c>
      <c r="N215" s="173" t="s">
        <v>44</v>
      </c>
      <c r="O215" s="60"/>
      <c r="P215" s="174">
        <f>O215*H215</f>
        <v>0</v>
      </c>
      <c r="Q215" s="174">
        <v>4.3800000000000002E-3</v>
      </c>
      <c r="R215" s="174">
        <f>Q215*H215</f>
        <v>6.0969600000000006E-2</v>
      </c>
      <c r="S215" s="174">
        <v>0</v>
      </c>
      <c r="T215" s="17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76" t="s">
        <v>157</v>
      </c>
      <c r="AT215" s="176" t="s">
        <v>153</v>
      </c>
      <c r="AU215" s="176" t="s">
        <v>158</v>
      </c>
      <c r="AY215" s="18" t="s">
        <v>150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8" t="s">
        <v>158</v>
      </c>
      <c r="BK215" s="177">
        <f>ROUND(I215*H215,2)</f>
        <v>0</v>
      </c>
      <c r="BL215" s="18" t="s">
        <v>157</v>
      </c>
      <c r="BM215" s="176" t="s">
        <v>273</v>
      </c>
    </row>
    <row r="216" spans="1:65" s="13" customFormat="1">
      <c r="B216" s="178"/>
      <c r="D216" s="179" t="s">
        <v>160</v>
      </c>
      <c r="E216" s="180" t="s">
        <v>1</v>
      </c>
      <c r="F216" s="181" t="s">
        <v>274</v>
      </c>
      <c r="H216" s="182">
        <v>3.75</v>
      </c>
      <c r="I216" s="183"/>
      <c r="L216" s="178"/>
      <c r="M216" s="184"/>
      <c r="N216" s="185"/>
      <c r="O216" s="185"/>
      <c r="P216" s="185"/>
      <c r="Q216" s="185"/>
      <c r="R216" s="185"/>
      <c r="S216" s="185"/>
      <c r="T216" s="186"/>
      <c r="AT216" s="180" t="s">
        <v>160</v>
      </c>
      <c r="AU216" s="180" t="s">
        <v>158</v>
      </c>
      <c r="AV216" s="13" t="s">
        <v>158</v>
      </c>
      <c r="AW216" s="13" t="s">
        <v>35</v>
      </c>
      <c r="AX216" s="13" t="s">
        <v>78</v>
      </c>
      <c r="AY216" s="180" t="s">
        <v>150</v>
      </c>
    </row>
    <row r="217" spans="1:65" s="13" customFormat="1">
      <c r="B217" s="178"/>
      <c r="D217" s="179" t="s">
        <v>160</v>
      </c>
      <c r="E217" s="180" t="s">
        <v>1</v>
      </c>
      <c r="F217" s="181" t="s">
        <v>275</v>
      </c>
      <c r="H217" s="182">
        <v>1.47</v>
      </c>
      <c r="I217" s="183"/>
      <c r="L217" s="178"/>
      <c r="M217" s="184"/>
      <c r="N217" s="185"/>
      <c r="O217" s="185"/>
      <c r="P217" s="185"/>
      <c r="Q217" s="185"/>
      <c r="R217" s="185"/>
      <c r="S217" s="185"/>
      <c r="T217" s="186"/>
      <c r="AT217" s="180" t="s">
        <v>160</v>
      </c>
      <c r="AU217" s="180" t="s">
        <v>158</v>
      </c>
      <c r="AV217" s="13" t="s">
        <v>158</v>
      </c>
      <c r="AW217" s="13" t="s">
        <v>35</v>
      </c>
      <c r="AX217" s="13" t="s">
        <v>78</v>
      </c>
      <c r="AY217" s="180" t="s">
        <v>150</v>
      </c>
    </row>
    <row r="218" spans="1:65" s="13" customFormat="1">
      <c r="B218" s="178"/>
      <c r="D218" s="179" t="s">
        <v>160</v>
      </c>
      <c r="E218" s="180" t="s">
        <v>1</v>
      </c>
      <c r="F218" s="181" t="s">
        <v>276</v>
      </c>
      <c r="H218" s="182">
        <v>1.2</v>
      </c>
      <c r="I218" s="183"/>
      <c r="L218" s="178"/>
      <c r="M218" s="184"/>
      <c r="N218" s="185"/>
      <c r="O218" s="185"/>
      <c r="P218" s="185"/>
      <c r="Q218" s="185"/>
      <c r="R218" s="185"/>
      <c r="S218" s="185"/>
      <c r="T218" s="186"/>
      <c r="AT218" s="180" t="s">
        <v>160</v>
      </c>
      <c r="AU218" s="180" t="s">
        <v>158</v>
      </c>
      <c r="AV218" s="13" t="s">
        <v>158</v>
      </c>
      <c r="AW218" s="13" t="s">
        <v>35</v>
      </c>
      <c r="AX218" s="13" t="s">
        <v>78</v>
      </c>
      <c r="AY218" s="180" t="s">
        <v>150</v>
      </c>
    </row>
    <row r="219" spans="1:65" s="13" customFormat="1">
      <c r="B219" s="178"/>
      <c r="D219" s="179" t="s">
        <v>160</v>
      </c>
      <c r="E219" s="180" t="s">
        <v>1</v>
      </c>
      <c r="F219" s="181" t="s">
        <v>277</v>
      </c>
      <c r="H219" s="182">
        <v>7.5</v>
      </c>
      <c r="I219" s="183"/>
      <c r="L219" s="178"/>
      <c r="M219" s="184"/>
      <c r="N219" s="185"/>
      <c r="O219" s="185"/>
      <c r="P219" s="185"/>
      <c r="Q219" s="185"/>
      <c r="R219" s="185"/>
      <c r="S219" s="185"/>
      <c r="T219" s="186"/>
      <c r="AT219" s="180" t="s">
        <v>160</v>
      </c>
      <c r="AU219" s="180" t="s">
        <v>158</v>
      </c>
      <c r="AV219" s="13" t="s">
        <v>158</v>
      </c>
      <c r="AW219" s="13" t="s">
        <v>35</v>
      </c>
      <c r="AX219" s="13" t="s">
        <v>78</v>
      </c>
      <c r="AY219" s="180" t="s">
        <v>150</v>
      </c>
    </row>
    <row r="220" spans="1:65" s="14" customFormat="1">
      <c r="B220" s="187"/>
      <c r="D220" s="179" t="s">
        <v>160</v>
      </c>
      <c r="E220" s="188" t="s">
        <v>1</v>
      </c>
      <c r="F220" s="189" t="s">
        <v>174</v>
      </c>
      <c r="H220" s="190">
        <v>13.92</v>
      </c>
      <c r="I220" s="191"/>
      <c r="L220" s="187"/>
      <c r="M220" s="192"/>
      <c r="N220" s="193"/>
      <c r="O220" s="193"/>
      <c r="P220" s="193"/>
      <c r="Q220" s="193"/>
      <c r="R220" s="193"/>
      <c r="S220" s="193"/>
      <c r="T220" s="194"/>
      <c r="AT220" s="188" t="s">
        <v>160</v>
      </c>
      <c r="AU220" s="188" t="s">
        <v>158</v>
      </c>
      <c r="AV220" s="14" t="s">
        <v>157</v>
      </c>
      <c r="AW220" s="14" t="s">
        <v>35</v>
      </c>
      <c r="AX220" s="14" t="s">
        <v>86</v>
      </c>
      <c r="AY220" s="188" t="s">
        <v>150</v>
      </c>
    </row>
    <row r="221" spans="1:65" s="2" customFormat="1" ht="16.5" customHeight="1">
      <c r="A221" s="34"/>
      <c r="B221" s="163"/>
      <c r="C221" s="164" t="s">
        <v>278</v>
      </c>
      <c r="D221" s="164" t="s">
        <v>153</v>
      </c>
      <c r="E221" s="165" t="s">
        <v>279</v>
      </c>
      <c r="F221" s="166" t="s">
        <v>280</v>
      </c>
      <c r="G221" s="167" t="s">
        <v>196</v>
      </c>
      <c r="H221" s="168">
        <v>433.971</v>
      </c>
      <c r="I221" s="169"/>
      <c r="J221" s="170">
        <f>ROUND(I221*H221,2)</f>
        <v>0</v>
      </c>
      <c r="K221" s="171"/>
      <c r="L221" s="35"/>
      <c r="M221" s="172" t="s">
        <v>1</v>
      </c>
      <c r="N221" s="173" t="s">
        <v>44</v>
      </c>
      <c r="O221" s="60"/>
      <c r="P221" s="174">
        <f>O221*H221</f>
        <v>0</v>
      </c>
      <c r="Q221" s="174">
        <v>3.9100000000000003E-3</v>
      </c>
      <c r="R221" s="174">
        <f>Q221*H221</f>
        <v>1.6968266100000002</v>
      </c>
      <c r="S221" s="174">
        <v>0</v>
      </c>
      <c r="T221" s="17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76" t="s">
        <v>157</v>
      </c>
      <c r="AT221" s="176" t="s">
        <v>153</v>
      </c>
      <c r="AU221" s="176" t="s">
        <v>158</v>
      </c>
      <c r="AY221" s="18" t="s">
        <v>150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8" t="s">
        <v>158</v>
      </c>
      <c r="BK221" s="177">
        <f>ROUND(I221*H221,2)</f>
        <v>0</v>
      </c>
      <c r="BL221" s="18" t="s">
        <v>157</v>
      </c>
      <c r="BM221" s="176" t="s">
        <v>281</v>
      </c>
    </row>
    <row r="222" spans="1:65" s="15" customFormat="1">
      <c r="B222" s="195"/>
      <c r="D222" s="179" t="s">
        <v>160</v>
      </c>
      <c r="E222" s="196" t="s">
        <v>1</v>
      </c>
      <c r="F222" s="197" t="s">
        <v>282</v>
      </c>
      <c r="H222" s="196" t="s">
        <v>1</v>
      </c>
      <c r="I222" s="198"/>
      <c r="L222" s="195"/>
      <c r="M222" s="199"/>
      <c r="N222" s="200"/>
      <c r="O222" s="200"/>
      <c r="P222" s="200"/>
      <c r="Q222" s="200"/>
      <c r="R222" s="200"/>
      <c r="S222" s="200"/>
      <c r="T222" s="201"/>
      <c r="AT222" s="196" t="s">
        <v>160</v>
      </c>
      <c r="AU222" s="196" t="s">
        <v>158</v>
      </c>
      <c r="AV222" s="15" t="s">
        <v>86</v>
      </c>
      <c r="AW222" s="15" t="s">
        <v>35</v>
      </c>
      <c r="AX222" s="15" t="s">
        <v>78</v>
      </c>
      <c r="AY222" s="196" t="s">
        <v>150</v>
      </c>
    </row>
    <row r="223" spans="1:65" s="13" customFormat="1">
      <c r="B223" s="178"/>
      <c r="D223" s="179" t="s">
        <v>160</v>
      </c>
      <c r="E223" s="180" t="s">
        <v>1</v>
      </c>
      <c r="F223" s="181" t="s">
        <v>283</v>
      </c>
      <c r="H223" s="182">
        <v>79.86</v>
      </c>
      <c r="I223" s="183"/>
      <c r="L223" s="178"/>
      <c r="M223" s="184"/>
      <c r="N223" s="185"/>
      <c r="O223" s="185"/>
      <c r="P223" s="185"/>
      <c r="Q223" s="185"/>
      <c r="R223" s="185"/>
      <c r="S223" s="185"/>
      <c r="T223" s="186"/>
      <c r="AT223" s="180" t="s">
        <v>160</v>
      </c>
      <c r="AU223" s="180" t="s">
        <v>158</v>
      </c>
      <c r="AV223" s="13" t="s">
        <v>158</v>
      </c>
      <c r="AW223" s="13" t="s">
        <v>35</v>
      </c>
      <c r="AX223" s="13" t="s">
        <v>78</v>
      </c>
      <c r="AY223" s="180" t="s">
        <v>150</v>
      </c>
    </row>
    <row r="224" spans="1:65" s="13" customFormat="1">
      <c r="B224" s="178"/>
      <c r="D224" s="179" t="s">
        <v>160</v>
      </c>
      <c r="E224" s="180" t="s">
        <v>1</v>
      </c>
      <c r="F224" s="181" t="s">
        <v>284</v>
      </c>
      <c r="H224" s="182">
        <v>-7.4320000000000004</v>
      </c>
      <c r="I224" s="183"/>
      <c r="L224" s="178"/>
      <c r="M224" s="184"/>
      <c r="N224" s="185"/>
      <c r="O224" s="185"/>
      <c r="P224" s="185"/>
      <c r="Q224" s="185"/>
      <c r="R224" s="185"/>
      <c r="S224" s="185"/>
      <c r="T224" s="186"/>
      <c r="AT224" s="180" t="s">
        <v>160</v>
      </c>
      <c r="AU224" s="180" t="s">
        <v>158</v>
      </c>
      <c r="AV224" s="13" t="s">
        <v>158</v>
      </c>
      <c r="AW224" s="13" t="s">
        <v>35</v>
      </c>
      <c r="AX224" s="13" t="s">
        <v>78</v>
      </c>
      <c r="AY224" s="180" t="s">
        <v>150</v>
      </c>
    </row>
    <row r="225" spans="2:51" s="13" customFormat="1">
      <c r="B225" s="178"/>
      <c r="D225" s="179" t="s">
        <v>160</v>
      </c>
      <c r="E225" s="180" t="s">
        <v>1</v>
      </c>
      <c r="F225" s="181" t="s">
        <v>285</v>
      </c>
      <c r="H225" s="182">
        <v>-4.6219999999999999</v>
      </c>
      <c r="I225" s="183"/>
      <c r="L225" s="178"/>
      <c r="M225" s="184"/>
      <c r="N225" s="185"/>
      <c r="O225" s="185"/>
      <c r="P225" s="185"/>
      <c r="Q225" s="185"/>
      <c r="R225" s="185"/>
      <c r="S225" s="185"/>
      <c r="T225" s="186"/>
      <c r="AT225" s="180" t="s">
        <v>160</v>
      </c>
      <c r="AU225" s="180" t="s">
        <v>158</v>
      </c>
      <c r="AV225" s="13" t="s">
        <v>158</v>
      </c>
      <c r="AW225" s="13" t="s">
        <v>35</v>
      </c>
      <c r="AX225" s="13" t="s">
        <v>78</v>
      </c>
      <c r="AY225" s="180" t="s">
        <v>150</v>
      </c>
    </row>
    <row r="226" spans="2:51" s="13" customFormat="1">
      <c r="B226" s="178"/>
      <c r="D226" s="179" t="s">
        <v>160</v>
      </c>
      <c r="E226" s="180" t="s">
        <v>1</v>
      </c>
      <c r="F226" s="181" t="s">
        <v>286</v>
      </c>
      <c r="H226" s="182">
        <v>9.1110000000000007</v>
      </c>
      <c r="I226" s="183"/>
      <c r="L226" s="178"/>
      <c r="M226" s="184"/>
      <c r="N226" s="185"/>
      <c r="O226" s="185"/>
      <c r="P226" s="185"/>
      <c r="Q226" s="185"/>
      <c r="R226" s="185"/>
      <c r="S226" s="185"/>
      <c r="T226" s="186"/>
      <c r="AT226" s="180" t="s">
        <v>160</v>
      </c>
      <c r="AU226" s="180" t="s">
        <v>158</v>
      </c>
      <c r="AV226" s="13" t="s">
        <v>158</v>
      </c>
      <c r="AW226" s="13" t="s">
        <v>35</v>
      </c>
      <c r="AX226" s="13" t="s">
        <v>78</v>
      </c>
      <c r="AY226" s="180" t="s">
        <v>150</v>
      </c>
    </row>
    <row r="227" spans="2:51" s="16" customFormat="1">
      <c r="B227" s="202"/>
      <c r="D227" s="179" t="s">
        <v>160</v>
      </c>
      <c r="E227" s="203" t="s">
        <v>1</v>
      </c>
      <c r="F227" s="204" t="s">
        <v>287</v>
      </c>
      <c r="H227" s="205">
        <v>76.917000000000002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160</v>
      </c>
      <c r="AU227" s="203" t="s">
        <v>158</v>
      </c>
      <c r="AV227" s="16" t="s">
        <v>151</v>
      </c>
      <c r="AW227" s="16" t="s">
        <v>35</v>
      </c>
      <c r="AX227" s="16" t="s">
        <v>78</v>
      </c>
      <c r="AY227" s="203" t="s">
        <v>150</v>
      </c>
    </row>
    <row r="228" spans="2:51" s="15" customFormat="1">
      <c r="B228" s="195"/>
      <c r="D228" s="179" t="s">
        <v>160</v>
      </c>
      <c r="E228" s="196" t="s">
        <v>1</v>
      </c>
      <c r="F228" s="197" t="s">
        <v>288</v>
      </c>
      <c r="H228" s="196" t="s">
        <v>1</v>
      </c>
      <c r="I228" s="198"/>
      <c r="L228" s="195"/>
      <c r="M228" s="199"/>
      <c r="N228" s="200"/>
      <c r="O228" s="200"/>
      <c r="P228" s="200"/>
      <c r="Q228" s="200"/>
      <c r="R228" s="200"/>
      <c r="S228" s="200"/>
      <c r="T228" s="201"/>
      <c r="AT228" s="196" t="s">
        <v>160</v>
      </c>
      <c r="AU228" s="196" t="s">
        <v>158</v>
      </c>
      <c r="AV228" s="15" t="s">
        <v>86</v>
      </c>
      <c r="AW228" s="15" t="s">
        <v>35</v>
      </c>
      <c r="AX228" s="15" t="s">
        <v>78</v>
      </c>
      <c r="AY228" s="196" t="s">
        <v>150</v>
      </c>
    </row>
    <row r="229" spans="2:51" s="13" customFormat="1">
      <c r="B229" s="178"/>
      <c r="D229" s="179" t="s">
        <v>160</v>
      </c>
      <c r="E229" s="180" t="s">
        <v>1</v>
      </c>
      <c r="F229" s="181" t="s">
        <v>289</v>
      </c>
      <c r="H229" s="182">
        <v>81.569000000000003</v>
      </c>
      <c r="I229" s="183"/>
      <c r="L229" s="178"/>
      <c r="M229" s="184"/>
      <c r="N229" s="185"/>
      <c r="O229" s="185"/>
      <c r="P229" s="185"/>
      <c r="Q229" s="185"/>
      <c r="R229" s="185"/>
      <c r="S229" s="185"/>
      <c r="T229" s="186"/>
      <c r="AT229" s="180" t="s">
        <v>160</v>
      </c>
      <c r="AU229" s="180" t="s">
        <v>158</v>
      </c>
      <c r="AV229" s="13" t="s">
        <v>158</v>
      </c>
      <c r="AW229" s="13" t="s">
        <v>35</v>
      </c>
      <c r="AX229" s="13" t="s">
        <v>78</v>
      </c>
      <c r="AY229" s="180" t="s">
        <v>150</v>
      </c>
    </row>
    <row r="230" spans="2:51" s="13" customFormat="1">
      <c r="B230" s="178"/>
      <c r="D230" s="179" t="s">
        <v>160</v>
      </c>
      <c r="E230" s="180" t="s">
        <v>1</v>
      </c>
      <c r="F230" s="181" t="s">
        <v>290</v>
      </c>
      <c r="H230" s="182">
        <v>-6.52</v>
      </c>
      <c r="I230" s="183"/>
      <c r="L230" s="178"/>
      <c r="M230" s="184"/>
      <c r="N230" s="185"/>
      <c r="O230" s="185"/>
      <c r="P230" s="185"/>
      <c r="Q230" s="185"/>
      <c r="R230" s="185"/>
      <c r="S230" s="185"/>
      <c r="T230" s="186"/>
      <c r="AT230" s="180" t="s">
        <v>160</v>
      </c>
      <c r="AU230" s="180" t="s">
        <v>158</v>
      </c>
      <c r="AV230" s="13" t="s">
        <v>158</v>
      </c>
      <c r="AW230" s="13" t="s">
        <v>35</v>
      </c>
      <c r="AX230" s="13" t="s">
        <v>78</v>
      </c>
      <c r="AY230" s="180" t="s">
        <v>150</v>
      </c>
    </row>
    <row r="231" spans="2:51" s="13" customFormat="1">
      <c r="B231" s="178"/>
      <c r="D231" s="179" t="s">
        <v>160</v>
      </c>
      <c r="E231" s="180" t="s">
        <v>1</v>
      </c>
      <c r="F231" s="181" t="s">
        <v>291</v>
      </c>
      <c r="H231" s="182">
        <v>-9.2360000000000007</v>
      </c>
      <c r="I231" s="183"/>
      <c r="L231" s="178"/>
      <c r="M231" s="184"/>
      <c r="N231" s="185"/>
      <c r="O231" s="185"/>
      <c r="P231" s="185"/>
      <c r="Q231" s="185"/>
      <c r="R231" s="185"/>
      <c r="S231" s="185"/>
      <c r="T231" s="186"/>
      <c r="AT231" s="180" t="s">
        <v>160</v>
      </c>
      <c r="AU231" s="180" t="s">
        <v>158</v>
      </c>
      <c r="AV231" s="13" t="s">
        <v>158</v>
      </c>
      <c r="AW231" s="13" t="s">
        <v>35</v>
      </c>
      <c r="AX231" s="13" t="s">
        <v>78</v>
      </c>
      <c r="AY231" s="180" t="s">
        <v>150</v>
      </c>
    </row>
    <row r="232" spans="2:51" s="13" customFormat="1" ht="22.5">
      <c r="B232" s="178"/>
      <c r="D232" s="179" t="s">
        <v>160</v>
      </c>
      <c r="E232" s="180" t="s">
        <v>1</v>
      </c>
      <c r="F232" s="181" t="s">
        <v>292</v>
      </c>
      <c r="H232" s="182">
        <v>24.318000000000001</v>
      </c>
      <c r="I232" s="183"/>
      <c r="L232" s="178"/>
      <c r="M232" s="184"/>
      <c r="N232" s="185"/>
      <c r="O232" s="185"/>
      <c r="P232" s="185"/>
      <c r="Q232" s="185"/>
      <c r="R232" s="185"/>
      <c r="S232" s="185"/>
      <c r="T232" s="186"/>
      <c r="AT232" s="180" t="s">
        <v>160</v>
      </c>
      <c r="AU232" s="180" t="s">
        <v>158</v>
      </c>
      <c r="AV232" s="13" t="s">
        <v>158</v>
      </c>
      <c r="AW232" s="13" t="s">
        <v>35</v>
      </c>
      <c r="AX232" s="13" t="s">
        <v>78</v>
      </c>
      <c r="AY232" s="180" t="s">
        <v>150</v>
      </c>
    </row>
    <row r="233" spans="2:51" s="16" customFormat="1">
      <c r="B233" s="202"/>
      <c r="D233" s="179" t="s">
        <v>160</v>
      </c>
      <c r="E233" s="203" t="s">
        <v>1</v>
      </c>
      <c r="F233" s="204" t="s">
        <v>287</v>
      </c>
      <c r="H233" s="205">
        <v>90.131</v>
      </c>
      <c r="I233" s="206"/>
      <c r="L233" s="202"/>
      <c r="M233" s="207"/>
      <c r="N233" s="208"/>
      <c r="O233" s="208"/>
      <c r="P233" s="208"/>
      <c r="Q233" s="208"/>
      <c r="R233" s="208"/>
      <c r="S233" s="208"/>
      <c r="T233" s="209"/>
      <c r="AT233" s="203" t="s">
        <v>160</v>
      </c>
      <c r="AU233" s="203" t="s">
        <v>158</v>
      </c>
      <c r="AV233" s="16" t="s">
        <v>151</v>
      </c>
      <c r="AW233" s="16" t="s">
        <v>35</v>
      </c>
      <c r="AX233" s="16" t="s">
        <v>78</v>
      </c>
      <c r="AY233" s="203" t="s">
        <v>150</v>
      </c>
    </row>
    <row r="234" spans="2:51" s="15" customFormat="1">
      <c r="B234" s="195"/>
      <c r="D234" s="179" t="s">
        <v>160</v>
      </c>
      <c r="E234" s="196" t="s">
        <v>1</v>
      </c>
      <c r="F234" s="197" t="s">
        <v>293</v>
      </c>
      <c r="H234" s="196" t="s">
        <v>1</v>
      </c>
      <c r="I234" s="198"/>
      <c r="L234" s="195"/>
      <c r="M234" s="199"/>
      <c r="N234" s="200"/>
      <c r="O234" s="200"/>
      <c r="P234" s="200"/>
      <c r="Q234" s="200"/>
      <c r="R234" s="200"/>
      <c r="S234" s="200"/>
      <c r="T234" s="201"/>
      <c r="AT234" s="196" t="s">
        <v>160</v>
      </c>
      <c r="AU234" s="196" t="s">
        <v>158</v>
      </c>
      <c r="AV234" s="15" t="s">
        <v>86</v>
      </c>
      <c r="AW234" s="15" t="s">
        <v>35</v>
      </c>
      <c r="AX234" s="15" t="s">
        <v>78</v>
      </c>
      <c r="AY234" s="196" t="s">
        <v>150</v>
      </c>
    </row>
    <row r="235" spans="2:51" s="13" customFormat="1">
      <c r="B235" s="178"/>
      <c r="D235" s="179" t="s">
        <v>160</v>
      </c>
      <c r="E235" s="180" t="s">
        <v>1</v>
      </c>
      <c r="F235" s="181" t="s">
        <v>294</v>
      </c>
      <c r="H235" s="182">
        <v>70.882000000000005</v>
      </c>
      <c r="I235" s="183"/>
      <c r="L235" s="178"/>
      <c r="M235" s="184"/>
      <c r="N235" s="185"/>
      <c r="O235" s="185"/>
      <c r="P235" s="185"/>
      <c r="Q235" s="185"/>
      <c r="R235" s="185"/>
      <c r="S235" s="185"/>
      <c r="T235" s="186"/>
      <c r="AT235" s="180" t="s">
        <v>160</v>
      </c>
      <c r="AU235" s="180" t="s">
        <v>158</v>
      </c>
      <c r="AV235" s="13" t="s">
        <v>158</v>
      </c>
      <c r="AW235" s="13" t="s">
        <v>35</v>
      </c>
      <c r="AX235" s="13" t="s">
        <v>78</v>
      </c>
      <c r="AY235" s="180" t="s">
        <v>150</v>
      </c>
    </row>
    <row r="236" spans="2:51" s="13" customFormat="1">
      <c r="B236" s="178"/>
      <c r="D236" s="179" t="s">
        <v>160</v>
      </c>
      <c r="E236" s="180" t="s">
        <v>1</v>
      </c>
      <c r="F236" s="181" t="s">
        <v>295</v>
      </c>
      <c r="H236" s="182">
        <v>-7.234</v>
      </c>
      <c r="I236" s="183"/>
      <c r="L236" s="178"/>
      <c r="M236" s="184"/>
      <c r="N236" s="185"/>
      <c r="O236" s="185"/>
      <c r="P236" s="185"/>
      <c r="Q236" s="185"/>
      <c r="R236" s="185"/>
      <c r="S236" s="185"/>
      <c r="T236" s="186"/>
      <c r="AT236" s="180" t="s">
        <v>160</v>
      </c>
      <c r="AU236" s="180" t="s">
        <v>158</v>
      </c>
      <c r="AV236" s="13" t="s">
        <v>158</v>
      </c>
      <c r="AW236" s="13" t="s">
        <v>35</v>
      </c>
      <c r="AX236" s="13" t="s">
        <v>78</v>
      </c>
      <c r="AY236" s="180" t="s">
        <v>150</v>
      </c>
    </row>
    <row r="237" spans="2:51" s="13" customFormat="1">
      <c r="B237" s="178"/>
      <c r="D237" s="179" t="s">
        <v>160</v>
      </c>
      <c r="E237" s="180" t="s">
        <v>1</v>
      </c>
      <c r="F237" s="181" t="s">
        <v>296</v>
      </c>
      <c r="H237" s="182">
        <v>-4.6180000000000003</v>
      </c>
      <c r="I237" s="183"/>
      <c r="L237" s="178"/>
      <c r="M237" s="184"/>
      <c r="N237" s="185"/>
      <c r="O237" s="185"/>
      <c r="P237" s="185"/>
      <c r="Q237" s="185"/>
      <c r="R237" s="185"/>
      <c r="S237" s="185"/>
      <c r="T237" s="186"/>
      <c r="AT237" s="180" t="s">
        <v>160</v>
      </c>
      <c r="AU237" s="180" t="s">
        <v>158</v>
      </c>
      <c r="AV237" s="13" t="s">
        <v>158</v>
      </c>
      <c r="AW237" s="13" t="s">
        <v>35</v>
      </c>
      <c r="AX237" s="13" t="s">
        <v>78</v>
      </c>
      <c r="AY237" s="180" t="s">
        <v>150</v>
      </c>
    </row>
    <row r="238" spans="2:51" s="13" customFormat="1" ht="22.5">
      <c r="B238" s="178"/>
      <c r="D238" s="179" t="s">
        <v>160</v>
      </c>
      <c r="E238" s="180" t="s">
        <v>1</v>
      </c>
      <c r="F238" s="181" t="s">
        <v>297</v>
      </c>
      <c r="H238" s="182">
        <v>7.9779999999999998</v>
      </c>
      <c r="I238" s="183"/>
      <c r="L238" s="178"/>
      <c r="M238" s="184"/>
      <c r="N238" s="185"/>
      <c r="O238" s="185"/>
      <c r="P238" s="185"/>
      <c r="Q238" s="185"/>
      <c r="R238" s="185"/>
      <c r="S238" s="185"/>
      <c r="T238" s="186"/>
      <c r="AT238" s="180" t="s">
        <v>160</v>
      </c>
      <c r="AU238" s="180" t="s">
        <v>158</v>
      </c>
      <c r="AV238" s="13" t="s">
        <v>158</v>
      </c>
      <c r="AW238" s="13" t="s">
        <v>35</v>
      </c>
      <c r="AX238" s="13" t="s">
        <v>78</v>
      </c>
      <c r="AY238" s="180" t="s">
        <v>150</v>
      </c>
    </row>
    <row r="239" spans="2:51" s="13" customFormat="1">
      <c r="B239" s="178"/>
      <c r="D239" s="179" t="s">
        <v>160</v>
      </c>
      <c r="E239" s="180" t="s">
        <v>1</v>
      </c>
      <c r="F239" s="181" t="s">
        <v>298</v>
      </c>
      <c r="H239" s="182">
        <v>-2.544</v>
      </c>
      <c r="I239" s="183"/>
      <c r="L239" s="178"/>
      <c r="M239" s="184"/>
      <c r="N239" s="185"/>
      <c r="O239" s="185"/>
      <c r="P239" s="185"/>
      <c r="Q239" s="185"/>
      <c r="R239" s="185"/>
      <c r="S239" s="185"/>
      <c r="T239" s="186"/>
      <c r="AT239" s="180" t="s">
        <v>160</v>
      </c>
      <c r="AU239" s="180" t="s">
        <v>158</v>
      </c>
      <c r="AV239" s="13" t="s">
        <v>158</v>
      </c>
      <c r="AW239" s="13" t="s">
        <v>35</v>
      </c>
      <c r="AX239" s="13" t="s">
        <v>78</v>
      </c>
      <c r="AY239" s="180" t="s">
        <v>150</v>
      </c>
    </row>
    <row r="240" spans="2:51" s="16" customFormat="1">
      <c r="B240" s="202"/>
      <c r="D240" s="179" t="s">
        <v>160</v>
      </c>
      <c r="E240" s="203" t="s">
        <v>1</v>
      </c>
      <c r="F240" s="204" t="s">
        <v>287</v>
      </c>
      <c r="H240" s="205">
        <v>64.463999999999999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160</v>
      </c>
      <c r="AU240" s="203" t="s">
        <v>158</v>
      </c>
      <c r="AV240" s="16" t="s">
        <v>151</v>
      </c>
      <c r="AW240" s="16" t="s">
        <v>35</v>
      </c>
      <c r="AX240" s="16" t="s">
        <v>78</v>
      </c>
      <c r="AY240" s="203" t="s">
        <v>150</v>
      </c>
    </row>
    <row r="241" spans="2:51" s="15" customFormat="1">
      <c r="B241" s="195"/>
      <c r="D241" s="179" t="s">
        <v>160</v>
      </c>
      <c r="E241" s="196" t="s">
        <v>1</v>
      </c>
      <c r="F241" s="197" t="s">
        <v>299</v>
      </c>
      <c r="H241" s="196" t="s">
        <v>1</v>
      </c>
      <c r="I241" s="198"/>
      <c r="L241" s="195"/>
      <c r="M241" s="199"/>
      <c r="N241" s="200"/>
      <c r="O241" s="200"/>
      <c r="P241" s="200"/>
      <c r="Q241" s="200"/>
      <c r="R241" s="200"/>
      <c r="S241" s="200"/>
      <c r="T241" s="201"/>
      <c r="AT241" s="196" t="s">
        <v>160</v>
      </c>
      <c r="AU241" s="196" t="s">
        <v>158</v>
      </c>
      <c r="AV241" s="15" t="s">
        <v>86</v>
      </c>
      <c r="AW241" s="15" t="s">
        <v>35</v>
      </c>
      <c r="AX241" s="15" t="s">
        <v>78</v>
      </c>
      <c r="AY241" s="196" t="s">
        <v>150</v>
      </c>
    </row>
    <row r="242" spans="2:51" s="13" customFormat="1">
      <c r="B242" s="178"/>
      <c r="D242" s="179" t="s">
        <v>160</v>
      </c>
      <c r="E242" s="180" t="s">
        <v>1</v>
      </c>
      <c r="F242" s="181" t="s">
        <v>300</v>
      </c>
      <c r="H242" s="182">
        <v>57.789000000000001</v>
      </c>
      <c r="I242" s="183"/>
      <c r="L242" s="178"/>
      <c r="M242" s="184"/>
      <c r="N242" s="185"/>
      <c r="O242" s="185"/>
      <c r="P242" s="185"/>
      <c r="Q242" s="185"/>
      <c r="R242" s="185"/>
      <c r="S242" s="185"/>
      <c r="T242" s="186"/>
      <c r="AT242" s="180" t="s">
        <v>160</v>
      </c>
      <c r="AU242" s="180" t="s">
        <v>158</v>
      </c>
      <c r="AV242" s="13" t="s">
        <v>158</v>
      </c>
      <c r="AW242" s="13" t="s">
        <v>35</v>
      </c>
      <c r="AX242" s="13" t="s">
        <v>78</v>
      </c>
      <c r="AY242" s="180" t="s">
        <v>150</v>
      </c>
    </row>
    <row r="243" spans="2:51" s="13" customFormat="1">
      <c r="B243" s="178"/>
      <c r="D243" s="179" t="s">
        <v>160</v>
      </c>
      <c r="E243" s="180" t="s">
        <v>1</v>
      </c>
      <c r="F243" s="181" t="s">
        <v>301</v>
      </c>
      <c r="H243" s="182">
        <v>-2.2570000000000001</v>
      </c>
      <c r="I243" s="183"/>
      <c r="L243" s="178"/>
      <c r="M243" s="184"/>
      <c r="N243" s="185"/>
      <c r="O243" s="185"/>
      <c r="P243" s="185"/>
      <c r="Q243" s="185"/>
      <c r="R243" s="185"/>
      <c r="S243" s="185"/>
      <c r="T243" s="186"/>
      <c r="AT243" s="180" t="s">
        <v>160</v>
      </c>
      <c r="AU243" s="180" t="s">
        <v>158</v>
      </c>
      <c r="AV243" s="13" t="s">
        <v>158</v>
      </c>
      <c r="AW243" s="13" t="s">
        <v>35</v>
      </c>
      <c r="AX243" s="13" t="s">
        <v>78</v>
      </c>
      <c r="AY243" s="180" t="s">
        <v>150</v>
      </c>
    </row>
    <row r="244" spans="2:51" s="13" customFormat="1">
      <c r="B244" s="178"/>
      <c r="D244" s="179" t="s">
        <v>160</v>
      </c>
      <c r="E244" s="180" t="s">
        <v>1</v>
      </c>
      <c r="F244" s="181" t="s">
        <v>296</v>
      </c>
      <c r="H244" s="182">
        <v>-4.6180000000000003</v>
      </c>
      <c r="I244" s="183"/>
      <c r="L244" s="178"/>
      <c r="M244" s="184"/>
      <c r="N244" s="185"/>
      <c r="O244" s="185"/>
      <c r="P244" s="185"/>
      <c r="Q244" s="185"/>
      <c r="R244" s="185"/>
      <c r="S244" s="185"/>
      <c r="T244" s="186"/>
      <c r="AT244" s="180" t="s">
        <v>160</v>
      </c>
      <c r="AU244" s="180" t="s">
        <v>158</v>
      </c>
      <c r="AV244" s="13" t="s">
        <v>158</v>
      </c>
      <c r="AW244" s="13" t="s">
        <v>35</v>
      </c>
      <c r="AX244" s="13" t="s">
        <v>78</v>
      </c>
      <c r="AY244" s="180" t="s">
        <v>150</v>
      </c>
    </row>
    <row r="245" spans="2:51" s="13" customFormat="1" ht="22.5">
      <c r="B245" s="178"/>
      <c r="D245" s="179" t="s">
        <v>160</v>
      </c>
      <c r="E245" s="180" t="s">
        <v>1</v>
      </c>
      <c r="F245" s="181" t="s">
        <v>302</v>
      </c>
      <c r="H245" s="182">
        <v>7.9779999999999998</v>
      </c>
      <c r="I245" s="183"/>
      <c r="L245" s="178"/>
      <c r="M245" s="184"/>
      <c r="N245" s="185"/>
      <c r="O245" s="185"/>
      <c r="P245" s="185"/>
      <c r="Q245" s="185"/>
      <c r="R245" s="185"/>
      <c r="S245" s="185"/>
      <c r="T245" s="186"/>
      <c r="AT245" s="180" t="s">
        <v>160</v>
      </c>
      <c r="AU245" s="180" t="s">
        <v>158</v>
      </c>
      <c r="AV245" s="13" t="s">
        <v>158</v>
      </c>
      <c r="AW245" s="13" t="s">
        <v>35</v>
      </c>
      <c r="AX245" s="13" t="s">
        <v>78</v>
      </c>
      <c r="AY245" s="180" t="s">
        <v>150</v>
      </c>
    </row>
    <row r="246" spans="2:51" s="16" customFormat="1">
      <c r="B246" s="202"/>
      <c r="D246" s="179" t="s">
        <v>160</v>
      </c>
      <c r="E246" s="203" t="s">
        <v>1</v>
      </c>
      <c r="F246" s="204" t="s">
        <v>287</v>
      </c>
      <c r="H246" s="205">
        <v>58.892000000000003</v>
      </c>
      <c r="I246" s="206"/>
      <c r="L246" s="202"/>
      <c r="M246" s="207"/>
      <c r="N246" s="208"/>
      <c r="O246" s="208"/>
      <c r="P246" s="208"/>
      <c r="Q246" s="208"/>
      <c r="R246" s="208"/>
      <c r="S246" s="208"/>
      <c r="T246" s="209"/>
      <c r="AT246" s="203" t="s">
        <v>160</v>
      </c>
      <c r="AU246" s="203" t="s">
        <v>158</v>
      </c>
      <c r="AV246" s="16" t="s">
        <v>151</v>
      </c>
      <c r="AW246" s="16" t="s">
        <v>35</v>
      </c>
      <c r="AX246" s="16" t="s">
        <v>78</v>
      </c>
      <c r="AY246" s="203" t="s">
        <v>150</v>
      </c>
    </row>
    <row r="247" spans="2:51" s="15" customFormat="1">
      <c r="B247" s="195"/>
      <c r="D247" s="179" t="s">
        <v>160</v>
      </c>
      <c r="E247" s="196" t="s">
        <v>1</v>
      </c>
      <c r="F247" s="197" t="s">
        <v>303</v>
      </c>
      <c r="H247" s="196" t="s">
        <v>1</v>
      </c>
      <c r="I247" s="198"/>
      <c r="L247" s="195"/>
      <c r="M247" s="199"/>
      <c r="N247" s="200"/>
      <c r="O247" s="200"/>
      <c r="P247" s="200"/>
      <c r="Q247" s="200"/>
      <c r="R247" s="200"/>
      <c r="S247" s="200"/>
      <c r="T247" s="201"/>
      <c r="AT247" s="196" t="s">
        <v>160</v>
      </c>
      <c r="AU247" s="196" t="s">
        <v>158</v>
      </c>
      <c r="AV247" s="15" t="s">
        <v>86</v>
      </c>
      <c r="AW247" s="15" t="s">
        <v>35</v>
      </c>
      <c r="AX247" s="15" t="s">
        <v>78</v>
      </c>
      <c r="AY247" s="196" t="s">
        <v>150</v>
      </c>
    </row>
    <row r="248" spans="2:51" s="13" customFormat="1" ht="22.5">
      <c r="B248" s="178"/>
      <c r="D248" s="179" t="s">
        <v>160</v>
      </c>
      <c r="E248" s="180" t="s">
        <v>1</v>
      </c>
      <c r="F248" s="181" t="s">
        <v>304</v>
      </c>
      <c r="H248" s="182">
        <v>14.682</v>
      </c>
      <c r="I248" s="183"/>
      <c r="L248" s="178"/>
      <c r="M248" s="184"/>
      <c r="N248" s="185"/>
      <c r="O248" s="185"/>
      <c r="P248" s="185"/>
      <c r="Q248" s="185"/>
      <c r="R248" s="185"/>
      <c r="S248" s="185"/>
      <c r="T248" s="186"/>
      <c r="AT248" s="180" t="s">
        <v>160</v>
      </c>
      <c r="AU248" s="180" t="s">
        <v>158</v>
      </c>
      <c r="AV248" s="13" t="s">
        <v>158</v>
      </c>
      <c r="AW248" s="13" t="s">
        <v>35</v>
      </c>
      <c r="AX248" s="13" t="s">
        <v>78</v>
      </c>
      <c r="AY248" s="180" t="s">
        <v>150</v>
      </c>
    </row>
    <row r="249" spans="2:51" s="16" customFormat="1">
      <c r="B249" s="202"/>
      <c r="D249" s="179" t="s">
        <v>160</v>
      </c>
      <c r="E249" s="203" t="s">
        <v>1</v>
      </c>
      <c r="F249" s="204" t="s">
        <v>287</v>
      </c>
      <c r="H249" s="205">
        <v>14.682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160</v>
      </c>
      <c r="AU249" s="203" t="s">
        <v>158</v>
      </c>
      <c r="AV249" s="16" t="s">
        <v>151</v>
      </c>
      <c r="AW249" s="16" t="s">
        <v>35</v>
      </c>
      <c r="AX249" s="16" t="s">
        <v>78</v>
      </c>
      <c r="AY249" s="203" t="s">
        <v>150</v>
      </c>
    </row>
    <row r="250" spans="2:51" s="15" customFormat="1">
      <c r="B250" s="195"/>
      <c r="D250" s="179" t="s">
        <v>160</v>
      </c>
      <c r="E250" s="196" t="s">
        <v>1</v>
      </c>
      <c r="F250" s="197" t="s">
        <v>305</v>
      </c>
      <c r="H250" s="196" t="s">
        <v>1</v>
      </c>
      <c r="I250" s="198"/>
      <c r="L250" s="195"/>
      <c r="M250" s="199"/>
      <c r="N250" s="200"/>
      <c r="O250" s="200"/>
      <c r="P250" s="200"/>
      <c r="Q250" s="200"/>
      <c r="R250" s="200"/>
      <c r="S250" s="200"/>
      <c r="T250" s="201"/>
      <c r="AT250" s="196" t="s">
        <v>160</v>
      </c>
      <c r="AU250" s="196" t="s">
        <v>158</v>
      </c>
      <c r="AV250" s="15" t="s">
        <v>86</v>
      </c>
      <c r="AW250" s="15" t="s">
        <v>35</v>
      </c>
      <c r="AX250" s="15" t="s">
        <v>78</v>
      </c>
      <c r="AY250" s="196" t="s">
        <v>150</v>
      </c>
    </row>
    <row r="251" spans="2:51" s="13" customFormat="1" ht="22.5">
      <c r="B251" s="178"/>
      <c r="D251" s="179" t="s">
        <v>160</v>
      </c>
      <c r="E251" s="180" t="s">
        <v>1</v>
      </c>
      <c r="F251" s="181" t="s">
        <v>306</v>
      </c>
      <c r="H251" s="182">
        <v>68.585999999999999</v>
      </c>
      <c r="I251" s="183"/>
      <c r="L251" s="178"/>
      <c r="M251" s="184"/>
      <c r="N251" s="185"/>
      <c r="O251" s="185"/>
      <c r="P251" s="185"/>
      <c r="Q251" s="185"/>
      <c r="R251" s="185"/>
      <c r="S251" s="185"/>
      <c r="T251" s="186"/>
      <c r="AT251" s="180" t="s">
        <v>160</v>
      </c>
      <c r="AU251" s="180" t="s">
        <v>158</v>
      </c>
      <c r="AV251" s="13" t="s">
        <v>158</v>
      </c>
      <c r="AW251" s="13" t="s">
        <v>35</v>
      </c>
      <c r="AX251" s="13" t="s">
        <v>78</v>
      </c>
      <c r="AY251" s="180" t="s">
        <v>150</v>
      </c>
    </row>
    <row r="252" spans="2:51" s="13" customFormat="1">
      <c r="B252" s="178"/>
      <c r="D252" s="179" t="s">
        <v>160</v>
      </c>
      <c r="E252" s="180" t="s">
        <v>1</v>
      </c>
      <c r="F252" s="181" t="s">
        <v>307</v>
      </c>
      <c r="H252" s="182">
        <v>7.2610000000000001</v>
      </c>
      <c r="I252" s="183"/>
      <c r="L252" s="178"/>
      <c r="M252" s="184"/>
      <c r="N252" s="185"/>
      <c r="O252" s="185"/>
      <c r="P252" s="185"/>
      <c r="Q252" s="185"/>
      <c r="R252" s="185"/>
      <c r="S252" s="185"/>
      <c r="T252" s="186"/>
      <c r="AT252" s="180" t="s">
        <v>160</v>
      </c>
      <c r="AU252" s="180" t="s">
        <v>158</v>
      </c>
      <c r="AV252" s="13" t="s">
        <v>158</v>
      </c>
      <c r="AW252" s="13" t="s">
        <v>35</v>
      </c>
      <c r="AX252" s="13" t="s">
        <v>78</v>
      </c>
      <c r="AY252" s="180" t="s">
        <v>150</v>
      </c>
    </row>
    <row r="253" spans="2:51" s="13" customFormat="1" ht="33.75">
      <c r="B253" s="178"/>
      <c r="D253" s="179" t="s">
        <v>160</v>
      </c>
      <c r="E253" s="180" t="s">
        <v>1</v>
      </c>
      <c r="F253" s="181" t="s">
        <v>308</v>
      </c>
      <c r="H253" s="182">
        <v>-16.062999999999999</v>
      </c>
      <c r="I253" s="183"/>
      <c r="L253" s="178"/>
      <c r="M253" s="184"/>
      <c r="N253" s="185"/>
      <c r="O253" s="185"/>
      <c r="P253" s="185"/>
      <c r="Q253" s="185"/>
      <c r="R253" s="185"/>
      <c r="S253" s="185"/>
      <c r="T253" s="186"/>
      <c r="AT253" s="180" t="s">
        <v>160</v>
      </c>
      <c r="AU253" s="180" t="s">
        <v>158</v>
      </c>
      <c r="AV253" s="13" t="s">
        <v>158</v>
      </c>
      <c r="AW253" s="13" t="s">
        <v>35</v>
      </c>
      <c r="AX253" s="13" t="s">
        <v>78</v>
      </c>
      <c r="AY253" s="180" t="s">
        <v>150</v>
      </c>
    </row>
    <row r="254" spans="2:51" s="13" customFormat="1">
      <c r="B254" s="178"/>
      <c r="D254" s="179" t="s">
        <v>160</v>
      </c>
      <c r="E254" s="180" t="s">
        <v>1</v>
      </c>
      <c r="F254" s="181" t="s">
        <v>309</v>
      </c>
      <c r="H254" s="182">
        <v>-2.4830000000000001</v>
      </c>
      <c r="I254" s="183"/>
      <c r="L254" s="178"/>
      <c r="M254" s="184"/>
      <c r="N254" s="185"/>
      <c r="O254" s="185"/>
      <c r="P254" s="185"/>
      <c r="Q254" s="185"/>
      <c r="R254" s="185"/>
      <c r="S254" s="185"/>
      <c r="T254" s="186"/>
      <c r="AT254" s="180" t="s">
        <v>160</v>
      </c>
      <c r="AU254" s="180" t="s">
        <v>158</v>
      </c>
      <c r="AV254" s="13" t="s">
        <v>158</v>
      </c>
      <c r="AW254" s="13" t="s">
        <v>35</v>
      </c>
      <c r="AX254" s="13" t="s">
        <v>78</v>
      </c>
      <c r="AY254" s="180" t="s">
        <v>150</v>
      </c>
    </row>
    <row r="255" spans="2:51" s="13" customFormat="1">
      <c r="B255" s="178"/>
      <c r="D255" s="179" t="s">
        <v>160</v>
      </c>
      <c r="E255" s="180" t="s">
        <v>1</v>
      </c>
      <c r="F255" s="181" t="s">
        <v>310</v>
      </c>
      <c r="H255" s="182">
        <v>2.75</v>
      </c>
      <c r="I255" s="183"/>
      <c r="L255" s="178"/>
      <c r="M255" s="184"/>
      <c r="N255" s="185"/>
      <c r="O255" s="185"/>
      <c r="P255" s="185"/>
      <c r="Q255" s="185"/>
      <c r="R255" s="185"/>
      <c r="S255" s="185"/>
      <c r="T255" s="186"/>
      <c r="AT255" s="180" t="s">
        <v>160</v>
      </c>
      <c r="AU255" s="180" t="s">
        <v>158</v>
      </c>
      <c r="AV255" s="13" t="s">
        <v>158</v>
      </c>
      <c r="AW255" s="13" t="s">
        <v>35</v>
      </c>
      <c r="AX255" s="13" t="s">
        <v>78</v>
      </c>
      <c r="AY255" s="180" t="s">
        <v>150</v>
      </c>
    </row>
    <row r="256" spans="2:51" s="16" customFormat="1">
      <c r="B256" s="202"/>
      <c r="D256" s="179" t="s">
        <v>160</v>
      </c>
      <c r="E256" s="203" t="s">
        <v>1</v>
      </c>
      <c r="F256" s="204" t="s">
        <v>287</v>
      </c>
      <c r="H256" s="205">
        <v>60.050999999999995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160</v>
      </c>
      <c r="AU256" s="203" t="s">
        <v>158</v>
      </c>
      <c r="AV256" s="16" t="s">
        <v>151</v>
      </c>
      <c r="AW256" s="16" t="s">
        <v>35</v>
      </c>
      <c r="AX256" s="16" t="s">
        <v>78</v>
      </c>
      <c r="AY256" s="203" t="s">
        <v>150</v>
      </c>
    </row>
    <row r="257" spans="2:51" s="15" customFormat="1">
      <c r="B257" s="195"/>
      <c r="D257" s="179" t="s">
        <v>160</v>
      </c>
      <c r="E257" s="196" t="s">
        <v>1</v>
      </c>
      <c r="F257" s="197" t="s">
        <v>311</v>
      </c>
      <c r="H257" s="196" t="s">
        <v>1</v>
      </c>
      <c r="I257" s="198"/>
      <c r="L257" s="195"/>
      <c r="M257" s="199"/>
      <c r="N257" s="200"/>
      <c r="O257" s="200"/>
      <c r="P257" s="200"/>
      <c r="Q257" s="200"/>
      <c r="R257" s="200"/>
      <c r="S257" s="200"/>
      <c r="T257" s="201"/>
      <c r="AT257" s="196" t="s">
        <v>160</v>
      </c>
      <c r="AU257" s="196" t="s">
        <v>158</v>
      </c>
      <c r="AV257" s="15" t="s">
        <v>86</v>
      </c>
      <c r="AW257" s="15" t="s">
        <v>35</v>
      </c>
      <c r="AX257" s="15" t="s">
        <v>78</v>
      </c>
      <c r="AY257" s="196" t="s">
        <v>150</v>
      </c>
    </row>
    <row r="258" spans="2:51" s="13" customFormat="1">
      <c r="B258" s="178"/>
      <c r="D258" s="179" t="s">
        <v>160</v>
      </c>
      <c r="E258" s="180" t="s">
        <v>1</v>
      </c>
      <c r="F258" s="181" t="s">
        <v>312</v>
      </c>
      <c r="H258" s="182">
        <v>2.2730000000000001</v>
      </c>
      <c r="I258" s="183"/>
      <c r="L258" s="178"/>
      <c r="M258" s="184"/>
      <c r="N258" s="185"/>
      <c r="O258" s="185"/>
      <c r="P258" s="185"/>
      <c r="Q258" s="185"/>
      <c r="R258" s="185"/>
      <c r="S258" s="185"/>
      <c r="T258" s="186"/>
      <c r="AT258" s="180" t="s">
        <v>160</v>
      </c>
      <c r="AU258" s="180" t="s">
        <v>158</v>
      </c>
      <c r="AV258" s="13" t="s">
        <v>158</v>
      </c>
      <c r="AW258" s="13" t="s">
        <v>35</v>
      </c>
      <c r="AX258" s="13" t="s">
        <v>78</v>
      </c>
      <c r="AY258" s="180" t="s">
        <v>150</v>
      </c>
    </row>
    <row r="259" spans="2:51" s="13" customFormat="1">
      <c r="B259" s="178"/>
      <c r="D259" s="179" t="s">
        <v>160</v>
      </c>
      <c r="E259" s="180" t="s">
        <v>1</v>
      </c>
      <c r="F259" s="181" t="s">
        <v>313</v>
      </c>
      <c r="H259" s="182">
        <v>0.81299999999999994</v>
      </c>
      <c r="I259" s="183"/>
      <c r="L259" s="178"/>
      <c r="M259" s="184"/>
      <c r="N259" s="185"/>
      <c r="O259" s="185"/>
      <c r="P259" s="185"/>
      <c r="Q259" s="185"/>
      <c r="R259" s="185"/>
      <c r="S259" s="185"/>
      <c r="T259" s="186"/>
      <c r="AT259" s="180" t="s">
        <v>160</v>
      </c>
      <c r="AU259" s="180" t="s">
        <v>158</v>
      </c>
      <c r="AV259" s="13" t="s">
        <v>158</v>
      </c>
      <c r="AW259" s="13" t="s">
        <v>35</v>
      </c>
      <c r="AX259" s="13" t="s">
        <v>78</v>
      </c>
      <c r="AY259" s="180" t="s">
        <v>150</v>
      </c>
    </row>
    <row r="260" spans="2:51" s="16" customFormat="1">
      <c r="B260" s="202"/>
      <c r="D260" s="179" t="s">
        <v>160</v>
      </c>
      <c r="E260" s="203" t="s">
        <v>1</v>
      </c>
      <c r="F260" s="204" t="s">
        <v>287</v>
      </c>
      <c r="H260" s="205">
        <v>3.0860000000000003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160</v>
      </c>
      <c r="AU260" s="203" t="s">
        <v>158</v>
      </c>
      <c r="AV260" s="16" t="s">
        <v>151</v>
      </c>
      <c r="AW260" s="16" t="s">
        <v>35</v>
      </c>
      <c r="AX260" s="16" t="s">
        <v>78</v>
      </c>
      <c r="AY260" s="203" t="s">
        <v>150</v>
      </c>
    </row>
    <row r="261" spans="2:51" s="15" customFormat="1">
      <c r="B261" s="195"/>
      <c r="D261" s="179" t="s">
        <v>160</v>
      </c>
      <c r="E261" s="196" t="s">
        <v>1</v>
      </c>
      <c r="F261" s="197" t="s">
        <v>314</v>
      </c>
      <c r="H261" s="196" t="s">
        <v>1</v>
      </c>
      <c r="I261" s="198"/>
      <c r="L261" s="195"/>
      <c r="M261" s="199"/>
      <c r="N261" s="200"/>
      <c r="O261" s="200"/>
      <c r="P261" s="200"/>
      <c r="Q261" s="200"/>
      <c r="R261" s="200"/>
      <c r="S261" s="200"/>
      <c r="T261" s="201"/>
      <c r="AT261" s="196" t="s">
        <v>160</v>
      </c>
      <c r="AU261" s="196" t="s">
        <v>158</v>
      </c>
      <c r="AV261" s="15" t="s">
        <v>86</v>
      </c>
      <c r="AW261" s="15" t="s">
        <v>35</v>
      </c>
      <c r="AX261" s="15" t="s">
        <v>78</v>
      </c>
      <c r="AY261" s="196" t="s">
        <v>150</v>
      </c>
    </row>
    <row r="262" spans="2:51" s="13" customFormat="1">
      <c r="B262" s="178"/>
      <c r="D262" s="179" t="s">
        <v>160</v>
      </c>
      <c r="E262" s="180" t="s">
        <v>1</v>
      </c>
      <c r="F262" s="181" t="s">
        <v>315</v>
      </c>
      <c r="H262" s="182">
        <v>27.544</v>
      </c>
      <c r="I262" s="183"/>
      <c r="L262" s="178"/>
      <c r="M262" s="184"/>
      <c r="N262" s="185"/>
      <c r="O262" s="185"/>
      <c r="P262" s="185"/>
      <c r="Q262" s="185"/>
      <c r="R262" s="185"/>
      <c r="S262" s="185"/>
      <c r="T262" s="186"/>
      <c r="AT262" s="180" t="s">
        <v>160</v>
      </c>
      <c r="AU262" s="180" t="s">
        <v>158</v>
      </c>
      <c r="AV262" s="13" t="s">
        <v>158</v>
      </c>
      <c r="AW262" s="13" t="s">
        <v>35</v>
      </c>
      <c r="AX262" s="13" t="s">
        <v>78</v>
      </c>
      <c r="AY262" s="180" t="s">
        <v>150</v>
      </c>
    </row>
    <row r="263" spans="2:51" s="13" customFormat="1">
      <c r="B263" s="178"/>
      <c r="D263" s="179" t="s">
        <v>160</v>
      </c>
      <c r="E263" s="180" t="s">
        <v>1</v>
      </c>
      <c r="F263" s="181" t="s">
        <v>316</v>
      </c>
      <c r="H263" s="182">
        <v>-2.012</v>
      </c>
      <c r="I263" s="183"/>
      <c r="L263" s="178"/>
      <c r="M263" s="184"/>
      <c r="N263" s="185"/>
      <c r="O263" s="185"/>
      <c r="P263" s="185"/>
      <c r="Q263" s="185"/>
      <c r="R263" s="185"/>
      <c r="S263" s="185"/>
      <c r="T263" s="186"/>
      <c r="AT263" s="180" t="s">
        <v>160</v>
      </c>
      <c r="AU263" s="180" t="s">
        <v>158</v>
      </c>
      <c r="AV263" s="13" t="s">
        <v>158</v>
      </c>
      <c r="AW263" s="13" t="s">
        <v>35</v>
      </c>
      <c r="AX263" s="13" t="s">
        <v>78</v>
      </c>
      <c r="AY263" s="180" t="s">
        <v>150</v>
      </c>
    </row>
    <row r="264" spans="2:51" s="13" customFormat="1">
      <c r="B264" s="178"/>
      <c r="D264" s="179" t="s">
        <v>160</v>
      </c>
      <c r="E264" s="180" t="s">
        <v>1</v>
      </c>
      <c r="F264" s="181" t="s">
        <v>317</v>
      </c>
      <c r="H264" s="182">
        <v>-0.79100000000000004</v>
      </c>
      <c r="I264" s="183"/>
      <c r="L264" s="178"/>
      <c r="M264" s="184"/>
      <c r="N264" s="185"/>
      <c r="O264" s="185"/>
      <c r="P264" s="185"/>
      <c r="Q264" s="185"/>
      <c r="R264" s="185"/>
      <c r="S264" s="185"/>
      <c r="T264" s="186"/>
      <c r="AT264" s="180" t="s">
        <v>160</v>
      </c>
      <c r="AU264" s="180" t="s">
        <v>158</v>
      </c>
      <c r="AV264" s="13" t="s">
        <v>158</v>
      </c>
      <c r="AW264" s="13" t="s">
        <v>35</v>
      </c>
      <c r="AX264" s="13" t="s">
        <v>78</v>
      </c>
      <c r="AY264" s="180" t="s">
        <v>150</v>
      </c>
    </row>
    <row r="265" spans="2:51" s="13" customFormat="1">
      <c r="B265" s="178"/>
      <c r="D265" s="179" t="s">
        <v>160</v>
      </c>
      <c r="E265" s="180" t="s">
        <v>1</v>
      </c>
      <c r="F265" s="181" t="s">
        <v>318</v>
      </c>
      <c r="H265" s="182">
        <v>2.6920000000000002</v>
      </c>
      <c r="I265" s="183"/>
      <c r="L265" s="178"/>
      <c r="M265" s="184"/>
      <c r="N265" s="185"/>
      <c r="O265" s="185"/>
      <c r="P265" s="185"/>
      <c r="Q265" s="185"/>
      <c r="R265" s="185"/>
      <c r="S265" s="185"/>
      <c r="T265" s="186"/>
      <c r="AT265" s="180" t="s">
        <v>160</v>
      </c>
      <c r="AU265" s="180" t="s">
        <v>158</v>
      </c>
      <c r="AV265" s="13" t="s">
        <v>158</v>
      </c>
      <c r="AW265" s="13" t="s">
        <v>35</v>
      </c>
      <c r="AX265" s="13" t="s">
        <v>78</v>
      </c>
      <c r="AY265" s="180" t="s">
        <v>150</v>
      </c>
    </row>
    <row r="266" spans="2:51" s="16" customFormat="1">
      <c r="B266" s="202"/>
      <c r="D266" s="179" t="s">
        <v>160</v>
      </c>
      <c r="E266" s="203" t="s">
        <v>1</v>
      </c>
      <c r="F266" s="204" t="s">
        <v>287</v>
      </c>
      <c r="H266" s="205">
        <v>27.433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160</v>
      </c>
      <c r="AU266" s="203" t="s">
        <v>158</v>
      </c>
      <c r="AV266" s="16" t="s">
        <v>151</v>
      </c>
      <c r="AW266" s="16" t="s">
        <v>35</v>
      </c>
      <c r="AX266" s="16" t="s">
        <v>78</v>
      </c>
      <c r="AY266" s="203" t="s">
        <v>150</v>
      </c>
    </row>
    <row r="267" spans="2:51" s="15" customFormat="1">
      <c r="B267" s="195"/>
      <c r="D267" s="179" t="s">
        <v>160</v>
      </c>
      <c r="E267" s="196" t="s">
        <v>1</v>
      </c>
      <c r="F267" s="197" t="s">
        <v>319</v>
      </c>
      <c r="H267" s="196" t="s">
        <v>1</v>
      </c>
      <c r="I267" s="198"/>
      <c r="L267" s="195"/>
      <c r="M267" s="199"/>
      <c r="N267" s="200"/>
      <c r="O267" s="200"/>
      <c r="P267" s="200"/>
      <c r="Q267" s="200"/>
      <c r="R267" s="200"/>
      <c r="S267" s="200"/>
      <c r="T267" s="201"/>
      <c r="AT267" s="196" t="s">
        <v>160</v>
      </c>
      <c r="AU267" s="196" t="s">
        <v>158</v>
      </c>
      <c r="AV267" s="15" t="s">
        <v>86</v>
      </c>
      <c r="AW267" s="15" t="s">
        <v>35</v>
      </c>
      <c r="AX267" s="15" t="s">
        <v>78</v>
      </c>
      <c r="AY267" s="196" t="s">
        <v>150</v>
      </c>
    </row>
    <row r="268" spans="2:51" s="13" customFormat="1">
      <c r="B268" s="178"/>
      <c r="D268" s="179" t="s">
        <v>160</v>
      </c>
      <c r="E268" s="180" t="s">
        <v>1</v>
      </c>
      <c r="F268" s="181" t="s">
        <v>320</v>
      </c>
      <c r="H268" s="182">
        <v>26.378</v>
      </c>
      <c r="I268" s="183"/>
      <c r="L268" s="178"/>
      <c r="M268" s="184"/>
      <c r="N268" s="185"/>
      <c r="O268" s="185"/>
      <c r="P268" s="185"/>
      <c r="Q268" s="185"/>
      <c r="R268" s="185"/>
      <c r="S268" s="185"/>
      <c r="T268" s="186"/>
      <c r="AT268" s="180" t="s">
        <v>160</v>
      </c>
      <c r="AU268" s="180" t="s">
        <v>158</v>
      </c>
      <c r="AV268" s="13" t="s">
        <v>158</v>
      </c>
      <c r="AW268" s="13" t="s">
        <v>35</v>
      </c>
      <c r="AX268" s="13" t="s">
        <v>78</v>
      </c>
      <c r="AY268" s="180" t="s">
        <v>150</v>
      </c>
    </row>
    <row r="269" spans="2:51" s="13" customFormat="1">
      <c r="B269" s="178"/>
      <c r="D269" s="179" t="s">
        <v>160</v>
      </c>
      <c r="E269" s="180" t="s">
        <v>1</v>
      </c>
      <c r="F269" s="181" t="s">
        <v>321</v>
      </c>
      <c r="H269" s="182">
        <v>-1.996</v>
      </c>
      <c r="I269" s="183"/>
      <c r="L269" s="178"/>
      <c r="M269" s="184"/>
      <c r="N269" s="185"/>
      <c r="O269" s="185"/>
      <c r="P269" s="185"/>
      <c r="Q269" s="185"/>
      <c r="R269" s="185"/>
      <c r="S269" s="185"/>
      <c r="T269" s="186"/>
      <c r="AT269" s="180" t="s">
        <v>160</v>
      </c>
      <c r="AU269" s="180" t="s">
        <v>158</v>
      </c>
      <c r="AV269" s="13" t="s">
        <v>158</v>
      </c>
      <c r="AW269" s="13" t="s">
        <v>35</v>
      </c>
      <c r="AX269" s="13" t="s">
        <v>78</v>
      </c>
      <c r="AY269" s="180" t="s">
        <v>150</v>
      </c>
    </row>
    <row r="270" spans="2:51" s="13" customFormat="1">
      <c r="B270" s="178"/>
      <c r="D270" s="179" t="s">
        <v>160</v>
      </c>
      <c r="E270" s="180" t="s">
        <v>1</v>
      </c>
      <c r="F270" s="181" t="s">
        <v>322</v>
      </c>
      <c r="H270" s="182">
        <v>-0.78</v>
      </c>
      <c r="I270" s="183"/>
      <c r="L270" s="178"/>
      <c r="M270" s="184"/>
      <c r="N270" s="185"/>
      <c r="O270" s="185"/>
      <c r="P270" s="185"/>
      <c r="Q270" s="185"/>
      <c r="R270" s="185"/>
      <c r="S270" s="185"/>
      <c r="T270" s="186"/>
      <c r="AT270" s="180" t="s">
        <v>160</v>
      </c>
      <c r="AU270" s="180" t="s">
        <v>158</v>
      </c>
      <c r="AV270" s="13" t="s">
        <v>158</v>
      </c>
      <c r="AW270" s="13" t="s">
        <v>35</v>
      </c>
      <c r="AX270" s="13" t="s">
        <v>78</v>
      </c>
      <c r="AY270" s="180" t="s">
        <v>150</v>
      </c>
    </row>
    <row r="271" spans="2:51" s="13" customFormat="1">
      <c r="B271" s="178"/>
      <c r="D271" s="179" t="s">
        <v>160</v>
      </c>
      <c r="E271" s="180" t="s">
        <v>1</v>
      </c>
      <c r="F271" s="181" t="s">
        <v>323</v>
      </c>
      <c r="H271" s="182">
        <v>2.3519999999999999</v>
      </c>
      <c r="I271" s="183"/>
      <c r="L271" s="178"/>
      <c r="M271" s="184"/>
      <c r="N271" s="185"/>
      <c r="O271" s="185"/>
      <c r="P271" s="185"/>
      <c r="Q271" s="185"/>
      <c r="R271" s="185"/>
      <c r="S271" s="185"/>
      <c r="T271" s="186"/>
      <c r="AT271" s="180" t="s">
        <v>160</v>
      </c>
      <c r="AU271" s="180" t="s">
        <v>158</v>
      </c>
      <c r="AV271" s="13" t="s">
        <v>158</v>
      </c>
      <c r="AW271" s="13" t="s">
        <v>35</v>
      </c>
      <c r="AX271" s="13" t="s">
        <v>78</v>
      </c>
      <c r="AY271" s="180" t="s">
        <v>150</v>
      </c>
    </row>
    <row r="272" spans="2:51" s="16" customFormat="1">
      <c r="B272" s="202"/>
      <c r="D272" s="179" t="s">
        <v>160</v>
      </c>
      <c r="E272" s="203" t="s">
        <v>1</v>
      </c>
      <c r="F272" s="204" t="s">
        <v>287</v>
      </c>
      <c r="H272" s="205">
        <v>25.954000000000001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160</v>
      </c>
      <c r="AU272" s="203" t="s">
        <v>158</v>
      </c>
      <c r="AV272" s="16" t="s">
        <v>151</v>
      </c>
      <c r="AW272" s="16" t="s">
        <v>35</v>
      </c>
      <c r="AX272" s="16" t="s">
        <v>78</v>
      </c>
      <c r="AY272" s="203" t="s">
        <v>150</v>
      </c>
    </row>
    <row r="273" spans="1:65" s="15" customFormat="1">
      <c r="B273" s="195"/>
      <c r="D273" s="179" t="s">
        <v>160</v>
      </c>
      <c r="E273" s="196" t="s">
        <v>1</v>
      </c>
      <c r="F273" s="197" t="s">
        <v>324</v>
      </c>
      <c r="H273" s="196" t="s">
        <v>1</v>
      </c>
      <c r="I273" s="198"/>
      <c r="L273" s="195"/>
      <c r="M273" s="199"/>
      <c r="N273" s="200"/>
      <c r="O273" s="200"/>
      <c r="P273" s="200"/>
      <c r="Q273" s="200"/>
      <c r="R273" s="200"/>
      <c r="S273" s="200"/>
      <c r="T273" s="201"/>
      <c r="AT273" s="196" t="s">
        <v>160</v>
      </c>
      <c r="AU273" s="196" t="s">
        <v>158</v>
      </c>
      <c r="AV273" s="15" t="s">
        <v>86</v>
      </c>
      <c r="AW273" s="15" t="s">
        <v>35</v>
      </c>
      <c r="AX273" s="15" t="s">
        <v>78</v>
      </c>
      <c r="AY273" s="196" t="s">
        <v>150</v>
      </c>
    </row>
    <row r="274" spans="1:65" s="13" customFormat="1">
      <c r="B274" s="178"/>
      <c r="D274" s="179" t="s">
        <v>160</v>
      </c>
      <c r="E274" s="180" t="s">
        <v>1</v>
      </c>
      <c r="F274" s="181" t="s">
        <v>325</v>
      </c>
      <c r="H274" s="182">
        <v>14.362</v>
      </c>
      <c r="I274" s="183"/>
      <c r="L274" s="178"/>
      <c r="M274" s="184"/>
      <c r="N274" s="185"/>
      <c r="O274" s="185"/>
      <c r="P274" s="185"/>
      <c r="Q274" s="185"/>
      <c r="R274" s="185"/>
      <c r="S274" s="185"/>
      <c r="T274" s="186"/>
      <c r="AT274" s="180" t="s">
        <v>160</v>
      </c>
      <c r="AU274" s="180" t="s">
        <v>158</v>
      </c>
      <c r="AV274" s="13" t="s">
        <v>158</v>
      </c>
      <c r="AW274" s="13" t="s">
        <v>35</v>
      </c>
      <c r="AX274" s="13" t="s">
        <v>78</v>
      </c>
      <c r="AY274" s="180" t="s">
        <v>150</v>
      </c>
    </row>
    <row r="275" spans="1:65" s="13" customFormat="1">
      <c r="B275" s="178"/>
      <c r="D275" s="179" t="s">
        <v>160</v>
      </c>
      <c r="E275" s="180" t="s">
        <v>1</v>
      </c>
      <c r="F275" s="181" t="s">
        <v>326</v>
      </c>
      <c r="H275" s="182">
        <v>-2.0009999999999999</v>
      </c>
      <c r="I275" s="183"/>
      <c r="L275" s="178"/>
      <c r="M275" s="184"/>
      <c r="N275" s="185"/>
      <c r="O275" s="185"/>
      <c r="P275" s="185"/>
      <c r="Q275" s="185"/>
      <c r="R275" s="185"/>
      <c r="S275" s="185"/>
      <c r="T275" s="186"/>
      <c r="AT275" s="180" t="s">
        <v>160</v>
      </c>
      <c r="AU275" s="180" t="s">
        <v>158</v>
      </c>
      <c r="AV275" s="13" t="s">
        <v>158</v>
      </c>
      <c r="AW275" s="13" t="s">
        <v>35</v>
      </c>
      <c r="AX275" s="13" t="s">
        <v>78</v>
      </c>
      <c r="AY275" s="180" t="s">
        <v>150</v>
      </c>
    </row>
    <row r="276" spans="1:65" s="16" customFormat="1">
      <c r="B276" s="202"/>
      <c r="D276" s="179" t="s">
        <v>160</v>
      </c>
      <c r="E276" s="203" t="s">
        <v>1</v>
      </c>
      <c r="F276" s="204" t="s">
        <v>287</v>
      </c>
      <c r="H276" s="205">
        <v>12.361000000000001</v>
      </c>
      <c r="I276" s="206"/>
      <c r="L276" s="202"/>
      <c r="M276" s="207"/>
      <c r="N276" s="208"/>
      <c r="O276" s="208"/>
      <c r="P276" s="208"/>
      <c r="Q276" s="208"/>
      <c r="R276" s="208"/>
      <c r="S276" s="208"/>
      <c r="T276" s="209"/>
      <c r="AT276" s="203" t="s">
        <v>160</v>
      </c>
      <c r="AU276" s="203" t="s">
        <v>158</v>
      </c>
      <c r="AV276" s="16" t="s">
        <v>151</v>
      </c>
      <c r="AW276" s="16" t="s">
        <v>35</v>
      </c>
      <c r="AX276" s="16" t="s">
        <v>78</v>
      </c>
      <c r="AY276" s="203" t="s">
        <v>150</v>
      </c>
    </row>
    <row r="277" spans="1:65" s="14" customFormat="1">
      <c r="B277" s="187"/>
      <c r="D277" s="179" t="s">
        <v>160</v>
      </c>
      <c r="E277" s="188" t="s">
        <v>1</v>
      </c>
      <c r="F277" s="189" t="s">
        <v>174</v>
      </c>
      <c r="H277" s="190">
        <v>433.97100000000012</v>
      </c>
      <c r="I277" s="191"/>
      <c r="L277" s="187"/>
      <c r="M277" s="192"/>
      <c r="N277" s="193"/>
      <c r="O277" s="193"/>
      <c r="P277" s="193"/>
      <c r="Q277" s="193"/>
      <c r="R277" s="193"/>
      <c r="S277" s="193"/>
      <c r="T277" s="194"/>
      <c r="AT277" s="188" t="s">
        <v>160</v>
      </c>
      <c r="AU277" s="188" t="s">
        <v>158</v>
      </c>
      <c r="AV277" s="14" t="s">
        <v>157</v>
      </c>
      <c r="AW277" s="14" t="s">
        <v>35</v>
      </c>
      <c r="AX277" s="14" t="s">
        <v>86</v>
      </c>
      <c r="AY277" s="188" t="s">
        <v>150</v>
      </c>
    </row>
    <row r="278" spans="1:65" s="2" customFormat="1" ht="21.75" customHeight="1">
      <c r="A278" s="34"/>
      <c r="B278" s="163"/>
      <c r="C278" s="164" t="s">
        <v>327</v>
      </c>
      <c r="D278" s="164" t="s">
        <v>153</v>
      </c>
      <c r="E278" s="165" t="s">
        <v>328</v>
      </c>
      <c r="F278" s="166" t="s">
        <v>329</v>
      </c>
      <c r="G278" s="167" t="s">
        <v>196</v>
      </c>
      <c r="H278" s="168">
        <v>25.427</v>
      </c>
      <c r="I278" s="169"/>
      <c r="J278" s="170">
        <f>ROUND(I278*H278,2)</f>
        <v>0</v>
      </c>
      <c r="K278" s="171"/>
      <c r="L278" s="35"/>
      <c r="M278" s="172" t="s">
        <v>1</v>
      </c>
      <c r="N278" s="173" t="s">
        <v>44</v>
      </c>
      <c r="O278" s="60"/>
      <c r="P278" s="174">
        <f>O278*H278</f>
        <v>0</v>
      </c>
      <c r="Q278" s="174">
        <v>1.47E-2</v>
      </c>
      <c r="R278" s="174">
        <f>Q278*H278</f>
        <v>0.37377689999999997</v>
      </c>
      <c r="S278" s="174">
        <v>0</v>
      </c>
      <c r="T278" s="17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76" t="s">
        <v>157</v>
      </c>
      <c r="AT278" s="176" t="s">
        <v>153</v>
      </c>
      <c r="AU278" s="176" t="s">
        <v>158</v>
      </c>
      <c r="AY278" s="18" t="s">
        <v>150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8" t="s">
        <v>158</v>
      </c>
      <c r="BK278" s="177">
        <f>ROUND(I278*H278,2)</f>
        <v>0</v>
      </c>
      <c r="BL278" s="18" t="s">
        <v>157</v>
      </c>
      <c r="BM278" s="176" t="s">
        <v>330</v>
      </c>
    </row>
    <row r="279" spans="1:65" s="15" customFormat="1">
      <c r="B279" s="195"/>
      <c r="D279" s="179" t="s">
        <v>160</v>
      </c>
      <c r="E279" s="196" t="s">
        <v>1</v>
      </c>
      <c r="F279" s="197" t="s">
        <v>269</v>
      </c>
      <c r="H279" s="196" t="s">
        <v>1</v>
      </c>
      <c r="I279" s="198"/>
      <c r="L279" s="195"/>
      <c r="M279" s="199"/>
      <c r="N279" s="200"/>
      <c r="O279" s="200"/>
      <c r="P279" s="200"/>
      <c r="Q279" s="200"/>
      <c r="R279" s="200"/>
      <c r="S279" s="200"/>
      <c r="T279" s="201"/>
      <c r="AT279" s="196" t="s">
        <v>160</v>
      </c>
      <c r="AU279" s="196" t="s">
        <v>158</v>
      </c>
      <c r="AV279" s="15" t="s">
        <v>86</v>
      </c>
      <c r="AW279" s="15" t="s">
        <v>35</v>
      </c>
      <c r="AX279" s="15" t="s">
        <v>78</v>
      </c>
      <c r="AY279" s="196" t="s">
        <v>150</v>
      </c>
    </row>
    <row r="280" spans="1:65" s="13" customFormat="1" ht="22.5">
      <c r="B280" s="178"/>
      <c r="D280" s="179" t="s">
        <v>160</v>
      </c>
      <c r="E280" s="180" t="s">
        <v>1</v>
      </c>
      <c r="F280" s="181" t="s">
        <v>270</v>
      </c>
      <c r="H280" s="182">
        <v>10.776999999999999</v>
      </c>
      <c r="I280" s="183"/>
      <c r="L280" s="178"/>
      <c r="M280" s="184"/>
      <c r="N280" s="185"/>
      <c r="O280" s="185"/>
      <c r="P280" s="185"/>
      <c r="Q280" s="185"/>
      <c r="R280" s="185"/>
      <c r="S280" s="185"/>
      <c r="T280" s="186"/>
      <c r="AT280" s="180" t="s">
        <v>160</v>
      </c>
      <c r="AU280" s="180" t="s">
        <v>158</v>
      </c>
      <c r="AV280" s="13" t="s">
        <v>158</v>
      </c>
      <c r="AW280" s="13" t="s">
        <v>35</v>
      </c>
      <c r="AX280" s="13" t="s">
        <v>78</v>
      </c>
      <c r="AY280" s="180" t="s">
        <v>150</v>
      </c>
    </row>
    <row r="281" spans="1:65" s="16" customFormat="1">
      <c r="B281" s="202"/>
      <c r="D281" s="179" t="s">
        <v>160</v>
      </c>
      <c r="E281" s="203" t="s">
        <v>1</v>
      </c>
      <c r="F281" s="204" t="s">
        <v>287</v>
      </c>
      <c r="H281" s="205">
        <v>10.776999999999999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160</v>
      </c>
      <c r="AU281" s="203" t="s">
        <v>158</v>
      </c>
      <c r="AV281" s="16" t="s">
        <v>151</v>
      </c>
      <c r="AW281" s="16" t="s">
        <v>35</v>
      </c>
      <c r="AX281" s="16" t="s">
        <v>78</v>
      </c>
      <c r="AY281" s="203" t="s">
        <v>150</v>
      </c>
    </row>
    <row r="282" spans="1:65" s="13" customFormat="1">
      <c r="B282" s="178"/>
      <c r="D282" s="179" t="s">
        <v>160</v>
      </c>
      <c r="E282" s="180" t="s">
        <v>1</v>
      </c>
      <c r="F282" s="181" t="s">
        <v>264</v>
      </c>
      <c r="H282" s="182">
        <v>14.65</v>
      </c>
      <c r="I282" s="183"/>
      <c r="L282" s="178"/>
      <c r="M282" s="184"/>
      <c r="N282" s="185"/>
      <c r="O282" s="185"/>
      <c r="P282" s="185"/>
      <c r="Q282" s="185"/>
      <c r="R282" s="185"/>
      <c r="S282" s="185"/>
      <c r="T282" s="186"/>
      <c r="AT282" s="180" t="s">
        <v>160</v>
      </c>
      <c r="AU282" s="180" t="s">
        <v>158</v>
      </c>
      <c r="AV282" s="13" t="s">
        <v>158</v>
      </c>
      <c r="AW282" s="13" t="s">
        <v>35</v>
      </c>
      <c r="AX282" s="13" t="s">
        <v>78</v>
      </c>
      <c r="AY282" s="180" t="s">
        <v>150</v>
      </c>
    </row>
    <row r="283" spans="1:65" s="14" customFormat="1">
      <c r="B283" s="187"/>
      <c r="D283" s="179" t="s">
        <v>160</v>
      </c>
      <c r="E283" s="188" t="s">
        <v>1</v>
      </c>
      <c r="F283" s="189" t="s">
        <v>174</v>
      </c>
      <c r="H283" s="190">
        <v>25.427</v>
      </c>
      <c r="I283" s="191"/>
      <c r="L283" s="187"/>
      <c r="M283" s="192"/>
      <c r="N283" s="193"/>
      <c r="O283" s="193"/>
      <c r="P283" s="193"/>
      <c r="Q283" s="193"/>
      <c r="R283" s="193"/>
      <c r="S283" s="193"/>
      <c r="T283" s="194"/>
      <c r="AT283" s="188" t="s">
        <v>160</v>
      </c>
      <c r="AU283" s="188" t="s">
        <v>158</v>
      </c>
      <c r="AV283" s="14" t="s">
        <v>157</v>
      </c>
      <c r="AW283" s="14" t="s">
        <v>35</v>
      </c>
      <c r="AX283" s="14" t="s">
        <v>86</v>
      </c>
      <c r="AY283" s="188" t="s">
        <v>150</v>
      </c>
    </row>
    <row r="284" spans="1:65" s="2" customFormat="1" ht="21.75" customHeight="1">
      <c r="A284" s="34"/>
      <c r="B284" s="163"/>
      <c r="C284" s="164" t="s">
        <v>331</v>
      </c>
      <c r="D284" s="164" t="s">
        <v>153</v>
      </c>
      <c r="E284" s="165" t="s">
        <v>332</v>
      </c>
      <c r="F284" s="166" t="s">
        <v>333</v>
      </c>
      <c r="G284" s="167" t="s">
        <v>156</v>
      </c>
      <c r="H284" s="168">
        <v>1</v>
      </c>
      <c r="I284" s="169"/>
      <c r="J284" s="170">
        <f>ROUND(I284*H284,2)</f>
        <v>0</v>
      </c>
      <c r="K284" s="171"/>
      <c r="L284" s="35"/>
      <c r="M284" s="172" t="s">
        <v>1</v>
      </c>
      <c r="N284" s="173" t="s">
        <v>44</v>
      </c>
      <c r="O284" s="60"/>
      <c r="P284" s="174">
        <f>O284*H284</f>
        <v>0</v>
      </c>
      <c r="Q284" s="174">
        <v>0.14360000000000001</v>
      </c>
      <c r="R284" s="174">
        <f>Q284*H284</f>
        <v>0.14360000000000001</v>
      </c>
      <c r="S284" s="174">
        <v>0</v>
      </c>
      <c r="T284" s="17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76" t="s">
        <v>157</v>
      </c>
      <c r="AT284" s="176" t="s">
        <v>153</v>
      </c>
      <c r="AU284" s="176" t="s">
        <v>158</v>
      </c>
      <c r="AY284" s="18" t="s">
        <v>150</v>
      </c>
      <c r="BE284" s="177">
        <f>IF(N284="základní",J284,0)</f>
        <v>0</v>
      </c>
      <c r="BF284" s="177">
        <f>IF(N284="snížená",J284,0)</f>
        <v>0</v>
      </c>
      <c r="BG284" s="177">
        <f>IF(N284="zákl. přenesená",J284,0)</f>
        <v>0</v>
      </c>
      <c r="BH284" s="177">
        <f>IF(N284="sníž. přenesená",J284,0)</f>
        <v>0</v>
      </c>
      <c r="BI284" s="177">
        <f>IF(N284="nulová",J284,0)</f>
        <v>0</v>
      </c>
      <c r="BJ284" s="18" t="s">
        <v>158</v>
      </c>
      <c r="BK284" s="177">
        <f>ROUND(I284*H284,2)</f>
        <v>0</v>
      </c>
      <c r="BL284" s="18" t="s">
        <v>157</v>
      </c>
      <c r="BM284" s="176" t="s">
        <v>334</v>
      </c>
    </row>
    <row r="285" spans="1:65" s="13" customFormat="1">
      <c r="B285" s="178"/>
      <c r="D285" s="179" t="s">
        <v>160</v>
      </c>
      <c r="E285" s="180" t="s">
        <v>1</v>
      </c>
      <c r="F285" s="181" t="s">
        <v>335</v>
      </c>
      <c r="H285" s="182">
        <v>1</v>
      </c>
      <c r="I285" s="183"/>
      <c r="L285" s="178"/>
      <c r="M285" s="184"/>
      <c r="N285" s="185"/>
      <c r="O285" s="185"/>
      <c r="P285" s="185"/>
      <c r="Q285" s="185"/>
      <c r="R285" s="185"/>
      <c r="S285" s="185"/>
      <c r="T285" s="186"/>
      <c r="AT285" s="180" t="s">
        <v>160</v>
      </c>
      <c r="AU285" s="180" t="s">
        <v>158</v>
      </c>
      <c r="AV285" s="13" t="s">
        <v>158</v>
      </c>
      <c r="AW285" s="13" t="s">
        <v>35</v>
      </c>
      <c r="AX285" s="13" t="s">
        <v>86</v>
      </c>
      <c r="AY285" s="180" t="s">
        <v>150</v>
      </c>
    </row>
    <row r="286" spans="1:65" s="2" customFormat="1" ht="21.75" customHeight="1">
      <c r="A286" s="34"/>
      <c r="B286" s="163"/>
      <c r="C286" s="164" t="s">
        <v>336</v>
      </c>
      <c r="D286" s="164" t="s">
        <v>153</v>
      </c>
      <c r="E286" s="165" t="s">
        <v>337</v>
      </c>
      <c r="F286" s="166" t="s">
        <v>338</v>
      </c>
      <c r="G286" s="167" t="s">
        <v>196</v>
      </c>
      <c r="H286" s="168">
        <v>426.78899999999999</v>
      </c>
      <c r="I286" s="169"/>
      <c r="J286" s="170">
        <f>ROUND(I286*H286,2)</f>
        <v>0</v>
      </c>
      <c r="K286" s="171"/>
      <c r="L286" s="35"/>
      <c r="M286" s="172" t="s">
        <v>1</v>
      </c>
      <c r="N286" s="173" t="s">
        <v>44</v>
      </c>
      <c r="O286" s="60"/>
      <c r="P286" s="174">
        <f>O286*H286</f>
        <v>0</v>
      </c>
      <c r="Q286" s="174">
        <v>1.7000000000000001E-2</v>
      </c>
      <c r="R286" s="174">
        <f>Q286*H286</f>
        <v>7.2554129999999999</v>
      </c>
      <c r="S286" s="174">
        <v>0</v>
      </c>
      <c r="T286" s="17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76" t="s">
        <v>157</v>
      </c>
      <c r="AT286" s="176" t="s">
        <v>153</v>
      </c>
      <c r="AU286" s="176" t="s">
        <v>158</v>
      </c>
      <c r="AY286" s="18" t="s">
        <v>150</v>
      </c>
      <c r="BE286" s="177">
        <f>IF(N286="základní",J286,0)</f>
        <v>0</v>
      </c>
      <c r="BF286" s="177">
        <f>IF(N286="snížená",J286,0)</f>
        <v>0</v>
      </c>
      <c r="BG286" s="177">
        <f>IF(N286="zákl. přenesená",J286,0)</f>
        <v>0</v>
      </c>
      <c r="BH286" s="177">
        <f>IF(N286="sníž. přenesená",J286,0)</f>
        <v>0</v>
      </c>
      <c r="BI286" s="177">
        <f>IF(N286="nulová",J286,0)</f>
        <v>0</v>
      </c>
      <c r="BJ286" s="18" t="s">
        <v>158</v>
      </c>
      <c r="BK286" s="177">
        <f>ROUND(I286*H286,2)</f>
        <v>0</v>
      </c>
      <c r="BL286" s="18" t="s">
        <v>157</v>
      </c>
      <c r="BM286" s="176" t="s">
        <v>339</v>
      </c>
    </row>
    <row r="287" spans="1:65" s="15" customFormat="1">
      <c r="B287" s="195"/>
      <c r="D287" s="179" t="s">
        <v>160</v>
      </c>
      <c r="E287" s="196" t="s">
        <v>1</v>
      </c>
      <c r="F287" s="197" t="s">
        <v>282</v>
      </c>
      <c r="H287" s="196" t="s">
        <v>1</v>
      </c>
      <c r="I287" s="198"/>
      <c r="L287" s="195"/>
      <c r="M287" s="199"/>
      <c r="N287" s="200"/>
      <c r="O287" s="200"/>
      <c r="P287" s="200"/>
      <c r="Q287" s="200"/>
      <c r="R287" s="200"/>
      <c r="S287" s="200"/>
      <c r="T287" s="201"/>
      <c r="AT287" s="196" t="s">
        <v>160</v>
      </c>
      <c r="AU287" s="196" t="s">
        <v>158</v>
      </c>
      <c r="AV287" s="15" t="s">
        <v>86</v>
      </c>
      <c r="AW287" s="15" t="s">
        <v>35</v>
      </c>
      <c r="AX287" s="15" t="s">
        <v>78</v>
      </c>
      <c r="AY287" s="196" t="s">
        <v>150</v>
      </c>
    </row>
    <row r="288" spans="1:65" s="13" customFormat="1">
      <c r="B288" s="178"/>
      <c r="D288" s="179" t="s">
        <v>160</v>
      </c>
      <c r="E288" s="180" t="s">
        <v>1</v>
      </c>
      <c r="F288" s="181" t="s">
        <v>283</v>
      </c>
      <c r="H288" s="182">
        <v>79.86</v>
      </c>
      <c r="I288" s="183"/>
      <c r="L288" s="178"/>
      <c r="M288" s="184"/>
      <c r="N288" s="185"/>
      <c r="O288" s="185"/>
      <c r="P288" s="185"/>
      <c r="Q288" s="185"/>
      <c r="R288" s="185"/>
      <c r="S288" s="185"/>
      <c r="T288" s="186"/>
      <c r="AT288" s="180" t="s">
        <v>160</v>
      </c>
      <c r="AU288" s="180" t="s">
        <v>158</v>
      </c>
      <c r="AV288" s="13" t="s">
        <v>158</v>
      </c>
      <c r="AW288" s="13" t="s">
        <v>35</v>
      </c>
      <c r="AX288" s="13" t="s">
        <v>78</v>
      </c>
      <c r="AY288" s="180" t="s">
        <v>150</v>
      </c>
    </row>
    <row r="289" spans="2:51" s="13" customFormat="1">
      <c r="B289" s="178"/>
      <c r="D289" s="179" t="s">
        <v>160</v>
      </c>
      <c r="E289" s="180" t="s">
        <v>1</v>
      </c>
      <c r="F289" s="181" t="s">
        <v>284</v>
      </c>
      <c r="H289" s="182">
        <v>-7.4320000000000004</v>
      </c>
      <c r="I289" s="183"/>
      <c r="L289" s="178"/>
      <c r="M289" s="184"/>
      <c r="N289" s="185"/>
      <c r="O289" s="185"/>
      <c r="P289" s="185"/>
      <c r="Q289" s="185"/>
      <c r="R289" s="185"/>
      <c r="S289" s="185"/>
      <c r="T289" s="186"/>
      <c r="AT289" s="180" t="s">
        <v>160</v>
      </c>
      <c r="AU289" s="180" t="s">
        <v>158</v>
      </c>
      <c r="AV289" s="13" t="s">
        <v>158</v>
      </c>
      <c r="AW289" s="13" t="s">
        <v>35</v>
      </c>
      <c r="AX289" s="13" t="s">
        <v>78</v>
      </c>
      <c r="AY289" s="180" t="s">
        <v>150</v>
      </c>
    </row>
    <row r="290" spans="2:51" s="13" customFormat="1">
      <c r="B290" s="178"/>
      <c r="D290" s="179" t="s">
        <v>160</v>
      </c>
      <c r="E290" s="180" t="s">
        <v>1</v>
      </c>
      <c r="F290" s="181" t="s">
        <v>285</v>
      </c>
      <c r="H290" s="182">
        <v>-4.6219999999999999</v>
      </c>
      <c r="I290" s="183"/>
      <c r="L290" s="178"/>
      <c r="M290" s="184"/>
      <c r="N290" s="185"/>
      <c r="O290" s="185"/>
      <c r="P290" s="185"/>
      <c r="Q290" s="185"/>
      <c r="R290" s="185"/>
      <c r="S290" s="185"/>
      <c r="T290" s="186"/>
      <c r="AT290" s="180" t="s">
        <v>160</v>
      </c>
      <c r="AU290" s="180" t="s">
        <v>158</v>
      </c>
      <c r="AV290" s="13" t="s">
        <v>158</v>
      </c>
      <c r="AW290" s="13" t="s">
        <v>35</v>
      </c>
      <c r="AX290" s="13" t="s">
        <v>78</v>
      </c>
      <c r="AY290" s="180" t="s">
        <v>150</v>
      </c>
    </row>
    <row r="291" spans="2:51" s="13" customFormat="1">
      <c r="B291" s="178"/>
      <c r="D291" s="179" t="s">
        <v>160</v>
      </c>
      <c r="E291" s="180" t="s">
        <v>1</v>
      </c>
      <c r="F291" s="181" t="s">
        <v>286</v>
      </c>
      <c r="H291" s="182">
        <v>9.1110000000000007</v>
      </c>
      <c r="I291" s="183"/>
      <c r="L291" s="178"/>
      <c r="M291" s="184"/>
      <c r="N291" s="185"/>
      <c r="O291" s="185"/>
      <c r="P291" s="185"/>
      <c r="Q291" s="185"/>
      <c r="R291" s="185"/>
      <c r="S291" s="185"/>
      <c r="T291" s="186"/>
      <c r="AT291" s="180" t="s">
        <v>160</v>
      </c>
      <c r="AU291" s="180" t="s">
        <v>158</v>
      </c>
      <c r="AV291" s="13" t="s">
        <v>158</v>
      </c>
      <c r="AW291" s="13" t="s">
        <v>35</v>
      </c>
      <c r="AX291" s="13" t="s">
        <v>78</v>
      </c>
      <c r="AY291" s="180" t="s">
        <v>150</v>
      </c>
    </row>
    <row r="292" spans="2:51" s="16" customFormat="1">
      <c r="B292" s="202"/>
      <c r="D292" s="179" t="s">
        <v>160</v>
      </c>
      <c r="E292" s="203" t="s">
        <v>1</v>
      </c>
      <c r="F292" s="204" t="s">
        <v>287</v>
      </c>
      <c r="H292" s="205">
        <v>76.917000000000002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160</v>
      </c>
      <c r="AU292" s="203" t="s">
        <v>158</v>
      </c>
      <c r="AV292" s="16" t="s">
        <v>151</v>
      </c>
      <c r="AW292" s="16" t="s">
        <v>35</v>
      </c>
      <c r="AX292" s="16" t="s">
        <v>78</v>
      </c>
      <c r="AY292" s="203" t="s">
        <v>150</v>
      </c>
    </row>
    <row r="293" spans="2:51" s="15" customFormat="1">
      <c r="B293" s="195"/>
      <c r="D293" s="179" t="s">
        <v>160</v>
      </c>
      <c r="E293" s="196" t="s">
        <v>1</v>
      </c>
      <c r="F293" s="197" t="s">
        <v>288</v>
      </c>
      <c r="H293" s="196" t="s">
        <v>1</v>
      </c>
      <c r="I293" s="198"/>
      <c r="L293" s="195"/>
      <c r="M293" s="199"/>
      <c r="N293" s="200"/>
      <c r="O293" s="200"/>
      <c r="P293" s="200"/>
      <c r="Q293" s="200"/>
      <c r="R293" s="200"/>
      <c r="S293" s="200"/>
      <c r="T293" s="201"/>
      <c r="AT293" s="196" t="s">
        <v>160</v>
      </c>
      <c r="AU293" s="196" t="s">
        <v>158</v>
      </c>
      <c r="AV293" s="15" t="s">
        <v>86</v>
      </c>
      <c r="AW293" s="15" t="s">
        <v>35</v>
      </c>
      <c r="AX293" s="15" t="s">
        <v>78</v>
      </c>
      <c r="AY293" s="196" t="s">
        <v>150</v>
      </c>
    </row>
    <row r="294" spans="2:51" s="13" customFormat="1">
      <c r="B294" s="178"/>
      <c r="D294" s="179" t="s">
        <v>160</v>
      </c>
      <c r="E294" s="180" t="s">
        <v>1</v>
      </c>
      <c r="F294" s="181" t="s">
        <v>289</v>
      </c>
      <c r="H294" s="182">
        <v>81.569000000000003</v>
      </c>
      <c r="I294" s="183"/>
      <c r="L294" s="178"/>
      <c r="M294" s="184"/>
      <c r="N294" s="185"/>
      <c r="O294" s="185"/>
      <c r="P294" s="185"/>
      <c r="Q294" s="185"/>
      <c r="R294" s="185"/>
      <c r="S294" s="185"/>
      <c r="T294" s="186"/>
      <c r="AT294" s="180" t="s">
        <v>160</v>
      </c>
      <c r="AU294" s="180" t="s">
        <v>158</v>
      </c>
      <c r="AV294" s="13" t="s">
        <v>158</v>
      </c>
      <c r="AW294" s="13" t="s">
        <v>35</v>
      </c>
      <c r="AX294" s="13" t="s">
        <v>78</v>
      </c>
      <c r="AY294" s="180" t="s">
        <v>150</v>
      </c>
    </row>
    <row r="295" spans="2:51" s="13" customFormat="1">
      <c r="B295" s="178"/>
      <c r="D295" s="179" t="s">
        <v>160</v>
      </c>
      <c r="E295" s="180" t="s">
        <v>1</v>
      </c>
      <c r="F295" s="181" t="s">
        <v>290</v>
      </c>
      <c r="H295" s="182">
        <v>-6.52</v>
      </c>
      <c r="I295" s="183"/>
      <c r="L295" s="178"/>
      <c r="M295" s="184"/>
      <c r="N295" s="185"/>
      <c r="O295" s="185"/>
      <c r="P295" s="185"/>
      <c r="Q295" s="185"/>
      <c r="R295" s="185"/>
      <c r="S295" s="185"/>
      <c r="T295" s="186"/>
      <c r="AT295" s="180" t="s">
        <v>160</v>
      </c>
      <c r="AU295" s="180" t="s">
        <v>158</v>
      </c>
      <c r="AV295" s="13" t="s">
        <v>158</v>
      </c>
      <c r="AW295" s="13" t="s">
        <v>35</v>
      </c>
      <c r="AX295" s="13" t="s">
        <v>78</v>
      </c>
      <c r="AY295" s="180" t="s">
        <v>150</v>
      </c>
    </row>
    <row r="296" spans="2:51" s="13" customFormat="1">
      <c r="B296" s="178"/>
      <c r="D296" s="179" t="s">
        <v>160</v>
      </c>
      <c r="E296" s="180" t="s">
        <v>1</v>
      </c>
      <c r="F296" s="181" t="s">
        <v>291</v>
      </c>
      <c r="H296" s="182">
        <v>-9.2360000000000007</v>
      </c>
      <c r="I296" s="183"/>
      <c r="L296" s="178"/>
      <c r="M296" s="184"/>
      <c r="N296" s="185"/>
      <c r="O296" s="185"/>
      <c r="P296" s="185"/>
      <c r="Q296" s="185"/>
      <c r="R296" s="185"/>
      <c r="S296" s="185"/>
      <c r="T296" s="186"/>
      <c r="AT296" s="180" t="s">
        <v>160</v>
      </c>
      <c r="AU296" s="180" t="s">
        <v>158</v>
      </c>
      <c r="AV296" s="13" t="s">
        <v>158</v>
      </c>
      <c r="AW296" s="13" t="s">
        <v>35</v>
      </c>
      <c r="AX296" s="13" t="s">
        <v>78</v>
      </c>
      <c r="AY296" s="180" t="s">
        <v>150</v>
      </c>
    </row>
    <row r="297" spans="2:51" s="13" customFormat="1" ht="22.5">
      <c r="B297" s="178"/>
      <c r="D297" s="179" t="s">
        <v>160</v>
      </c>
      <c r="E297" s="180" t="s">
        <v>1</v>
      </c>
      <c r="F297" s="181" t="s">
        <v>292</v>
      </c>
      <c r="H297" s="182">
        <v>24.318000000000001</v>
      </c>
      <c r="I297" s="183"/>
      <c r="L297" s="178"/>
      <c r="M297" s="184"/>
      <c r="N297" s="185"/>
      <c r="O297" s="185"/>
      <c r="P297" s="185"/>
      <c r="Q297" s="185"/>
      <c r="R297" s="185"/>
      <c r="S297" s="185"/>
      <c r="T297" s="186"/>
      <c r="AT297" s="180" t="s">
        <v>160</v>
      </c>
      <c r="AU297" s="180" t="s">
        <v>158</v>
      </c>
      <c r="AV297" s="13" t="s">
        <v>158</v>
      </c>
      <c r="AW297" s="13" t="s">
        <v>35</v>
      </c>
      <c r="AX297" s="13" t="s">
        <v>78</v>
      </c>
      <c r="AY297" s="180" t="s">
        <v>150</v>
      </c>
    </row>
    <row r="298" spans="2:51" s="16" customFormat="1">
      <c r="B298" s="202"/>
      <c r="D298" s="179" t="s">
        <v>160</v>
      </c>
      <c r="E298" s="203" t="s">
        <v>1</v>
      </c>
      <c r="F298" s="204" t="s">
        <v>287</v>
      </c>
      <c r="H298" s="205">
        <v>90.131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160</v>
      </c>
      <c r="AU298" s="203" t="s">
        <v>158</v>
      </c>
      <c r="AV298" s="16" t="s">
        <v>151</v>
      </c>
      <c r="AW298" s="16" t="s">
        <v>35</v>
      </c>
      <c r="AX298" s="16" t="s">
        <v>78</v>
      </c>
      <c r="AY298" s="203" t="s">
        <v>150</v>
      </c>
    </row>
    <row r="299" spans="2:51" s="15" customFormat="1">
      <c r="B299" s="195"/>
      <c r="D299" s="179" t="s">
        <v>160</v>
      </c>
      <c r="E299" s="196" t="s">
        <v>1</v>
      </c>
      <c r="F299" s="197" t="s">
        <v>293</v>
      </c>
      <c r="H299" s="196" t="s">
        <v>1</v>
      </c>
      <c r="I299" s="198"/>
      <c r="L299" s="195"/>
      <c r="M299" s="199"/>
      <c r="N299" s="200"/>
      <c r="O299" s="200"/>
      <c r="P299" s="200"/>
      <c r="Q299" s="200"/>
      <c r="R299" s="200"/>
      <c r="S299" s="200"/>
      <c r="T299" s="201"/>
      <c r="AT299" s="196" t="s">
        <v>160</v>
      </c>
      <c r="AU299" s="196" t="s">
        <v>158</v>
      </c>
      <c r="AV299" s="15" t="s">
        <v>86</v>
      </c>
      <c r="AW299" s="15" t="s">
        <v>35</v>
      </c>
      <c r="AX299" s="15" t="s">
        <v>78</v>
      </c>
      <c r="AY299" s="196" t="s">
        <v>150</v>
      </c>
    </row>
    <row r="300" spans="2:51" s="13" customFormat="1">
      <c r="B300" s="178"/>
      <c r="D300" s="179" t="s">
        <v>160</v>
      </c>
      <c r="E300" s="180" t="s">
        <v>1</v>
      </c>
      <c r="F300" s="181" t="s">
        <v>294</v>
      </c>
      <c r="H300" s="182">
        <v>70.882000000000005</v>
      </c>
      <c r="I300" s="183"/>
      <c r="L300" s="178"/>
      <c r="M300" s="184"/>
      <c r="N300" s="185"/>
      <c r="O300" s="185"/>
      <c r="P300" s="185"/>
      <c r="Q300" s="185"/>
      <c r="R300" s="185"/>
      <c r="S300" s="185"/>
      <c r="T300" s="186"/>
      <c r="AT300" s="180" t="s">
        <v>160</v>
      </c>
      <c r="AU300" s="180" t="s">
        <v>158</v>
      </c>
      <c r="AV300" s="13" t="s">
        <v>158</v>
      </c>
      <c r="AW300" s="13" t="s">
        <v>35</v>
      </c>
      <c r="AX300" s="13" t="s">
        <v>78</v>
      </c>
      <c r="AY300" s="180" t="s">
        <v>150</v>
      </c>
    </row>
    <row r="301" spans="2:51" s="13" customFormat="1">
      <c r="B301" s="178"/>
      <c r="D301" s="179" t="s">
        <v>160</v>
      </c>
      <c r="E301" s="180" t="s">
        <v>1</v>
      </c>
      <c r="F301" s="181" t="s">
        <v>295</v>
      </c>
      <c r="H301" s="182">
        <v>-7.234</v>
      </c>
      <c r="I301" s="183"/>
      <c r="L301" s="178"/>
      <c r="M301" s="184"/>
      <c r="N301" s="185"/>
      <c r="O301" s="185"/>
      <c r="P301" s="185"/>
      <c r="Q301" s="185"/>
      <c r="R301" s="185"/>
      <c r="S301" s="185"/>
      <c r="T301" s="186"/>
      <c r="AT301" s="180" t="s">
        <v>160</v>
      </c>
      <c r="AU301" s="180" t="s">
        <v>158</v>
      </c>
      <c r="AV301" s="13" t="s">
        <v>158</v>
      </c>
      <c r="AW301" s="13" t="s">
        <v>35</v>
      </c>
      <c r="AX301" s="13" t="s">
        <v>78</v>
      </c>
      <c r="AY301" s="180" t="s">
        <v>150</v>
      </c>
    </row>
    <row r="302" spans="2:51" s="13" customFormat="1">
      <c r="B302" s="178"/>
      <c r="D302" s="179" t="s">
        <v>160</v>
      </c>
      <c r="E302" s="180" t="s">
        <v>1</v>
      </c>
      <c r="F302" s="181" t="s">
        <v>296</v>
      </c>
      <c r="H302" s="182">
        <v>-4.6180000000000003</v>
      </c>
      <c r="I302" s="183"/>
      <c r="L302" s="178"/>
      <c r="M302" s="184"/>
      <c r="N302" s="185"/>
      <c r="O302" s="185"/>
      <c r="P302" s="185"/>
      <c r="Q302" s="185"/>
      <c r="R302" s="185"/>
      <c r="S302" s="185"/>
      <c r="T302" s="186"/>
      <c r="AT302" s="180" t="s">
        <v>160</v>
      </c>
      <c r="AU302" s="180" t="s">
        <v>158</v>
      </c>
      <c r="AV302" s="13" t="s">
        <v>158</v>
      </c>
      <c r="AW302" s="13" t="s">
        <v>35</v>
      </c>
      <c r="AX302" s="13" t="s">
        <v>78</v>
      </c>
      <c r="AY302" s="180" t="s">
        <v>150</v>
      </c>
    </row>
    <row r="303" spans="2:51" s="13" customFormat="1" ht="22.5">
      <c r="B303" s="178"/>
      <c r="D303" s="179" t="s">
        <v>160</v>
      </c>
      <c r="E303" s="180" t="s">
        <v>1</v>
      </c>
      <c r="F303" s="181" t="s">
        <v>297</v>
      </c>
      <c r="H303" s="182">
        <v>7.9779999999999998</v>
      </c>
      <c r="I303" s="183"/>
      <c r="L303" s="178"/>
      <c r="M303" s="184"/>
      <c r="N303" s="185"/>
      <c r="O303" s="185"/>
      <c r="P303" s="185"/>
      <c r="Q303" s="185"/>
      <c r="R303" s="185"/>
      <c r="S303" s="185"/>
      <c r="T303" s="186"/>
      <c r="AT303" s="180" t="s">
        <v>160</v>
      </c>
      <c r="AU303" s="180" t="s">
        <v>158</v>
      </c>
      <c r="AV303" s="13" t="s">
        <v>158</v>
      </c>
      <c r="AW303" s="13" t="s">
        <v>35</v>
      </c>
      <c r="AX303" s="13" t="s">
        <v>78</v>
      </c>
      <c r="AY303" s="180" t="s">
        <v>150</v>
      </c>
    </row>
    <row r="304" spans="2:51" s="13" customFormat="1">
      <c r="B304" s="178"/>
      <c r="D304" s="179" t="s">
        <v>160</v>
      </c>
      <c r="E304" s="180" t="s">
        <v>1</v>
      </c>
      <c r="F304" s="181" t="s">
        <v>298</v>
      </c>
      <c r="H304" s="182">
        <v>-2.544</v>
      </c>
      <c r="I304" s="183"/>
      <c r="L304" s="178"/>
      <c r="M304" s="184"/>
      <c r="N304" s="185"/>
      <c r="O304" s="185"/>
      <c r="P304" s="185"/>
      <c r="Q304" s="185"/>
      <c r="R304" s="185"/>
      <c r="S304" s="185"/>
      <c r="T304" s="186"/>
      <c r="AT304" s="180" t="s">
        <v>160</v>
      </c>
      <c r="AU304" s="180" t="s">
        <v>158</v>
      </c>
      <c r="AV304" s="13" t="s">
        <v>158</v>
      </c>
      <c r="AW304" s="13" t="s">
        <v>35</v>
      </c>
      <c r="AX304" s="13" t="s">
        <v>78</v>
      </c>
      <c r="AY304" s="180" t="s">
        <v>150</v>
      </c>
    </row>
    <row r="305" spans="2:51" s="16" customFormat="1">
      <c r="B305" s="202"/>
      <c r="D305" s="179" t="s">
        <v>160</v>
      </c>
      <c r="E305" s="203" t="s">
        <v>1</v>
      </c>
      <c r="F305" s="204" t="s">
        <v>287</v>
      </c>
      <c r="H305" s="205">
        <v>64.463999999999999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160</v>
      </c>
      <c r="AU305" s="203" t="s">
        <v>158</v>
      </c>
      <c r="AV305" s="16" t="s">
        <v>151</v>
      </c>
      <c r="AW305" s="16" t="s">
        <v>35</v>
      </c>
      <c r="AX305" s="16" t="s">
        <v>78</v>
      </c>
      <c r="AY305" s="203" t="s">
        <v>150</v>
      </c>
    </row>
    <row r="306" spans="2:51" s="15" customFormat="1">
      <c r="B306" s="195"/>
      <c r="D306" s="179" t="s">
        <v>160</v>
      </c>
      <c r="E306" s="196" t="s">
        <v>1</v>
      </c>
      <c r="F306" s="197" t="s">
        <v>299</v>
      </c>
      <c r="H306" s="196" t="s">
        <v>1</v>
      </c>
      <c r="I306" s="198"/>
      <c r="L306" s="195"/>
      <c r="M306" s="199"/>
      <c r="N306" s="200"/>
      <c r="O306" s="200"/>
      <c r="P306" s="200"/>
      <c r="Q306" s="200"/>
      <c r="R306" s="200"/>
      <c r="S306" s="200"/>
      <c r="T306" s="201"/>
      <c r="AT306" s="196" t="s">
        <v>160</v>
      </c>
      <c r="AU306" s="196" t="s">
        <v>158</v>
      </c>
      <c r="AV306" s="15" t="s">
        <v>86</v>
      </c>
      <c r="AW306" s="15" t="s">
        <v>35</v>
      </c>
      <c r="AX306" s="15" t="s">
        <v>78</v>
      </c>
      <c r="AY306" s="196" t="s">
        <v>150</v>
      </c>
    </row>
    <row r="307" spans="2:51" s="13" customFormat="1">
      <c r="B307" s="178"/>
      <c r="D307" s="179" t="s">
        <v>160</v>
      </c>
      <c r="E307" s="180" t="s">
        <v>1</v>
      </c>
      <c r="F307" s="181" t="s">
        <v>340</v>
      </c>
      <c r="H307" s="182">
        <v>76.034000000000006</v>
      </c>
      <c r="I307" s="183"/>
      <c r="L307" s="178"/>
      <c r="M307" s="184"/>
      <c r="N307" s="185"/>
      <c r="O307" s="185"/>
      <c r="P307" s="185"/>
      <c r="Q307" s="185"/>
      <c r="R307" s="185"/>
      <c r="S307" s="185"/>
      <c r="T307" s="186"/>
      <c r="AT307" s="180" t="s">
        <v>160</v>
      </c>
      <c r="AU307" s="180" t="s">
        <v>158</v>
      </c>
      <c r="AV307" s="13" t="s">
        <v>158</v>
      </c>
      <c r="AW307" s="13" t="s">
        <v>35</v>
      </c>
      <c r="AX307" s="13" t="s">
        <v>78</v>
      </c>
      <c r="AY307" s="180" t="s">
        <v>150</v>
      </c>
    </row>
    <row r="308" spans="2:51" s="13" customFormat="1">
      <c r="B308" s="178"/>
      <c r="D308" s="179" t="s">
        <v>160</v>
      </c>
      <c r="E308" s="180" t="s">
        <v>1</v>
      </c>
      <c r="F308" s="181" t="s">
        <v>301</v>
      </c>
      <c r="H308" s="182">
        <v>-2.2570000000000001</v>
      </c>
      <c r="I308" s="183"/>
      <c r="L308" s="178"/>
      <c r="M308" s="184"/>
      <c r="N308" s="185"/>
      <c r="O308" s="185"/>
      <c r="P308" s="185"/>
      <c r="Q308" s="185"/>
      <c r="R308" s="185"/>
      <c r="S308" s="185"/>
      <c r="T308" s="186"/>
      <c r="AT308" s="180" t="s">
        <v>160</v>
      </c>
      <c r="AU308" s="180" t="s">
        <v>158</v>
      </c>
      <c r="AV308" s="13" t="s">
        <v>158</v>
      </c>
      <c r="AW308" s="13" t="s">
        <v>35</v>
      </c>
      <c r="AX308" s="13" t="s">
        <v>78</v>
      </c>
      <c r="AY308" s="180" t="s">
        <v>150</v>
      </c>
    </row>
    <row r="309" spans="2:51" s="13" customFormat="1">
      <c r="B309" s="178"/>
      <c r="D309" s="179" t="s">
        <v>160</v>
      </c>
      <c r="E309" s="180" t="s">
        <v>1</v>
      </c>
      <c r="F309" s="181" t="s">
        <v>296</v>
      </c>
      <c r="H309" s="182">
        <v>-4.6180000000000003</v>
      </c>
      <c r="I309" s="183"/>
      <c r="L309" s="178"/>
      <c r="M309" s="184"/>
      <c r="N309" s="185"/>
      <c r="O309" s="185"/>
      <c r="P309" s="185"/>
      <c r="Q309" s="185"/>
      <c r="R309" s="185"/>
      <c r="S309" s="185"/>
      <c r="T309" s="186"/>
      <c r="AT309" s="180" t="s">
        <v>160</v>
      </c>
      <c r="AU309" s="180" t="s">
        <v>158</v>
      </c>
      <c r="AV309" s="13" t="s">
        <v>158</v>
      </c>
      <c r="AW309" s="13" t="s">
        <v>35</v>
      </c>
      <c r="AX309" s="13" t="s">
        <v>78</v>
      </c>
      <c r="AY309" s="180" t="s">
        <v>150</v>
      </c>
    </row>
    <row r="310" spans="2:51" s="13" customFormat="1" ht="22.5">
      <c r="B310" s="178"/>
      <c r="D310" s="179" t="s">
        <v>160</v>
      </c>
      <c r="E310" s="180" t="s">
        <v>1</v>
      </c>
      <c r="F310" s="181" t="s">
        <v>302</v>
      </c>
      <c r="H310" s="182">
        <v>7.9779999999999998</v>
      </c>
      <c r="I310" s="183"/>
      <c r="L310" s="178"/>
      <c r="M310" s="184"/>
      <c r="N310" s="185"/>
      <c r="O310" s="185"/>
      <c r="P310" s="185"/>
      <c r="Q310" s="185"/>
      <c r="R310" s="185"/>
      <c r="S310" s="185"/>
      <c r="T310" s="186"/>
      <c r="AT310" s="180" t="s">
        <v>160</v>
      </c>
      <c r="AU310" s="180" t="s">
        <v>158</v>
      </c>
      <c r="AV310" s="13" t="s">
        <v>158</v>
      </c>
      <c r="AW310" s="13" t="s">
        <v>35</v>
      </c>
      <c r="AX310" s="13" t="s">
        <v>78</v>
      </c>
      <c r="AY310" s="180" t="s">
        <v>150</v>
      </c>
    </row>
    <row r="311" spans="2:51" s="16" customFormat="1">
      <c r="B311" s="202"/>
      <c r="D311" s="179" t="s">
        <v>160</v>
      </c>
      <c r="E311" s="203" t="s">
        <v>1</v>
      </c>
      <c r="F311" s="204" t="s">
        <v>287</v>
      </c>
      <c r="H311" s="205">
        <v>77.137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160</v>
      </c>
      <c r="AU311" s="203" t="s">
        <v>158</v>
      </c>
      <c r="AV311" s="16" t="s">
        <v>151</v>
      </c>
      <c r="AW311" s="16" t="s">
        <v>35</v>
      </c>
      <c r="AX311" s="16" t="s">
        <v>78</v>
      </c>
      <c r="AY311" s="203" t="s">
        <v>150</v>
      </c>
    </row>
    <row r="312" spans="2:51" s="15" customFormat="1">
      <c r="B312" s="195"/>
      <c r="D312" s="179" t="s">
        <v>160</v>
      </c>
      <c r="E312" s="196" t="s">
        <v>1</v>
      </c>
      <c r="F312" s="197" t="s">
        <v>303</v>
      </c>
      <c r="H312" s="196" t="s">
        <v>1</v>
      </c>
      <c r="I312" s="198"/>
      <c r="L312" s="195"/>
      <c r="M312" s="199"/>
      <c r="N312" s="200"/>
      <c r="O312" s="200"/>
      <c r="P312" s="200"/>
      <c r="Q312" s="200"/>
      <c r="R312" s="200"/>
      <c r="S312" s="200"/>
      <c r="T312" s="201"/>
      <c r="AT312" s="196" t="s">
        <v>160</v>
      </c>
      <c r="AU312" s="196" t="s">
        <v>158</v>
      </c>
      <c r="AV312" s="15" t="s">
        <v>86</v>
      </c>
      <c r="AW312" s="15" t="s">
        <v>35</v>
      </c>
      <c r="AX312" s="15" t="s">
        <v>78</v>
      </c>
      <c r="AY312" s="196" t="s">
        <v>150</v>
      </c>
    </row>
    <row r="313" spans="2:51" s="13" customFormat="1" ht="22.5">
      <c r="B313" s="178"/>
      <c r="D313" s="179" t="s">
        <v>160</v>
      </c>
      <c r="E313" s="180" t="s">
        <v>1</v>
      </c>
      <c r="F313" s="181" t="s">
        <v>304</v>
      </c>
      <c r="H313" s="182">
        <v>14.682</v>
      </c>
      <c r="I313" s="183"/>
      <c r="L313" s="178"/>
      <c r="M313" s="184"/>
      <c r="N313" s="185"/>
      <c r="O313" s="185"/>
      <c r="P313" s="185"/>
      <c r="Q313" s="185"/>
      <c r="R313" s="185"/>
      <c r="S313" s="185"/>
      <c r="T313" s="186"/>
      <c r="AT313" s="180" t="s">
        <v>160</v>
      </c>
      <c r="AU313" s="180" t="s">
        <v>158</v>
      </c>
      <c r="AV313" s="13" t="s">
        <v>158</v>
      </c>
      <c r="AW313" s="13" t="s">
        <v>35</v>
      </c>
      <c r="AX313" s="13" t="s">
        <v>78</v>
      </c>
      <c r="AY313" s="180" t="s">
        <v>150</v>
      </c>
    </row>
    <row r="314" spans="2:51" s="16" customFormat="1">
      <c r="B314" s="202"/>
      <c r="D314" s="179" t="s">
        <v>160</v>
      </c>
      <c r="E314" s="203" t="s">
        <v>1</v>
      </c>
      <c r="F314" s="204" t="s">
        <v>287</v>
      </c>
      <c r="H314" s="205">
        <v>14.682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160</v>
      </c>
      <c r="AU314" s="203" t="s">
        <v>158</v>
      </c>
      <c r="AV314" s="16" t="s">
        <v>151</v>
      </c>
      <c r="AW314" s="16" t="s">
        <v>35</v>
      </c>
      <c r="AX314" s="16" t="s">
        <v>78</v>
      </c>
      <c r="AY314" s="203" t="s">
        <v>150</v>
      </c>
    </row>
    <row r="315" spans="2:51" s="15" customFormat="1">
      <c r="B315" s="195"/>
      <c r="D315" s="179" t="s">
        <v>160</v>
      </c>
      <c r="E315" s="196" t="s">
        <v>1</v>
      </c>
      <c r="F315" s="197" t="s">
        <v>305</v>
      </c>
      <c r="H315" s="196" t="s">
        <v>1</v>
      </c>
      <c r="I315" s="198"/>
      <c r="L315" s="195"/>
      <c r="M315" s="199"/>
      <c r="N315" s="200"/>
      <c r="O315" s="200"/>
      <c r="P315" s="200"/>
      <c r="Q315" s="200"/>
      <c r="R315" s="200"/>
      <c r="S315" s="200"/>
      <c r="T315" s="201"/>
      <c r="AT315" s="196" t="s">
        <v>160</v>
      </c>
      <c r="AU315" s="196" t="s">
        <v>158</v>
      </c>
      <c r="AV315" s="15" t="s">
        <v>86</v>
      </c>
      <c r="AW315" s="15" t="s">
        <v>35</v>
      </c>
      <c r="AX315" s="15" t="s">
        <v>78</v>
      </c>
      <c r="AY315" s="196" t="s">
        <v>150</v>
      </c>
    </row>
    <row r="316" spans="2:51" s="13" customFormat="1" ht="22.5">
      <c r="B316" s="178"/>
      <c r="D316" s="179" t="s">
        <v>160</v>
      </c>
      <c r="E316" s="180" t="s">
        <v>1</v>
      </c>
      <c r="F316" s="181" t="s">
        <v>306</v>
      </c>
      <c r="H316" s="182">
        <v>68.585999999999999</v>
      </c>
      <c r="I316" s="183"/>
      <c r="L316" s="178"/>
      <c r="M316" s="184"/>
      <c r="N316" s="185"/>
      <c r="O316" s="185"/>
      <c r="P316" s="185"/>
      <c r="Q316" s="185"/>
      <c r="R316" s="185"/>
      <c r="S316" s="185"/>
      <c r="T316" s="186"/>
      <c r="AT316" s="180" t="s">
        <v>160</v>
      </c>
      <c r="AU316" s="180" t="s">
        <v>158</v>
      </c>
      <c r="AV316" s="13" t="s">
        <v>158</v>
      </c>
      <c r="AW316" s="13" t="s">
        <v>35</v>
      </c>
      <c r="AX316" s="13" t="s">
        <v>78</v>
      </c>
      <c r="AY316" s="180" t="s">
        <v>150</v>
      </c>
    </row>
    <row r="317" spans="2:51" s="13" customFormat="1">
      <c r="B317" s="178"/>
      <c r="D317" s="179" t="s">
        <v>160</v>
      </c>
      <c r="E317" s="180" t="s">
        <v>1</v>
      </c>
      <c r="F317" s="181" t="s">
        <v>307</v>
      </c>
      <c r="H317" s="182">
        <v>7.2610000000000001</v>
      </c>
      <c r="I317" s="183"/>
      <c r="L317" s="178"/>
      <c r="M317" s="184"/>
      <c r="N317" s="185"/>
      <c r="O317" s="185"/>
      <c r="P317" s="185"/>
      <c r="Q317" s="185"/>
      <c r="R317" s="185"/>
      <c r="S317" s="185"/>
      <c r="T317" s="186"/>
      <c r="AT317" s="180" t="s">
        <v>160</v>
      </c>
      <c r="AU317" s="180" t="s">
        <v>158</v>
      </c>
      <c r="AV317" s="13" t="s">
        <v>158</v>
      </c>
      <c r="AW317" s="13" t="s">
        <v>35</v>
      </c>
      <c r="AX317" s="13" t="s">
        <v>78</v>
      </c>
      <c r="AY317" s="180" t="s">
        <v>150</v>
      </c>
    </row>
    <row r="318" spans="2:51" s="13" customFormat="1" ht="33.75">
      <c r="B318" s="178"/>
      <c r="D318" s="179" t="s">
        <v>160</v>
      </c>
      <c r="E318" s="180" t="s">
        <v>1</v>
      </c>
      <c r="F318" s="181" t="s">
        <v>308</v>
      </c>
      <c r="H318" s="182">
        <v>-16.062999999999999</v>
      </c>
      <c r="I318" s="183"/>
      <c r="L318" s="178"/>
      <c r="M318" s="184"/>
      <c r="N318" s="185"/>
      <c r="O318" s="185"/>
      <c r="P318" s="185"/>
      <c r="Q318" s="185"/>
      <c r="R318" s="185"/>
      <c r="S318" s="185"/>
      <c r="T318" s="186"/>
      <c r="AT318" s="180" t="s">
        <v>160</v>
      </c>
      <c r="AU318" s="180" t="s">
        <v>158</v>
      </c>
      <c r="AV318" s="13" t="s">
        <v>158</v>
      </c>
      <c r="AW318" s="13" t="s">
        <v>35</v>
      </c>
      <c r="AX318" s="13" t="s">
        <v>78</v>
      </c>
      <c r="AY318" s="180" t="s">
        <v>150</v>
      </c>
    </row>
    <row r="319" spans="2:51" s="13" customFormat="1">
      <c r="B319" s="178"/>
      <c r="D319" s="179" t="s">
        <v>160</v>
      </c>
      <c r="E319" s="180" t="s">
        <v>1</v>
      </c>
      <c r="F319" s="181" t="s">
        <v>309</v>
      </c>
      <c r="H319" s="182">
        <v>-2.4830000000000001</v>
      </c>
      <c r="I319" s="183"/>
      <c r="L319" s="178"/>
      <c r="M319" s="184"/>
      <c r="N319" s="185"/>
      <c r="O319" s="185"/>
      <c r="P319" s="185"/>
      <c r="Q319" s="185"/>
      <c r="R319" s="185"/>
      <c r="S319" s="185"/>
      <c r="T319" s="186"/>
      <c r="AT319" s="180" t="s">
        <v>160</v>
      </c>
      <c r="AU319" s="180" t="s">
        <v>158</v>
      </c>
      <c r="AV319" s="13" t="s">
        <v>158</v>
      </c>
      <c r="AW319" s="13" t="s">
        <v>35</v>
      </c>
      <c r="AX319" s="13" t="s">
        <v>78</v>
      </c>
      <c r="AY319" s="180" t="s">
        <v>150</v>
      </c>
    </row>
    <row r="320" spans="2:51" s="13" customFormat="1">
      <c r="B320" s="178"/>
      <c r="D320" s="179" t="s">
        <v>160</v>
      </c>
      <c r="E320" s="180" t="s">
        <v>1</v>
      </c>
      <c r="F320" s="181" t="s">
        <v>310</v>
      </c>
      <c r="H320" s="182">
        <v>2.75</v>
      </c>
      <c r="I320" s="183"/>
      <c r="L320" s="178"/>
      <c r="M320" s="184"/>
      <c r="N320" s="185"/>
      <c r="O320" s="185"/>
      <c r="P320" s="185"/>
      <c r="Q320" s="185"/>
      <c r="R320" s="185"/>
      <c r="S320" s="185"/>
      <c r="T320" s="186"/>
      <c r="AT320" s="180" t="s">
        <v>160</v>
      </c>
      <c r="AU320" s="180" t="s">
        <v>158</v>
      </c>
      <c r="AV320" s="13" t="s">
        <v>158</v>
      </c>
      <c r="AW320" s="13" t="s">
        <v>35</v>
      </c>
      <c r="AX320" s="13" t="s">
        <v>78</v>
      </c>
      <c r="AY320" s="180" t="s">
        <v>150</v>
      </c>
    </row>
    <row r="321" spans="2:51" s="16" customFormat="1">
      <c r="B321" s="202"/>
      <c r="D321" s="179" t="s">
        <v>160</v>
      </c>
      <c r="E321" s="203" t="s">
        <v>1</v>
      </c>
      <c r="F321" s="204" t="s">
        <v>287</v>
      </c>
      <c r="H321" s="205">
        <v>60.050999999999995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160</v>
      </c>
      <c r="AU321" s="203" t="s">
        <v>158</v>
      </c>
      <c r="AV321" s="16" t="s">
        <v>151</v>
      </c>
      <c r="AW321" s="16" t="s">
        <v>35</v>
      </c>
      <c r="AX321" s="16" t="s">
        <v>78</v>
      </c>
      <c r="AY321" s="203" t="s">
        <v>150</v>
      </c>
    </row>
    <row r="322" spans="2:51" s="15" customFormat="1">
      <c r="B322" s="195"/>
      <c r="D322" s="179" t="s">
        <v>160</v>
      </c>
      <c r="E322" s="196" t="s">
        <v>1</v>
      </c>
      <c r="F322" s="197" t="s">
        <v>311</v>
      </c>
      <c r="H322" s="196" t="s">
        <v>1</v>
      </c>
      <c r="I322" s="198"/>
      <c r="L322" s="195"/>
      <c r="M322" s="199"/>
      <c r="N322" s="200"/>
      <c r="O322" s="200"/>
      <c r="P322" s="200"/>
      <c r="Q322" s="200"/>
      <c r="R322" s="200"/>
      <c r="S322" s="200"/>
      <c r="T322" s="201"/>
      <c r="AT322" s="196" t="s">
        <v>160</v>
      </c>
      <c r="AU322" s="196" t="s">
        <v>158</v>
      </c>
      <c r="AV322" s="15" t="s">
        <v>86</v>
      </c>
      <c r="AW322" s="15" t="s">
        <v>35</v>
      </c>
      <c r="AX322" s="15" t="s">
        <v>78</v>
      </c>
      <c r="AY322" s="196" t="s">
        <v>150</v>
      </c>
    </row>
    <row r="323" spans="2:51" s="13" customFormat="1">
      <c r="B323" s="178"/>
      <c r="D323" s="179" t="s">
        <v>160</v>
      </c>
      <c r="E323" s="180" t="s">
        <v>1</v>
      </c>
      <c r="F323" s="181" t="s">
        <v>312</v>
      </c>
      <c r="H323" s="182">
        <v>2.2730000000000001</v>
      </c>
      <c r="I323" s="183"/>
      <c r="L323" s="178"/>
      <c r="M323" s="184"/>
      <c r="N323" s="185"/>
      <c r="O323" s="185"/>
      <c r="P323" s="185"/>
      <c r="Q323" s="185"/>
      <c r="R323" s="185"/>
      <c r="S323" s="185"/>
      <c r="T323" s="186"/>
      <c r="AT323" s="180" t="s">
        <v>160</v>
      </c>
      <c r="AU323" s="180" t="s">
        <v>158</v>
      </c>
      <c r="AV323" s="13" t="s">
        <v>158</v>
      </c>
      <c r="AW323" s="13" t="s">
        <v>35</v>
      </c>
      <c r="AX323" s="13" t="s">
        <v>78</v>
      </c>
      <c r="AY323" s="180" t="s">
        <v>150</v>
      </c>
    </row>
    <row r="324" spans="2:51" s="13" customFormat="1">
      <c r="B324" s="178"/>
      <c r="D324" s="179" t="s">
        <v>160</v>
      </c>
      <c r="E324" s="180" t="s">
        <v>1</v>
      </c>
      <c r="F324" s="181" t="s">
        <v>313</v>
      </c>
      <c r="H324" s="182">
        <v>0.81299999999999994</v>
      </c>
      <c r="I324" s="183"/>
      <c r="L324" s="178"/>
      <c r="M324" s="184"/>
      <c r="N324" s="185"/>
      <c r="O324" s="185"/>
      <c r="P324" s="185"/>
      <c r="Q324" s="185"/>
      <c r="R324" s="185"/>
      <c r="S324" s="185"/>
      <c r="T324" s="186"/>
      <c r="AT324" s="180" t="s">
        <v>160</v>
      </c>
      <c r="AU324" s="180" t="s">
        <v>158</v>
      </c>
      <c r="AV324" s="13" t="s">
        <v>158</v>
      </c>
      <c r="AW324" s="13" t="s">
        <v>35</v>
      </c>
      <c r="AX324" s="13" t="s">
        <v>78</v>
      </c>
      <c r="AY324" s="180" t="s">
        <v>150</v>
      </c>
    </row>
    <row r="325" spans="2:51" s="16" customFormat="1">
      <c r="B325" s="202"/>
      <c r="D325" s="179" t="s">
        <v>160</v>
      </c>
      <c r="E325" s="203" t="s">
        <v>1</v>
      </c>
      <c r="F325" s="204" t="s">
        <v>287</v>
      </c>
      <c r="H325" s="205">
        <v>3.0860000000000003</v>
      </c>
      <c r="I325" s="206"/>
      <c r="L325" s="202"/>
      <c r="M325" s="207"/>
      <c r="N325" s="208"/>
      <c r="O325" s="208"/>
      <c r="P325" s="208"/>
      <c r="Q325" s="208"/>
      <c r="R325" s="208"/>
      <c r="S325" s="208"/>
      <c r="T325" s="209"/>
      <c r="AT325" s="203" t="s">
        <v>160</v>
      </c>
      <c r="AU325" s="203" t="s">
        <v>158</v>
      </c>
      <c r="AV325" s="16" t="s">
        <v>151</v>
      </c>
      <c r="AW325" s="16" t="s">
        <v>35</v>
      </c>
      <c r="AX325" s="16" t="s">
        <v>78</v>
      </c>
      <c r="AY325" s="203" t="s">
        <v>150</v>
      </c>
    </row>
    <row r="326" spans="2:51" s="15" customFormat="1">
      <c r="B326" s="195"/>
      <c r="D326" s="179" t="s">
        <v>160</v>
      </c>
      <c r="E326" s="196" t="s">
        <v>1</v>
      </c>
      <c r="F326" s="197" t="s">
        <v>314</v>
      </c>
      <c r="H326" s="196" t="s">
        <v>1</v>
      </c>
      <c r="I326" s="198"/>
      <c r="L326" s="195"/>
      <c r="M326" s="199"/>
      <c r="N326" s="200"/>
      <c r="O326" s="200"/>
      <c r="P326" s="200"/>
      <c r="Q326" s="200"/>
      <c r="R326" s="200"/>
      <c r="S326" s="200"/>
      <c r="T326" s="201"/>
      <c r="AT326" s="196" t="s">
        <v>160</v>
      </c>
      <c r="AU326" s="196" t="s">
        <v>158</v>
      </c>
      <c r="AV326" s="15" t="s">
        <v>86</v>
      </c>
      <c r="AW326" s="15" t="s">
        <v>35</v>
      </c>
      <c r="AX326" s="15" t="s">
        <v>78</v>
      </c>
      <c r="AY326" s="196" t="s">
        <v>150</v>
      </c>
    </row>
    <row r="327" spans="2:51" s="13" customFormat="1">
      <c r="B327" s="178"/>
      <c r="D327" s="179" t="s">
        <v>160</v>
      </c>
      <c r="E327" s="180" t="s">
        <v>1</v>
      </c>
      <c r="F327" s="181" t="s">
        <v>315</v>
      </c>
      <c r="H327" s="182">
        <v>27.544</v>
      </c>
      <c r="I327" s="183"/>
      <c r="L327" s="178"/>
      <c r="M327" s="184"/>
      <c r="N327" s="185"/>
      <c r="O327" s="185"/>
      <c r="P327" s="185"/>
      <c r="Q327" s="185"/>
      <c r="R327" s="185"/>
      <c r="S327" s="185"/>
      <c r="T327" s="186"/>
      <c r="AT327" s="180" t="s">
        <v>160</v>
      </c>
      <c r="AU327" s="180" t="s">
        <v>158</v>
      </c>
      <c r="AV327" s="13" t="s">
        <v>158</v>
      </c>
      <c r="AW327" s="13" t="s">
        <v>35</v>
      </c>
      <c r="AX327" s="13" t="s">
        <v>78</v>
      </c>
      <c r="AY327" s="180" t="s">
        <v>150</v>
      </c>
    </row>
    <row r="328" spans="2:51" s="13" customFormat="1">
      <c r="B328" s="178"/>
      <c r="D328" s="179" t="s">
        <v>160</v>
      </c>
      <c r="E328" s="180" t="s">
        <v>1</v>
      </c>
      <c r="F328" s="181" t="s">
        <v>316</v>
      </c>
      <c r="H328" s="182">
        <v>-2.012</v>
      </c>
      <c r="I328" s="183"/>
      <c r="L328" s="178"/>
      <c r="M328" s="184"/>
      <c r="N328" s="185"/>
      <c r="O328" s="185"/>
      <c r="P328" s="185"/>
      <c r="Q328" s="185"/>
      <c r="R328" s="185"/>
      <c r="S328" s="185"/>
      <c r="T328" s="186"/>
      <c r="AT328" s="180" t="s">
        <v>160</v>
      </c>
      <c r="AU328" s="180" t="s">
        <v>158</v>
      </c>
      <c r="AV328" s="13" t="s">
        <v>158</v>
      </c>
      <c r="AW328" s="13" t="s">
        <v>35</v>
      </c>
      <c r="AX328" s="13" t="s">
        <v>78</v>
      </c>
      <c r="AY328" s="180" t="s">
        <v>150</v>
      </c>
    </row>
    <row r="329" spans="2:51" s="13" customFormat="1">
      <c r="B329" s="178"/>
      <c r="D329" s="179" t="s">
        <v>160</v>
      </c>
      <c r="E329" s="180" t="s">
        <v>1</v>
      </c>
      <c r="F329" s="181" t="s">
        <v>317</v>
      </c>
      <c r="H329" s="182">
        <v>-0.79100000000000004</v>
      </c>
      <c r="I329" s="183"/>
      <c r="L329" s="178"/>
      <c r="M329" s="184"/>
      <c r="N329" s="185"/>
      <c r="O329" s="185"/>
      <c r="P329" s="185"/>
      <c r="Q329" s="185"/>
      <c r="R329" s="185"/>
      <c r="S329" s="185"/>
      <c r="T329" s="186"/>
      <c r="AT329" s="180" t="s">
        <v>160</v>
      </c>
      <c r="AU329" s="180" t="s">
        <v>158</v>
      </c>
      <c r="AV329" s="13" t="s">
        <v>158</v>
      </c>
      <c r="AW329" s="13" t="s">
        <v>35</v>
      </c>
      <c r="AX329" s="13" t="s">
        <v>78</v>
      </c>
      <c r="AY329" s="180" t="s">
        <v>150</v>
      </c>
    </row>
    <row r="330" spans="2:51" s="13" customFormat="1">
      <c r="B330" s="178"/>
      <c r="D330" s="179" t="s">
        <v>160</v>
      </c>
      <c r="E330" s="180" t="s">
        <v>1</v>
      </c>
      <c r="F330" s="181" t="s">
        <v>318</v>
      </c>
      <c r="H330" s="182">
        <v>2.6920000000000002</v>
      </c>
      <c r="I330" s="183"/>
      <c r="L330" s="178"/>
      <c r="M330" s="184"/>
      <c r="N330" s="185"/>
      <c r="O330" s="185"/>
      <c r="P330" s="185"/>
      <c r="Q330" s="185"/>
      <c r="R330" s="185"/>
      <c r="S330" s="185"/>
      <c r="T330" s="186"/>
      <c r="AT330" s="180" t="s">
        <v>160</v>
      </c>
      <c r="AU330" s="180" t="s">
        <v>158</v>
      </c>
      <c r="AV330" s="13" t="s">
        <v>158</v>
      </c>
      <c r="AW330" s="13" t="s">
        <v>35</v>
      </c>
      <c r="AX330" s="13" t="s">
        <v>78</v>
      </c>
      <c r="AY330" s="180" t="s">
        <v>150</v>
      </c>
    </row>
    <row r="331" spans="2:51" s="16" customFormat="1">
      <c r="B331" s="202"/>
      <c r="D331" s="179" t="s">
        <v>160</v>
      </c>
      <c r="E331" s="203" t="s">
        <v>1</v>
      </c>
      <c r="F331" s="204" t="s">
        <v>287</v>
      </c>
      <c r="H331" s="205">
        <v>27.433</v>
      </c>
      <c r="I331" s="206"/>
      <c r="L331" s="202"/>
      <c r="M331" s="207"/>
      <c r="N331" s="208"/>
      <c r="O331" s="208"/>
      <c r="P331" s="208"/>
      <c r="Q331" s="208"/>
      <c r="R331" s="208"/>
      <c r="S331" s="208"/>
      <c r="T331" s="209"/>
      <c r="AT331" s="203" t="s">
        <v>160</v>
      </c>
      <c r="AU331" s="203" t="s">
        <v>158</v>
      </c>
      <c r="AV331" s="16" t="s">
        <v>151</v>
      </c>
      <c r="AW331" s="16" t="s">
        <v>35</v>
      </c>
      <c r="AX331" s="16" t="s">
        <v>78</v>
      </c>
      <c r="AY331" s="203" t="s">
        <v>150</v>
      </c>
    </row>
    <row r="332" spans="2:51" s="15" customFormat="1">
      <c r="B332" s="195"/>
      <c r="D332" s="179" t="s">
        <v>160</v>
      </c>
      <c r="E332" s="196" t="s">
        <v>1</v>
      </c>
      <c r="F332" s="197" t="s">
        <v>319</v>
      </c>
      <c r="H332" s="196" t="s">
        <v>1</v>
      </c>
      <c r="I332" s="198"/>
      <c r="L332" s="195"/>
      <c r="M332" s="199"/>
      <c r="N332" s="200"/>
      <c r="O332" s="200"/>
      <c r="P332" s="200"/>
      <c r="Q332" s="200"/>
      <c r="R332" s="200"/>
      <c r="S332" s="200"/>
      <c r="T332" s="201"/>
      <c r="AT332" s="196" t="s">
        <v>160</v>
      </c>
      <c r="AU332" s="196" t="s">
        <v>158</v>
      </c>
      <c r="AV332" s="15" t="s">
        <v>86</v>
      </c>
      <c r="AW332" s="15" t="s">
        <v>35</v>
      </c>
      <c r="AX332" s="15" t="s">
        <v>78</v>
      </c>
      <c r="AY332" s="196" t="s">
        <v>150</v>
      </c>
    </row>
    <row r="333" spans="2:51" s="13" customFormat="1">
      <c r="B333" s="178"/>
      <c r="D333" s="179" t="s">
        <v>160</v>
      </c>
      <c r="E333" s="180" t="s">
        <v>1</v>
      </c>
      <c r="F333" s="181" t="s">
        <v>320</v>
      </c>
      <c r="H333" s="182">
        <v>26.378</v>
      </c>
      <c r="I333" s="183"/>
      <c r="L333" s="178"/>
      <c r="M333" s="184"/>
      <c r="N333" s="185"/>
      <c r="O333" s="185"/>
      <c r="P333" s="185"/>
      <c r="Q333" s="185"/>
      <c r="R333" s="185"/>
      <c r="S333" s="185"/>
      <c r="T333" s="186"/>
      <c r="AT333" s="180" t="s">
        <v>160</v>
      </c>
      <c r="AU333" s="180" t="s">
        <v>158</v>
      </c>
      <c r="AV333" s="13" t="s">
        <v>158</v>
      </c>
      <c r="AW333" s="13" t="s">
        <v>35</v>
      </c>
      <c r="AX333" s="13" t="s">
        <v>78</v>
      </c>
      <c r="AY333" s="180" t="s">
        <v>150</v>
      </c>
    </row>
    <row r="334" spans="2:51" s="13" customFormat="1">
      <c r="B334" s="178"/>
      <c r="D334" s="179" t="s">
        <v>160</v>
      </c>
      <c r="E334" s="180" t="s">
        <v>1</v>
      </c>
      <c r="F334" s="181" t="s">
        <v>321</v>
      </c>
      <c r="H334" s="182">
        <v>-1.996</v>
      </c>
      <c r="I334" s="183"/>
      <c r="L334" s="178"/>
      <c r="M334" s="184"/>
      <c r="N334" s="185"/>
      <c r="O334" s="185"/>
      <c r="P334" s="185"/>
      <c r="Q334" s="185"/>
      <c r="R334" s="185"/>
      <c r="S334" s="185"/>
      <c r="T334" s="186"/>
      <c r="AT334" s="180" t="s">
        <v>160</v>
      </c>
      <c r="AU334" s="180" t="s">
        <v>158</v>
      </c>
      <c r="AV334" s="13" t="s">
        <v>158</v>
      </c>
      <c r="AW334" s="13" t="s">
        <v>35</v>
      </c>
      <c r="AX334" s="13" t="s">
        <v>78</v>
      </c>
      <c r="AY334" s="180" t="s">
        <v>150</v>
      </c>
    </row>
    <row r="335" spans="2:51" s="13" customFormat="1">
      <c r="B335" s="178"/>
      <c r="D335" s="179" t="s">
        <v>160</v>
      </c>
      <c r="E335" s="180" t="s">
        <v>1</v>
      </c>
      <c r="F335" s="181" t="s">
        <v>322</v>
      </c>
      <c r="H335" s="182">
        <v>-0.78</v>
      </c>
      <c r="I335" s="183"/>
      <c r="L335" s="178"/>
      <c r="M335" s="184"/>
      <c r="N335" s="185"/>
      <c r="O335" s="185"/>
      <c r="P335" s="185"/>
      <c r="Q335" s="185"/>
      <c r="R335" s="185"/>
      <c r="S335" s="185"/>
      <c r="T335" s="186"/>
      <c r="AT335" s="180" t="s">
        <v>160</v>
      </c>
      <c r="AU335" s="180" t="s">
        <v>158</v>
      </c>
      <c r="AV335" s="13" t="s">
        <v>158</v>
      </c>
      <c r="AW335" s="13" t="s">
        <v>35</v>
      </c>
      <c r="AX335" s="13" t="s">
        <v>78</v>
      </c>
      <c r="AY335" s="180" t="s">
        <v>150</v>
      </c>
    </row>
    <row r="336" spans="2:51" s="13" customFormat="1">
      <c r="B336" s="178"/>
      <c r="D336" s="179" t="s">
        <v>160</v>
      </c>
      <c r="E336" s="180" t="s">
        <v>1</v>
      </c>
      <c r="F336" s="181" t="s">
        <v>323</v>
      </c>
      <c r="H336" s="182">
        <v>2.3519999999999999</v>
      </c>
      <c r="I336" s="183"/>
      <c r="L336" s="178"/>
      <c r="M336" s="184"/>
      <c r="N336" s="185"/>
      <c r="O336" s="185"/>
      <c r="P336" s="185"/>
      <c r="Q336" s="185"/>
      <c r="R336" s="185"/>
      <c r="S336" s="185"/>
      <c r="T336" s="186"/>
      <c r="AT336" s="180" t="s">
        <v>160</v>
      </c>
      <c r="AU336" s="180" t="s">
        <v>158</v>
      </c>
      <c r="AV336" s="13" t="s">
        <v>158</v>
      </c>
      <c r="AW336" s="13" t="s">
        <v>35</v>
      </c>
      <c r="AX336" s="13" t="s">
        <v>78</v>
      </c>
      <c r="AY336" s="180" t="s">
        <v>150</v>
      </c>
    </row>
    <row r="337" spans="1:65" s="16" customFormat="1">
      <c r="B337" s="202"/>
      <c r="D337" s="179" t="s">
        <v>160</v>
      </c>
      <c r="E337" s="203" t="s">
        <v>1</v>
      </c>
      <c r="F337" s="204" t="s">
        <v>287</v>
      </c>
      <c r="H337" s="205">
        <v>25.954000000000001</v>
      </c>
      <c r="I337" s="206"/>
      <c r="L337" s="202"/>
      <c r="M337" s="207"/>
      <c r="N337" s="208"/>
      <c r="O337" s="208"/>
      <c r="P337" s="208"/>
      <c r="Q337" s="208"/>
      <c r="R337" s="208"/>
      <c r="S337" s="208"/>
      <c r="T337" s="209"/>
      <c r="AT337" s="203" t="s">
        <v>160</v>
      </c>
      <c r="AU337" s="203" t="s">
        <v>158</v>
      </c>
      <c r="AV337" s="16" t="s">
        <v>151</v>
      </c>
      <c r="AW337" s="16" t="s">
        <v>35</v>
      </c>
      <c r="AX337" s="16" t="s">
        <v>78</v>
      </c>
      <c r="AY337" s="203" t="s">
        <v>150</v>
      </c>
    </row>
    <row r="338" spans="1:65" s="15" customFormat="1">
      <c r="B338" s="195"/>
      <c r="D338" s="179" t="s">
        <v>160</v>
      </c>
      <c r="E338" s="196" t="s">
        <v>1</v>
      </c>
      <c r="F338" s="197" t="s">
        <v>324</v>
      </c>
      <c r="H338" s="196" t="s">
        <v>1</v>
      </c>
      <c r="I338" s="198"/>
      <c r="L338" s="195"/>
      <c r="M338" s="199"/>
      <c r="N338" s="200"/>
      <c r="O338" s="200"/>
      <c r="P338" s="200"/>
      <c r="Q338" s="200"/>
      <c r="R338" s="200"/>
      <c r="S338" s="200"/>
      <c r="T338" s="201"/>
      <c r="AT338" s="196" t="s">
        <v>160</v>
      </c>
      <c r="AU338" s="196" t="s">
        <v>158</v>
      </c>
      <c r="AV338" s="15" t="s">
        <v>86</v>
      </c>
      <c r="AW338" s="15" t="s">
        <v>35</v>
      </c>
      <c r="AX338" s="15" t="s">
        <v>78</v>
      </c>
      <c r="AY338" s="196" t="s">
        <v>150</v>
      </c>
    </row>
    <row r="339" spans="1:65" s="13" customFormat="1">
      <c r="B339" s="178"/>
      <c r="D339" s="179" t="s">
        <v>160</v>
      </c>
      <c r="E339" s="180" t="s">
        <v>1</v>
      </c>
      <c r="F339" s="181" t="s">
        <v>325</v>
      </c>
      <c r="H339" s="182">
        <v>14.362</v>
      </c>
      <c r="I339" s="183"/>
      <c r="L339" s="178"/>
      <c r="M339" s="184"/>
      <c r="N339" s="185"/>
      <c r="O339" s="185"/>
      <c r="P339" s="185"/>
      <c r="Q339" s="185"/>
      <c r="R339" s="185"/>
      <c r="S339" s="185"/>
      <c r="T339" s="186"/>
      <c r="AT339" s="180" t="s">
        <v>160</v>
      </c>
      <c r="AU339" s="180" t="s">
        <v>158</v>
      </c>
      <c r="AV339" s="13" t="s">
        <v>158</v>
      </c>
      <c r="AW339" s="13" t="s">
        <v>35</v>
      </c>
      <c r="AX339" s="13" t="s">
        <v>78</v>
      </c>
      <c r="AY339" s="180" t="s">
        <v>150</v>
      </c>
    </row>
    <row r="340" spans="1:65" s="13" customFormat="1">
      <c r="B340" s="178"/>
      <c r="D340" s="179" t="s">
        <v>160</v>
      </c>
      <c r="E340" s="180" t="s">
        <v>1</v>
      </c>
      <c r="F340" s="181" t="s">
        <v>326</v>
      </c>
      <c r="H340" s="182">
        <v>-2.0009999999999999</v>
      </c>
      <c r="I340" s="183"/>
      <c r="L340" s="178"/>
      <c r="M340" s="184"/>
      <c r="N340" s="185"/>
      <c r="O340" s="185"/>
      <c r="P340" s="185"/>
      <c r="Q340" s="185"/>
      <c r="R340" s="185"/>
      <c r="S340" s="185"/>
      <c r="T340" s="186"/>
      <c r="AT340" s="180" t="s">
        <v>160</v>
      </c>
      <c r="AU340" s="180" t="s">
        <v>158</v>
      </c>
      <c r="AV340" s="13" t="s">
        <v>158</v>
      </c>
      <c r="AW340" s="13" t="s">
        <v>35</v>
      </c>
      <c r="AX340" s="13" t="s">
        <v>78</v>
      </c>
      <c r="AY340" s="180" t="s">
        <v>150</v>
      </c>
    </row>
    <row r="341" spans="1:65" s="16" customFormat="1">
      <c r="B341" s="202"/>
      <c r="D341" s="179" t="s">
        <v>160</v>
      </c>
      <c r="E341" s="203" t="s">
        <v>1</v>
      </c>
      <c r="F341" s="204" t="s">
        <v>287</v>
      </c>
      <c r="H341" s="205">
        <v>12.361000000000001</v>
      </c>
      <c r="I341" s="206"/>
      <c r="L341" s="202"/>
      <c r="M341" s="207"/>
      <c r="N341" s="208"/>
      <c r="O341" s="208"/>
      <c r="P341" s="208"/>
      <c r="Q341" s="208"/>
      <c r="R341" s="208"/>
      <c r="S341" s="208"/>
      <c r="T341" s="209"/>
      <c r="AT341" s="203" t="s">
        <v>160</v>
      </c>
      <c r="AU341" s="203" t="s">
        <v>158</v>
      </c>
      <c r="AV341" s="16" t="s">
        <v>151</v>
      </c>
      <c r="AW341" s="16" t="s">
        <v>35</v>
      </c>
      <c r="AX341" s="16" t="s">
        <v>78</v>
      </c>
      <c r="AY341" s="203" t="s">
        <v>150</v>
      </c>
    </row>
    <row r="342" spans="1:65" s="13" customFormat="1">
      <c r="B342" s="178"/>
      <c r="D342" s="179" t="s">
        <v>160</v>
      </c>
      <c r="E342" s="180" t="s">
        <v>1</v>
      </c>
      <c r="F342" s="181" t="s">
        <v>341</v>
      </c>
      <c r="H342" s="182">
        <v>-25.427</v>
      </c>
      <c r="I342" s="183"/>
      <c r="L342" s="178"/>
      <c r="M342" s="184"/>
      <c r="N342" s="185"/>
      <c r="O342" s="185"/>
      <c r="P342" s="185"/>
      <c r="Q342" s="185"/>
      <c r="R342" s="185"/>
      <c r="S342" s="185"/>
      <c r="T342" s="186"/>
      <c r="AT342" s="180" t="s">
        <v>160</v>
      </c>
      <c r="AU342" s="180" t="s">
        <v>158</v>
      </c>
      <c r="AV342" s="13" t="s">
        <v>158</v>
      </c>
      <c r="AW342" s="13" t="s">
        <v>35</v>
      </c>
      <c r="AX342" s="13" t="s">
        <v>78</v>
      </c>
      <c r="AY342" s="180" t="s">
        <v>150</v>
      </c>
    </row>
    <row r="343" spans="1:65" s="14" customFormat="1">
      <c r="B343" s="187"/>
      <c r="D343" s="179" t="s">
        <v>160</v>
      </c>
      <c r="E343" s="188" t="s">
        <v>1</v>
      </c>
      <c r="F343" s="189" t="s">
        <v>174</v>
      </c>
      <c r="H343" s="190">
        <v>426.7890000000001</v>
      </c>
      <c r="I343" s="191"/>
      <c r="L343" s="187"/>
      <c r="M343" s="192"/>
      <c r="N343" s="193"/>
      <c r="O343" s="193"/>
      <c r="P343" s="193"/>
      <c r="Q343" s="193"/>
      <c r="R343" s="193"/>
      <c r="S343" s="193"/>
      <c r="T343" s="194"/>
      <c r="AT343" s="188" t="s">
        <v>160</v>
      </c>
      <c r="AU343" s="188" t="s">
        <v>158</v>
      </c>
      <c r="AV343" s="14" t="s">
        <v>157</v>
      </c>
      <c r="AW343" s="14" t="s">
        <v>35</v>
      </c>
      <c r="AX343" s="14" t="s">
        <v>86</v>
      </c>
      <c r="AY343" s="188" t="s">
        <v>150</v>
      </c>
    </row>
    <row r="344" spans="1:65" s="2" customFormat="1" ht="21.75" customHeight="1">
      <c r="A344" s="34"/>
      <c r="B344" s="163"/>
      <c r="C344" s="164" t="s">
        <v>342</v>
      </c>
      <c r="D344" s="164" t="s">
        <v>153</v>
      </c>
      <c r="E344" s="165" t="s">
        <v>343</v>
      </c>
      <c r="F344" s="166" t="s">
        <v>344</v>
      </c>
      <c r="G344" s="167" t="s">
        <v>196</v>
      </c>
      <c r="H344" s="168">
        <v>26.334</v>
      </c>
      <c r="I344" s="169"/>
      <c r="J344" s="170">
        <f>ROUND(I344*H344,2)</f>
        <v>0</v>
      </c>
      <c r="K344" s="171"/>
      <c r="L344" s="35"/>
      <c r="M344" s="172" t="s">
        <v>1</v>
      </c>
      <c r="N344" s="173" t="s">
        <v>44</v>
      </c>
      <c r="O344" s="60"/>
      <c r="P344" s="174">
        <f>O344*H344</f>
        <v>0</v>
      </c>
      <c r="Q344" s="174">
        <v>1.54E-2</v>
      </c>
      <c r="R344" s="174">
        <f>Q344*H344</f>
        <v>0.4055436</v>
      </c>
      <c r="S344" s="174">
        <v>0</v>
      </c>
      <c r="T344" s="175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76" t="s">
        <v>157</v>
      </c>
      <c r="AT344" s="176" t="s">
        <v>153</v>
      </c>
      <c r="AU344" s="176" t="s">
        <v>158</v>
      </c>
      <c r="AY344" s="18" t="s">
        <v>150</v>
      </c>
      <c r="BE344" s="177">
        <f>IF(N344="základní",J344,0)</f>
        <v>0</v>
      </c>
      <c r="BF344" s="177">
        <f>IF(N344="snížená",J344,0)</f>
        <v>0</v>
      </c>
      <c r="BG344" s="177">
        <f>IF(N344="zákl. přenesená",J344,0)</f>
        <v>0</v>
      </c>
      <c r="BH344" s="177">
        <f>IF(N344="sníž. přenesená",J344,0)</f>
        <v>0</v>
      </c>
      <c r="BI344" s="177">
        <f>IF(N344="nulová",J344,0)</f>
        <v>0</v>
      </c>
      <c r="BJ344" s="18" t="s">
        <v>158</v>
      </c>
      <c r="BK344" s="177">
        <f>ROUND(I344*H344,2)</f>
        <v>0</v>
      </c>
      <c r="BL344" s="18" t="s">
        <v>157</v>
      </c>
      <c r="BM344" s="176" t="s">
        <v>345</v>
      </c>
    </row>
    <row r="345" spans="1:65" s="15" customFormat="1">
      <c r="B345" s="195"/>
      <c r="D345" s="179" t="s">
        <v>160</v>
      </c>
      <c r="E345" s="196" t="s">
        <v>1</v>
      </c>
      <c r="F345" s="197" t="s">
        <v>346</v>
      </c>
      <c r="H345" s="196" t="s">
        <v>1</v>
      </c>
      <c r="I345" s="198"/>
      <c r="L345" s="195"/>
      <c r="M345" s="199"/>
      <c r="N345" s="200"/>
      <c r="O345" s="200"/>
      <c r="P345" s="200"/>
      <c r="Q345" s="200"/>
      <c r="R345" s="200"/>
      <c r="S345" s="200"/>
      <c r="T345" s="201"/>
      <c r="AT345" s="196" t="s">
        <v>160</v>
      </c>
      <c r="AU345" s="196" t="s">
        <v>158</v>
      </c>
      <c r="AV345" s="15" t="s">
        <v>86</v>
      </c>
      <c r="AW345" s="15" t="s">
        <v>35</v>
      </c>
      <c r="AX345" s="15" t="s">
        <v>78</v>
      </c>
      <c r="AY345" s="196" t="s">
        <v>150</v>
      </c>
    </row>
    <row r="346" spans="1:65" s="13" customFormat="1">
      <c r="B346" s="178"/>
      <c r="D346" s="179" t="s">
        <v>160</v>
      </c>
      <c r="E346" s="180" t="s">
        <v>1</v>
      </c>
      <c r="F346" s="181" t="s">
        <v>347</v>
      </c>
      <c r="H346" s="182">
        <v>27.49</v>
      </c>
      <c r="I346" s="183"/>
      <c r="L346" s="178"/>
      <c r="M346" s="184"/>
      <c r="N346" s="185"/>
      <c r="O346" s="185"/>
      <c r="P346" s="185"/>
      <c r="Q346" s="185"/>
      <c r="R346" s="185"/>
      <c r="S346" s="185"/>
      <c r="T346" s="186"/>
      <c r="AT346" s="180" t="s">
        <v>160</v>
      </c>
      <c r="AU346" s="180" t="s">
        <v>158</v>
      </c>
      <c r="AV346" s="13" t="s">
        <v>158</v>
      </c>
      <c r="AW346" s="13" t="s">
        <v>35</v>
      </c>
      <c r="AX346" s="13" t="s">
        <v>78</v>
      </c>
      <c r="AY346" s="180" t="s">
        <v>150</v>
      </c>
    </row>
    <row r="347" spans="1:65" s="13" customFormat="1">
      <c r="B347" s="178"/>
      <c r="D347" s="179" t="s">
        <v>160</v>
      </c>
      <c r="E347" s="180" t="s">
        <v>1</v>
      </c>
      <c r="F347" s="181" t="s">
        <v>348</v>
      </c>
      <c r="H347" s="182">
        <v>-2.5630000000000002</v>
      </c>
      <c r="I347" s="183"/>
      <c r="L347" s="178"/>
      <c r="M347" s="184"/>
      <c r="N347" s="185"/>
      <c r="O347" s="185"/>
      <c r="P347" s="185"/>
      <c r="Q347" s="185"/>
      <c r="R347" s="185"/>
      <c r="S347" s="185"/>
      <c r="T347" s="186"/>
      <c r="AT347" s="180" t="s">
        <v>160</v>
      </c>
      <c r="AU347" s="180" t="s">
        <v>158</v>
      </c>
      <c r="AV347" s="13" t="s">
        <v>158</v>
      </c>
      <c r="AW347" s="13" t="s">
        <v>35</v>
      </c>
      <c r="AX347" s="13" t="s">
        <v>78</v>
      </c>
      <c r="AY347" s="180" t="s">
        <v>150</v>
      </c>
    </row>
    <row r="348" spans="1:65" s="13" customFormat="1">
      <c r="B348" s="178"/>
      <c r="D348" s="179" t="s">
        <v>160</v>
      </c>
      <c r="E348" s="180" t="s">
        <v>1</v>
      </c>
      <c r="F348" s="181" t="s">
        <v>349</v>
      </c>
      <c r="H348" s="182">
        <v>-4.29</v>
      </c>
      <c r="I348" s="183"/>
      <c r="L348" s="178"/>
      <c r="M348" s="184"/>
      <c r="N348" s="185"/>
      <c r="O348" s="185"/>
      <c r="P348" s="185"/>
      <c r="Q348" s="185"/>
      <c r="R348" s="185"/>
      <c r="S348" s="185"/>
      <c r="T348" s="186"/>
      <c r="AT348" s="180" t="s">
        <v>160</v>
      </c>
      <c r="AU348" s="180" t="s">
        <v>158</v>
      </c>
      <c r="AV348" s="13" t="s">
        <v>158</v>
      </c>
      <c r="AW348" s="13" t="s">
        <v>35</v>
      </c>
      <c r="AX348" s="13" t="s">
        <v>78</v>
      </c>
      <c r="AY348" s="180" t="s">
        <v>150</v>
      </c>
    </row>
    <row r="349" spans="1:65" s="16" customFormat="1">
      <c r="B349" s="202"/>
      <c r="D349" s="179" t="s">
        <v>160</v>
      </c>
      <c r="E349" s="203" t="s">
        <v>1</v>
      </c>
      <c r="F349" s="204" t="s">
        <v>287</v>
      </c>
      <c r="H349" s="205">
        <v>20.637</v>
      </c>
      <c r="I349" s="206"/>
      <c r="L349" s="202"/>
      <c r="M349" s="207"/>
      <c r="N349" s="208"/>
      <c r="O349" s="208"/>
      <c r="P349" s="208"/>
      <c r="Q349" s="208"/>
      <c r="R349" s="208"/>
      <c r="S349" s="208"/>
      <c r="T349" s="209"/>
      <c r="AT349" s="203" t="s">
        <v>160</v>
      </c>
      <c r="AU349" s="203" t="s">
        <v>158</v>
      </c>
      <c r="AV349" s="16" t="s">
        <v>151</v>
      </c>
      <c r="AW349" s="16" t="s">
        <v>35</v>
      </c>
      <c r="AX349" s="16" t="s">
        <v>78</v>
      </c>
      <c r="AY349" s="203" t="s">
        <v>150</v>
      </c>
    </row>
    <row r="350" spans="1:65" s="15" customFormat="1">
      <c r="B350" s="195"/>
      <c r="D350" s="179" t="s">
        <v>160</v>
      </c>
      <c r="E350" s="196" t="s">
        <v>1</v>
      </c>
      <c r="F350" s="197" t="s">
        <v>350</v>
      </c>
      <c r="H350" s="196" t="s">
        <v>1</v>
      </c>
      <c r="I350" s="198"/>
      <c r="L350" s="195"/>
      <c r="M350" s="199"/>
      <c r="N350" s="200"/>
      <c r="O350" s="200"/>
      <c r="P350" s="200"/>
      <c r="Q350" s="200"/>
      <c r="R350" s="200"/>
      <c r="S350" s="200"/>
      <c r="T350" s="201"/>
      <c r="AT350" s="196" t="s">
        <v>160</v>
      </c>
      <c r="AU350" s="196" t="s">
        <v>158</v>
      </c>
      <c r="AV350" s="15" t="s">
        <v>86</v>
      </c>
      <c r="AW350" s="15" t="s">
        <v>35</v>
      </c>
      <c r="AX350" s="15" t="s">
        <v>78</v>
      </c>
      <c r="AY350" s="196" t="s">
        <v>150</v>
      </c>
    </row>
    <row r="351" spans="1:65" s="13" customFormat="1">
      <c r="B351" s="178"/>
      <c r="D351" s="179" t="s">
        <v>160</v>
      </c>
      <c r="E351" s="180" t="s">
        <v>1</v>
      </c>
      <c r="F351" s="181" t="s">
        <v>351</v>
      </c>
      <c r="H351" s="182">
        <v>3.153</v>
      </c>
      <c r="I351" s="183"/>
      <c r="L351" s="178"/>
      <c r="M351" s="184"/>
      <c r="N351" s="185"/>
      <c r="O351" s="185"/>
      <c r="P351" s="185"/>
      <c r="Q351" s="185"/>
      <c r="R351" s="185"/>
      <c r="S351" s="185"/>
      <c r="T351" s="186"/>
      <c r="AT351" s="180" t="s">
        <v>160</v>
      </c>
      <c r="AU351" s="180" t="s">
        <v>158</v>
      </c>
      <c r="AV351" s="13" t="s">
        <v>158</v>
      </c>
      <c r="AW351" s="13" t="s">
        <v>35</v>
      </c>
      <c r="AX351" s="13" t="s">
        <v>78</v>
      </c>
      <c r="AY351" s="180" t="s">
        <v>150</v>
      </c>
    </row>
    <row r="352" spans="1:65" s="16" customFormat="1">
      <c r="B352" s="202"/>
      <c r="D352" s="179" t="s">
        <v>160</v>
      </c>
      <c r="E352" s="203" t="s">
        <v>1</v>
      </c>
      <c r="F352" s="204" t="s">
        <v>287</v>
      </c>
      <c r="H352" s="205">
        <v>3.153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160</v>
      </c>
      <c r="AU352" s="203" t="s">
        <v>158</v>
      </c>
      <c r="AV352" s="16" t="s">
        <v>151</v>
      </c>
      <c r="AW352" s="16" t="s">
        <v>35</v>
      </c>
      <c r="AX352" s="16" t="s">
        <v>78</v>
      </c>
      <c r="AY352" s="203" t="s">
        <v>150</v>
      </c>
    </row>
    <row r="353" spans="1:65" s="13" customFormat="1">
      <c r="B353" s="178"/>
      <c r="D353" s="179" t="s">
        <v>160</v>
      </c>
      <c r="E353" s="180" t="s">
        <v>1</v>
      </c>
      <c r="F353" s="181" t="s">
        <v>352</v>
      </c>
      <c r="H353" s="182">
        <v>2.544</v>
      </c>
      <c r="I353" s="183"/>
      <c r="L353" s="178"/>
      <c r="M353" s="184"/>
      <c r="N353" s="185"/>
      <c r="O353" s="185"/>
      <c r="P353" s="185"/>
      <c r="Q353" s="185"/>
      <c r="R353" s="185"/>
      <c r="S353" s="185"/>
      <c r="T353" s="186"/>
      <c r="AT353" s="180" t="s">
        <v>160</v>
      </c>
      <c r="AU353" s="180" t="s">
        <v>158</v>
      </c>
      <c r="AV353" s="13" t="s">
        <v>158</v>
      </c>
      <c r="AW353" s="13" t="s">
        <v>35</v>
      </c>
      <c r="AX353" s="13" t="s">
        <v>78</v>
      </c>
      <c r="AY353" s="180" t="s">
        <v>150</v>
      </c>
    </row>
    <row r="354" spans="1:65" s="14" customFormat="1">
      <c r="B354" s="187"/>
      <c r="D354" s="179" t="s">
        <v>160</v>
      </c>
      <c r="E354" s="188" t="s">
        <v>1</v>
      </c>
      <c r="F354" s="189" t="s">
        <v>174</v>
      </c>
      <c r="H354" s="190">
        <v>26.334</v>
      </c>
      <c r="I354" s="191"/>
      <c r="L354" s="187"/>
      <c r="M354" s="192"/>
      <c r="N354" s="193"/>
      <c r="O354" s="193"/>
      <c r="P354" s="193"/>
      <c r="Q354" s="193"/>
      <c r="R354" s="193"/>
      <c r="S354" s="193"/>
      <c r="T354" s="194"/>
      <c r="AT354" s="188" t="s">
        <v>160</v>
      </c>
      <c r="AU354" s="188" t="s">
        <v>158</v>
      </c>
      <c r="AV354" s="14" t="s">
        <v>157</v>
      </c>
      <c r="AW354" s="14" t="s">
        <v>35</v>
      </c>
      <c r="AX354" s="14" t="s">
        <v>86</v>
      </c>
      <c r="AY354" s="188" t="s">
        <v>150</v>
      </c>
    </row>
    <row r="355" spans="1:65" s="2" customFormat="1" ht="16.5" customHeight="1">
      <c r="A355" s="34"/>
      <c r="B355" s="163"/>
      <c r="C355" s="164" t="s">
        <v>353</v>
      </c>
      <c r="D355" s="164" t="s">
        <v>153</v>
      </c>
      <c r="E355" s="165" t="s">
        <v>354</v>
      </c>
      <c r="F355" s="166" t="s">
        <v>355</v>
      </c>
      <c r="G355" s="167" t="s">
        <v>202</v>
      </c>
      <c r="H355" s="168">
        <v>69</v>
      </c>
      <c r="I355" s="169"/>
      <c r="J355" s="170">
        <f>ROUND(I355*H355,2)</f>
        <v>0</v>
      </c>
      <c r="K355" s="171"/>
      <c r="L355" s="35"/>
      <c r="M355" s="172" t="s">
        <v>1</v>
      </c>
      <c r="N355" s="173" t="s">
        <v>44</v>
      </c>
      <c r="O355" s="60"/>
      <c r="P355" s="174">
        <f>O355*H355</f>
        <v>0</v>
      </c>
      <c r="Q355" s="174">
        <v>3.0300000000000001E-3</v>
      </c>
      <c r="R355" s="174">
        <f>Q355*H355</f>
        <v>0.20907000000000001</v>
      </c>
      <c r="S355" s="174">
        <v>0</v>
      </c>
      <c r="T355" s="17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76" t="s">
        <v>157</v>
      </c>
      <c r="AT355" s="176" t="s">
        <v>153</v>
      </c>
      <c r="AU355" s="176" t="s">
        <v>158</v>
      </c>
      <c r="AY355" s="18" t="s">
        <v>150</v>
      </c>
      <c r="BE355" s="177">
        <f>IF(N355="základní",J355,0)</f>
        <v>0</v>
      </c>
      <c r="BF355" s="177">
        <f>IF(N355="snížená",J355,0)</f>
        <v>0</v>
      </c>
      <c r="BG355" s="177">
        <f>IF(N355="zákl. přenesená",J355,0)</f>
        <v>0</v>
      </c>
      <c r="BH355" s="177">
        <f>IF(N355="sníž. přenesená",J355,0)</f>
        <v>0</v>
      </c>
      <c r="BI355" s="177">
        <f>IF(N355="nulová",J355,0)</f>
        <v>0</v>
      </c>
      <c r="BJ355" s="18" t="s">
        <v>158</v>
      </c>
      <c r="BK355" s="177">
        <f>ROUND(I355*H355,2)</f>
        <v>0</v>
      </c>
      <c r="BL355" s="18" t="s">
        <v>157</v>
      </c>
      <c r="BM355" s="176" t="s">
        <v>356</v>
      </c>
    </row>
    <row r="356" spans="1:65" s="13" customFormat="1">
      <c r="B356" s="178"/>
      <c r="D356" s="179" t="s">
        <v>160</v>
      </c>
      <c r="E356" s="180" t="s">
        <v>1</v>
      </c>
      <c r="F356" s="181" t="s">
        <v>357</v>
      </c>
      <c r="H356" s="182">
        <v>26</v>
      </c>
      <c r="I356" s="183"/>
      <c r="L356" s="178"/>
      <c r="M356" s="184"/>
      <c r="N356" s="185"/>
      <c r="O356" s="185"/>
      <c r="P356" s="185"/>
      <c r="Q356" s="185"/>
      <c r="R356" s="185"/>
      <c r="S356" s="185"/>
      <c r="T356" s="186"/>
      <c r="AT356" s="180" t="s">
        <v>160</v>
      </c>
      <c r="AU356" s="180" t="s">
        <v>158</v>
      </c>
      <c r="AV356" s="13" t="s">
        <v>158</v>
      </c>
      <c r="AW356" s="13" t="s">
        <v>35</v>
      </c>
      <c r="AX356" s="13" t="s">
        <v>78</v>
      </c>
      <c r="AY356" s="180" t="s">
        <v>150</v>
      </c>
    </row>
    <row r="357" spans="1:65" s="13" customFormat="1">
      <c r="B357" s="178"/>
      <c r="D357" s="179" t="s">
        <v>160</v>
      </c>
      <c r="E357" s="180" t="s">
        <v>1</v>
      </c>
      <c r="F357" s="181" t="s">
        <v>358</v>
      </c>
      <c r="H357" s="182">
        <v>20</v>
      </c>
      <c r="I357" s="183"/>
      <c r="L357" s="178"/>
      <c r="M357" s="184"/>
      <c r="N357" s="185"/>
      <c r="O357" s="185"/>
      <c r="P357" s="185"/>
      <c r="Q357" s="185"/>
      <c r="R357" s="185"/>
      <c r="S357" s="185"/>
      <c r="T357" s="186"/>
      <c r="AT357" s="180" t="s">
        <v>160</v>
      </c>
      <c r="AU357" s="180" t="s">
        <v>158</v>
      </c>
      <c r="AV357" s="13" t="s">
        <v>158</v>
      </c>
      <c r="AW357" s="13" t="s">
        <v>35</v>
      </c>
      <c r="AX357" s="13" t="s">
        <v>78</v>
      </c>
      <c r="AY357" s="180" t="s">
        <v>150</v>
      </c>
    </row>
    <row r="358" spans="1:65" s="13" customFormat="1">
      <c r="B358" s="178"/>
      <c r="D358" s="179" t="s">
        <v>160</v>
      </c>
      <c r="E358" s="180" t="s">
        <v>1</v>
      </c>
      <c r="F358" s="181" t="s">
        <v>359</v>
      </c>
      <c r="H358" s="182">
        <v>8</v>
      </c>
      <c r="I358" s="183"/>
      <c r="L358" s="178"/>
      <c r="M358" s="184"/>
      <c r="N358" s="185"/>
      <c r="O358" s="185"/>
      <c r="P358" s="185"/>
      <c r="Q358" s="185"/>
      <c r="R358" s="185"/>
      <c r="S358" s="185"/>
      <c r="T358" s="186"/>
      <c r="AT358" s="180" t="s">
        <v>160</v>
      </c>
      <c r="AU358" s="180" t="s">
        <v>158</v>
      </c>
      <c r="AV358" s="13" t="s">
        <v>158</v>
      </c>
      <c r="AW358" s="13" t="s">
        <v>35</v>
      </c>
      <c r="AX358" s="13" t="s">
        <v>78</v>
      </c>
      <c r="AY358" s="180" t="s">
        <v>150</v>
      </c>
    </row>
    <row r="359" spans="1:65" s="13" customFormat="1">
      <c r="B359" s="178"/>
      <c r="D359" s="179" t="s">
        <v>160</v>
      </c>
      <c r="E359" s="180" t="s">
        <v>1</v>
      </c>
      <c r="F359" s="181" t="s">
        <v>360</v>
      </c>
      <c r="H359" s="182">
        <v>15</v>
      </c>
      <c r="I359" s="183"/>
      <c r="L359" s="178"/>
      <c r="M359" s="184"/>
      <c r="N359" s="185"/>
      <c r="O359" s="185"/>
      <c r="P359" s="185"/>
      <c r="Q359" s="185"/>
      <c r="R359" s="185"/>
      <c r="S359" s="185"/>
      <c r="T359" s="186"/>
      <c r="AT359" s="180" t="s">
        <v>160</v>
      </c>
      <c r="AU359" s="180" t="s">
        <v>158</v>
      </c>
      <c r="AV359" s="13" t="s">
        <v>158</v>
      </c>
      <c r="AW359" s="13" t="s">
        <v>35</v>
      </c>
      <c r="AX359" s="13" t="s">
        <v>78</v>
      </c>
      <c r="AY359" s="180" t="s">
        <v>150</v>
      </c>
    </row>
    <row r="360" spans="1:65" s="14" customFormat="1">
      <c r="B360" s="187"/>
      <c r="D360" s="179" t="s">
        <v>160</v>
      </c>
      <c r="E360" s="188" t="s">
        <v>1</v>
      </c>
      <c r="F360" s="189" t="s">
        <v>174</v>
      </c>
      <c r="H360" s="190">
        <v>69</v>
      </c>
      <c r="I360" s="191"/>
      <c r="L360" s="187"/>
      <c r="M360" s="192"/>
      <c r="N360" s="193"/>
      <c r="O360" s="193"/>
      <c r="P360" s="193"/>
      <c r="Q360" s="193"/>
      <c r="R360" s="193"/>
      <c r="S360" s="193"/>
      <c r="T360" s="194"/>
      <c r="AT360" s="188" t="s">
        <v>160</v>
      </c>
      <c r="AU360" s="188" t="s">
        <v>158</v>
      </c>
      <c r="AV360" s="14" t="s">
        <v>157</v>
      </c>
      <c r="AW360" s="14" t="s">
        <v>35</v>
      </c>
      <c r="AX360" s="14" t="s">
        <v>86</v>
      </c>
      <c r="AY360" s="188" t="s">
        <v>150</v>
      </c>
    </row>
    <row r="361" spans="1:65" s="2" customFormat="1" ht="16.5" customHeight="1">
      <c r="A361" s="34"/>
      <c r="B361" s="163"/>
      <c r="C361" s="164" t="s">
        <v>361</v>
      </c>
      <c r="D361" s="164" t="s">
        <v>153</v>
      </c>
      <c r="E361" s="165" t="s">
        <v>362</v>
      </c>
      <c r="F361" s="166" t="s">
        <v>363</v>
      </c>
      <c r="G361" s="167" t="s">
        <v>202</v>
      </c>
      <c r="H361" s="168">
        <v>27</v>
      </c>
      <c r="I361" s="169"/>
      <c r="J361" s="170">
        <f>ROUND(I361*H361,2)</f>
        <v>0</v>
      </c>
      <c r="K361" s="171"/>
      <c r="L361" s="35"/>
      <c r="M361" s="172" t="s">
        <v>1</v>
      </c>
      <c r="N361" s="173" t="s">
        <v>44</v>
      </c>
      <c r="O361" s="60"/>
      <c r="P361" s="174">
        <f>O361*H361</f>
        <v>0</v>
      </c>
      <c r="Q361" s="174">
        <v>1.7330000000000002E-2</v>
      </c>
      <c r="R361" s="174">
        <f>Q361*H361</f>
        <v>0.46791000000000005</v>
      </c>
      <c r="S361" s="174">
        <v>0</v>
      </c>
      <c r="T361" s="175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76" t="s">
        <v>157</v>
      </c>
      <c r="AT361" s="176" t="s">
        <v>153</v>
      </c>
      <c r="AU361" s="176" t="s">
        <v>158</v>
      </c>
      <c r="AY361" s="18" t="s">
        <v>150</v>
      </c>
      <c r="BE361" s="177">
        <f>IF(N361="základní",J361,0)</f>
        <v>0</v>
      </c>
      <c r="BF361" s="177">
        <f>IF(N361="snížená",J361,0)</f>
        <v>0</v>
      </c>
      <c r="BG361" s="177">
        <f>IF(N361="zákl. přenesená",J361,0)</f>
        <v>0</v>
      </c>
      <c r="BH361" s="177">
        <f>IF(N361="sníž. přenesená",J361,0)</f>
        <v>0</v>
      </c>
      <c r="BI361" s="177">
        <f>IF(N361="nulová",J361,0)</f>
        <v>0</v>
      </c>
      <c r="BJ361" s="18" t="s">
        <v>158</v>
      </c>
      <c r="BK361" s="177">
        <f>ROUND(I361*H361,2)</f>
        <v>0</v>
      </c>
      <c r="BL361" s="18" t="s">
        <v>157</v>
      </c>
      <c r="BM361" s="176" t="s">
        <v>364</v>
      </c>
    </row>
    <row r="362" spans="1:65" s="13" customFormat="1">
      <c r="B362" s="178"/>
      <c r="D362" s="179" t="s">
        <v>160</v>
      </c>
      <c r="E362" s="180" t="s">
        <v>1</v>
      </c>
      <c r="F362" s="181" t="s">
        <v>365</v>
      </c>
      <c r="H362" s="182">
        <v>13</v>
      </c>
      <c r="I362" s="183"/>
      <c r="L362" s="178"/>
      <c r="M362" s="184"/>
      <c r="N362" s="185"/>
      <c r="O362" s="185"/>
      <c r="P362" s="185"/>
      <c r="Q362" s="185"/>
      <c r="R362" s="185"/>
      <c r="S362" s="185"/>
      <c r="T362" s="186"/>
      <c r="AT362" s="180" t="s">
        <v>160</v>
      </c>
      <c r="AU362" s="180" t="s">
        <v>158</v>
      </c>
      <c r="AV362" s="13" t="s">
        <v>158</v>
      </c>
      <c r="AW362" s="13" t="s">
        <v>35</v>
      </c>
      <c r="AX362" s="13" t="s">
        <v>78</v>
      </c>
      <c r="AY362" s="180" t="s">
        <v>150</v>
      </c>
    </row>
    <row r="363" spans="1:65" s="13" customFormat="1">
      <c r="B363" s="178"/>
      <c r="D363" s="179" t="s">
        <v>160</v>
      </c>
      <c r="E363" s="180" t="s">
        <v>1</v>
      </c>
      <c r="F363" s="181" t="s">
        <v>366</v>
      </c>
      <c r="H363" s="182">
        <v>14</v>
      </c>
      <c r="I363" s="183"/>
      <c r="L363" s="178"/>
      <c r="M363" s="184"/>
      <c r="N363" s="185"/>
      <c r="O363" s="185"/>
      <c r="P363" s="185"/>
      <c r="Q363" s="185"/>
      <c r="R363" s="185"/>
      <c r="S363" s="185"/>
      <c r="T363" s="186"/>
      <c r="AT363" s="180" t="s">
        <v>160</v>
      </c>
      <c r="AU363" s="180" t="s">
        <v>158</v>
      </c>
      <c r="AV363" s="13" t="s">
        <v>158</v>
      </c>
      <c r="AW363" s="13" t="s">
        <v>35</v>
      </c>
      <c r="AX363" s="13" t="s">
        <v>78</v>
      </c>
      <c r="AY363" s="180" t="s">
        <v>150</v>
      </c>
    </row>
    <row r="364" spans="1:65" s="14" customFormat="1">
      <c r="B364" s="187"/>
      <c r="D364" s="179" t="s">
        <v>160</v>
      </c>
      <c r="E364" s="188" t="s">
        <v>1</v>
      </c>
      <c r="F364" s="189" t="s">
        <v>174</v>
      </c>
      <c r="H364" s="190">
        <v>27</v>
      </c>
      <c r="I364" s="191"/>
      <c r="L364" s="187"/>
      <c r="M364" s="192"/>
      <c r="N364" s="193"/>
      <c r="O364" s="193"/>
      <c r="P364" s="193"/>
      <c r="Q364" s="193"/>
      <c r="R364" s="193"/>
      <c r="S364" s="193"/>
      <c r="T364" s="194"/>
      <c r="AT364" s="188" t="s">
        <v>160</v>
      </c>
      <c r="AU364" s="188" t="s">
        <v>158</v>
      </c>
      <c r="AV364" s="14" t="s">
        <v>157</v>
      </c>
      <c r="AW364" s="14" t="s">
        <v>35</v>
      </c>
      <c r="AX364" s="14" t="s">
        <v>86</v>
      </c>
      <c r="AY364" s="188" t="s">
        <v>150</v>
      </c>
    </row>
    <row r="365" spans="1:65" s="2" customFormat="1" ht="21.75" customHeight="1">
      <c r="A365" s="34"/>
      <c r="B365" s="163"/>
      <c r="C365" s="164" t="s">
        <v>367</v>
      </c>
      <c r="D365" s="164" t="s">
        <v>153</v>
      </c>
      <c r="E365" s="165" t="s">
        <v>368</v>
      </c>
      <c r="F365" s="166" t="s">
        <v>369</v>
      </c>
      <c r="G365" s="167" t="s">
        <v>202</v>
      </c>
      <c r="H365" s="168">
        <v>16.507999999999999</v>
      </c>
      <c r="I365" s="169"/>
      <c r="J365" s="170">
        <f>ROUND(I365*H365,2)</f>
        <v>0</v>
      </c>
      <c r="K365" s="171"/>
      <c r="L365" s="35"/>
      <c r="M365" s="172" t="s">
        <v>1</v>
      </c>
      <c r="N365" s="173" t="s">
        <v>44</v>
      </c>
      <c r="O365" s="60"/>
      <c r="P365" s="174">
        <f>O365*H365</f>
        <v>0</v>
      </c>
      <c r="Q365" s="174">
        <v>1.5E-3</v>
      </c>
      <c r="R365" s="174">
        <f>Q365*H365</f>
        <v>2.4761999999999999E-2</v>
      </c>
      <c r="S365" s="174">
        <v>0</v>
      </c>
      <c r="T365" s="175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76" t="s">
        <v>157</v>
      </c>
      <c r="AT365" s="176" t="s">
        <v>153</v>
      </c>
      <c r="AU365" s="176" t="s">
        <v>158</v>
      </c>
      <c r="AY365" s="18" t="s">
        <v>150</v>
      </c>
      <c r="BE365" s="177">
        <f>IF(N365="základní",J365,0)</f>
        <v>0</v>
      </c>
      <c r="BF365" s="177">
        <f>IF(N365="snížená",J365,0)</f>
        <v>0</v>
      </c>
      <c r="BG365" s="177">
        <f>IF(N365="zákl. přenesená",J365,0)</f>
        <v>0</v>
      </c>
      <c r="BH365" s="177">
        <f>IF(N365="sníž. přenesená",J365,0)</f>
        <v>0</v>
      </c>
      <c r="BI365" s="177">
        <f>IF(N365="nulová",J365,0)</f>
        <v>0</v>
      </c>
      <c r="BJ365" s="18" t="s">
        <v>158</v>
      </c>
      <c r="BK365" s="177">
        <f>ROUND(I365*H365,2)</f>
        <v>0</v>
      </c>
      <c r="BL365" s="18" t="s">
        <v>157</v>
      </c>
      <c r="BM365" s="176" t="s">
        <v>370</v>
      </c>
    </row>
    <row r="366" spans="1:65" s="13" customFormat="1">
      <c r="B366" s="178"/>
      <c r="D366" s="179" t="s">
        <v>160</v>
      </c>
      <c r="E366" s="180" t="s">
        <v>1</v>
      </c>
      <c r="F366" s="181" t="s">
        <v>371</v>
      </c>
      <c r="H366" s="182">
        <v>6.6879999999999997</v>
      </c>
      <c r="I366" s="183"/>
      <c r="L366" s="178"/>
      <c r="M366" s="184"/>
      <c r="N366" s="185"/>
      <c r="O366" s="185"/>
      <c r="P366" s="185"/>
      <c r="Q366" s="185"/>
      <c r="R366" s="185"/>
      <c r="S366" s="185"/>
      <c r="T366" s="186"/>
      <c r="AT366" s="180" t="s">
        <v>160</v>
      </c>
      <c r="AU366" s="180" t="s">
        <v>158</v>
      </c>
      <c r="AV366" s="13" t="s">
        <v>158</v>
      </c>
      <c r="AW366" s="13" t="s">
        <v>35</v>
      </c>
      <c r="AX366" s="13" t="s">
        <v>78</v>
      </c>
      <c r="AY366" s="180" t="s">
        <v>150</v>
      </c>
    </row>
    <row r="367" spans="1:65" s="13" customFormat="1">
      <c r="B367" s="178"/>
      <c r="D367" s="179" t="s">
        <v>160</v>
      </c>
      <c r="E367" s="180" t="s">
        <v>1</v>
      </c>
      <c r="F367" s="181" t="s">
        <v>372</v>
      </c>
      <c r="H367" s="182">
        <v>6.18</v>
      </c>
      <c r="I367" s="183"/>
      <c r="L367" s="178"/>
      <c r="M367" s="184"/>
      <c r="N367" s="185"/>
      <c r="O367" s="185"/>
      <c r="P367" s="185"/>
      <c r="Q367" s="185"/>
      <c r="R367" s="185"/>
      <c r="S367" s="185"/>
      <c r="T367" s="186"/>
      <c r="AT367" s="180" t="s">
        <v>160</v>
      </c>
      <c r="AU367" s="180" t="s">
        <v>158</v>
      </c>
      <c r="AV367" s="13" t="s">
        <v>158</v>
      </c>
      <c r="AW367" s="13" t="s">
        <v>35</v>
      </c>
      <c r="AX367" s="13" t="s">
        <v>78</v>
      </c>
      <c r="AY367" s="180" t="s">
        <v>150</v>
      </c>
    </row>
    <row r="368" spans="1:65" s="13" customFormat="1">
      <c r="B368" s="178"/>
      <c r="D368" s="179" t="s">
        <v>160</v>
      </c>
      <c r="E368" s="180" t="s">
        <v>1</v>
      </c>
      <c r="F368" s="181" t="s">
        <v>373</v>
      </c>
      <c r="H368" s="182">
        <v>3.64</v>
      </c>
      <c r="I368" s="183"/>
      <c r="L368" s="178"/>
      <c r="M368" s="184"/>
      <c r="N368" s="185"/>
      <c r="O368" s="185"/>
      <c r="P368" s="185"/>
      <c r="Q368" s="185"/>
      <c r="R368" s="185"/>
      <c r="S368" s="185"/>
      <c r="T368" s="186"/>
      <c r="AT368" s="180" t="s">
        <v>160</v>
      </c>
      <c r="AU368" s="180" t="s">
        <v>158</v>
      </c>
      <c r="AV368" s="13" t="s">
        <v>158</v>
      </c>
      <c r="AW368" s="13" t="s">
        <v>35</v>
      </c>
      <c r="AX368" s="13" t="s">
        <v>78</v>
      </c>
      <c r="AY368" s="180" t="s">
        <v>150</v>
      </c>
    </row>
    <row r="369" spans="1:65" s="14" customFormat="1">
      <c r="B369" s="187"/>
      <c r="D369" s="179" t="s">
        <v>160</v>
      </c>
      <c r="E369" s="188" t="s">
        <v>1</v>
      </c>
      <c r="F369" s="189" t="s">
        <v>174</v>
      </c>
      <c r="H369" s="190">
        <v>16.507999999999999</v>
      </c>
      <c r="I369" s="191"/>
      <c r="L369" s="187"/>
      <c r="M369" s="192"/>
      <c r="N369" s="193"/>
      <c r="O369" s="193"/>
      <c r="P369" s="193"/>
      <c r="Q369" s="193"/>
      <c r="R369" s="193"/>
      <c r="S369" s="193"/>
      <c r="T369" s="194"/>
      <c r="AT369" s="188" t="s">
        <v>160</v>
      </c>
      <c r="AU369" s="188" t="s">
        <v>158</v>
      </c>
      <c r="AV369" s="14" t="s">
        <v>157</v>
      </c>
      <c r="AW369" s="14" t="s">
        <v>35</v>
      </c>
      <c r="AX369" s="14" t="s">
        <v>86</v>
      </c>
      <c r="AY369" s="188" t="s">
        <v>150</v>
      </c>
    </row>
    <row r="370" spans="1:65" s="2" customFormat="1" ht="21.75" customHeight="1">
      <c r="A370" s="34"/>
      <c r="B370" s="163"/>
      <c r="C370" s="164" t="s">
        <v>374</v>
      </c>
      <c r="D370" s="164" t="s">
        <v>153</v>
      </c>
      <c r="E370" s="165" t="s">
        <v>375</v>
      </c>
      <c r="F370" s="166" t="s">
        <v>376</v>
      </c>
      <c r="G370" s="167" t="s">
        <v>202</v>
      </c>
      <c r="H370" s="168">
        <v>30.466999999999999</v>
      </c>
      <c r="I370" s="169"/>
      <c r="J370" s="170">
        <f>ROUND(I370*H370,2)</f>
        <v>0</v>
      </c>
      <c r="K370" s="171"/>
      <c r="L370" s="35"/>
      <c r="M370" s="172" t="s">
        <v>1</v>
      </c>
      <c r="N370" s="173" t="s">
        <v>44</v>
      </c>
      <c r="O370" s="60"/>
      <c r="P370" s="174">
        <f>O370*H370</f>
        <v>0</v>
      </c>
      <c r="Q370" s="174">
        <v>2.0000000000000002E-5</v>
      </c>
      <c r="R370" s="174">
        <f>Q370*H370</f>
        <v>6.0933999999999999E-4</v>
      </c>
      <c r="S370" s="174">
        <v>0</v>
      </c>
      <c r="T370" s="175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76" t="s">
        <v>157</v>
      </c>
      <c r="AT370" s="176" t="s">
        <v>153</v>
      </c>
      <c r="AU370" s="176" t="s">
        <v>158</v>
      </c>
      <c r="AY370" s="18" t="s">
        <v>150</v>
      </c>
      <c r="BE370" s="177">
        <f>IF(N370="základní",J370,0)</f>
        <v>0</v>
      </c>
      <c r="BF370" s="177">
        <f>IF(N370="snížená",J370,0)</f>
        <v>0</v>
      </c>
      <c r="BG370" s="177">
        <f>IF(N370="zákl. přenesená",J370,0)</f>
        <v>0</v>
      </c>
      <c r="BH370" s="177">
        <f>IF(N370="sníž. přenesená",J370,0)</f>
        <v>0</v>
      </c>
      <c r="BI370" s="177">
        <f>IF(N370="nulová",J370,0)</f>
        <v>0</v>
      </c>
      <c r="BJ370" s="18" t="s">
        <v>158</v>
      </c>
      <c r="BK370" s="177">
        <f>ROUND(I370*H370,2)</f>
        <v>0</v>
      </c>
      <c r="BL370" s="18" t="s">
        <v>157</v>
      </c>
      <c r="BM370" s="176" t="s">
        <v>377</v>
      </c>
    </row>
    <row r="371" spans="1:65" s="15" customFormat="1">
      <c r="B371" s="195"/>
      <c r="D371" s="179" t="s">
        <v>160</v>
      </c>
      <c r="E371" s="196" t="s">
        <v>1</v>
      </c>
      <c r="F371" s="197" t="s">
        <v>378</v>
      </c>
      <c r="H371" s="196" t="s">
        <v>1</v>
      </c>
      <c r="I371" s="198"/>
      <c r="L371" s="195"/>
      <c r="M371" s="199"/>
      <c r="N371" s="200"/>
      <c r="O371" s="200"/>
      <c r="P371" s="200"/>
      <c r="Q371" s="200"/>
      <c r="R371" s="200"/>
      <c r="S371" s="200"/>
      <c r="T371" s="201"/>
      <c r="AT371" s="196" t="s">
        <v>160</v>
      </c>
      <c r="AU371" s="196" t="s">
        <v>158</v>
      </c>
      <c r="AV371" s="15" t="s">
        <v>86</v>
      </c>
      <c r="AW371" s="15" t="s">
        <v>35</v>
      </c>
      <c r="AX371" s="15" t="s">
        <v>78</v>
      </c>
      <c r="AY371" s="196" t="s">
        <v>150</v>
      </c>
    </row>
    <row r="372" spans="1:65" s="13" customFormat="1">
      <c r="B372" s="178"/>
      <c r="D372" s="179" t="s">
        <v>160</v>
      </c>
      <c r="E372" s="180" t="s">
        <v>1</v>
      </c>
      <c r="F372" s="181" t="s">
        <v>379</v>
      </c>
      <c r="H372" s="182">
        <v>22.79</v>
      </c>
      <c r="I372" s="183"/>
      <c r="L372" s="178"/>
      <c r="M372" s="184"/>
      <c r="N372" s="185"/>
      <c r="O372" s="185"/>
      <c r="P372" s="185"/>
      <c r="Q372" s="185"/>
      <c r="R372" s="185"/>
      <c r="S372" s="185"/>
      <c r="T372" s="186"/>
      <c r="AT372" s="180" t="s">
        <v>160</v>
      </c>
      <c r="AU372" s="180" t="s">
        <v>158</v>
      </c>
      <c r="AV372" s="13" t="s">
        <v>158</v>
      </c>
      <c r="AW372" s="13" t="s">
        <v>35</v>
      </c>
      <c r="AX372" s="13" t="s">
        <v>78</v>
      </c>
      <c r="AY372" s="180" t="s">
        <v>150</v>
      </c>
    </row>
    <row r="373" spans="1:65" s="13" customFormat="1" ht="22.5">
      <c r="B373" s="178"/>
      <c r="D373" s="179" t="s">
        <v>160</v>
      </c>
      <c r="E373" s="180" t="s">
        <v>1</v>
      </c>
      <c r="F373" s="181" t="s">
        <v>380</v>
      </c>
      <c r="H373" s="182">
        <v>-7.4729999999999999</v>
      </c>
      <c r="I373" s="183"/>
      <c r="L373" s="178"/>
      <c r="M373" s="184"/>
      <c r="N373" s="185"/>
      <c r="O373" s="185"/>
      <c r="P373" s="185"/>
      <c r="Q373" s="185"/>
      <c r="R373" s="185"/>
      <c r="S373" s="185"/>
      <c r="T373" s="186"/>
      <c r="AT373" s="180" t="s">
        <v>160</v>
      </c>
      <c r="AU373" s="180" t="s">
        <v>158</v>
      </c>
      <c r="AV373" s="13" t="s">
        <v>158</v>
      </c>
      <c r="AW373" s="13" t="s">
        <v>35</v>
      </c>
      <c r="AX373" s="13" t="s">
        <v>78</v>
      </c>
      <c r="AY373" s="180" t="s">
        <v>150</v>
      </c>
    </row>
    <row r="374" spans="1:65" s="16" customFormat="1">
      <c r="B374" s="202"/>
      <c r="D374" s="179" t="s">
        <v>160</v>
      </c>
      <c r="E374" s="203" t="s">
        <v>1</v>
      </c>
      <c r="F374" s="204" t="s">
        <v>287</v>
      </c>
      <c r="H374" s="205">
        <v>15.317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160</v>
      </c>
      <c r="AU374" s="203" t="s">
        <v>158</v>
      </c>
      <c r="AV374" s="16" t="s">
        <v>151</v>
      </c>
      <c r="AW374" s="16" t="s">
        <v>35</v>
      </c>
      <c r="AX374" s="16" t="s">
        <v>78</v>
      </c>
      <c r="AY374" s="203" t="s">
        <v>150</v>
      </c>
    </row>
    <row r="375" spans="1:65" s="13" customFormat="1">
      <c r="B375" s="178"/>
      <c r="D375" s="179" t="s">
        <v>160</v>
      </c>
      <c r="E375" s="180" t="s">
        <v>1</v>
      </c>
      <c r="F375" s="181" t="s">
        <v>381</v>
      </c>
      <c r="H375" s="182">
        <v>6.3970000000000002</v>
      </c>
      <c r="I375" s="183"/>
      <c r="L375" s="178"/>
      <c r="M375" s="184"/>
      <c r="N375" s="185"/>
      <c r="O375" s="185"/>
      <c r="P375" s="185"/>
      <c r="Q375" s="185"/>
      <c r="R375" s="185"/>
      <c r="S375" s="185"/>
      <c r="T375" s="186"/>
      <c r="AT375" s="180" t="s">
        <v>160</v>
      </c>
      <c r="AU375" s="180" t="s">
        <v>158</v>
      </c>
      <c r="AV375" s="13" t="s">
        <v>158</v>
      </c>
      <c r="AW375" s="13" t="s">
        <v>35</v>
      </c>
      <c r="AX375" s="13" t="s">
        <v>78</v>
      </c>
      <c r="AY375" s="180" t="s">
        <v>150</v>
      </c>
    </row>
    <row r="376" spans="1:65" s="13" customFormat="1">
      <c r="B376" s="178"/>
      <c r="D376" s="179" t="s">
        <v>160</v>
      </c>
      <c r="E376" s="180" t="s">
        <v>1</v>
      </c>
      <c r="F376" s="181" t="s">
        <v>382</v>
      </c>
      <c r="H376" s="182">
        <v>6.0549999999999997</v>
      </c>
      <c r="I376" s="183"/>
      <c r="L376" s="178"/>
      <c r="M376" s="184"/>
      <c r="N376" s="185"/>
      <c r="O376" s="185"/>
      <c r="P376" s="185"/>
      <c r="Q376" s="185"/>
      <c r="R376" s="185"/>
      <c r="S376" s="185"/>
      <c r="T376" s="186"/>
      <c r="AT376" s="180" t="s">
        <v>160</v>
      </c>
      <c r="AU376" s="180" t="s">
        <v>158</v>
      </c>
      <c r="AV376" s="13" t="s">
        <v>158</v>
      </c>
      <c r="AW376" s="13" t="s">
        <v>35</v>
      </c>
      <c r="AX376" s="13" t="s">
        <v>78</v>
      </c>
      <c r="AY376" s="180" t="s">
        <v>150</v>
      </c>
    </row>
    <row r="377" spans="1:65" s="13" customFormat="1">
      <c r="B377" s="178"/>
      <c r="D377" s="179" t="s">
        <v>160</v>
      </c>
      <c r="E377" s="180" t="s">
        <v>1</v>
      </c>
      <c r="F377" s="181" t="s">
        <v>383</v>
      </c>
      <c r="H377" s="182">
        <v>2.698</v>
      </c>
      <c r="I377" s="183"/>
      <c r="L377" s="178"/>
      <c r="M377" s="184"/>
      <c r="N377" s="185"/>
      <c r="O377" s="185"/>
      <c r="P377" s="185"/>
      <c r="Q377" s="185"/>
      <c r="R377" s="185"/>
      <c r="S377" s="185"/>
      <c r="T377" s="186"/>
      <c r="AT377" s="180" t="s">
        <v>160</v>
      </c>
      <c r="AU377" s="180" t="s">
        <v>158</v>
      </c>
      <c r="AV377" s="13" t="s">
        <v>158</v>
      </c>
      <c r="AW377" s="13" t="s">
        <v>35</v>
      </c>
      <c r="AX377" s="13" t="s">
        <v>78</v>
      </c>
      <c r="AY377" s="180" t="s">
        <v>150</v>
      </c>
    </row>
    <row r="378" spans="1:65" s="16" customFormat="1">
      <c r="B378" s="202"/>
      <c r="D378" s="179" t="s">
        <v>160</v>
      </c>
      <c r="E378" s="203" t="s">
        <v>1</v>
      </c>
      <c r="F378" s="204" t="s">
        <v>287</v>
      </c>
      <c r="H378" s="205">
        <v>15.15</v>
      </c>
      <c r="I378" s="206"/>
      <c r="L378" s="202"/>
      <c r="M378" s="207"/>
      <c r="N378" s="208"/>
      <c r="O378" s="208"/>
      <c r="P378" s="208"/>
      <c r="Q378" s="208"/>
      <c r="R378" s="208"/>
      <c r="S378" s="208"/>
      <c r="T378" s="209"/>
      <c r="AT378" s="203" t="s">
        <v>160</v>
      </c>
      <c r="AU378" s="203" t="s">
        <v>158</v>
      </c>
      <c r="AV378" s="16" t="s">
        <v>151</v>
      </c>
      <c r="AW378" s="16" t="s">
        <v>35</v>
      </c>
      <c r="AX378" s="16" t="s">
        <v>78</v>
      </c>
      <c r="AY378" s="203" t="s">
        <v>150</v>
      </c>
    </row>
    <row r="379" spans="1:65" s="14" customFormat="1">
      <c r="B379" s="187"/>
      <c r="D379" s="179" t="s">
        <v>160</v>
      </c>
      <c r="E379" s="188" t="s">
        <v>1</v>
      </c>
      <c r="F379" s="189" t="s">
        <v>174</v>
      </c>
      <c r="H379" s="190">
        <v>30.466999999999999</v>
      </c>
      <c r="I379" s="191"/>
      <c r="L379" s="187"/>
      <c r="M379" s="192"/>
      <c r="N379" s="193"/>
      <c r="O379" s="193"/>
      <c r="P379" s="193"/>
      <c r="Q379" s="193"/>
      <c r="R379" s="193"/>
      <c r="S379" s="193"/>
      <c r="T379" s="194"/>
      <c r="AT379" s="188" t="s">
        <v>160</v>
      </c>
      <c r="AU379" s="188" t="s">
        <v>158</v>
      </c>
      <c r="AV379" s="14" t="s">
        <v>157</v>
      </c>
      <c r="AW379" s="14" t="s">
        <v>35</v>
      </c>
      <c r="AX379" s="14" t="s">
        <v>86</v>
      </c>
      <c r="AY379" s="188" t="s">
        <v>150</v>
      </c>
    </row>
    <row r="380" spans="1:65" s="2" customFormat="1" ht="16.5" customHeight="1">
      <c r="A380" s="34"/>
      <c r="B380" s="163"/>
      <c r="C380" s="210" t="s">
        <v>384</v>
      </c>
      <c r="D380" s="210" t="s">
        <v>385</v>
      </c>
      <c r="E380" s="211" t="s">
        <v>386</v>
      </c>
      <c r="F380" s="212" t="s">
        <v>387</v>
      </c>
      <c r="G380" s="213" t="s">
        <v>202</v>
      </c>
      <c r="H380" s="214">
        <v>31.99</v>
      </c>
      <c r="I380" s="215"/>
      <c r="J380" s="216">
        <f>ROUND(I380*H380,2)</f>
        <v>0</v>
      </c>
      <c r="K380" s="217"/>
      <c r="L380" s="218"/>
      <c r="M380" s="219" t="s">
        <v>1</v>
      </c>
      <c r="N380" s="220" t="s">
        <v>44</v>
      </c>
      <c r="O380" s="60"/>
      <c r="P380" s="174">
        <f>O380*H380</f>
        <v>0</v>
      </c>
      <c r="Q380" s="174">
        <v>1E-4</v>
      </c>
      <c r="R380" s="174">
        <f>Q380*H380</f>
        <v>3.199E-3</v>
      </c>
      <c r="S380" s="174">
        <v>0</v>
      </c>
      <c r="T380" s="175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76" t="s">
        <v>199</v>
      </c>
      <c r="AT380" s="176" t="s">
        <v>385</v>
      </c>
      <c r="AU380" s="176" t="s">
        <v>158</v>
      </c>
      <c r="AY380" s="18" t="s">
        <v>150</v>
      </c>
      <c r="BE380" s="177">
        <f>IF(N380="základní",J380,0)</f>
        <v>0</v>
      </c>
      <c r="BF380" s="177">
        <f>IF(N380="snížená",J380,0)</f>
        <v>0</v>
      </c>
      <c r="BG380" s="177">
        <f>IF(N380="zákl. přenesená",J380,0)</f>
        <v>0</v>
      </c>
      <c r="BH380" s="177">
        <f>IF(N380="sníž. přenesená",J380,0)</f>
        <v>0</v>
      </c>
      <c r="BI380" s="177">
        <f>IF(N380="nulová",J380,0)</f>
        <v>0</v>
      </c>
      <c r="BJ380" s="18" t="s">
        <v>158</v>
      </c>
      <c r="BK380" s="177">
        <f>ROUND(I380*H380,2)</f>
        <v>0</v>
      </c>
      <c r="BL380" s="18" t="s">
        <v>157</v>
      </c>
      <c r="BM380" s="176" t="s">
        <v>388</v>
      </c>
    </row>
    <row r="381" spans="1:65" s="13" customFormat="1">
      <c r="B381" s="178"/>
      <c r="D381" s="179" t="s">
        <v>160</v>
      </c>
      <c r="F381" s="181" t="s">
        <v>389</v>
      </c>
      <c r="H381" s="182">
        <v>31.99</v>
      </c>
      <c r="I381" s="183"/>
      <c r="L381" s="178"/>
      <c r="M381" s="184"/>
      <c r="N381" s="185"/>
      <c r="O381" s="185"/>
      <c r="P381" s="185"/>
      <c r="Q381" s="185"/>
      <c r="R381" s="185"/>
      <c r="S381" s="185"/>
      <c r="T381" s="186"/>
      <c r="AT381" s="180" t="s">
        <v>160</v>
      </c>
      <c r="AU381" s="180" t="s">
        <v>158</v>
      </c>
      <c r="AV381" s="13" t="s">
        <v>158</v>
      </c>
      <c r="AW381" s="13" t="s">
        <v>3</v>
      </c>
      <c r="AX381" s="13" t="s">
        <v>86</v>
      </c>
      <c r="AY381" s="180" t="s">
        <v>150</v>
      </c>
    </row>
    <row r="382" spans="1:65" s="2" customFormat="1" ht="16.5" customHeight="1">
      <c r="A382" s="34"/>
      <c r="B382" s="163"/>
      <c r="C382" s="164" t="s">
        <v>390</v>
      </c>
      <c r="D382" s="164" t="s">
        <v>153</v>
      </c>
      <c r="E382" s="165" t="s">
        <v>391</v>
      </c>
      <c r="F382" s="166" t="s">
        <v>392</v>
      </c>
      <c r="G382" s="167" t="s">
        <v>202</v>
      </c>
      <c r="H382" s="168">
        <v>3.3</v>
      </c>
      <c r="I382" s="169"/>
      <c r="J382" s="170">
        <f>ROUND(I382*H382,2)</f>
        <v>0</v>
      </c>
      <c r="K382" s="171"/>
      <c r="L382" s="35"/>
      <c r="M382" s="172" t="s">
        <v>1</v>
      </c>
      <c r="N382" s="173" t="s">
        <v>44</v>
      </c>
      <c r="O382" s="60"/>
      <c r="P382" s="174">
        <f>O382*H382</f>
        <v>0</v>
      </c>
      <c r="Q382" s="174">
        <v>0</v>
      </c>
      <c r="R382" s="174">
        <f>Q382*H382</f>
        <v>0</v>
      </c>
      <c r="S382" s="174">
        <v>0</v>
      </c>
      <c r="T382" s="175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76" t="s">
        <v>157</v>
      </c>
      <c r="AT382" s="176" t="s">
        <v>153</v>
      </c>
      <c r="AU382" s="176" t="s">
        <v>158</v>
      </c>
      <c r="AY382" s="18" t="s">
        <v>150</v>
      </c>
      <c r="BE382" s="177">
        <f>IF(N382="základní",J382,0)</f>
        <v>0</v>
      </c>
      <c r="BF382" s="177">
        <f>IF(N382="snížená",J382,0)</f>
        <v>0</v>
      </c>
      <c r="BG382" s="177">
        <f>IF(N382="zákl. přenesená",J382,0)</f>
        <v>0</v>
      </c>
      <c r="BH382" s="177">
        <f>IF(N382="sníž. přenesená",J382,0)</f>
        <v>0</v>
      </c>
      <c r="BI382" s="177">
        <f>IF(N382="nulová",J382,0)</f>
        <v>0</v>
      </c>
      <c r="BJ382" s="18" t="s">
        <v>158</v>
      </c>
      <c r="BK382" s="177">
        <f>ROUND(I382*H382,2)</f>
        <v>0</v>
      </c>
      <c r="BL382" s="18" t="s">
        <v>157</v>
      </c>
      <c r="BM382" s="176" t="s">
        <v>393</v>
      </c>
    </row>
    <row r="383" spans="1:65" s="13" customFormat="1">
      <c r="B383" s="178"/>
      <c r="D383" s="179" t="s">
        <v>160</v>
      </c>
      <c r="E383" s="180" t="s">
        <v>1</v>
      </c>
      <c r="F383" s="181" t="s">
        <v>394</v>
      </c>
      <c r="H383" s="182">
        <v>3.3</v>
      </c>
      <c r="I383" s="183"/>
      <c r="L383" s="178"/>
      <c r="M383" s="184"/>
      <c r="N383" s="185"/>
      <c r="O383" s="185"/>
      <c r="P383" s="185"/>
      <c r="Q383" s="185"/>
      <c r="R383" s="185"/>
      <c r="S383" s="185"/>
      <c r="T383" s="186"/>
      <c r="AT383" s="180" t="s">
        <v>160</v>
      </c>
      <c r="AU383" s="180" t="s">
        <v>158</v>
      </c>
      <c r="AV383" s="13" t="s">
        <v>158</v>
      </c>
      <c r="AW383" s="13" t="s">
        <v>35</v>
      </c>
      <c r="AX383" s="13" t="s">
        <v>86</v>
      </c>
      <c r="AY383" s="180" t="s">
        <v>150</v>
      </c>
    </row>
    <row r="384" spans="1:65" s="2" customFormat="1" ht="21.75" customHeight="1">
      <c r="A384" s="34"/>
      <c r="B384" s="163"/>
      <c r="C384" s="210" t="s">
        <v>395</v>
      </c>
      <c r="D384" s="210" t="s">
        <v>385</v>
      </c>
      <c r="E384" s="211" t="s">
        <v>396</v>
      </c>
      <c r="F384" s="212" t="s">
        <v>397</v>
      </c>
      <c r="G384" s="213" t="s">
        <v>202</v>
      </c>
      <c r="H384" s="214">
        <v>3.4649999999999999</v>
      </c>
      <c r="I384" s="215"/>
      <c r="J384" s="216">
        <f>ROUND(I384*H384,2)</f>
        <v>0</v>
      </c>
      <c r="K384" s="217"/>
      <c r="L384" s="218"/>
      <c r="M384" s="219" t="s">
        <v>1</v>
      </c>
      <c r="N384" s="220" t="s">
        <v>44</v>
      </c>
      <c r="O384" s="60"/>
      <c r="P384" s="174">
        <f>O384*H384</f>
        <v>0</v>
      </c>
      <c r="Q384" s="174">
        <v>1E-4</v>
      </c>
      <c r="R384" s="174">
        <f>Q384*H384</f>
        <v>3.4650000000000002E-4</v>
      </c>
      <c r="S384" s="174">
        <v>0</v>
      </c>
      <c r="T384" s="175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76" t="s">
        <v>199</v>
      </c>
      <c r="AT384" s="176" t="s">
        <v>385</v>
      </c>
      <c r="AU384" s="176" t="s">
        <v>158</v>
      </c>
      <c r="AY384" s="18" t="s">
        <v>150</v>
      </c>
      <c r="BE384" s="177">
        <f>IF(N384="základní",J384,0)</f>
        <v>0</v>
      </c>
      <c r="BF384" s="177">
        <f>IF(N384="snížená",J384,0)</f>
        <v>0</v>
      </c>
      <c r="BG384" s="177">
        <f>IF(N384="zákl. přenesená",J384,0)</f>
        <v>0</v>
      </c>
      <c r="BH384" s="177">
        <f>IF(N384="sníž. přenesená",J384,0)</f>
        <v>0</v>
      </c>
      <c r="BI384" s="177">
        <f>IF(N384="nulová",J384,0)</f>
        <v>0</v>
      </c>
      <c r="BJ384" s="18" t="s">
        <v>158</v>
      </c>
      <c r="BK384" s="177">
        <f>ROUND(I384*H384,2)</f>
        <v>0</v>
      </c>
      <c r="BL384" s="18" t="s">
        <v>157</v>
      </c>
      <c r="BM384" s="176" t="s">
        <v>398</v>
      </c>
    </row>
    <row r="385" spans="1:65" s="13" customFormat="1">
      <c r="B385" s="178"/>
      <c r="D385" s="179" t="s">
        <v>160</v>
      </c>
      <c r="F385" s="181" t="s">
        <v>399</v>
      </c>
      <c r="H385" s="182">
        <v>3.4649999999999999</v>
      </c>
      <c r="I385" s="183"/>
      <c r="L385" s="178"/>
      <c r="M385" s="184"/>
      <c r="N385" s="185"/>
      <c r="O385" s="185"/>
      <c r="P385" s="185"/>
      <c r="Q385" s="185"/>
      <c r="R385" s="185"/>
      <c r="S385" s="185"/>
      <c r="T385" s="186"/>
      <c r="AT385" s="180" t="s">
        <v>160</v>
      </c>
      <c r="AU385" s="180" t="s">
        <v>158</v>
      </c>
      <c r="AV385" s="13" t="s">
        <v>158</v>
      </c>
      <c r="AW385" s="13" t="s">
        <v>3</v>
      </c>
      <c r="AX385" s="13" t="s">
        <v>86</v>
      </c>
      <c r="AY385" s="180" t="s">
        <v>150</v>
      </c>
    </row>
    <row r="386" spans="1:65" s="2" customFormat="1" ht="21.75" customHeight="1">
      <c r="A386" s="34"/>
      <c r="B386" s="163"/>
      <c r="C386" s="164" t="s">
        <v>400</v>
      </c>
      <c r="D386" s="164" t="s">
        <v>153</v>
      </c>
      <c r="E386" s="165" t="s">
        <v>401</v>
      </c>
      <c r="F386" s="166" t="s">
        <v>402</v>
      </c>
      <c r="G386" s="167" t="s">
        <v>196</v>
      </c>
      <c r="H386" s="168">
        <v>89.953000000000003</v>
      </c>
      <c r="I386" s="169"/>
      <c r="J386" s="170">
        <f>ROUND(I386*H386,2)</f>
        <v>0</v>
      </c>
      <c r="K386" s="171"/>
      <c r="L386" s="35"/>
      <c r="M386" s="172" t="s">
        <v>1</v>
      </c>
      <c r="N386" s="173" t="s">
        <v>44</v>
      </c>
      <c r="O386" s="60"/>
      <c r="P386" s="174">
        <f>O386*H386</f>
        <v>0</v>
      </c>
      <c r="Q386" s="174">
        <v>0</v>
      </c>
      <c r="R386" s="174">
        <f>Q386*H386</f>
        <v>0</v>
      </c>
      <c r="S386" s="174">
        <v>0</v>
      </c>
      <c r="T386" s="175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76" t="s">
        <v>157</v>
      </c>
      <c r="AT386" s="176" t="s">
        <v>153</v>
      </c>
      <c r="AU386" s="176" t="s">
        <v>158</v>
      </c>
      <c r="AY386" s="18" t="s">
        <v>150</v>
      </c>
      <c r="BE386" s="177">
        <f>IF(N386="základní",J386,0)</f>
        <v>0</v>
      </c>
      <c r="BF386" s="177">
        <f>IF(N386="snížená",J386,0)</f>
        <v>0</v>
      </c>
      <c r="BG386" s="177">
        <f>IF(N386="zákl. přenesená",J386,0)</f>
        <v>0</v>
      </c>
      <c r="BH386" s="177">
        <f>IF(N386="sníž. přenesená",J386,0)</f>
        <v>0</v>
      </c>
      <c r="BI386" s="177">
        <f>IF(N386="nulová",J386,0)</f>
        <v>0</v>
      </c>
      <c r="BJ386" s="18" t="s">
        <v>158</v>
      </c>
      <c r="BK386" s="177">
        <f>ROUND(I386*H386,2)</f>
        <v>0</v>
      </c>
      <c r="BL386" s="18" t="s">
        <v>157</v>
      </c>
      <c r="BM386" s="176" t="s">
        <v>403</v>
      </c>
    </row>
    <row r="387" spans="1:65" s="13" customFormat="1">
      <c r="B387" s="178"/>
      <c r="D387" s="179" t="s">
        <v>160</v>
      </c>
      <c r="E387" s="180" t="s">
        <v>1</v>
      </c>
      <c r="F387" s="181" t="s">
        <v>404</v>
      </c>
      <c r="H387" s="182">
        <v>23.09</v>
      </c>
      <c r="I387" s="183"/>
      <c r="L387" s="178"/>
      <c r="M387" s="184"/>
      <c r="N387" s="185"/>
      <c r="O387" s="185"/>
      <c r="P387" s="185"/>
      <c r="Q387" s="185"/>
      <c r="R387" s="185"/>
      <c r="S387" s="185"/>
      <c r="T387" s="186"/>
      <c r="AT387" s="180" t="s">
        <v>160</v>
      </c>
      <c r="AU387" s="180" t="s">
        <v>158</v>
      </c>
      <c r="AV387" s="13" t="s">
        <v>158</v>
      </c>
      <c r="AW387" s="13" t="s">
        <v>35</v>
      </c>
      <c r="AX387" s="13" t="s">
        <v>78</v>
      </c>
      <c r="AY387" s="180" t="s">
        <v>150</v>
      </c>
    </row>
    <row r="388" spans="1:65" s="13" customFormat="1">
      <c r="B388" s="178"/>
      <c r="D388" s="179" t="s">
        <v>160</v>
      </c>
      <c r="E388" s="180" t="s">
        <v>1</v>
      </c>
      <c r="F388" s="181" t="s">
        <v>405</v>
      </c>
      <c r="H388" s="182">
        <v>1.8220000000000001</v>
      </c>
      <c r="I388" s="183"/>
      <c r="L388" s="178"/>
      <c r="M388" s="184"/>
      <c r="N388" s="185"/>
      <c r="O388" s="185"/>
      <c r="P388" s="185"/>
      <c r="Q388" s="185"/>
      <c r="R388" s="185"/>
      <c r="S388" s="185"/>
      <c r="T388" s="186"/>
      <c r="AT388" s="180" t="s">
        <v>160</v>
      </c>
      <c r="AU388" s="180" t="s">
        <v>158</v>
      </c>
      <c r="AV388" s="13" t="s">
        <v>158</v>
      </c>
      <c r="AW388" s="13" t="s">
        <v>35</v>
      </c>
      <c r="AX388" s="13" t="s">
        <v>78</v>
      </c>
      <c r="AY388" s="180" t="s">
        <v>150</v>
      </c>
    </row>
    <row r="389" spans="1:65" s="13" customFormat="1">
      <c r="B389" s="178"/>
      <c r="D389" s="179" t="s">
        <v>160</v>
      </c>
      <c r="E389" s="180" t="s">
        <v>1</v>
      </c>
      <c r="F389" s="181" t="s">
        <v>406</v>
      </c>
      <c r="H389" s="182">
        <v>5.18</v>
      </c>
      <c r="I389" s="183"/>
      <c r="L389" s="178"/>
      <c r="M389" s="184"/>
      <c r="N389" s="185"/>
      <c r="O389" s="185"/>
      <c r="P389" s="185"/>
      <c r="Q389" s="185"/>
      <c r="R389" s="185"/>
      <c r="S389" s="185"/>
      <c r="T389" s="186"/>
      <c r="AT389" s="180" t="s">
        <v>160</v>
      </c>
      <c r="AU389" s="180" t="s">
        <v>158</v>
      </c>
      <c r="AV389" s="13" t="s">
        <v>158</v>
      </c>
      <c r="AW389" s="13" t="s">
        <v>35</v>
      </c>
      <c r="AX389" s="13" t="s">
        <v>78</v>
      </c>
      <c r="AY389" s="180" t="s">
        <v>150</v>
      </c>
    </row>
    <row r="390" spans="1:65" s="13" customFormat="1">
      <c r="B390" s="178"/>
      <c r="D390" s="179" t="s">
        <v>160</v>
      </c>
      <c r="E390" s="180" t="s">
        <v>1</v>
      </c>
      <c r="F390" s="181" t="s">
        <v>407</v>
      </c>
      <c r="H390" s="182">
        <v>0.27600000000000002</v>
      </c>
      <c r="I390" s="183"/>
      <c r="L390" s="178"/>
      <c r="M390" s="184"/>
      <c r="N390" s="185"/>
      <c r="O390" s="185"/>
      <c r="P390" s="185"/>
      <c r="Q390" s="185"/>
      <c r="R390" s="185"/>
      <c r="S390" s="185"/>
      <c r="T390" s="186"/>
      <c r="AT390" s="180" t="s">
        <v>160</v>
      </c>
      <c r="AU390" s="180" t="s">
        <v>158</v>
      </c>
      <c r="AV390" s="13" t="s">
        <v>158</v>
      </c>
      <c r="AW390" s="13" t="s">
        <v>35</v>
      </c>
      <c r="AX390" s="13" t="s">
        <v>78</v>
      </c>
      <c r="AY390" s="180" t="s">
        <v>150</v>
      </c>
    </row>
    <row r="391" spans="1:65" s="13" customFormat="1">
      <c r="B391" s="178"/>
      <c r="D391" s="179" t="s">
        <v>160</v>
      </c>
      <c r="E391" s="180" t="s">
        <v>1</v>
      </c>
      <c r="F391" s="181" t="s">
        <v>408</v>
      </c>
      <c r="H391" s="182">
        <v>1.56</v>
      </c>
      <c r="I391" s="183"/>
      <c r="L391" s="178"/>
      <c r="M391" s="184"/>
      <c r="N391" s="185"/>
      <c r="O391" s="185"/>
      <c r="P391" s="185"/>
      <c r="Q391" s="185"/>
      <c r="R391" s="185"/>
      <c r="S391" s="185"/>
      <c r="T391" s="186"/>
      <c r="AT391" s="180" t="s">
        <v>160</v>
      </c>
      <c r="AU391" s="180" t="s">
        <v>158</v>
      </c>
      <c r="AV391" s="13" t="s">
        <v>158</v>
      </c>
      <c r="AW391" s="13" t="s">
        <v>35</v>
      </c>
      <c r="AX391" s="13" t="s">
        <v>78</v>
      </c>
      <c r="AY391" s="180" t="s">
        <v>150</v>
      </c>
    </row>
    <row r="392" spans="1:65" s="13" customFormat="1">
      <c r="B392" s="178"/>
      <c r="D392" s="179" t="s">
        <v>160</v>
      </c>
      <c r="E392" s="180" t="s">
        <v>1</v>
      </c>
      <c r="F392" s="181" t="s">
        <v>409</v>
      </c>
      <c r="H392" s="182">
        <v>1.5820000000000001</v>
      </c>
      <c r="I392" s="183"/>
      <c r="L392" s="178"/>
      <c r="M392" s="184"/>
      <c r="N392" s="185"/>
      <c r="O392" s="185"/>
      <c r="P392" s="185"/>
      <c r="Q392" s="185"/>
      <c r="R392" s="185"/>
      <c r="S392" s="185"/>
      <c r="T392" s="186"/>
      <c r="AT392" s="180" t="s">
        <v>160</v>
      </c>
      <c r="AU392" s="180" t="s">
        <v>158</v>
      </c>
      <c r="AV392" s="13" t="s">
        <v>158</v>
      </c>
      <c r="AW392" s="13" t="s">
        <v>35</v>
      </c>
      <c r="AX392" s="13" t="s">
        <v>78</v>
      </c>
      <c r="AY392" s="180" t="s">
        <v>150</v>
      </c>
    </row>
    <row r="393" spans="1:65" s="13" customFormat="1">
      <c r="B393" s="178"/>
      <c r="D393" s="179" t="s">
        <v>160</v>
      </c>
      <c r="E393" s="180" t="s">
        <v>1</v>
      </c>
      <c r="F393" s="181" t="s">
        <v>410</v>
      </c>
      <c r="H393" s="182">
        <v>3.923</v>
      </c>
      <c r="I393" s="183"/>
      <c r="L393" s="178"/>
      <c r="M393" s="184"/>
      <c r="N393" s="185"/>
      <c r="O393" s="185"/>
      <c r="P393" s="185"/>
      <c r="Q393" s="185"/>
      <c r="R393" s="185"/>
      <c r="S393" s="185"/>
      <c r="T393" s="186"/>
      <c r="AT393" s="180" t="s">
        <v>160</v>
      </c>
      <c r="AU393" s="180" t="s">
        <v>158</v>
      </c>
      <c r="AV393" s="13" t="s">
        <v>158</v>
      </c>
      <c r="AW393" s="13" t="s">
        <v>35</v>
      </c>
      <c r="AX393" s="13" t="s">
        <v>78</v>
      </c>
      <c r="AY393" s="180" t="s">
        <v>150</v>
      </c>
    </row>
    <row r="394" spans="1:65" s="13" customFormat="1">
      <c r="B394" s="178"/>
      <c r="D394" s="179" t="s">
        <v>160</v>
      </c>
      <c r="E394" s="180" t="s">
        <v>1</v>
      </c>
      <c r="F394" s="181" t="s">
        <v>411</v>
      </c>
      <c r="H394" s="182">
        <v>7.5179999999999998</v>
      </c>
      <c r="I394" s="183"/>
      <c r="L394" s="178"/>
      <c r="M394" s="184"/>
      <c r="N394" s="185"/>
      <c r="O394" s="185"/>
      <c r="P394" s="185"/>
      <c r="Q394" s="185"/>
      <c r="R394" s="185"/>
      <c r="S394" s="185"/>
      <c r="T394" s="186"/>
      <c r="AT394" s="180" t="s">
        <v>160</v>
      </c>
      <c r="AU394" s="180" t="s">
        <v>158</v>
      </c>
      <c r="AV394" s="13" t="s">
        <v>158</v>
      </c>
      <c r="AW394" s="13" t="s">
        <v>35</v>
      </c>
      <c r="AX394" s="13" t="s">
        <v>78</v>
      </c>
      <c r="AY394" s="180" t="s">
        <v>150</v>
      </c>
    </row>
    <row r="395" spans="1:65" s="13" customFormat="1">
      <c r="B395" s="178"/>
      <c r="D395" s="179" t="s">
        <v>160</v>
      </c>
      <c r="E395" s="180" t="s">
        <v>1</v>
      </c>
      <c r="F395" s="181" t="s">
        <v>412</v>
      </c>
      <c r="H395" s="182">
        <v>7.3659999999999997</v>
      </c>
      <c r="I395" s="183"/>
      <c r="L395" s="178"/>
      <c r="M395" s="184"/>
      <c r="N395" s="185"/>
      <c r="O395" s="185"/>
      <c r="P395" s="185"/>
      <c r="Q395" s="185"/>
      <c r="R395" s="185"/>
      <c r="S395" s="185"/>
      <c r="T395" s="186"/>
      <c r="AT395" s="180" t="s">
        <v>160</v>
      </c>
      <c r="AU395" s="180" t="s">
        <v>158</v>
      </c>
      <c r="AV395" s="13" t="s">
        <v>158</v>
      </c>
      <c r="AW395" s="13" t="s">
        <v>35</v>
      </c>
      <c r="AX395" s="13" t="s">
        <v>78</v>
      </c>
      <c r="AY395" s="180" t="s">
        <v>150</v>
      </c>
    </row>
    <row r="396" spans="1:65" s="13" customFormat="1">
      <c r="B396" s="178"/>
      <c r="D396" s="179" t="s">
        <v>160</v>
      </c>
      <c r="E396" s="180" t="s">
        <v>1</v>
      </c>
      <c r="F396" s="181" t="s">
        <v>413</v>
      </c>
      <c r="H396" s="182">
        <v>5.1479999999999997</v>
      </c>
      <c r="I396" s="183"/>
      <c r="L396" s="178"/>
      <c r="M396" s="184"/>
      <c r="N396" s="185"/>
      <c r="O396" s="185"/>
      <c r="P396" s="185"/>
      <c r="Q396" s="185"/>
      <c r="R396" s="185"/>
      <c r="S396" s="185"/>
      <c r="T396" s="186"/>
      <c r="AT396" s="180" t="s">
        <v>160</v>
      </c>
      <c r="AU396" s="180" t="s">
        <v>158</v>
      </c>
      <c r="AV396" s="13" t="s">
        <v>158</v>
      </c>
      <c r="AW396" s="13" t="s">
        <v>35</v>
      </c>
      <c r="AX396" s="13" t="s">
        <v>78</v>
      </c>
      <c r="AY396" s="180" t="s">
        <v>150</v>
      </c>
    </row>
    <row r="397" spans="1:65" s="13" customFormat="1">
      <c r="B397" s="178"/>
      <c r="D397" s="179" t="s">
        <v>160</v>
      </c>
      <c r="E397" s="180" t="s">
        <v>1</v>
      </c>
      <c r="F397" s="181" t="s">
        <v>414</v>
      </c>
      <c r="H397" s="182">
        <v>4.1749999999999998</v>
      </c>
      <c r="I397" s="183"/>
      <c r="L397" s="178"/>
      <c r="M397" s="184"/>
      <c r="N397" s="185"/>
      <c r="O397" s="185"/>
      <c r="P397" s="185"/>
      <c r="Q397" s="185"/>
      <c r="R397" s="185"/>
      <c r="S397" s="185"/>
      <c r="T397" s="186"/>
      <c r="AT397" s="180" t="s">
        <v>160</v>
      </c>
      <c r="AU397" s="180" t="s">
        <v>158</v>
      </c>
      <c r="AV397" s="13" t="s">
        <v>158</v>
      </c>
      <c r="AW397" s="13" t="s">
        <v>35</v>
      </c>
      <c r="AX397" s="13" t="s">
        <v>78</v>
      </c>
      <c r="AY397" s="180" t="s">
        <v>150</v>
      </c>
    </row>
    <row r="398" spans="1:65" s="13" customFormat="1">
      <c r="B398" s="178"/>
      <c r="D398" s="179" t="s">
        <v>160</v>
      </c>
      <c r="E398" s="180" t="s">
        <v>1</v>
      </c>
      <c r="F398" s="181" t="s">
        <v>415</v>
      </c>
      <c r="H398" s="182">
        <v>4.0039999999999996</v>
      </c>
      <c r="I398" s="183"/>
      <c r="L398" s="178"/>
      <c r="M398" s="184"/>
      <c r="N398" s="185"/>
      <c r="O398" s="185"/>
      <c r="P398" s="185"/>
      <c r="Q398" s="185"/>
      <c r="R398" s="185"/>
      <c r="S398" s="185"/>
      <c r="T398" s="186"/>
      <c r="AT398" s="180" t="s">
        <v>160</v>
      </c>
      <c r="AU398" s="180" t="s">
        <v>158</v>
      </c>
      <c r="AV398" s="13" t="s">
        <v>158</v>
      </c>
      <c r="AW398" s="13" t="s">
        <v>35</v>
      </c>
      <c r="AX398" s="13" t="s">
        <v>78</v>
      </c>
      <c r="AY398" s="180" t="s">
        <v>150</v>
      </c>
    </row>
    <row r="399" spans="1:65" s="13" customFormat="1">
      <c r="B399" s="178"/>
      <c r="D399" s="179" t="s">
        <v>160</v>
      </c>
      <c r="E399" s="180" t="s">
        <v>1</v>
      </c>
      <c r="F399" s="181" t="s">
        <v>416</v>
      </c>
      <c r="H399" s="182">
        <v>4.0469999999999997</v>
      </c>
      <c r="I399" s="183"/>
      <c r="L399" s="178"/>
      <c r="M399" s="184"/>
      <c r="N399" s="185"/>
      <c r="O399" s="185"/>
      <c r="P399" s="185"/>
      <c r="Q399" s="185"/>
      <c r="R399" s="185"/>
      <c r="S399" s="185"/>
      <c r="T399" s="186"/>
      <c r="AT399" s="180" t="s">
        <v>160</v>
      </c>
      <c r="AU399" s="180" t="s">
        <v>158</v>
      </c>
      <c r="AV399" s="13" t="s">
        <v>158</v>
      </c>
      <c r="AW399" s="13" t="s">
        <v>35</v>
      </c>
      <c r="AX399" s="13" t="s">
        <v>78</v>
      </c>
      <c r="AY399" s="180" t="s">
        <v>150</v>
      </c>
    </row>
    <row r="400" spans="1:65" s="13" customFormat="1">
      <c r="B400" s="178"/>
      <c r="D400" s="179" t="s">
        <v>160</v>
      </c>
      <c r="E400" s="180" t="s">
        <v>1</v>
      </c>
      <c r="F400" s="181" t="s">
        <v>417</v>
      </c>
      <c r="H400" s="182">
        <v>3.9990000000000001</v>
      </c>
      <c r="I400" s="183"/>
      <c r="L400" s="178"/>
      <c r="M400" s="184"/>
      <c r="N400" s="185"/>
      <c r="O400" s="185"/>
      <c r="P400" s="185"/>
      <c r="Q400" s="185"/>
      <c r="R400" s="185"/>
      <c r="S400" s="185"/>
      <c r="T400" s="186"/>
      <c r="AT400" s="180" t="s">
        <v>160</v>
      </c>
      <c r="AU400" s="180" t="s">
        <v>158</v>
      </c>
      <c r="AV400" s="13" t="s">
        <v>158</v>
      </c>
      <c r="AW400" s="13" t="s">
        <v>35</v>
      </c>
      <c r="AX400" s="13" t="s">
        <v>78</v>
      </c>
      <c r="AY400" s="180" t="s">
        <v>150</v>
      </c>
    </row>
    <row r="401" spans="1:65" s="13" customFormat="1">
      <c r="B401" s="178"/>
      <c r="D401" s="179" t="s">
        <v>160</v>
      </c>
      <c r="E401" s="180" t="s">
        <v>1</v>
      </c>
      <c r="F401" s="181" t="s">
        <v>418</v>
      </c>
      <c r="H401" s="182">
        <v>4.3250000000000002</v>
      </c>
      <c r="I401" s="183"/>
      <c r="L401" s="178"/>
      <c r="M401" s="184"/>
      <c r="N401" s="185"/>
      <c r="O401" s="185"/>
      <c r="P401" s="185"/>
      <c r="Q401" s="185"/>
      <c r="R401" s="185"/>
      <c r="S401" s="185"/>
      <c r="T401" s="186"/>
      <c r="AT401" s="180" t="s">
        <v>160</v>
      </c>
      <c r="AU401" s="180" t="s">
        <v>158</v>
      </c>
      <c r="AV401" s="13" t="s">
        <v>158</v>
      </c>
      <c r="AW401" s="13" t="s">
        <v>35</v>
      </c>
      <c r="AX401" s="13" t="s">
        <v>78</v>
      </c>
      <c r="AY401" s="180" t="s">
        <v>150</v>
      </c>
    </row>
    <row r="402" spans="1:65" s="13" customFormat="1">
      <c r="B402" s="178"/>
      <c r="D402" s="179" t="s">
        <v>160</v>
      </c>
      <c r="E402" s="180" t="s">
        <v>1</v>
      </c>
      <c r="F402" s="181" t="s">
        <v>419</v>
      </c>
      <c r="H402" s="182">
        <v>4.5140000000000002</v>
      </c>
      <c r="I402" s="183"/>
      <c r="L402" s="178"/>
      <c r="M402" s="184"/>
      <c r="N402" s="185"/>
      <c r="O402" s="185"/>
      <c r="P402" s="185"/>
      <c r="Q402" s="185"/>
      <c r="R402" s="185"/>
      <c r="S402" s="185"/>
      <c r="T402" s="186"/>
      <c r="AT402" s="180" t="s">
        <v>160</v>
      </c>
      <c r="AU402" s="180" t="s">
        <v>158</v>
      </c>
      <c r="AV402" s="13" t="s">
        <v>158</v>
      </c>
      <c r="AW402" s="13" t="s">
        <v>35</v>
      </c>
      <c r="AX402" s="13" t="s">
        <v>78</v>
      </c>
      <c r="AY402" s="180" t="s">
        <v>150</v>
      </c>
    </row>
    <row r="403" spans="1:65" s="13" customFormat="1">
      <c r="B403" s="178"/>
      <c r="D403" s="179" t="s">
        <v>160</v>
      </c>
      <c r="E403" s="180" t="s">
        <v>1</v>
      </c>
      <c r="F403" s="181" t="s">
        <v>420</v>
      </c>
      <c r="H403" s="182">
        <v>7.4240000000000004</v>
      </c>
      <c r="I403" s="183"/>
      <c r="L403" s="178"/>
      <c r="M403" s="184"/>
      <c r="N403" s="185"/>
      <c r="O403" s="185"/>
      <c r="P403" s="185"/>
      <c r="Q403" s="185"/>
      <c r="R403" s="185"/>
      <c r="S403" s="185"/>
      <c r="T403" s="186"/>
      <c r="AT403" s="180" t="s">
        <v>160</v>
      </c>
      <c r="AU403" s="180" t="s">
        <v>158</v>
      </c>
      <c r="AV403" s="13" t="s">
        <v>158</v>
      </c>
      <c r="AW403" s="13" t="s">
        <v>35</v>
      </c>
      <c r="AX403" s="13" t="s">
        <v>78</v>
      </c>
      <c r="AY403" s="180" t="s">
        <v>150</v>
      </c>
    </row>
    <row r="404" spans="1:65" s="14" customFormat="1">
      <c r="B404" s="187"/>
      <c r="D404" s="179" t="s">
        <v>160</v>
      </c>
      <c r="E404" s="188" t="s">
        <v>1</v>
      </c>
      <c r="F404" s="189" t="s">
        <v>174</v>
      </c>
      <c r="H404" s="190">
        <v>89.953000000000003</v>
      </c>
      <c r="I404" s="191"/>
      <c r="L404" s="187"/>
      <c r="M404" s="192"/>
      <c r="N404" s="193"/>
      <c r="O404" s="193"/>
      <c r="P404" s="193"/>
      <c r="Q404" s="193"/>
      <c r="R404" s="193"/>
      <c r="S404" s="193"/>
      <c r="T404" s="194"/>
      <c r="AT404" s="188" t="s">
        <v>160</v>
      </c>
      <c r="AU404" s="188" t="s">
        <v>158</v>
      </c>
      <c r="AV404" s="14" t="s">
        <v>157</v>
      </c>
      <c r="AW404" s="14" t="s">
        <v>35</v>
      </c>
      <c r="AX404" s="14" t="s">
        <v>86</v>
      </c>
      <c r="AY404" s="188" t="s">
        <v>150</v>
      </c>
    </row>
    <row r="405" spans="1:65" s="12" customFormat="1" ht="22.9" customHeight="1">
      <c r="B405" s="150"/>
      <c r="D405" s="151" t="s">
        <v>77</v>
      </c>
      <c r="E405" s="161" t="s">
        <v>205</v>
      </c>
      <c r="F405" s="161" t="s">
        <v>421</v>
      </c>
      <c r="I405" s="153"/>
      <c r="J405" s="162">
        <f>BK405</f>
        <v>0</v>
      </c>
      <c r="L405" s="150"/>
      <c r="M405" s="155"/>
      <c r="N405" s="156"/>
      <c r="O405" s="156"/>
      <c r="P405" s="157">
        <f>SUM(P406:P539)</f>
        <v>0</v>
      </c>
      <c r="Q405" s="156"/>
      <c r="R405" s="157">
        <f>SUM(R406:R539)</f>
        <v>4.7611500000000008E-2</v>
      </c>
      <c r="S405" s="156"/>
      <c r="T405" s="158">
        <f>SUM(T406:T539)</f>
        <v>25.126386500000002</v>
      </c>
      <c r="AR405" s="151" t="s">
        <v>86</v>
      </c>
      <c r="AT405" s="159" t="s">
        <v>77</v>
      </c>
      <c r="AU405" s="159" t="s">
        <v>86</v>
      </c>
      <c r="AY405" s="151" t="s">
        <v>150</v>
      </c>
      <c r="BK405" s="160">
        <f>SUM(BK406:BK539)</f>
        <v>0</v>
      </c>
    </row>
    <row r="406" spans="1:65" s="2" customFormat="1" ht="21.75" customHeight="1">
      <c r="A406" s="34"/>
      <c r="B406" s="163"/>
      <c r="C406" s="164" t="s">
        <v>422</v>
      </c>
      <c r="D406" s="164" t="s">
        <v>153</v>
      </c>
      <c r="E406" s="165" t="s">
        <v>423</v>
      </c>
      <c r="F406" s="166" t="s">
        <v>424</v>
      </c>
      <c r="G406" s="167" t="s">
        <v>196</v>
      </c>
      <c r="H406" s="168">
        <v>168.31</v>
      </c>
      <c r="I406" s="169"/>
      <c r="J406" s="170">
        <f>ROUND(I406*H406,2)</f>
        <v>0</v>
      </c>
      <c r="K406" s="171"/>
      <c r="L406" s="35"/>
      <c r="M406" s="172" t="s">
        <v>1</v>
      </c>
      <c r="N406" s="173" t="s">
        <v>44</v>
      </c>
      <c r="O406" s="60"/>
      <c r="P406" s="174">
        <f>O406*H406</f>
        <v>0</v>
      </c>
      <c r="Q406" s="174">
        <v>2.1000000000000001E-4</v>
      </c>
      <c r="R406" s="174">
        <f>Q406*H406</f>
        <v>3.5345100000000004E-2</v>
      </c>
      <c r="S406" s="174">
        <v>0</v>
      </c>
      <c r="T406" s="175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76" t="s">
        <v>157</v>
      </c>
      <c r="AT406" s="176" t="s">
        <v>153</v>
      </c>
      <c r="AU406" s="176" t="s">
        <v>158</v>
      </c>
      <c r="AY406" s="18" t="s">
        <v>150</v>
      </c>
      <c r="BE406" s="177">
        <f>IF(N406="základní",J406,0)</f>
        <v>0</v>
      </c>
      <c r="BF406" s="177">
        <f>IF(N406="snížená",J406,0)</f>
        <v>0</v>
      </c>
      <c r="BG406" s="177">
        <f>IF(N406="zákl. přenesená",J406,0)</f>
        <v>0</v>
      </c>
      <c r="BH406" s="177">
        <f>IF(N406="sníž. přenesená",J406,0)</f>
        <v>0</v>
      </c>
      <c r="BI406" s="177">
        <f>IF(N406="nulová",J406,0)</f>
        <v>0</v>
      </c>
      <c r="BJ406" s="18" t="s">
        <v>158</v>
      </c>
      <c r="BK406" s="177">
        <f>ROUND(I406*H406,2)</f>
        <v>0</v>
      </c>
      <c r="BL406" s="18" t="s">
        <v>157</v>
      </c>
      <c r="BM406" s="176" t="s">
        <v>425</v>
      </c>
    </row>
    <row r="407" spans="1:65" s="13" customFormat="1">
      <c r="B407" s="178"/>
      <c r="D407" s="179" t="s">
        <v>160</v>
      </c>
      <c r="E407" s="180" t="s">
        <v>1</v>
      </c>
      <c r="F407" s="181" t="s">
        <v>426</v>
      </c>
      <c r="H407" s="182">
        <v>154.31</v>
      </c>
      <c r="I407" s="183"/>
      <c r="L407" s="178"/>
      <c r="M407" s="184"/>
      <c r="N407" s="185"/>
      <c r="O407" s="185"/>
      <c r="P407" s="185"/>
      <c r="Q407" s="185"/>
      <c r="R407" s="185"/>
      <c r="S407" s="185"/>
      <c r="T407" s="186"/>
      <c r="AT407" s="180" t="s">
        <v>160</v>
      </c>
      <c r="AU407" s="180" t="s">
        <v>158</v>
      </c>
      <c r="AV407" s="13" t="s">
        <v>158</v>
      </c>
      <c r="AW407" s="13" t="s">
        <v>35</v>
      </c>
      <c r="AX407" s="13" t="s">
        <v>78</v>
      </c>
      <c r="AY407" s="180" t="s">
        <v>150</v>
      </c>
    </row>
    <row r="408" spans="1:65" s="13" customFormat="1">
      <c r="B408" s="178"/>
      <c r="D408" s="179" t="s">
        <v>160</v>
      </c>
      <c r="E408" s="180" t="s">
        <v>1</v>
      </c>
      <c r="F408" s="181" t="s">
        <v>427</v>
      </c>
      <c r="H408" s="182">
        <v>6</v>
      </c>
      <c r="I408" s="183"/>
      <c r="L408" s="178"/>
      <c r="M408" s="184"/>
      <c r="N408" s="185"/>
      <c r="O408" s="185"/>
      <c r="P408" s="185"/>
      <c r="Q408" s="185"/>
      <c r="R408" s="185"/>
      <c r="S408" s="185"/>
      <c r="T408" s="186"/>
      <c r="AT408" s="180" t="s">
        <v>160</v>
      </c>
      <c r="AU408" s="180" t="s">
        <v>158</v>
      </c>
      <c r="AV408" s="13" t="s">
        <v>158</v>
      </c>
      <c r="AW408" s="13" t="s">
        <v>35</v>
      </c>
      <c r="AX408" s="13" t="s">
        <v>78</v>
      </c>
      <c r="AY408" s="180" t="s">
        <v>150</v>
      </c>
    </row>
    <row r="409" spans="1:65" s="13" customFormat="1">
      <c r="B409" s="178"/>
      <c r="D409" s="179" t="s">
        <v>160</v>
      </c>
      <c r="E409" s="180" t="s">
        <v>1</v>
      </c>
      <c r="F409" s="181" t="s">
        <v>428</v>
      </c>
      <c r="H409" s="182">
        <v>8</v>
      </c>
      <c r="I409" s="183"/>
      <c r="L409" s="178"/>
      <c r="M409" s="184"/>
      <c r="N409" s="185"/>
      <c r="O409" s="185"/>
      <c r="P409" s="185"/>
      <c r="Q409" s="185"/>
      <c r="R409" s="185"/>
      <c r="S409" s="185"/>
      <c r="T409" s="186"/>
      <c r="AT409" s="180" t="s">
        <v>160</v>
      </c>
      <c r="AU409" s="180" t="s">
        <v>158</v>
      </c>
      <c r="AV409" s="13" t="s">
        <v>158</v>
      </c>
      <c r="AW409" s="13" t="s">
        <v>35</v>
      </c>
      <c r="AX409" s="13" t="s">
        <v>78</v>
      </c>
      <c r="AY409" s="180" t="s">
        <v>150</v>
      </c>
    </row>
    <row r="410" spans="1:65" s="14" customFormat="1">
      <c r="B410" s="187"/>
      <c r="D410" s="179" t="s">
        <v>160</v>
      </c>
      <c r="E410" s="188" t="s">
        <v>1</v>
      </c>
      <c r="F410" s="189" t="s">
        <v>174</v>
      </c>
      <c r="H410" s="190">
        <v>168.31</v>
      </c>
      <c r="I410" s="191"/>
      <c r="L410" s="187"/>
      <c r="M410" s="192"/>
      <c r="N410" s="193"/>
      <c r="O410" s="193"/>
      <c r="P410" s="193"/>
      <c r="Q410" s="193"/>
      <c r="R410" s="193"/>
      <c r="S410" s="193"/>
      <c r="T410" s="194"/>
      <c r="AT410" s="188" t="s">
        <v>160</v>
      </c>
      <c r="AU410" s="188" t="s">
        <v>158</v>
      </c>
      <c r="AV410" s="14" t="s">
        <v>157</v>
      </c>
      <c r="AW410" s="14" t="s">
        <v>35</v>
      </c>
      <c r="AX410" s="14" t="s">
        <v>86</v>
      </c>
      <c r="AY410" s="188" t="s">
        <v>150</v>
      </c>
    </row>
    <row r="411" spans="1:65" s="2" customFormat="1" ht="21.75" customHeight="1">
      <c r="A411" s="34"/>
      <c r="B411" s="163"/>
      <c r="C411" s="164" t="s">
        <v>429</v>
      </c>
      <c r="D411" s="164" t="s">
        <v>153</v>
      </c>
      <c r="E411" s="165" t="s">
        <v>430</v>
      </c>
      <c r="F411" s="166" t="s">
        <v>431</v>
      </c>
      <c r="G411" s="167" t="s">
        <v>432</v>
      </c>
      <c r="H411" s="168">
        <v>1</v>
      </c>
      <c r="I411" s="169"/>
      <c r="J411" s="170">
        <f>ROUND(I411*H411,2)</f>
        <v>0</v>
      </c>
      <c r="K411" s="171"/>
      <c r="L411" s="35"/>
      <c r="M411" s="172" t="s">
        <v>1</v>
      </c>
      <c r="N411" s="173" t="s">
        <v>44</v>
      </c>
      <c r="O411" s="60"/>
      <c r="P411" s="174">
        <f>O411*H411</f>
        <v>0</v>
      </c>
      <c r="Q411" s="174">
        <v>0</v>
      </c>
      <c r="R411" s="174">
        <f>Q411*H411</f>
        <v>0</v>
      </c>
      <c r="S411" s="174">
        <v>0</v>
      </c>
      <c r="T411" s="175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76" t="s">
        <v>157</v>
      </c>
      <c r="AT411" s="176" t="s">
        <v>153</v>
      </c>
      <c r="AU411" s="176" t="s">
        <v>158</v>
      </c>
      <c r="AY411" s="18" t="s">
        <v>150</v>
      </c>
      <c r="BE411" s="177">
        <f>IF(N411="základní",J411,0)</f>
        <v>0</v>
      </c>
      <c r="BF411" s="177">
        <f>IF(N411="snížená",J411,0)</f>
        <v>0</v>
      </c>
      <c r="BG411" s="177">
        <f>IF(N411="zákl. přenesená",J411,0)</f>
        <v>0</v>
      </c>
      <c r="BH411" s="177">
        <f>IF(N411="sníž. přenesená",J411,0)</f>
        <v>0</v>
      </c>
      <c r="BI411" s="177">
        <f>IF(N411="nulová",J411,0)</f>
        <v>0</v>
      </c>
      <c r="BJ411" s="18" t="s">
        <v>158</v>
      </c>
      <c r="BK411" s="177">
        <f>ROUND(I411*H411,2)</f>
        <v>0</v>
      </c>
      <c r="BL411" s="18" t="s">
        <v>157</v>
      </c>
      <c r="BM411" s="176" t="s">
        <v>433</v>
      </c>
    </row>
    <row r="412" spans="1:65" s="13" customFormat="1">
      <c r="B412" s="178"/>
      <c r="D412" s="179" t="s">
        <v>160</v>
      </c>
      <c r="E412" s="180" t="s">
        <v>1</v>
      </c>
      <c r="F412" s="181" t="s">
        <v>434</v>
      </c>
      <c r="H412" s="182">
        <v>1</v>
      </c>
      <c r="I412" s="183"/>
      <c r="L412" s="178"/>
      <c r="M412" s="184"/>
      <c r="N412" s="185"/>
      <c r="O412" s="185"/>
      <c r="P412" s="185"/>
      <c r="Q412" s="185"/>
      <c r="R412" s="185"/>
      <c r="S412" s="185"/>
      <c r="T412" s="186"/>
      <c r="AT412" s="180" t="s">
        <v>160</v>
      </c>
      <c r="AU412" s="180" t="s">
        <v>158</v>
      </c>
      <c r="AV412" s="13" t="s">
        <v>158</v>
      </c>
      <c r="AW412" s="13" t="s">
        <v>35</v>
      </c>
      <c r="AX412" s="13" t="s">
        <v>86</v>
      </c>
      <c r="AY412" s="180" t="s">
        <v>150</v>
      </c>
    </row>
    <row r="413" spans="1:65" s="2" customFormat="1" ht="21.75" customHeight="1">
      <c r="A413" s="34"/>
      <c r="B413" s="163"/>
      <c r="C413" s="164" t="s">
        <v>435</v>
      </c>
      <c r="D413" s="164" t="s">
        <v>153</v>
      </c>
      <c r="E413" s="165" t="s">
        <v>436</v>
      </c>
      <c r="F413" s="166" t="s">
        <v>437</v>
      </c>
      <c r="G413" s="167" t="s">
        <v>432</v>
      </c>
      <c r="H413" s="168">
        <v>5</v>
      </c>
      <c r="I413" s="169"/>
      <c r="J413" s="170">
        <f>ROUND(I413*H413,2)</f>
        <v>0</v>
      </c>
      <c r="K413" s="171"/>
      <c r="L413" s="35"/>
      <c r="M413" s="172" t="s">
        <v>1</v>
      </c>
      <c r="N413" s="173" t="s">
        <v>44</v>
      </c>
      <c r="O413" s="60"/>
      <c r="P413" s="174">
        <f>O413*H413</f>
        <v>0</v>
      </c>
      <c r="Q413" s="174">
        <v>0</v>
      </c>
      <c r="R413" s="174">
        <f>Q413*H413</f>
        <v>0</v>
      </c>
      <c r="S413" s="174">
        <v>0</v>
      </c>
      <c r="T413" s="175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76" t="s">
        <v>157</v>
      </c>
      <c r="AT413" s="176" t="s">
        <v>153</v>
      </c>
      <c r="AU413" s="176" t="s">
        <v>158</v>
      </c>
      <c r="AY413" s="18" t="s">
        <v>150</v>
      </c>
      <c r="BE413" s="177">
        <f>IF(N413="základní",J413,0)</f>
        <v>0</v>
      </c>
      <c r="BF413" s="177">
        <f>IF(N413="snížená",J413,0)</f>
        <v>0</v>
      </c>
      <c r="BG413" s="177">
        <f>IF(N413="zákl. přenesená",J413,0)</f>
        <v>0</v>
      </c>
      <c r="BH413" s="177">
        <f>IF(N413="sníž. přenesená",J413,0)</f>
        <v>0</v>
      </c>
      <c r="BI413" s="177">
        <f>IF(N413="nulová",J413,0)</f>
        <v>0</v>
      </c>
      <c r="BJ413" s="18" t="s">
        <v>158</v>
      </c>
      <c r="BK413" s="177">
        <f>ROUND(I413*H413,2)</f>
        <v>0</v>
      </c>
      <c r="BL413" s="18" t="s">
        <v>157</v>
      </c>
      <c r="BM413" s="176" t="s">
        <v>438</v>
      </c>
    </row>
    <row r="414" spans="1:65" s="13" customFormat="1">
      <c r="B414" s="178"/>
      <c r="D414" s="179" t="s">
        <v>160</v>
      </c>
      <c r="E414" s="180" t="s">
        <v>1</v>
      </c>
      <c r="F414" s="181" t="s">
        <v>439</v>
      </c>
      <c r="H414" s="182">
        <v>5</v>
      </c>
      <c r="I414" s="183"/>
      <c r="L414" s="178"/>
      <c r="M414" s="184"/>
      <c r="N414" s="185"/>
      <c r="O414" s="185"/>
      <c r="P414" s="185"/>
      <c r="Q414" s="185"/>
      <c r="R414" s="185"/>
      <c r="S414" s="185"/>
      <c r="T414" s="186"/>
      <c r="AT414" s="180" t="s">
        <v>160</v>
      </c>
      <c r="AU414" s="180" t="s">
        <v>158</v>
      </c>
      <c r="AV414" s="13" t="s">
        <v>158</v>
      </c>
      <c r="AW414" s="13" t="s">
        <v>35</v>
      </c>
      <c r="AX414" s="13" t="s">
        <v>86</v>
      </c>
      <c r="AY414" s="180" t="s">
        <v>150</v>
      </c>
    </row>
    <row r="415" spans="1:65" s="2" customFormat="1" ht="21.75" customHeight="1">
      <c r="A415" s="34"/>
      <c r="B415" s="163"/>
      <c r="C415" s="164" t="s">
        <v>440</v>
      </c>
      <c r="D415" s="164" t="s">
        <v>153</v>
      </c>
      <c r="E415" s="165" t="s">
        <v>441</v>
      </c>
      <c r="F415" s="166" t="s">
        <v>442</v>
      </c>
      <c r="G415" s="167" t="s">
        <v>432</v>
      </c>
      <c r="H415" s="168">
        <v>1</v>
      </c>
      <c r="I415" s="169"/>
      <c r="J415" s="170">
        <f>ROUND(I415*H415,2)</f>
        <v>0</v>
      </c>
      <c r="K415" s="171"/>
      <c r="L415" s="35"/>
      <c r="M415" s="172" t="s">
        <v>1</v>
      </c>
      <c r="N415" s="173" t="s">
        <v>44</v>
      </c>
      <c r="O415" s="60"/>
      <c r="P415" s="174">
        <f>O415*H415</f>
        <v>0</v>
      </c>
      <c r="Q415" s="174">
        <v>0</v>
      </c>
      <c r="R415" s="174">
        <f>Q415*H415</f>
        <v>0</v>
      </c>
      <c r="S415" s="174">
        <v>0</v>
      </c>
      <c r="T415" s="175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76" t="s">
        <v>157</v>
      </c>
      <c r="AT415" s="176" t="s">
        <v>153</v>
      </c>
      <c r="AU415" s="176" t="s">
        <v>158</v>
      </c>
      <c r="AY415" s="18" t="s">
        <v>150</v>
      </c>
      <c r="BE415" s="177">
        <f>IF(N415="základní",J415,0)</f>
        <v>0</v>
      </c>
      <c r="BF415" s="177">
        <f>IF(N415="snížená",J415,0)</f>
        <v>0</v>
      </c>
      <c r="BG415" s="177">
        <f>IF(N415="zákl. přenesená",J415,0)</f>
        <v>0</v>
      </c>
      <c r="BH415" s="177">
        <f>IF(N415="sníž. přenesená",J415,0)</f>
        <v>0</v>
      </c>
      <c r="BI415" s="177">
        <f>IF(N415="nulová",J415,0)</f>
        <v>0</v>
      </c>
      <c r="BJ415" s="18" t="s">
        <v>158</v>
      </c>
      <c r="BK415" s="177">
        <f>ROUND(I415*H415,2)</f>
        <v>0</v>
      </c>
      <c r="BL415" s="18" t="s">
        <v>157</v>
      </c>
      <c r="BM415" s="176" t="s">
        <v>443</v>
      </c>
    </row>
    <row r="416" spans="1:65" s="2" customFormat="1" ht="21.75" customHeight="1">
      <c r="A416" s="34"/>
      <c r="B416" s="163"/>
      <c r="C416" s="164" t="s">
        <v>444</v>
      </c>
      <c r="D416" s="164" t="s">
        <v>153</v>
      </c>
      <c r="E416" s="165" t="s">
        <v>445</v>
      </c>
      <c r="F416" s="166" t="s">
        <v>446</v>
      </c>
      <c r="G416" s="167" t="s">
        <v>196</v>
      </c>
      <c r="H416" s="168">
        <v>160.31</v>
      </c>
      <c r="I416" s="169"/>
      <c r="J416" s="170">
        <f>ROUND(I416*H416,2)</f>
        <v>0</v>
      </c>
      <c r="K416" s="171"/>
      <c r="L416" s="35"/>
      <c r="M416" s="172" t="s">
        <v>1</v>
      </c>
      <c r="N416" s="173" t="s">
        <v>44</v>
      </c>
      <c r="O416" s="60"/>
      <c r="P416" s="174">
        <f>O416*H416</f>
        <v>0</v>
      </c>
      <c r="Q416" s="174">
        <v>4.0000000000000003E-5</v>
      </c>
      <c r="R416" s="174">
        <f>Q416*H416</f>
        <v>6.4124000000000004E-3</v>
      </c>
      <c r="S416" s="174">
        <v>0</v>
      </c>
      <c r="T416" s="175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76" t="s">
        <v>157</v>
      </c>
      <c r="AT416" s="176" t="s">
        <v>153</v>
      </c>
      <c r="AU416" s="176" t="s">
        <v>158</v>
      </c>
      <c r="AY416" s="18" t="s">
        <v>150</v>
      </c>
      <c r="BE416" s="177">
        <f>IF(N416="základní",J416,0)</f>
        <v>0</v>
      </c>
      <c r="BF416" s="177">
        <f>IF(N416="snížená",J416,0)</f>
        <v>0</v>
      </c>
      <c r="BG416" s="177">
        <f>IF(N416="zákl. přenesená",J416,0)</f>
        <v>0</v>
      </c>
      <c r="BH416" s="177">
        <f>IF(N416="sníž. přenesená",J416,0)</f>
        <v>0</v>
      </c>
      <c r="BI416" s="177">
        <f>IF(N416="nulová",J416,0)</f>
        <v>0</v>
      </c>
      <c r="BJ416" s="18" t="s">
        <v>158</v>
      </c>
      <c r="BK416" s="177">
        <f>ROUND(I416*H416,2)</f>
        <v>0</v>
      </c>
      <c r="BL416" s="18" t="s">
        <v>157</v>
      </c>
      <c r="BM416" s="176" t="s">
        <v>447</v>
      </c>
    </row>
    <row r="417" spans="1:65" s="13" customFormat="1">
      <c r="B417" s="178"/>
      <c r="D417" s="179" t="s">
        <v>160</v>
      </c>
      <c r="E417" s="180" t="s">
        <v>1</v>
      </c>
      <c r="F417" s="181" t="s">
        <v>426</v>
      </c>
      <c r="H417" s="182">
        <v>154.31</v>
      </c>
      <c r="I417" s="183"/>
      <c r="L417" s="178"/>
      <c r="M417" s="184"/>
      <c r="N417" s="185"/>
      <c r="O417" s="185"/>
      <c r="P417" s="185"/>
      <c r="Q417" s="185"/>
      <c r="R417" s="185"/>
      <c r="S417" s="185"/>
      <c r="T417" s="186"/>
      <c r="AT417" s="180" t="s">
        <v>160</v>
      </c>
      <c r="AU417" s="180" t="s">
        <v>158</v>
      </c>
      <c r="AV417" s="13" t="s">
        <v>158</v>
      </c>
      <c r="AW417" s="13" t="s">
        <v>35</v>
      </c>
      <c r="AX417" s="13" t="s">
        <v>78</v>
      </c>
      <c r="AY417" s="180" t="s">
        <v>150</v>
      </c>
    </row>
    <row r="418" spans="1:65" s="13" customFormat="1">
      <c r="B418" s="178"/>
      <c r="D418" s="179" t="s">
        <v>160</v>
      </c>
      <c r="E418" s="180" t="s">
        <v>1</v>
      </c>
      <c r="F418" s="181" t="s">
        <v>427</v>
      </c>
      <c r="H418" s="182">
        <v>6</v>
      </c>
      <c r="I418" s="183"/>
      <c r="L418" s="178"/>
      <c r="M418" s="184"/>
      <c r="N418" s="185"/>
      <c r="O418" s="185"/>
      <c r="P418" s="185"/>
      <c r="Q418" s="185"/>
      <c r="R418" s="185"/>
      <c r="S418" s="185"/>
      <c r="T418" s="186"/>
      <c r="AT418" s="180" t="s">
        <v>160</v>
      </c>
      <c r="AU418" s="180" t="s">
        <v>158</v>
      </c>
      <c r="AV418" s="13" t="s">
        <v>158</v>
      </c>
      <c r="AW418" s="13" t="s">
        <v>35</v>
      </c>
      <c r="AX418" s="13" t="s">
        <v>78</v>
      </c>
      <c r="AY418" s="180" t="s">
        <v>150</v>
      </c>
    </row>
    <row r="419" spans="1:65" s="14" customFormat="1">
      <c r="B419" s="187"/>
      <c r="D419" s="179" t="s">
        <v>160</v>
      </c>
      <c r="E419" s="188" t="s">
        <v>1</v>
      </c>
      <c r="F419" s="189" t="s">
        <v>174</v>
      </c>
      <c r="H419" s="190">
        <v>160.31</v>
      </c>
      <c r="I419" s="191"/>
      <c r="L419" s="187"/>
      <c r="M419" s="192"/>
      <c r="N419" s="193"/>
      <c r="O419" s="193"/>
      <c r="P419" s="193"/>
      <c r="Q419" s="193"/>
      <c r="R419" s="193"/>
      <c r="S419" s="193"/>
      <c r="T419" s="194"/>
      <c r="AT419" s="188" t="s">
        <v>160</v>
      </c>
      <c r="AU419" s="188" t="s">
        <v>158</v>
      </c>
      <c r="AV419" s="14" t="s">
        <v>157</v>
      </c>
      <c r="AW419" s="14" t="s">
        <v>35</v>
      </c>
      <c r="AX419" s="14" t="s">
        <v>86</v>
      </c>
      <c r="AY419" s="188" t="s">
        <v>150</v>
      </c>
    </row>
    <row r="420" spans="1:65" s="2" customFormat="1" ht="21.75" customHeight="1">
      <c r="A420" s="34"/>
      <c r="B420" s="163"/>
      <c r="C420" s="164" t="s">
        <v>448</v>
      </c>
      <c r="D420" s="164" t="s">
        <v>153</v>
      </c>
      <c r="E420" s="165" t="s">
        <v>449</v>
      </c>
      <c r="F420" s="166" t="s">
        <v>450</v>
      </c>
      <c r="G420" s="167" t="s">
        <v>451</v>
      </c>
      <c r="H420" s="168">
        <v>1</v>
      </c>
      <c r="I420" s="169"/>
      <c r="J420" s="170">
        <f>ROUND(I420*H420,2)</f>
        <v>0</v>
      </c>
      <c r="K420" s="171"/>
      <c r="L420" s="35"/>
      <c r="M420" s="172" t="s">
        <v>1</v>
      </c>
      <c r="N420" s="173" t="s">
        <v>44</v>
      </c>
      <c r="O420" s="60"/>
      <c r="P420" s="174">
        <f>O420*H420</f>
        <v>0</v>
      </c>
      <c r="Q420" s="174">
        <v>0</v>
      </c>
      <c r="R420" s="174">
        <f>Q420*H420</f>
        <v>0</v>
      </c>
      <c r="S420" s="174">
        <v>0</v>
      </c>
      <c r="T420" s="175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76" t="s">
        <v>157</v>
      </c>
      <c r="AT420" s="176" t="s">
        <v>153</v>
      </c>
      <c r="AU420" s="176" t="s">
        <v>158</v>
      </c>
      <c r="AY420" s="18" t="s">
        <v>150</v>
      </c>
      <c r="BE420" s="177">
        <f>IF(N420="základní",J420,0)</f>
        <v>0</v>
      </c>
      <c r="BF420" s="177">
        <f>IF(N420="snížená",J420,0)</f>
        <v>0</v>
      </c>
      <c r="BG420" s="177">
        <f>IF(N420="zákl. přenesená",J420,0)</f>
        <v>0</v>
      </c>
      <c r="BH420" s="177">
        <f>IF(N420="sníž. přenesená",J420,0)</f>
        <v>0</v>
      </c>
      <c r="BI420" s="177">
        <f>IF(N420="nulová",J420,0)</f>
        <v>0</v>
      </c>
      <c r="BJ420" s="18" t="s">
        <v>158</v>
      </c>
      <c r="BK420" s="177">
        <f>ROUND(I420*H420,2)</f>
        <v>0</v>
      </c>
      <c r="BL420" s="18" t="s">
        <v>157</v>
      </c>
      <c r="BM420" s="176" t="s">
        <v>452</v>
      </c>
    </row>
    <row r="421" spans="1:65" s="2" customFormat="1" ht="21.75" customHeight="1">
      <c r="A421" s="34"/>
      <c r="B421" s="163"/>
      <c r="C421" s="164" t="s">
        <v>453</v>
      </c>
      <c r="D421" s="164" t="s">
        <v>153</v>
      </c>
      <c r="E421" s="165" t="s">
        <v>454</v>
      </c>
      <c r="F421" s="166" t="s">
        <v>455</v>
      </c>
      <c r="G421" s="167" t="s">
        <v>451</v>
      </c>
      <c r="H421" s="168">
        <v>1</v>
      </c>
      <c r="I421" s="169"/>
      <c r="J421" s="170">
        <f>ROUND(I421*H421,2)</f>
        <v>0</v>
      </c>
      <c r="K421" s="171"/>
      <c r="L421" s="35"/>
      <c r="M421" s="172" t="s">
        <v>1</v>
      </c>
      <c r="N421" s="173" t="s">
        <v>44</v>
      </c>
      <c r="O421" s="60"/>
      <c r="P421" s="174">
        <f>O421*H421</f>
        <v>0</v>
      </c>
      <c r="Q421" s="174">
        <v>0</v>
      </c>
      <c r="R421" s="174">
        <f>Q421*H421</f>
        <v>0</v>
      </c>
      <c r="S421" s="174">
        <v>0</v>
      </c>
      <c r="T421" s="175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76" t="s">
        <v>157</v>
      </c>
      <c r="AT421" s="176" t="s">
        <v>153</v>
      </c>
      <c r="AU421" s="176" t="s">
        <v>158</v>
      </c>
      <c r="AY421" s="18" t="s">
        <v>150</v>
      </c>
      <c r="BE421" s="177">
        <f>IF(N421="základní",J421,0)</f>
        <v>0</v>
      </c>
      <c r="BF421" s="177">
        <f>IF(N421="snížená",J421,0)</f>
        <v>0</v>
      </c>
      <c r="BG421" s="177">
        <f>IF(N421="zákl. přenesená",J421,0)</f>
        <v>0</v>
      </c>
      <c r="BH421" s="177">
        <f>IF(N421="sníž. přenesená",J421,0)</f>
        <v>0</v>
      </c>
      <c r="BI421" s="177">
        <f>IF(N421="nulová",J421,0)</f>
        <v>0</v>
      </c>
      <c r="BJ421" s="18" t="s">
        <v>158</v>
      </c>
      <c r="BK421" s="177">
        <f>ROUND(I421*H421,2)</f>
        <v>0</v>
      </c>
      <c r="BL421" s="18" t="s">
        <v>157</v>
      </c>
      <c r="BM421" s="176" t="s">
        <v>456</v>
      </c>
    </row>
    <row r="422" spans="1:65" s="2" customFormat="1" ht="33" customHeight="1">
      <c r="A422" s="34"/>
      <c r="B422" s="163"/>
      <c r="C422" s="164" t="s">
        <v>457</v>
      </c>
      <c r="D422" s="164" t="s">
        <v>153</v>
      </c>
      <c r="E422" s="165" t="s">
        <v>458</v>
      </c>
      <c r="F422" s="166" t="s">
        <v>459</v>
      </c>
      <c r="G422" s="167" t="s">
        <v>451</v>
      </c>
      <c r="H422" s="168">
        <v>1</v>
      </c>
      <c r="I422" s="169"/>
      <c r="J422" s="170">
        <f>ROUND(I422*H422,2)</f>
        <v>0</v>
      </c>
      <c r="K422" s="171"/>
      <c r="L422" s="35"/>
      <c r="M422" s="172" t="s">
        <v>1</v>
      </c>
      <c r="N422" s="173" t="s">
        <v>44</v>
      </c>
      <c r="O422" s="60"/>
      <c r="P422" s="174">
        <f>O422*H422</f>
        <v>0</v>
      </c>
      <c r="Q422" s="174">
        <v>0</v>
      </c>
      <c r="R422" s="174">
        <f>Q422*H422</f>
        <v>0</v>
      </c>
      <c r="S422" s="174">
        <v>0</v>
      </c>
      <c r="T422" s="175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76" t="s">
        <v>157</v>
      </c>
      <c r="AT422" s="176" t="s">
        <v>153</v>
      </c>
      <c r="AU422" s="176" t="s">
        <v>158</v>
      </c>
      <c r="AY422" s="18" t="s">
        <v>150</v>
      </c>
      <c r="BE422" s="177">
        <f>IF(N422="základní",J422,0)</f>
        <v>0</v>
      </c>
      <c r="BF422" s="177">
        <f>IF(N422="snížená",J422,0)</f>
        <v>0</v>
      </c>
      <c r="BG422" s="177">
        <f>IF(N422="zákl. přenesená",J422,0)</f>
        <v>0</v>
      </c>
      <c r="BH422" s="177">
        <f>IF(N422="sníž. přenesená",J422,0)</f>
        <v>0</v>
      </c>
      <c r="BI422" s="177">
        <f>IF(N422="nulová",J422,0)</f>
        <v>0</v>
      </c>
      <c r="BJ422" s="18" t="s">
        <v>158</v>
      </c>
      <c r="BK422" s="177">
        <f>ROUND(I422*H422,2)</f>
        <v>0</v>
      </c>
      <c r="BL422" s="18" t="s">
        <v>157</v>
      </c>
      <c r="BM422" s="176" t="s">
        <v>460</v>
      </c>
    </row>
    <row r="423" spans="1:65" s="2" customFormat="1" ht="16.5" customHeight="1">
      <c r="A423" s="34"/>
      <c r="B423" s="163"/>
      <c r="C423" s="164" t="s">
        <v>461</v>
      </c>
      <c r="D423" s="164" t="s">
        <v>153</v>
      </c>
      <c r="E423" s="165" t="s">
        <v>462</v>
      </c>
      <c r="F423" s="166" t="s">
        <v>463</v>
      </c>
      <c r="G423" s="167" t="s">
        <v>196</v>
      </c>
      <c r="H423" s="168">
        <v>22.913</v>
      </c>
      <c r="I423" s="169"/>
      <c r="J423" s="170">
        <f>ROUND(I423*H423,2)</f>
        <v>0</v>
      </c>
      <c r="K423" s="171"/>
      <c r="L423" s="35"/>
      <c r="M423" s="172" t="s">
        <v>1</v>
      </c>
      <c r="N423" s="173" t="s">
        <v>44</v>
      </c>
      <c r="O423" s="60"/>
      <c r="P423" s="174">
        <f>O423*H423</f>
        <v>0</v>
      </c>
      <c r="Q423" s="174">
        <v>0</v>
      </c>
      <c r="R423" s="174">
        <f>Q423*H423</f>
        <v>0</v>
      </c>
      <c r="S423" s="174">
        <v>0.13100000000000001</v>
      </c>
      <c r="T423" s="175">
        <f>S423*H423</f>
        <v>3.0016030000000002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76" t="s">
        <v>157</v>
      </c>
      <c r="AT423" s="176" t="s">
        <v>153</v>
      </c>
      <c r="AU423" s="176" t="s">
        <v>158</v>
      </c>
      <c r="AY423" s="18" t="s">
        <v>150</v>
      </c>
      <c r="BE423" s="177">
        <f>IF(N423="základní",J423,0)</f>
        <v>0</v>
      </c>
      <c r="BF423" s="177">
        <f>IF(N423="snížená",J423,0)</f>
        <v>0</v>
      </c>
      <c r="BG423" s="177">
        <f>IF(N423="zákl. přenesená",J423,0)</f>
        <v>0</v>
      </c>
      <c r="BH423" s="177">
        <f>IF(N423="sníž. přenesená",J423,0)</f>
        <v>0</v>
      </c>
      <c r="BI423" s="177">
        <f>IF(N423="nulová",J423,0)</f>
        <v>0</v>
      </c>
      <c r="BJ423" s="18" t="s">
        <v>158</v>
      </c>
      <c r="BK423" s="177">
        <f>ROUND(I423*H423,2)</f>
        <v>0</v>
      </c>
      <c r="BL423" s="18" t="s">
        <v>157</v>
      </c>
      <c r="BM423" s="176" t="s">
        <v>464</v>
      </c>
    </row>
    <row r="424" spans="1:65" s="13" customFormat="1">
      <c r="B424" s="178"/>
      <c r="D424" s="179" t="s">
        <v>160</v>
      </c>
      <c r="E424" s="180" t="s">
        <v>1</v>
      </c>
      <c r="F424" s="181" t="s">
        <v>465</v>
      </c>
      <c r="H424" s="182">
        <v>10.981</v>
      </c>
      <c r="I424" s="183"/>
      <c r="L424" s="178"/>
      <c r="M424" s="184"/>
      <c r="N424" s="185"/>
      <c r="O424" s="185"/>
      <c r="P424" s="185"/>
      <c r="Q424" s="185"/>
      <c r="R424" s="185"/>
      <c r="S424" s="185"/>
      <c r="T424" s="186"/>
      <c r="AT424" s="180" t="s">
        <v>160</v>
      </c>
      <c r="AU424" s="180" t="s">
        <v>158</v>
      </c>
      <c r="AV424" s="13" t="s">
        <v>158</v>
      </c>
      <c r="AW424" s="13" t="s">
        <v>35</v>
      </c>
      <c r="AX424" s="13" t="s">
        <v>78</v>
      </c>
      <c r="AY424" s="180" t="s">
        <v>150</v>
      </c>
    </row>
    <row r="425" spans="1:65" s="13" customFormat="1">
      <c r="B425" s="178"/>
      <c r="D425" s="179" t="s">
        <v>160</v>
      </c>
      <c r="E425" s="180" t="s">
        <v>1</v>
      </c>
      <c r="F425" s="181" t="s">
        <v>466</v>
      </c>
      <c r="H425" s="182">
        <v>9.1159999999999997</v>
      </c>
      <c r="I425" s="183"/>
      <c r="L425" s="178"/>
      <c r="M425" s="184"/>
      <c r="N425" s="185"/>
      <c r="O425" s="185"/>
      <c r="P425" s="185"/>
      <c r="Q425" s="185"/>
      <c r="R425" s="185"/>
      <c r="S425" s="185"/>
      <c r="T425" s="186"/>
      <c r="AT425" s="180" t="s">
        <v>160</v>
      </c>
      <c r="AU425" s="180" t="s">
        <v>158</v>
      </c>
      <c r="AV425" s="13" t="s">
        <v>158</v>
      </c>
      <c r="AW425" s="13" t="s">
        <v>35</v>
      </c>
      <c r="AX425" s="13" t="s">
        <v>78</v>
      </c>
      <c r="AY425" s="180" t="s">
        <v>150</v>
      </c>
    </row>
    <row r="426" spans="1:65" s="13" customFormat="1">
      <c r="B426" s="178"/>
      <c r="D426" s="179" t="s">
        <v>160</v>
      </c>
      <c r="E426" s="180" t="s">
        <v>1</v>
      </c>
      <c r="F426" s="181" t="s">
        <v>467</v>
      </c>
      <c r="H426" s="182">
        <v>2.8159999999999998</v>
      </c>
      <c r="I426" s="183"/>
      <c r="L426" s="178"/>
      <c r="M426" s="184"/>
      <c r="N426" s="185"/>
      <c r="O426" s="185"/>
      <c r="P426" s="185"/>
      <c r="Q426" s="185"/>
      <c r="R426" s="185"/>
      <c r="S426" s="185"/>
      <c r="T426" s="186"/>
      <c r="AT426" s="180" t="s">
        <v>160</v>
      </c>
      <c r="AU426" s="180" t="s">
        <v>158</v>
      </c>
      <c r="AV426" s="13" t="s">
        <v>158</v>
      </c>
      <c r="AW426" s="13" t="s">
        <v>35</v>
      </c>
      <c r="AX426" s="13" t="s">
        <v>78</v>
      </c>
      <c r="AY426" s="180" t="s">
        <v>150</v>
      </c>
    </row>
    <row r="427" spans="1:65" s="14" customFormat="1">
      <c r="B427" s="187"/>
      <c r="D427" s="179" t="s">
        <v>160</v>
      </c>
      <c r="E427" s="188" t="s">
        <v>1</v>
      </c>
      <c r="F427" s="189" t="s">
        <v>174</v>
      </c>
      <c r="H427" s="190">
        <v>22.913</v>
      </c>
      <c r="I427" s="191"/>
      <c r="L427" s="187"/>
      <c r="M427" s="192"/>
      <c r="N427" s="193"/>
      <c r="O427" s="193"/>
      <c r="P427" s="193"/>
      <c r="Q427" s="193"/>
      <c r="R427" s="193"/>
      <c r="S427" s="193"/>
      <c r="T427" s="194"/>
      <c r="AT427" s="188" t="s">
        <v>160</v>
      </c>
      <c r="AU427" s="188" t="s">
        <v>158</v>
      </c>
      <c r="AV427" s="14" t="s">
        <v>157</v>
      </c>
      <c r="AW427" s="14" t="s">
        <v>35</v>
      </c>
      <c r="AX427" s="14" t="s">
        <v>86</v>
      </c>
      <c r="AY427" s="188" t="s">
        <v>150</v>
      </c>
    </row>
    <row r="428" spans="1:65" s="2" customFormat="1" ht="21.75" customHeight="1">
      <c r="A428" s="34"/>
      <c r="B428" s="163"/>
      <c r="C428" s="164" t="s">
        <v>468</v>
      </c>
      <c r="D428" s="164" t="s">
        <v>153</v>
      </c>
      <c r="E428" s="165" t="s">
        <v>469</v>
      </c>
      <c r="F428" s="166" t="s">
        <v>470</v>
      </c>
      <c r="G428" s="167" t="s">
        <v>471</v>
      </c>
      <c r="H428" s="168">
        <v>0.3</v>
      </c>
      <c r="I428" s="169"/>
      <c r="J428" s="170">
        <f>ROUND(I428*H428,2)</f>
        <v>0</v>
      </c>
      <c r="K428" s="171"/>
      <c r="L428" s="35"/>
      <c r="M428" s="172" t="s">
        <v>1</v>
      </c>
      <c r="N428" s="173" t="s">
        <v>44</v>
      </c>
      <c r="O428" s="60"/>
      <c r="P428" s="174">
        <f>O428*H428</f>
        <v>0</v>
      </c>
      <c r="Q428" s="174">
        <v>0</v>
      </c>
      <c r="R428" s="174">
        <f>Q428*H428</f>
        <v>0</v>
      </c>
      <c r="S428" s="174">
        <v>1.95</v>
      </c>
      <c r="T428" s="175">
        <f>S428*H428</f>
        <v>0.58499999999999996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76" t="s">
        <v>157</v>
      </c>
      <c r="AT428" s="176" t="s">
        <v>153</v>
      </c>
      <c r="AU428" s="176" t="s">
        <v>158</v>
      </c>
      <c r="AY428" s="18" t="s">
        <v>150</v>
      </c>
      <c r="BE428" s="177">
        <f>IF(N428="základní",J428,0)</f>
        <v>0</v>
      </c>
      <c r="BF428" s="177">
        <f>IF(N428="snížená",J428,0)</f>
        <v>0</v>
      </c>
      <c r="BG428" s="177">
        <f>IF(N428="zákl. přenesená",J428,0)</f>
        <v>0</v>
      </c>
      <c r="BH428" s="177">
        <f>IF(N428="sníž. přenesená",J428,0)</f>
        <v>0</v>
      </c>
      <c r="BI428" s="177">
        <f>IF(N428="nulová",J428,0)</f>
        <v>0</v>
      </c>
      <c r="BJ428" s="18" t="s">
        <v>158</v>
      </c>
      <c r="BK428" s="177">
        <f>ROUND(I428*H428,2)</f>
        <v>0</v>
      </c>
      <c r="BL428" s="18" t="s">
        <v>157</v>
      </c>
      <c r="BM428" s="176" t="s">
        <v>472</v>
      </c>
    </row>
    <row r="429" spans="1:65" s="13" customFormat="1">
      <c r="B429" s="178"/>
      <c r="D429" s="179" t="s">
        <v>160</v>
      </c>
      <c r="E429" s="180" t="s">
        <v>1</v>
      </c>
      <c r="F429" s="181" t="s">
        <v>473</v>
      </c>
      <c r="H429" s="182">
        <v>0.3</v>
      </c>
      <c r="I429" s="183"/>
      <c r="L429" s="178"/>
      <c r="M429" s="184"/>
      <c r="N429" s="185"/>
      <c r="O429" s="185"/>
      <c r="P429" s="185"/>
      <c r="Q429" s="185"/>
      <c r="R429" s="185"/>
      <c r="S429" s="185"/>
      <c r="T429" s="186"/>
      <c r="AT429" s="180" t="s">
        <v>160</v>
      </c>
      <c r="AU429" s="180" t="s">
        <v>158</v>
      </c>
      <c r="AV429" s="13" t="s">
        <v>158</v>
      </c>
      <c r="AW429" s="13" t="s">
        <v>35</v>
      </c>
      <c r="AX429" s="13" t="s">
        <v>86</v>
      </c>
      <c r="AY429" s="180" t="s">
        <v>150</v>
      </c>
    </row>
    <row r="430" spans="1:65" s="2" customFormat="1" ht="21.75" customHeight="1">
      <c r="A430" s="34"/>
      <c r="B430" s="163"/>
      <c r="C430" s="164" t="s">
        <v>474</v>
      </c>
      <c r="D430" s="164" t="s">
        <v>153</v>
      </c>
      <c r="E430" s="165" t="s">
        <v>475</v>
      </c>
      <c r="F430" s="166" t="s">
        <v>476</v>
      </c>
      <c r="G430" s="167" t="s">
        <v>196</v>
      </c>
      <c r="H430" s="168">
        <v>2.8159999999999998</v>
      </c>
      <c r="I430" s="169"/>
      <c r="J430" s="170">
        <f>ROUND(I430*H430,2)</f>
        <v>0</v>
      </c>
      <c r="K430" s="171"/>
      <c r="L430" s="35"/>
      <c r="M430" s="172" t="s">
        <v>1</v>
      </c>
      <c r="N430" s="173" t="s">
        <v>44</v>
      </c>
      <c r="O430" s="60"/>
      <c r="P430" s="174">
        <f>O430*H430</f>
        <v>0</v>
      </c>
      <c r="Q430" s="174">
        <v>0</v>
      </c>
      <c r="R430" s="174">
        <f>Q430*H430</f>
        <v>0</v>
      </c>
      <c r="S430" s="174">
        <v>0.1</v>
      </c>
      <c r="T430" s="175">
        <f>S430*H430</f>
        <v>0.28160000000000002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76" t="s">
        <v>157</v>
      </c>
      <c r="AT430" s="176" t="s">
        <v>153</v>
      </c>
      <c r="AU430" s="176" t="s">
        <v>158</v>
      </c>
      <c r="AY430" s="18" t="s">
        <v>150</v>
      </c>
      <c r="BE430" s="177">
        <f>IF(N430="základní",J430,0)</f>
        <v>0</v>
      </c>
      <c r="BF430" s="177">
        <f>IF(N430="snížená",J430,0)</f>
        <v>0</v>
      </c>
      <c r="BG430" s="177">
        <f>IF(N430="zákl. přenesená",J430,0)</f>
        <v>0</v>
      </c>
      <c r="BH430" s="177">
        <f>IF(N430="sníž. přenesená",J430,0)</f>
        <v>0</v>
      </c>
      <c r="BI430" s="177">
        <f>IF(N430="nulová",J430,0)</f>
        <v>0</v>
      </c>
      <c r="BJ430" s="18" t="s">
        <v>158</v>
      </c>
      <c r="BK430" s="177">
        <f>ROUND(I430*H430,2)</f>
        <v>0</v>
      </c>
      <c r="BL430" s="18" t="s">
        <v>157</v>
      </c>
      <c r="BM430" s="176" t="s">
        <v>477</v>
      </c>
    </row>
    <row r="431" spans="1:65" s="13" customFormat="1">
      <c r="B431" s="178"/>
      <c r="D431" s="179" t="s">
        <v>160</v>
      </c>
      <c r="E431" s="180" t="s">
        <v>1</v>
      </c>
      <c r="F431" s="181" t="s">
        <v>467</v>
      </c>
      <c r="H431" s="182">
        <v>2.8159999999999998</v>
      </c>
      <c r="I431" s="183"/>
      <c r="L431" s="178"/>
      <c r="M431" s="184"/>
      <c r="N431" s="185"/>
      <c r="O431" s="185"/>
      <c r="P431" s="185"/>
      <c r="Q431" s="185"/>
      <c r="R431" s="185"/>
      <c r="S431" s="185"/>
      <c r="T431" s="186"/>
      <c r="AT431" s="180" t="s">
        <v>160</v>
      </c>
      <c r="AU431" s="180" t="s">
        <v>158</v>
      </c>
      <c r="AV431" s="13" t="s">
        <v>158</v>
      </c>
      <c r="AW431" s="13" t="s">
        <v>35</v>
      </c>
      <c r="AX431" s="13" t="s">
        <v>86</v>
      </c>
      <c r="AY431" s="180" t="s">
        <v>150</v>
      </c>
    </row>
    <row r="432" spans="1:65" s="2" customFormat="1" ht="21.75" customHeight="1">
      <c r="A432" s="34"/>
      <c r="B432" s="163"/>
      <c r="C432" s="164" t="s">
        <v>478</v>
      </c>
      <c r="D432" s="164" t="s">
        <v>153</v>
      </c>
      <c r="E432" s="165" t="s">
        <v>479</v>
      </c>
      <c r="F432" s="166" t="s">
        <v>480</v>
      </c>
      <c r="G432" s="167" t="s">
        <v>471</v>
      </c>
      <c r="H432" s="168">
        <v>5.7000000000000002E-2</v>
      </c>
      <c r="I432" s="169"/>
      <c r="J432" s="170">
        <f>ROUND(I432*H432,2)</f>
        <v>0</v>
      </c>
      <c r="K432" s="171"/>
      <c r="L432" s="35"/>
      <c r="M432" s="172" t="s">
        <v>1</v>
      </c>
      <c r="N432" s="173" t="s">
        <v>44</v>
      </c>
      <c r="O432" s="60"/>
      <c r="P432" s="174">
        <f>O432*H432</f>
        <v>0</v>
      </c>
      <c r="Q432" s="174">
        <v>0</v>
      </c>
      <c r="R432" s="174">
        <f>Q432*H432</f>
        <v>0</v>
      </c>
      <c r="S432" s="174">
        <v>2.2000000000000002</v>
      </c>
      <c r="T432" s="175">
        <f>S432*H432</f>
        <v>0.12540000000000001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76" t="s">
        <v>157</v>
      </c>
      <c r="AT432" s="176" t="s">
        <v>153</v>
      </c>
      <c r="AU432" s="176" t="s">
        <v>158</v>
      </c>
      <c r="AY432" s="18" t="s">
        <v>150</v>
      </c>
      <c r="BE432" s="177">
        <f>IF(N432="základní",J432,0)</f>
        <v>0</v>
      </c>
      <c r="BF432" s="177">
        <f>IF(N432="snížená",J432,0)</f>
        <v>0</v>
      </c>
      <c r="BG432" s="177">
        <f>IF(N432="zákl. přenesená",J432,0)</f>
        <v>0</v>
      </c>
      <c r="BH432" s="177">
        <f>IF(N432="sníž. přenesená",J432,0)</f>
        <v>0</v>
      </c>
      <c r="BI432" s="177">
        <f>IF(N432="nulová",J432,0)</f>
        <v>0</v>
      </c>
      <c r="BJ432" s="18" t="s">
        <v>158</v>
      </c>
      <c r="BK432" s="177">
        <f>ROUND(I432*H432,2)</f>
        <v>0</v>
      </c>
      <c r="BL432" s="18" t="s">
        <v>157</v>
      </c>
      <c r="BM432" s="176" t="s">
        <v>481</v>
      </c>
    </row>
    <row r="433" spans="1:65" s="13" customFormat="1">
      <c r="B433" s="178"/>
      <c r="D433" s="179" t="s">
        <v>160</v>
      </c>
      <c r="E433" s="180" t="s">
        <v>1</v>
      </c>
      <c r="F433" s="181" t="s">
        <v>482</v>
      </c>
      <c r="H433" s="182">
        <v>5.7000000000000002E-2</v>
      </c>
      <c r="I433" s="183"/>
      <c r="L433" s="178"/>
      <c r="M433" s="184"/>
      <c r="N433" s="185"/>
      <c r="O433" s="185"/>
      <c r="P433" s="185"/>
      <c r="Q433" s="185"/>
      <c r="R433" s="185"/>
      <c r="S433" s="185"/>
      <c r="T433" s="186"/>
      <c r="AT433" s="180" t="s">
        <v>160</v>
      </c>
      <c r="AU433" s="180" t="s">
        <v>158</v>
      </c>
      <c r="AV433" s="13" t="s">
        <v>158</v>
      </c>
      <c r="AW433" s="13" t="s">
        <v>35</v>
      </c>
      <c r="AX433" s="13" t="s">
        <v>86</v>
      </c>
      <c r="AY433" s="180" t="s">
        <v>150</v>
      </c>
    </row>
    <row r="434" spans="1:65" s="2" customFormat="1" ht="21.75" customHeight="1">
      <c r="A434" s="34"/>
      <c r="B434" s="163"/>
      <c r="C434" s="164" t="s">
        <v>483</v>
      </c>
      <c r="D434" s="164" t="s">
        <v>153</v>
      </c>
      <c r="E434" s="165" t="s">
        <v>484</v>
      </c>
      <c r="F434" s="166" t="s">
        <v>485</v>
      </c>
      <c r="G434" s="167" t="s">
        <v>471</v>
      </c>
      <c r="H434" s="168">
        <v>0.36899999999999999</v>
      </c>
      <c r="I434" s="169"/>
      <c r="J434" s="170">
        <f>ROUND(I434*H434,2)</f>
        <v>0</v>
      </c>
      <c r="K434" s="171"/>
      <c r="L434" s="35"/>
      <c r="M434" s="172" t="s">
        <v>1</v>
      </c>
      <c r="N434" s="173" t="s">
        <v>44</v>
      </c>
      <c r="O434" s="60"/>
      <c r="P434" s="174">
        <f>O434*H434</f>
        <v>0</v>
      </c>
      <c r="Q434" s="174">
        <v>0</v>
      </c>
      <c r="R434" s="174">
        <f>Q434*H434</f>
        <v>0</v>
      </c>
      <c r="S434" s="174">
        <v>2.2000000000000002</v>
      </c>
      <c r="T434" s="175">
        <f>S434*H434</f>
        <v>0.81180000000000008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76" t="s">
        <v>157</v>
      </c>
      <c r="AT434" s="176" t="s">
        <v>153</v>
      </c>
      <c r="AU434" s="176" t="s">
        <v>158</v>
      </c>
      <c r="AY434" s="18" t="s">
        <v>150</v>
      </c>
      <c r="BE434" s="177">
        <f>IF(N434="základní",J434,0)</f>
        <v>0</v>
      </c>
      <c r="BF434" s="177">
        <f>IF(N434="snížená",J434,0)</f>
        <v>0</v>
      </c>
      <c r="BG434" s="177">
        <f>IF(N434="zákl. přenesená",J434,0)</f>
        <v>0</v>
      </c>
      <c r="BH434" s="177">
        <f>IF(N434="sníž. přenesená",J434,0)</f>
        <v>0</v>
      </c>
      <c r="BI434" s="177">
        <f>IF(N434="nulová",J434,0)</f>
        <v>0</v>
      </c>
      <c r="BJ434" s="18" t="s">
        <v>158</v>
      </c>
      <c r="BK434" s="177">
        <f>ROUND(I434*H434,2)</f>
        <v>0</v>
      </c>
      <c r="BL434" s="18" t="s">
        <v>157</v>
      </c>
      <c r="BM434" s="176" t="s">
        <v>486</v>
      </c>
    </row>
    <row r="435" spans="1:65" s="13" customFormat="1">
      <c r="B435" s="178"/>
      <c r="D435" s="179" t="s">
        <v>160</v>
      </c>
      <c r="E435" s="180" t="s">
        <v>1</v>
      </c>
      <c r="F435" s="181" t="s">
        <v>487</v>
      </c>
      <c r="H435" s="182">
        <v>9.4E-2</v>
      </c>
      <c r="I435" s="183"/>
      <c r="L435" s="178"/>
      <c r="M435" s="184"/>
      <c r="N435" s="185"/>
      <c r="O435" s="185"/>
      <c r="P435" s="185"/>
      <c r="Q435" s="185"/>
      <c r="R435" s="185"/>
      <c r="S435" s="185"/>
      <c r="T435" s="186"/>
      <c r="AT435" s="180" t="s">
        <v>160</v>
      </c>
      <c r="AU435" s="180" t="s">
        <v>158</v>
      </c>
      <c r="AV435" s="13" t="s">
        <v>158</v>
      </c>
      <c r="AW435" s="13" t="s">
        <v>35</v>
      </c>
      <c r="AX435" s="13" t="s">
        <v>78</v>
      </c>
      <c r="AY435" s="180" t="s">
        <v>150</v>
      </c>
    </row>
    <row r="436" spans="1:65" s="13" customFormat="1">
      <c r="B436" s="178"/>
      <c r="D436" s="179" t="s">
        <v>160</v>
      </c>
      <c r="E436" s="180" t="s">
        <v>1</v>
      </c>
      <c r="F436" s="181" t="s">
        <v>488</v>
      </c>
      <c r="H436" s="182">
        <v>0.27500000000000002</v>
      </c>
      <c r="I436" s="183"/>
      <c r="L436" s="178"/>
      <c r="M436" s="184"/>
      <c r="N436" s="185"/>
      <c r="O436" s="185"/>
      <c r="P436" s="185"/>
      <c r="Q436" s="185"/>
      <c r="R436" s="185"/>
      <c r="S436" s="185"/>
      <c r="T436" s="186"/>
      <c r="AT436" s="180" t="s">
        <v>160</v>
      </c>
      <c r="AU436" s="180" t="s">
        <v>158</v>
      </c>
      <c r="AV436" s="13" t="s">
        <v>158</v>
      </c>
      <c r="AW436" s="13" t="s">
        <v>35</v>
      </c>
      <c r="AX436" s="13" t="s">
        <v>78</v>
      </c>
      <c r="AY436" s="180" t="s">
        <v>150</v>
      </c>
    </row>
    <row r="437" spans="1:65" s="14" customFormat="1">
      <c r="B437" s="187"/>
      <c r="D437" s="179" t="s">
        <v>160</v>
      </c>
      <c r="E437" s="188" t="s">
        <v>1</v>
      </c>
      <c r="F437" s="189" t="s">
        <v>174</v>
      </c>
      <c r="H437" s="190">
        <v>0.36899999999999999</v>
      </c>
      <c r="I437" s="191"/>
      <c r="L437" s="187"/>
      <c r="M437" s="192"/>
      <c r="N437" s="193"/>
      <c r="O437" s="193"/>
      <c r="P437" s="193"/>
      <c r="Q437" s="193"/>
      <c r="R437" s="193"/>
      <c r="S437" s="193"/>
      <c r="T437" s="194"/>
      <c r="AT437" s="188" t="s">
        <v>160</v>
      </c>
      <c r="AU437" s="188" t="s">
        <v>158</v>
      </c>
      <c r="AV437" s="14" t="s">
        <v>157</v>
      </c>
      <c r="AW437" s="14" t="s">
        <v>35</v>
      </c>
      <c r="AX437" s="14" t="s">
        <v>86</v>
      </c>
      <c r="AY437" s="188" t="s">
        <v>150</v>
      </c>
    </row>
    <row r="438" spans="1:65" s="2" customFormat="1" ht="21.75" customHeight="1">
      <c r="A438" s="34"/>
      <c r="B438" s="163"/>
      <c r="C438" s="164" t="s">
        <v>489</v>
      </c>
      <c r="D438" s="164" t="s">
        <v>153</v>
      </c>
      <c r="E438" s="165" t="s">
        <v>490</v>
      </c>
      <c r="F438" s="166" t="s">
        <v>491</v>
      </c>
      <c r="G438" s="167" t="s">
        <v>471</v>
      </c>
      <c r="H438" s="168">
        <v>2.12</v>
      </c>
      <c r="I438" s="169"/>
      <c r="J438" s="170">
        <f>ROUND(I438*H438,2)</f>
        <v>0</v>
      </c>
      <c r="K438" s="171"/>
      <c r="L438" s="35"/>
      <c r="M438" s="172" t="s">
        <v>1</v>
      </c>
      <c r="N438" s="173" t="s">
        <v>44</v>
      </c>
      <c r="O438" s="60"/>
      <c r="P438" s="174">
        <f>O438*H438</f>
        <v>0</v>
      </c>
      <c r="Q438" s="174">
        <v>0</v>
      </c>
      <c r="R438" s="174">
        <f>Q438*H438</f>
        <v>0</v>
      </c>
      <c r="S438" s="174">
        <v>2.2000000000000002</v>
      </c>
      <c r="T438" s="175">
        <f>S438*H438</f>
        <v>4.6640000000000006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76" t="s">
        <v>157</v>
      </c>
      <c r="AT438" s="176" t="s">
        <v>153</v>
      </c>
      <c r="AU438" s="176" t="s">
        <v>158</v>
      </c>
      <c r="AY438" s="18" t="s">
        <v>150</v>
      </c>
      <c r="BE438" s="177">
        <f>IF(N438="základní",J438,0)</f>
        <v>0</v>
      </c>
      <c r="BF438" s="177">
        <f>IF(N438="snížená",J438,0)</f>
        <v>0</v>
      </c>
      <c r="BG438" s="177">
        <f>IF(N438="zákl. přenesená",J438,0)</f>
        <v>0</v>
      </c>
      <c r="BH438" s="177">
        <f>IF(N438="sníž. přenesená",J438,0)</f>
        <v>0</v>
      </c>
      <c r="BI438" s="177">
        <f>IF(N438="nulová",J438,0)</f>
        <v>0</v>
      </c>
      <c r="BJ438" s="18" t="s">
        <v>158</v>
      </c>
      <c r="BK438" s="177">
        <f>ROUND(I438*H438,2)</f>
        <v>0</v>
      </c>
      <c r="BL438" s="18" t="s">
        <v>157</v>
      </c>
      <c r="BM438" s="176" t="s">
        <v>492</v>
      </c>
    </row>
    <row r="439" spans="1:65" s="13" customFormat="1">
      <c r="B439" s="178"/>
      <c r="D439" s="179" t="s">
        <v>160</v>
      </c>
      <c r="E439" s="180" t="s">
        <v>1</v>
      </c>
      <c r="F439" s="181" t="s">
        <v>493</v>
      </c>
      <c r="H439" s="182">
        <v>0.36899999999999999</v>
      </c>
      <c r="I439" s="183"/>
      <c r="L439" s="178"/>
      <c r="M439" s="184"/>
      <c r="N439" s="185"/>
      <c r="O439" s="185"/>
      <c r="P439" s="185"/>
      <c r="Q439" s="185"/>
      <c r="R439" s="185"/>
      <c r="S439" s="185"/>
      <c r="T439" s="186"/>
      <c r="AT439" s="180" t="s">
        <v>160</v>
      </c>
      <c r="AU439" s="180" t="s">
        <v>158</v>
      </c>
      <c r="AV439" s="13" t="s">
        <v>158</v>
      </c>
      <c r="AW439" s="13" t="s">
        <v>35</v>
      </c>
      <c r="AX439" s="13" t="s">
        <v>78</v>
      </c>
      <c r="AY439" s="180" t="s">
        <v>150</v>
      </c>
    </row>
    <row r="440" spans="1:65" s="13" customFormat="1">
      <c r="B440" s="178"/>
      <c r="D440" s="179" t="s">
        <v>160</v>
      </c>
      <c r="E440" s="180" t="s">
        <v>1</v>
      </c>
      <c r="F440" s="181" t="s">
        <v>494</v>
      </c>
      <c r="H440" s="182">
        <v>1.7509999999999999</v>
      </c>
      <c r="I440" s="183"/>
      <c r="L440" s="178"/>
      <c r="M440" s="184"/>
      <c r="N440" s="185"/>
      <c r="O440" s="185"/>
      <c r="P440" s="185"/>
      <c r="Q440" s="185"/>
      <c r="R440" s="185"/>
      <c r="S440" s="185"/>
      <c r="T440" s="186"/>
      <c r="AT440" s="180" t="s">
        <v>160</v>
      </c>
      <c r="AU440" s="180" t="s">
        <v>158</v>
      </c>
      <c r="AV440" s="13" t="s">
        <v>158</v>
      </c>
      <c r="AW440" s="13" t="s">
        <v>35</v>
      </c>
      <c r="AX440" s="13" t="s">
        <v>78</v>
      </c>
      <c r="AY440" s="180" t="s">
        <v>150</v>
      </c>
    </row>
    <row r="441" spans="1:65" s="14" customFormat="1">
      <c r="B441" s="187"/>
      <c r="D441" s="179" t="s">
        <v>160</v>
      </c>
      <c r="E441" s="188" t="s">
        <v>1</v>
      </c>
      <c r="F441" s="189" t="s">
        <v>174</v>
      </c>
      <c r="H441" s="190">
        <v>2.12</v>
      </c>
      <c r="I441" s="191"/>
      <c r="L441" s="187"/>
      <c r="M441" s="192"/>
      <c r="N441" s="193"/>
      <c r="O441" s="193"/>
      <c r="P441" s="193"/>
      <c r="Q441" s="193"/>
      <c r="R441" s="193"/>
      <c r="S441" s="193"/>
      <c r="T441" s="194"/>
      <c r="AT441" s="188" t="s">
        <v>160</v>
      </c>
      <c r="AU441" s="188" t="s">
        <v>158</v>
      </c>
      <c r="AV441" s="14" t="s">
        <v>157</v>
      </c>
      <c r="AW441" s="14" t="s">
        <v>35</v>
      </c>
      <c r="AX441" s="14" t="s">
        <v>86</v>
      </c>
      <c r="AY441" s="188" t="s">
        <v>150</v>
      </c>
    </row>
    <row r="442" spans="1:65" s="2" customFormat="1" ht="21.75" customHeight="1">
      <c r="A442" s="34"/>
      <c r="B442" s="163"/>
      <c r="C442" s="164" t="s">
        <v>495</v>
      </c>
      <c r="D442" s="164" t="s">
        <v>153</v>
      </c>
      <c r="E442" s="165" t="s">
        <v>496</v>
      </c>
      <c r="F442" s="166" t="s">
        <v>497</v>
      </c>
      <c r="G442" s="167" t="s">
        <v>196</v>
      </c>
      <c r="H442" s="168">
        <v>3.06</v>
      </c>
      <c r="I442" s="169"/>
      <c r="J442" s="170">
        <f>ROUND(I442*H442,2)</f>
        <v>0</v>
      </c>
      <c r="K442" s="171"/>
      <c r="L442" s="35"/>
      <c r="M442" s="172" t="s">
        <v>1</v>
      </c>
      <c r="N442" s="173" t="s">
        <v>44</v>
      </c>
      <c r="O442" s="60"/>
      <c r="P442" s="174">
        <f>O442*H442</f>
        <v>0</v>
      </c>
      <c r="Q442" s="174">
        <v>0</v>
      </c>
      <c r="R442" s="174">
        <f>Q442*H442</f>
        <v>0</v>
      </c>
      <c r="S442" s="174">
        <v>0.09</v>
      </c>
      <c r="T442" s="175">
        <f>S442*H442</f>
        <v>0.27539999999999998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76" t="s">
        <v>157</v>
      </c>
      <c r="AT442" s="176" t="s">
        <v>153</v>
      </c>
      <c r="AU442" s="176" t="s">
        <v>158</v>
      </c>
      <c r="AY442" s="18" t="s">
        <v>150</v>
      </c>
      <c r="BE442" s="177">
        <f>IF(N442="základní",J442,0)</f>
        <v>0</v>
      </c>
      <c r="BF442" s="177">
        <f>IF(N442="snížená",J442,0)</f>
        <v>0</v>
      </c>
      <c r="BG442" s="177">
        <f>IF(N442="zákl. přenesená",J442,0)</f>
        <v>0</v>
      </c>
      <c r="BH442" s="177">
        <f>IF(N442="sníž. přenesená",J442,0)</f>
        <v>0</v>
      </c>
      <c r="BI442" s="177">
        <f>IF(N442="nulová",J442,0)</f>
        <v>0</v>
      </c>
      <c r="BJ442" s="18" t="s">
        <v>158</v>
      </c>
      <c r="BK442" s="177">
        <f>ROUND(I442*H442,2)</f>
        <v>0</v>
      </c>
      <c r="BL442" s="18" t="s">
        <v>157</v>
      </c>
      <c r="BM442" s="176" t="s">
        <v>498</v>
      </c>
    </row>
    <row r="443" spans="1:65" s="13" customFormat="1">
      <c r="B443" s="178"/>
      <c r="D443" s="179" t="s">
        <v>160</v>
      </c>
      <c r="E443" s="180" t="s">
        <v>1</v>
      </c>
      <c r="F443" s="181" t="s">
        <v>499</v>
      </c>
      <c r="H443" s="182">
        <v>3.06</v>
      </c>
      <c r="I443" s="183"/>
      <c r="L443" s="178"/>
      <c r="M443" s="184"/>
      <c r="N443" s="185"/>
      <c r="O443" s="185"/>
      <c r="P443" s="185"/>
      <c r="Q443" s="185"/>
      <c r="R443" s="185"/>
      <c r="S443" s="185"/>
      <c r="T443" s="186"/>
      <c r="AT443" s="180" t="s">
        <v>160</v>
      </c>
      <c r="AU443" s="180" t="s">
        <v>158</v>
      </c>
      <c r="AV443" s="13" t="s">
        <v>158</v>
      </c>
      <c r="AW443" s="13" t="s">
        <v>35</v>
      </c>
      <c r="AX443" s="13" t="s">
        <v>86</v>
      </c>
      <c r="AY443" s="180" t="s">
        <v>150</v>
      </c>
    </row>
    <row r="444" spans="1:65" s="2" customFormat="1" ht="21.75" customHeight="1">
      <c r="A444" s="34"/>
      <c r="B444" s="163"/>
      <c r="C444" s="164" t="s">
        <v>500</v>
      </c>
      <c r="D444" s="164" t="s">
        <v>153</v>
      </c>
      <c r="E444" s="165" t="s">
        <v>501</v>
      </c>
      <c r="F444" s="166" t="s">
        <v>502</v>
      </c>
      <c r="G444" s="167" t="s">
        <v>196</v>
      </c>
      <c r="H444" s="168">
        <v>4.0999999999999996</v>
      </c>
      <c r="I444" s="169"/>
      <c r="J444" s="170">
        <f>ROUND(I444*H444,2)</f>
        <v>0</v>
      </c>
      <c r="K444" s="171"/>
      <c r="L444" s="35"/>
      <c r="M444" s="172" t="s">
        <v>1</v>
      </c>
      <c r="N444" s="173" t="s">
        <v>44</v>
      </c>
      <c r="O444" s="60"/>
      <c r="P444" s="174">
        <f>O444*H444</f>
        <v>0</v>
      </c>
      <c r="Q444" s="174">
        <v>0</v>
      </c>
      <c r="R444" s="174">
        <f>Q444*H444</f>
        <v>0</v>
      </c>
      <c r="S444" s="174">
        <v>3.5000000000000003E-2</v>
      </c>
      <c r="T444" s="175">
        <f>S444*H444</f>
        <v>0.14349999999999999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76" t="s">
        <v>157</v>
      </c>
      <c r="AT444" s="176" t="s">
        <v>153</v>
      </c>
      <c r="AU444" s="176" t="s">
        <v>158</v>
      </c>
      <c r="AY444" s="18" t="s">
        <v>150</v>
      </c>
      <c r="BE444" s="177">
        <f>IF(N444="základní",J444,0)</f>
        <v>0</v>
      </c>
      <c r="BF444" s="177">
        <f>IF(N444="snížená",J444,0)</f>
        <v>0</v>
      </c>
      <c r="BG444" s="177">
        <f>IF(N444="zákl. přenesená",J444,0)</f>
        <v>0</v>
      </c>
      <c r="BH444" s="177">
        <f>IF(N444="sníž. přenesená",J444,0)</f>
        <v>0</v>
      </c>
      <c r="BI444" s="177">
        <f>IF(N444="nulová",J444,0)</f>
        <v>0</v>
      </c>
      <c r="BJ444" s="18" t="s">
        <v>158</v>
      </c>
      <c r="BK444" s="177">
        <f>ROUND(I444*H444,2)</f>
        <v>0</v>
      </c>
      <c r="BL444" s="18" t="s">
        <v>157</v>
      </c>
      <c r="BM444" s="176" t="s">
        <v>503</v>
      </c>
    </row>
    <row r="445" spans="1:65" s="13" customFormat="1">
      <c r="B445" s="178"/>
      <c r="D445" s="179" t="s">
        <v>160</v>
      </c>
      <c r="E445" s="180" t="s">
        <v>1</v>
      </c>
      <c r="F445" s="181" t="s">
        <v>504</v>
      </c>
      <c r="H445" s="182">
        <v>1.04</v>
      </c>
      <c r="I445" s="183"/>
      <c r="L445" s="178"/>
      <c r="M445" s="184"/>
      <c r="N445" s="185"/>
      <c r="O445" s="185"/>
      <c r="P445" s="185"/>
      <c r="Q445" s="185"/>
      <c r="R445" s="185"/>
      <c r="S445" s="185"/>
      <c r="T445" s="186"/>
      <c r="AT445" s="180" t="s">
        <v>160</v>
      </c>
      <c r="AU445" s="180" t="s">
        <v>158</v>
      </c>
      <c r="AV445" s="13" t="s">
        <v>158</v>
      </c>
      <c r="AW445" s="13" t="s">
        <v>35</v>
      </c>
      <c r="AX445" s="13" t="s">
        <v>78</v>
      </c>
      <c r="AY445" s="180" t="s">
        <v>150</v>
      </c>
    </row>
    <row r="446" spans="1:65" s="13" customFormat="1">
      <c r="B446" s="178"/>
      <c r="D446" s="179" t="s">
        <v>160</v>
      </c>
      <c r="E446" s="180" t="s">
        <v>1</v>
      </c>
      <c r="F446" s="181" t="s">
        <v>499</v>
      </c>
      <c r="H446" s="182">
        <v>3.06</v>
      </c>
      <c r="I446" s="183"/>
      <c r="L446" s="178"/>
      <c r="M446" s="184"/>
      <c r="N446" s="185"/>
      <c r="O446" s="185"/>
      <c r="P446" s="185"/>
      <c r="Q446" s="185"/>
      <c r="R446" s="185"/>
      <c r="S446" s="185"/>
      <c r="T446" s="186"/>
      <c r="AT446" s="180" t="s">
        <v>160</v>
      </c>
      <c r="AU446" s="180" t="s">
        <v>158</v>
      </c>
      <c r="AV446" s="13" t="s">
        <v>158</v>
      </c>
      <c r="AW446" s="13" t="s">
        <v>35</v>
      </c>
      <c r="AX446" s="13" t="s">
        <v>78</v>
      </c>
      <c r="AY446" s="180" t="s">
        <v>150</v>
      </c>
    </row>
    <row r="447" spans="1:65" s="14" customFormat="1">
      <c r="B447" s="187"/>
      <c r="D447" s="179" t="s">
        <v>160</v>
      </c>
      <c r="E447" s="188" t="s">
        <v>1</v>
      </c>
      <c r="F447" s="189" t="s">
        <v>174</v>
      </c>
      <c r="H447" s="190">
        <v>4.0999999999999996</v>
      </c>
      <c r="I447" s="191"/>
      <c r="L447" s="187"/>
      <c r="M447" s="192"/>
      <c r="N447" s="193"/>
      <c r="O447" s="193"/>
      <c r="P447" s="193"/>
      <c r="Q447" s="193"/>
      <c r="R447" s="193"/>
      <c r="S447" s="193"/>
      <c r="T447" s="194"/>
      <c r="AT447" s="188" t="s">
        <v>160</v>
      </c>
      <c r="AU447" s="188" t="s">
        <v>158</v>
      </c>
      <c r="AV447" s="14" t="s">
        <v>157</v>
      </c>
      <c r="AW447" s="14" t="s">
        <v>35</v>
      </c>
      <c r="AX447" s="14" t="s">
        <v>86</v>
      </c>
      <c r="AY447" s="188" t="s">
        <v>150</v>
      </c>
    </row>
    <row r="448" spans="1:65" s="2" customFormat="1" ht="16.5" customHeight="1">
      <c r="A448" s="34"/>
      <c r="B448" s="163"/>
      <c r="C448" s="164" t="s">
        <v>505</v>
      </c>
      <c r="D448" s="164" t="s">
        <v>153</v>
      </c>
      <c r="E448" s="165" t="s">
        <v>506</v>
      </c>
      <c r="F448" s="166" t="s">
        <v>507</v>
      </c>
      <c r="G448" s="167" t="s">
        <v>202</v>
      </c>
      <c r="H448" s="168">
        <v>1.4</v>
      </c>
      <c r="I448" s="169"/>
      <c r="J448" s="170">
        <f>ROUND(I448*H448,2)</f>
        <v>0</v>
      </c>
      <c r="K448" s="171"/>
      <c r="L448" s="35"/>
      <c r="M448" s="172" t="s">
        <v>1</v>
      </c>
      <c r="N448" s="173" t="s">
        <v>44</v>
      </c>
      <c r="O448" s="60"/>
      <c r="P448" s="174">
        <f>O448*H448</f>
        <v>0</v>
      </c>
      <c r="Q448" s="174">
        <v>0</v>
      </c>
      <c r="R448" s="174">
        <f>Q448*H448</f>
        <v>0</v>
      </c>
      <c r="S448" s="174">
        <v>8.9999999999999993E-3</v>
      </c>
      <c r="T448" s="175">
        <f>S448*H448</f>
        <v>1.2599999999999998E-2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76" t="s">
        <v>157</v>
      </c>
      <c r="AT448" s="176" t="s">
        <v>153</v>
      </c>
      <c r="AU448" s="176" t="s">
        <v>158</v>
      </c>
      <c r="AY448" s="18" t="s">
        <v>150</v>
      </c>
      <c r="BE448" s="177">
        <f>IF(N448="základní",J448,0)</f>
        <v>0</v>
      </c>
      <c r="BF448" s="177">
        <f>IF(N448="snížená",J448,0)</f>
        <v>0</v>
      </c>
      <c r="BG448" s="177">
        <f>IF(N448="zákl. přenesená",J448,0)</f>
        <v>0</v>
      </c>
      <c r="BH448" s="177">
        <f>IF(N448="sníž. přenesená",J448,0)</f>
        <v>0</v>
      </c>
      <c r="BI448" s="177">
        <f>IF(N448="nulová",J448,0)</f>
        <v>0</v>
      </c>
      <c r="BJ448" s="18" t="s">
        <v>158</v>
      </c>
      <c r="BK448" s="177">
        <f>ROUND(I448*H448,2)</f>
        <v>0</v>
      </c>
      <c r="BL448" s="18" t="s">
        <v>157</v>
      </c>
      <c r="BM448" s="176" t="s">
        <v>508</v>
      </c>
    </row>
    <row r="449" spans="1:65" s="13" customFormat="1">
      <c r="B449" s="178"/>
      <c r="D449" s="179" t="s">
        <v>160</v>
      </c>
      <c r="E449" s="180" t="s">
        <v>1</v>
      </c>
      <c r="F449" s="181" t="s">
        <v>509</v>
      </c>
      <c r="H449" s="182">
        <v>1.4</v>
      </c>
      <c r="I449" s="183"/>
      <c r="L449" s="178"/>
      <c r="M449" s="184"/>
      <c r="N449" s="185"/>
      <c r="O449" s="185"/>
      <c r="P449" s="185"/>
      <c r="Q449" s="185"/>
      <c r="R449" s="185"/>
      <c r="S449" s="185"/>
      <c r="T449" s="186"/>
      <c r="AT449" s="180" t="s">
        <v>160</v>
      </c>
      <c r="AU449" s="180" t="s">
        <v>158</v>
      </c>
      <c r="AV449" s="13" t="s">
        <v>158</v>
      </c>
      <c r="AW449" s="13" t="s">
        <v>35</v>
      </c>
      <c r="AX449" s="13" t="s">
        <v>86</v>
      </c>
      <c r="AY449" s="180" t="s">
        <v>150</v>
      </c>
    </row>
    <row r="450" spans="1:65" s="2" customFormat="1" ht="21.75" customHeight="1">
      <c r="A450" s="34"/>
      <c r="B450" s="163"/>
      <c r="C450" s="164" t="s">
        <v>510</v>
      </c>
      <c r="D450" s="164" t="s">
        <v>153</v>
      </c>
      <c r="E450" s="165" t="s">
        <v>511</v>
      </c>
      <c r="F450" s="166" t="s">
        <v>512</v>
      </c>
      <c r="G450" s="167" t="s">
        <v>196</v>
      </c>
      <c r="H450" s="168">
        <v>0.6</v>
      </c>
      <c r="I450" s="169"/>
      <c r="J450" s="170">
        <f>ROUND(I450*H450,2)</f>
        <v>0</v>
      </c>
      <c r="K450" s="171"/>
      <c r="L450" s="35"/>
      <c r="M450" s="172" t="s">
        <v>1</v>
      </c>
      <c r="N450" s="173" t="s">
        <v>44</v>
      </c>
      <c r="O450" s="60"/>
      <c r="P450" s="174">
        <f>O450*H450</f>
        <v>0</v>
      </c>
      <c r="Q450" s="174">
        <v>0</v>
      </c>
      <c r="R450" s="174">
        <f>Q450*H450</f>
        <v>0</v>
      </c>
      <c r="S450" s="174">
        <v>7.4999999999999997E-2</v>
      </c>
      <c r="T450" s="175">
        <f>S450*H450</f>
        <v>4.4999999999999998E-2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76" t="s">
        <v>157</v>
      </c>
      <c r="AT450" s="176" t="s">
        <v>153</v>
      </c>
      <c r="AU450" s="176" t="s">
        <v>158</v>
      </c>
      <c r="AY450" s="18" t="s">
        <v>150</v>
      </c>
      <c r="BE450" s="177">
        <f>IF(N450="základní",J450,0)</f>
        <v>0</v>
      </c>
      <c r="BF450" s="177">
        <f>IF(N450="snížená",J450,0)</f>
        <v>0</v>
      </c>
      <c r="BG450" s="177">
        <f>IF(N450="zákl. přenesená",J450,0)</f>
        <v>0</v>
      </c>
      <c r="BH450" s="177">
        <f>IF(N450="sníž. přenesená",J450,0)</f>
        <v>0</v>
      </c>
      <c r="BI450" s="177">
        <f>IF(N450="nulová",J450,0)</f>
        <v>0</v>
      </c>
      <c r="BJ450" s="18" t="s">
        <v>158</v>
      </c>
      <c r="BK450" s="177">
        <f>ROUND(I450*H450,2)</f>
        <v>0</v>
      </c>
      <c r="BL450" s="18" t="s">
        <v>157</v>
      </c>
      <c r="BM450" s="176" t="s">
        <v>513</v>
      </c>
    </row>
    <row r="451" spans="1:65" s="13" customFormat="1">
      <c r="B451" s="178"/>
      <c r="D451" s="179" t="s">
        <v>160</v>
      </c>
      <c r="E451" s="180" t="s">
        <v>1</v>
      </c>
      <c r="F451" s="181" t="s">
        <v>514</v>
      </c>
      <c r="H451" s="182">
        <v>0.6</v>
      </c>
      <c r="I451" s="183"/>
      <c r="L451" s="178"/>
      <c r="M451" s="184"/>
      <c r="N451" s="185"/>
      <c r="O451" s="185"/>
      <c r="P451" s="185"/>
      <c r="Q451" s="185"/>
      <c r="R451" s="185"/>
      <c r="S451" s="185"/>
      <c r="T451" s="186"/>
      <c r="AT451" s="180" t="s">
        <v>160</v>
      </c>
      <c r="AU451" s="180" t="s">
        <v>158</v>
      </c>
      <c r="AV451" s="13" t="s">
        <v>158</v>
      </c>
      <c r="AW451" s="13" t="s">
        <v>35</v>
      </c>
      <c r="AX451" s="13" t="s">
        <v>86</v>
      </c>
      <c r="AY451" s="180" t="s">
        <v>150</v>
      </c>
    </row>
    <row r="452" spans="1:65" s="2" customFormat="1" ht="21.75" customHeight="1">
      <c r="A452" s="34"/>
      <c r="B452" s="163"/>
      <c r="C452" s="164" t="s">
        <v>515</v>
      </c>
      <c r="D452" s="164" t="s">
        <v>153</v>
      </c>
      <c r="E452" s="165" t="s">
        <v>516</v>
      </c>
      <c r="F452" s="166" t="s">
        <v>517</v>
      </c>
      <c r="G452" s="167" t="s">
        <v>196</v>
      </c>
      <c r="H452" s="168">
        <v>0.51700000000000002</v>
      </c>
      <c r="I452" s="169"/>
      <c r="J452" s="170">
        <f>ROUND(I452*H452,2)</f>
        <v>0</v>
      </c>
      <c r="K452" s="171"/>
      <c r="L452" s="35"/>
      <c r="M452" s="172" t="s">
        <v>1</v>
      </c>
      <c r="N452" s="173" t="s">
        <v>44</v>
      </c>
      <c r="O452" s="60"/>
      <c r="P452" s="174">
        <f>O452*H452</f>
        <v>0</v>
      </c>
      <c r="Q452" s="174">
        <v>0</v>
      </c>
      <c r="R452" s="174">
        <f>Q452*H452</f>
        <v>0</v>
      </c>
      <c r="S452" s="174">
        <v>5.5E-2</v>
      </c>
      <c r="T452" s="175">
        <f>S452*H452</f>
        <v>2.8435000000000002E-2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76" t="s">
        <v>157</v>
      </c>
      <c r="AT452" s="176" t="s">
        <v>153</v>
      </c>
      <c r="AU452" s="176" t="s">
        <v>158</v>
      </c>
      <c r="AY452" s="18" t="s">
        <v>150</v>
      </c>
      <c r="BE452" s="177">
        <f>IF(N452="základní",J452,0)</f>
        <v>0</v>
      </c>
      <c r="BF452" s="177">
        <f>IF(N452="snížená",J452,0)</f>
        <v>0</v>
      </c>
      <c r="BG452" s="177">
        <f>IF(N452="zákl. přenesená",J452,0)</f>
        <v>0</v>
      </c>
      <c r="BH452" s="177">
        <f>IF(N452="sníž. přenesená",J452,0)</f>
        <v>0</v>
      </c>
      <c r="BI452" s="177">
        <f>IF(N452="nulová",J452,0)</f>
        <v>0</v>
      </c>
      <c r="BJ452" s="18" t="s">
        <v>158</v>
      </c>
      <c r="BK452" s="177">
        <f>ROUND(I452*H452,2)</f>
        <v>0</v>
      </c>
      <c r="BL452" s="18" t="s">
        <v>157</v>
      </c>
      <c r="BM452" s="176" t="s">
        <v>518</v>
      </c>
    </row>
    <row r="453" spans="1:65" s="13" customFormat="1">
      <c r="B453" s="178"/>
      <c r="D453" s="179" t="s">
        <v>160</v>
      </c>
      <c r="E453" s="180" t="s">
        <v>1</v>
      </c>
      <c r="F453" s="181" t="s">
        <v>519</v>
      </c>
      <c r="H453" s="182">
        <v>0.51700000000000002</v>
      </c>
      <c r="I453" s="183"/>
      <c r="L453" s="178"/>
      <c r="M453" s="184"/>
      <c r="N453" s="185"/>
      <c r="O453" s="185"/>
      <c r="P453" s="185"/>
      <c r="Q453" s="185"/>
      <c r="R453" s="185"/>
      <c r="S453" s="185"/>
      <c r="T453" s="186"/>
      <c r="AT453" s="180" t="s">
        <v>160</v>
      </c>
      <c r="AU453" s="180" t="s">
        <v>158</v>
      </c>
      <c r="AV453" s="13" t="s">
        <v>158</v>
      </c>
      <c r="AW453" s="13" t="s">
        <v>35</v>
      </c>
      <c r="AX453" s="13" t="s">
        <v>86</v>
      </c>
      <c r="AY453" s="180" t="s">
        <v>150</v>
      </c>
    </row>
    <row r="454" spans="1:65" s="2" customFormat="1" ht="21.75" customHeight="1">
      <c r="A454" s="34"/>
      <c r="B454" s="163"/>
      <c r="C454" s="164" t="s">
        <v>520</v>
      </c>
      <c r="D454" s="164" t="s">
        <v>153</v>
      </c>
      <c r="E454" s="165" t="s">
        <v>521</v>
      </c>
      <c r="F454" s="166" t="s">
        <v>522</v>
      </c>
      <c r="G454" s="167" t="s">
        <v>196</v>
      </c>
      <c r="H454" s="168">
        <v>2.5310000000000001</v>
      </c>
      <c r="I454" s="169"/>
      <c r="J454" s="170">
        <f>ROUND(I454*H454,2)</f>
        <v>0</v>
      </c>
      <c r="K454" s="171"/>
      <c r="L454" s="35"/>
      <c r="M454" s="172" t="s">
        <v>1</v>
      </c>
      <c r="N454" s="173" t="s">
        <v>44</v>
      </c>
      <c r="O454" s="60"/>
      <c r="P454" s="174">
        <f>O454*H454</f>
        <v>0</v>
      </c>
      <c r="Q454" s="174">
        <v>0</v>
      </c>
      <c r="R454" s="174">
        <f>Q454*H454</f>
        <v>0</v>
      </c>
      <c r="S454" s="174">
        <v>0.183</v>
      </c>
      <c r="T454" s="175">
        <f>S454*H454</f>
        <v>0.463173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76" t="s">
        <v>157</v>
      </c>
      <c r="AT454" s="176" t="s">
        <v>153</v>
      </c>
      <c r="AU454" s="176" t="s">
        <v>158</v>
      </c>
      <c r="AY454" s="18" t="s">
        <v>150</v>
      </c>
      <c r="BE454" s="177">
        <f>IF(N454="základní",J454,0)</f>
        <v>0</v>
      </c>
      <c r="BF454" s="177">
        <f>IF(N454="snížená",J454,0)</f>
        <v>0</v>
      </c>
      <c r="BG454" s="177">
        <f>IF(N454="zákl. přenesená",J454,0)</f>
        <v>0</v>
      </c>
      <c r="BH454" s="177">
        <f>IF(N454="sníž. přenesená",J454,0)</f>
        <v>0</v>
      </c>
      <c r="BI454" s="177">
        <f>IF(N454="nulová",J454,0)</f>
        <v>0</v>
      </c>
      <c r="BJ454" s="18" t="s">
        <v>158</v>
      </c>
      <c r="BK454" s="177">
        <f>ROUND(I454*H454,2)</f>
        <v>0</v>
      </c>
      <c r="BL454" s="18" t="s">
        <v>157</v>
      </c>
      <c r="BM454" s="176" t="s">
        <v>523</v>
      </c>
    </row>
    <row r="455" spans="1:65" s="13" customFormat="1">
      <c r="B455" s="178"/>
      <c r="D455" s="179" t="s">
        <v>160</v>
      </c>
      <c r="E455" s="180" t="s">
        <v>1</v>
      </c>
      <c r="F455" s="181" t="s">
        <v>524</v>
      </c>
      <c r="H455" s="182">
        <v>2.5310000000000001</v>
      </c>
      <c r="I455" s="183"/>
      <c r="L455" s="178"/>
      <c r="M455" s="184"/>
      <c r="N455" s="185"/>
      <c r="O455" s="185"/>
      <c r="P455" s="185"/>
      <c r="Q455" s="185"/>
      <c r="R455" s="185"/>
      <c r="S455" s="185"/>
      <c r="T455" s="186"/>
      <c r="AT455" s="180" t="s">
        <v>160</v>
      </c>
      <c r="AU455" s="180" t="s">
        <v>158</v>
      </c>
      <c r="AV455" s="13" t="s">
        <v>158</v>
      </c>
      <c r="AW455" s="13" t="s">
        <v>35</v>
      </c>
      <c r="AX455" s="13" t="s">
        <v>86</v>
      </c>
      <c r="AY455" s="180" t="s">
        <v>150</v>
      </c>
    </row>
    <row r="456" spans="1:65" s="2" customFormat="1" ht="21.75" customHeight="1">
      <c r="A456" s="34"/>
      <c r="B456" s="163"/>
      <c r="C456" s="164" t="s">
        <v>525</v>
      </c>
      <c r="D456" s="164" t="s">
        <v>153</v>
      </c>
      <c r="E456" s="165" t="s">
        <v>526</v>
      </c>
      <c r="F456" s="166" t="s">
        <v>527</v>
      </c>
      <c r="G456" s="167" t="s">
        <v>196</v>
      </c>
      <c r="H456" s="168">
        <v>0.49099999999999999</v>
      </c>
      <c r="I456" s="169"/>
      <c r="J456" s="170">
        <f>ROUND(I456*H456,2)</f>
        <v>0</v>
      </c>
      <c r="K456" s="171"/>
      <c r="L456" s="35"/>
      <c r="M456" s="172" t="s">
        <v>1</v>
      </c>
      <c r="N456" s="173" t="s">
        <v>44</v>
      </c>
      <c r="O456" s="60"/>
      <c r="P456" s="174">
        <f>O456*H456</f>
        <v>0</v>
      </c>
      <c r="Q456" s="174">
        <v>0</v>
      </c>
      <c r="R456" s="174">
        <f>Q456*H456</f>
        <v>0</v>
      </c>
      <c r="S456" s="174">
        <v>0.54500000000000004</v>
      </c>
      <c r="T456" s="175">
        <f>S456*H456</f>
        <v>0.26759500000000003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76" t="s">
        <v>157</v>
      </c>
      <c r="AT456" s="176" t="s">
        <v>153</v>
      </c>
      <c r="AU456" s="176" t="s">
        <v>158</v>
      </c>
      <c r="AY456" s="18" t="s">
        <v>150</v>
      </c>
      <c r="BE456" s="177">
        <f>IF(N456="základní",J456,0)</f>
        <v>0</v>
      </c>
      <c r="BF456" s="177">
        <f>IF(N456="snížená",J456,0)</f>
        <v>0</v>
      </c>
      <c r="BG456" s="177">
        <f>IF(N456="zákl. přenesená",J456,0)</f>
        <v>0</v>
      </c>
      <c r="BH456" s="177">
        <f>IF(N456="sníž. přenesená",J456,0)</f>
        <v>0</v>
      </c>
      <c r="BI456" s="177">
        <f>IF(N456="nulová",J456,0)</f>
        <v>0</v>
      </c>
      <c r="BJ456" s="18" t="s">
        <v>158</v>
      </c>
      <c r="BK456" s="177">
        <f>ROUND(I456*H456,2)</f>
        <v>0</v>
      </c>
      <c r="BL456" s="18" t="s">
        <v>157</v>
      </c>
      <c r="BM456" s="176" t="s">
        <v>528</v>
      </c>
    </row>
    <row r="457" spans="1:65" s="13" customFormat="1" ht="22.5">
      <c r="B457" s="178"/>
      <c r="D457" s="179" t="s">
        <v>160</v>
      </c>
      <c r="E457" s="180" t="s">
        <v>1</v>
      </c>
      <c r="F457" s="181" t="s">
        <v>529</v>
      </c>
      <c r="H457" s="182">
        <v>0.49099999999999999</v>
      </c>
      <c r="I457" s="183"/>
      <c r="L457" s="178"/>
      <c r="M457" s="184"/>
      <c r="N457" s="185"/>
      <c r="O457" s="185"/>
      <c r="P457" s="185"/>
      <c r="Q457" s="185"/>
      <c r="R457" s="185"/>
      <c r="S457" s="185"/>
      <c r="T457" s="186"/>
      <c r="AT457" s="180" t="s">
        <v>160</v>
      </c>
      <c r="AU457" s="180" t="s">
        <v>158</v>
      </c>
      <c r="AV457" s="13" t="s">
        <v>158</v>
      </c>
      <c r="AW457" s="13" t="s">
        <v>35</v>
      </c>
      <c r="AX457" s="13" t="s">
        <v>86</v>
      </c>
      <c r="AY457" s="180" t="s">
        <v>150</v>
      </c>
    </row>
    <row r="458" spans="1:65" s="2" customFormat="1" ht="21.75" customHeight="1">
      <c r="A458" s="34"/>
      <c r="B458" s="163"/>
      <c r="C458" s="164" t="s">
        <v>530</v>
      </c>
      <c r="D458" s="164" t="s">
        <v>153</v>
      </c>
      <c r="E458" s="165" t="s">
        <v>531</v>
      </c>
      <c r="F458" s="166" t="s">
        <v>532</v>
      </c>
      <c r="G458" s="167" t="s">
        <v>196</v>
      </c>
      <c r="H458" s="168">
        <v>2.5859999999999999</v>
      </c>
      <c r="I458" s="169"/>
      <c r="J458" s="170">
        <f>ROUND(I458*H458,2)</f>
        <v>0</v>
      </c>
      <c r="K458" s="171"/>
      <c r="L458" s="35"/>
      <c r="M458" s="172" t="s">
        <v>1</v>
      </c>
      <c r="N458" s="173" t="s">
        <v>44</v>
      </c>
      <c r="O458" s="60"/>
      <c r="P458" s="174">
        <f>O458*H458</f>
        <v>0</v>
      </c>
      <c r="Q458" s="174">
        <v>0</v>
      </c>
      <c r="R458" s="174">
        <f>Q458*H458</f>
        <v>0</v>
      </c>
      <c r="S458" s="174">
        <v>2.7E-2</v>
      </c>
      <c r="T458" s="175">
        <f>S458*H458</f>
        <v>6.9821999999999995E-2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76" t="s">
        <v>157</v>
      </c>
      <c r="AT458" s="176" t="s">
        <v>153</v>
      </c>
      <c r="AU458" s="176" t="s">
        <v>158</v>
      </c>
      <c r="AY458" s="18" t="s">
        <v>150</v>
      </c>
      <c r="BE458" s="177">
        <f>IF(N458="základní",J458,0)</f>
        <v>0</v>
      </c>
      <c r="BF458" s="177">
        <f>IF(N458="snížená",J458,0)</f>
        <v>0</v>
      </c>
      <c r="BG458" s="177">
        <f>IF(N458="zákl. přenesená",J458,0)</f>
        <v>0</v>
      </c>
      <c r="BH458" s="177">
        <f>IF(N458="sníž. přenesená",J458,0)</f>
        <v>0</v>
      </c>
      <c r="BI458" s="177">
        <f>IF(N458="nulová",J458,0)</f>
        <v>0</v>
      </c>
      <c r="BJ458" s="18" t="s">
        <v>158</v>
      </c>
      <c r="BK458" s="177">
        <f>ROUND(I458*H458,2)</f>
        <v>0</v>
      </c>
      <c r="BL458" s="18" t="s">
        <v>157</v>
      </c>
      <c r="BM458" s="176" t="s">
        <v>533</v>
      </c>
    </row>
    <row r="459" spans="1:65" s="13" customFormat="1">
      <c r="B459" s="178"/>
      <c r="D459" s="179" t="s">
        <v>160</v>
      </c>
      <c r="E459" s="180" t="s">
        <v>1</v>
      </c>
      <c r="F459" s="181" t="s">
        <v>534</v>
      </c>
      <c r="H459" s="182">
        <v>2.5859999999999999</v>
      </c>
      <c r="I459" s="183"/>
      <c r="L459" s="178"/>
      <c r="M459" s="184"/>
      <c r="N459" s="185"/>
      <c r="O459" s="185"/>
      <c r="P459" s="185"/>
      <c r="Q459" s="185"/>
      <c r="R459" s="185"/>
      <c r="S459" s="185"/>
      <c r="T459" s="186"/>
      <c r="AT459" s="180" t="s">
        <v>160</v>
      </c>
      <c r="AU459" s="180" t="s">
        <v>158</v>
      </c>
      <c r="AV459" s="13" t="s">
        <v>158</v>
      </c>
      <c r="AW459" s="13" t="s">
        <v>35</v>
      </c>
      <c r="AX459" s="13" t="s">
        <v>86</v>
      </c>
      <c r="AY459" s="180" t="s">
        <v>150</v>
      </c>
    </row>
    <row r="460" spans="1:65" s="2" customFormat="1" ht="16.5" customHeight="1">
      <c r="A460" s="34"/>
      <c r="B460" s="163"/>
      <c r="C460" s="164" t="s">
        <v>535</v>
      </c>
      <c r="D460" s="164" t="s">
        <v>153</v>
      </c>
      <c r="E460" s="165" t="s">
        <v>536</v>
      </c>
      <c r="F460" s="166" t="s">
        <v>537</v>
      </c>
      <c r="G460" s="167" t="s">
        <v>196</v>
      </c>
      <c r="H460" s="168">
        <v>1.391</v>
      </c>
      <c r="I460" s="169"/>
      <c r="J460" s="170">
        <f>ROUND(I460*H460,2)</f>
        <v>0</v>
      </c>
      <c r="K460" s="171"/>
      <c r="L460" s="35"/>
      <c r="M460" s="172" t="s">
        <v>1</v>
      </c>
      <c r="N460" s="173" t="s">
        <v>44</v>
      </c>
      <c r="O460" s="60"/>
      <c r="P460" s="174">
        <f>O460*H460</f>
        <v>0</v>
      </c>
      <c r="Q460" s="174">
        <v>0</v>
      </c>
      <c r="R460" s="174">
        <f>Q460*H460</f>
        <v>0</v>
      </c>
      <c r="S460" s="174">
        <v>8.7999999999999995E-2</v>
      </c>
      <c r="T460" s="175">
        <f>S460*H460</f>
        <v>0.12240799999999999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76" t="s">
        <v>157</v>
      </c>
      <c r="AT460" s="176" t="s">
        <v>153</v>
      </c>
      <c r="AU460" s="176" t="s">
        <v>158</v>
      </c>
      <c r="AY460" s="18" t="s">
        <v>150</v>
      </c>
      <c r="BE460" s="177">
        <f>IF(N460="základní",J460,0)</f>
        <v>0</v>
      </c>
      <c r="BF460" s="177">
        <f>IF(N460="snížená",J460,0)</f>
        <v>0</v>
      </c>
      <c r="BG460" s="177">
        <f>IF(N460="zákl. přenesená",J460,0)</f>
        <v>0</v>
      </c>
      <c r="BH460" s="177">
        <f>IF(N460="sníž. přenesená",J460,0)</f>
        <v>0</v>
      </c>
      <c r="BI460" s="177">
        <f>IF(N460="nulová",J460,0)</f>
        <v>0</v>
      </c>
      <c r="BJ460" s="18" t="s">
        <v>158</v>
      </c>
      <c r="BK460" s="177">
        <f>ROUND(I460*H460,2)</f>
        <v>0</v>
      </c>
      <c r="BL460" s="18" t="s">
        <v>157</v>
      </c>
      <c r="BM460" s="176" t="s">
        <v>538</v>
      </c>
    </row>
    <row r="461" spans="1:65" s="13" customFormat="1">
      <c r="B461" s="178"/>
      <c r="D461" s="179" t="s">
        <v>160</v>
      </c>
      <c r="E461" s="180" t="s">
        <v>1</v>
      </c>
      <c r="F461" s="181" t="s">
        <v>539</v>
      </c>
      <c r="H461" s="182">
        <v>1.391</v>
      </c>
      <c r="I461" s="183"/>
      <c r="L461" s="178"/>
      <c r="M461" s="184"/>
      <c r="N461" s="185"/>
      <c r="O461" s="185"/>
      <c r="P461" s="185"/>
      <c r="Q461" s="185"/>
      <c r="R461" s="185"/>
      <c r="S461" s="185"/>
      <c r="T461" s="186"/>
      <c r="AT461" s="180" t="s">
        <v>160</v>
      </c>
      <c r="AU461" s="180" t="s">
        <v>158</v>
      </c>
      <c r="AV461" s="13" t="s">
        <v>158</v>
      </c>
      <c r="AW461" s="13" t="s">
        <v>35</v>
      </c>
      <c r="AX461" s="13" t="s">
        <v>86</v>
      </c>
      <c r="AY461" s="180" t="s">
        <v>150</v>
      </c>
    </row>
    <row r="462" spans="1:65" s="2" customFormat="1" ht="21.75" customHeight="1">
      <c r="A462" s="34"/>
      <c r="B462" s="163"/>
      <c r="C462" s="164" t="s">
        <v>540</v>
      </c>
      <c r="D462" s="164" t="s">
        <v>153</v>
      </c>
      <c r="E462" s="165" t="s">
        <v>541</v>
      </c>
      <c r="F462" s="166" t="s">
        <v>542</v>
      </c>
      <c r="G462" s="167" t="s">
        <v>202</v>
      </c>
      <c r="H462" s="168">
        <v>26</v>
      </c>
      <c r="I462" s="169"/>
      <c r="J462" s="170">
        <f>ROUND(I462*H462,2)</f>
        <v>0</v>
      </c>
      <c r="K462" s="171"/>
      <c r="L462" s="35"/>
      <c r="M462" s="172" t="s">
        <v>1</v>
      </c>
      <c r="N462" s="173" t="s">
        <v>44</v>
      </c>
      <c r="O462" s="60"/>
      <c r="P462" s="174">
        <f>O462*H462</f>
        <v>0</v>
      </c>
      <c r="Q462" s="174">
        <v>0</v>
      </c>
      <c r="R462" s="174">
        <f>Q462*H462</f>
        <v>0</v>
      </c>
      <c r="S462" s="174">
        <v>1.2999999999999999E-2</v>
      </c>
      <c r="T462" s="175">
        <f>S462*H462</f>
        <v>0.33799999999999997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76" t="s">
        <v>157</v>
      </c>
      <c r="AT462" s="176" t="s">
        <v>153</v>
      </c>
      <c r="AU462" s="176" t="s">
        <v>158</v>
      </c>
      <c r="AY462" s="18" t="s">
        <v>150</v>
      </c>
      <c r="BE462" s="177">
        <f>IF(N462="základní",J462,0)</f>
        <v>0</v>
      </c>
      <c r="BF462" s="177">
        <f>IF(N462="snížená",J462,0)</f>
        <v>0</v>
      </c>
      <c r="BG462" s="177">
        <f>IF(N462="zákl. přenesená",J462,0)</f>
        <v>0</v>
      </c>
      <c r="BH462" s="177">
        <f>IF(N462="sníž. přenesená",J462,0)</f>
        <v>0</v>
      </c>
      <c r="BI462" s="177">
        <f>IF(N462="nulová",J462,0)</f>
        <v>0</v>
      </c>
      <c r="BJ462" s="18" t="s">
        <v>158</v>
      </c>
      <c r="BK462" s="177">
        <f>ROUND(I462*H462,2)</f>
        <v>0</v>
      </c>
      <c r="BL462" s="18" t="s">
        <v>157</v>
      </c>
      <c r="BM462" s="176" t="s">
        <v>543</v>
      </c>
    </row>
    <row r="463" spans="1:65" s="2" customFormat="1" ht="16.5" customHeight="1">
      <c r="A463" s="34"/>
      <c r="B463" s="163"/>
      <c r="C463" s="164" t="s">
        <v>544</v>
      </c>
      <c r="D463" s="164" t="s">
        <v>153</v>
      </c>
      <c r="E463" s="165" t="s">
        <v>545</v>
      </c>
      <c r="F463" s="166" t="s">
        <v>546</v>
      </c>
      <c r="G463" s="167" t="s">
        <v>202</v>
      </c>
      <c r="H463" s="168">
        <v>13</v>
      </c>
      <c r="I463" s="169"/>
      <c r="J463" s="170">
        <f>ROUND(I463*H463,2)</f>
        <v>0</v>
      </c>
      <c r="K463" s="171"/>
      <c r="L463" s="35"/>
      <c r="M463" s="172" t="s">
        <v>1</v>
      </c>
      <c r="N463" s="173" t="s">
        <v>44</v>
      </c>
      <c r="O463" s="60"/>
      <c r="P463" s="174">
        <f>O463*H463</f>
        <v>0</v>
      </c>
      <c r="Q463" s="174">
        <v>0</v>
      </c>
      <c r="R463" s="174">
        <f>Q463*H463</f>
        <v>0</v>
      </c>
      <c r="S463" s="174">
        <v>3.6999999999999998E-2</v>
      </c>
      <c r="T463" s="175">
        <f>S463*H463</f>
        <v>0.48099999999999998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76" t="s">
        <v>157</v>
      </c>
      <c r="AT463" s="176" t="s">
        <v>153</v>
      </c>
      <c r="AU463" s="176" t="s">
        <v>158</v>
      </c>
      <c r="AY463" s="18" t="s">
        <v>150</v>
      </c>
      <c r="BE463" s="177">
        <f>IF(N463="základní",J463,0)</f>
        <v>0</v>
      </c>
      <c r="BF463" s="177">
        <f>IF(N463="snížená",J463,0)</f>
        <v>0</v>
      </c>
      <c r="BG463" s="177">
        <f>IF(N463="zákl. přenesená",J463,0)</f>
        <v>0</v>
      </c>
      <c r="BH463" s="177">
        <f>IF(N463="sníž. přenesená",J463,0)</f>
        <v>0</v>
      </c>
      <c r="BI463" s="177">
        <f>IF(N463="nulová",J463,0)</f>
        <v>0</v>
      </c>
      <c r="BJ463" s="18" t="s">
        <v>158</v>
      </c>
      <c r="BK463" s="177">
        <f>ROUND(I463*H463,2)</f>
        <v>0</v>
      </c>
      <c r="BL463" s="18" t="s">
        <v>157</v>
      </c>
      <c r="BM463" s="176" t="s">
        <v>547</v>
      </c>
    </row>
    <row r="464" spans="1:65" s="2" customFormat="1" ht="21.75" customHeight="1">
      <c r="A464" s="34"/>
      <c r="B464" s="163"/>
      <c r="C464" s="164" t="s">
        <v>548</v>
      </c>
      <c r="D464" s="164" t="s">
        <v>153</v>
      </c>
      <c r="E464" s="165" t="s">
        <v>549</v>
      </c>
      <c r="F464" s="166" t="s">
        <v>550</v>
      </c>
      <c r="G464" s="167" t="s">
        <v>156</v>
      </c>
      <c r="H464" s="168">
        <v>3</v>
      </c>
      <c r="I464" s="169"/>
      <c r="J464" s="170">
        <f>ROUND(I464*H464,2)</f>
        <v>0</v>
      </c>
      <c r="K464" s="171"/>
      <c r="L464" s="35"/>
      <c r="M464" s="172" t="s">
        <v>1</v>
      </c>
      <c r="N464" s="173" t="s">
        <v>44</v>
      </c>
      <c r="O464" s="60"/>
      <c r="P464" s="174">
        <f>O464*H464</f>
        <v>0</v>
      </c>
      <c r="Q464" s="174">
        <v>0</v>
      </c>
      <c r="R464" s="174">
        <f>Q464*H464</f>
        <v>0</v>
      </c>
      <c r="S464" s="174">
        <v>2.5000000000000001E-2</v>
      </c>
      <c r="T464" s="175">
        <f>S464*H464</f>
        <v>7.5000000000000011E-2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76" t="s">
        <v>157</v>
      </c>
      <c r="AT464" s="176" t="s">
        <v>153</v>
      </c>
      <c r="AU464" s="176" t="s">
        <v>158</v>
      </c>
      <c r="AY464" s="18" t="s">
        <v>150</v>
      </c>
      <c r="BE464" s="177">
        <f>IF(N464="základní",J464,0)</f>
        <v>0</v>
      </c>
      <c r="BF464" s="177">
        <f>IF(N464="snížená",J464,0)</f>
        <v>0</v>
      </c>
      <c r="BG464" s="177">
        <f>IF(N464="zákl. přenesená",J464,0)</f>
        <v>0</v>
      </c>
      <c r="BH464" s="177">
        <f>IF(N464="sníž. přenesená",J464,0)</f>
        <v>0</v>
      </c>
      <c r="BI464" s="177">
        <f>IF(N464="nulová",J464,0)</f>
        <v>0</v>
      </c>
      <c r="BJ464" s="18" t="s">
        <v>158</v>
      </c>
      <c r="BK464" s="177">
        <f>ROUND(I464*H464,2)</f>
        <v>0</v>
      </c>
      <c r="BL464" s="18" t="s">
        <v>157</v>
      </c>
      <c r="BM464" s="176" t="s">
        <v>551</v>
      </c>
    </row>
    <row r="465" spans="1:65" s="13" customFormat="1">
      <c r="B465" s="178"/>
      <c r="D465" s="179" t="s">
        <v>160</v>
      </c>
      <c r="E465" s="180" t="s">
        <v>1</v>
      </c>
      <c r="F465" s="181" t="s">
        <v>186</v>
      </c>
      <c r="H465" s="182">
        <v>2</v>
      </c>
      <c r="I465" s="183"/>
      <c r="L465" s="178"/>
      <c r="M465" s="184"/>
      <c r="N465" s="185"/>
      <c r="O465" s="185"/>
      <c r="P465" s="185"/>
      <c r="Q465" s="185"/>
      <c r="R465" s="185"/>
      <c r="S465" s="185"/>
      <c r="T465" s="186"/>
      <c r="AT465" s="180" t="s">
        <v>160</v>
      </c>
      <c r="AU465" s="180" t="s">
        <v>158</v>
      </c>
      <c r="AV465" s="13" t="s">
        <v>158</v>
      </c>
      <c r="AW465" s="13" t="s">
        <v>35</v>
      </c>
      <c r="AX465" s="13" t="s">
        <v>78</v>
      </c>
      <c r="AY465" s="180" t="s">
        <v>150</v>
      </c>
    </row>
    <row r="466" spans="1:65" s="13" customFormat="1">
      <c r="B466" s="178"/>
      <c r="D466" s="179" t="s">
        <v>160</v>
      </c>
      <c r="E466" s="180" t="s">
        <v>1</v>
      </c>
      <c r="F466" s="181" t="s">
        <v>171</v>
      </c>
      <c r="H466" s="182">
        <v>1</v>
      </c>
      <c r="I466" s="183"/>
      <c r="L466" s="178"/>
      <c r="M466" s="184"/>
      <c r="N466" s="185"/>
      <c r="O466" s="185"/>
      <c r="P466" s="185"/>
      <c r="Q466" s="185"/>
      <c r="R466" s="185"/>
      <c r="S466" s="185"/>
      <c r="T466" s="186"/>
      <c r="AT466" s="180" t="s">
        <v>160</v>
      </c>
      <c r="AU466" s="180" t="s">
        <v>158</v>
      </c>
      <c r="AV466" s="13" t="s">
        <v>158</v>
      </c>
      <c r="AW466" s="13" t="s">
        <v>35</v>
      </c>
      <c r="AX466" s="13" t="s">
        <v>78</v>
      </c>
      <c r="AY466" s="180" t="s">
        <v>150</v>
      </c>
    </row>
    <row r="467" spans="1:65" s="14" customFormat="1">
      <c r="B467" s="187"/>
      <c r="D467" s="179" t="s">
        <v>160</v>
      </c>
      <c r="E467" s="188" t="s">
        <v>1</v>
      </c>
      <c r="F467" s="189" t="s">
        <v>174</v>
      </c>
      <c r="H467" s="190">
        <v>3</v>
      </c>
      <c r="I467" s="191"/>
      <c r="L467" s="187"/>
      <c r="M467" s="192"/>
      <c r="N467" s="193"/>
      <c r="O467" s="193"/>
      <c r="P467" s="193"/>
      <c r="Q467" s="193"/>
      <c r="R467" s="193"/>
      <c r="S467" s="193"/>
      <c r="T467" s="194"/>
      <c r="AT467" s="188" t="s">
        <v>160</v>
      </c>
      <c r="AU467" s="188" t="s">
        <v>158</v>
      </c>
      <c r="AV467" s="14" t="s">
        <v>157</v>
      </c>
      <c r="AW467" s="14" t="s">
        <v>35</v>
      </c>
      <c r="AX467" s="14" t="s">
        <v>86</v>
      </c>
      <c r="AY467" s="188" t="s">
        <v>150</v>
      </c>
    </row>
    <row r="468" spans="1:65" s="2" customFormat="1" ht="21.75" customHeight="1">
      <c r="A468" s="34"/>
      <c r="B468" s="163"/>
      <c r="C468" s="164" t="s">
        <v>552</v>
      </c>
      <c r="D468" s="164" t="s">
        <v>153</v>
      </c>
      <c r="E468" s="165" t="s">
        <v>553</v>
      </c>
      <c r="F468" s="166" t="s">
        <v>554</v>
      </c>
      <c r="G468" s="167" t="s">
        <v>156</v>
      </c>
      <c r="H468" s="168">
        <v>5</v>
      </c>
      <c r="I468" s="169"/>
      <c r="J468" s="170">
        <f>ROUND(I468*H468,2)</f>
        <v>0</v>
      </c>
      <c r="K468" s="171"/>
      <c r="L468" s="35"/>
      <c r="M468" s="172" t="s">
        <v>1</v>
      </c>
      <c r="N468" s="173" t="s">
        <v>44</v>
      </c>
      <c r="O468" s="60"/>
      <c r="P468" s="174">
        <f>O468*H468</f>
        <v>0</v>
      </c>
      <c r="Q468" s="174">
        <v>0</v>
      </c>
      <c r="R468" s="174">
        <f>Q468*H468</f>
        <v>0</v>
      </c>
      <c r="S468" s="174">
        <v>5.3999999999999999E-2</v>
      </c>
      <c r="T468" s="175">
        <f>S468*H468</f>
        <v>0.27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76" t="s">
        <v>157</v>
      </c>
      <c r="AT468" s="176" t="s">
        <v>153</v>
      </c>
      <c r="AU468" s="176" t="s">
        <v>158</v>
      </c>
      <c r="AY468" s="18" t="s">
        <v>150</v>
      </c>
      <c r="BE468" s="177">
        <f>IF(N468="základní",J468,0)</f>
        <v>0</v>
      </c>
      <c r="BF468" s="177">
        <f>IF(N468="snížená",J468,0)</f>
        <v>0</v>
      </c>
      <c r="BG468" s="177">
        <f>IF(N468="zákl. přenesená",J468,0)</f>
        <v>0</v>
      </c>
      <c r="BH468" s="177">
        <f>IF(N468="sníž. přenesená",J468,0)</f>
        <v>0</v>
      </c>
      <c r="BI468" s="177">
        <f>IF(N468="nulová",J468,0)</f>
        <v>0</v>
      </c>
      <c r="BJ468" s="18" t="s">
        <v>158</v>
      </c>
      <c r="BK468" s="177">
        <f>ROUND(I468*H468,2)</f>
        <v>0</v>
      </c>
      <c r="BL468" s="18" t="s">
        <v>157</v>
      </c>
      <c r="BM468" s="176" t="s">
        <v>555</v>
      </c>
    </row>
    <row r="469" spans="1:65" s="13" customFormat="1">
      <c r="B469" s="178"/>
      <c r="D469" s="179" t="s">
        <v>160</v>
      </c>
      <c r="E469" s="180" t="s">
        <v>1</v>
      </c>
      <c r="F469" s="181" t="s">
        <v>169</v>
      </c>
      <c r="H469" s="182">
        <v>1</v>
      </c>
      <c r="I469" s="183"/>
      <c r="L469" s="178"/>
      <c r="M469" s="184"/>
      <c r="N469" s="185"/>
      <c r="O469" s="185"/>
      <c r="P469" s="185"/>
      <c r="Q469" s="185"/>
      <c r="R469" s="185"/>
      <c r="S469" s="185"/>
      <c r="T469" s="186"/>
      <c r="AT469" s="180" t="s">
        <v>160</v>
      </c>
      <c r="AU469" s="180" t="s">
        <v>158</v>
      </c>
      <c r="AV469" s="13" t="s">
        <v>158</v>
      </c>
      <c r="AW469" s="13" t="s">
        <v>35</v>
      </c>
      <c r="AX469" s="13" t="s">
        <v>78</v>
      </c>
      <c r="AY469" s="180" t="s">
        <v>150</v>
      </c>
    </row>
    <row r="470" spans="1:65" s="13" customFormat="1">
      <c r="B470" s="178"/>
      <c r="D470" s="179" t="s">
        <v>160</v>
      </c>
      <c r="E470" s="180" t="s">
        <v>1</v>
      </c>
      <c r="F470" s="181" t="s">
        <v>170</v>
      </c>
      <c r="H470" s="182">
        <v>1</v>
      </c>
      <c r="I470" s="183"/>
      <c r="L470" s="178"/>
      <c r="M470" s="184"/>
      <c r="N470" s="185"/>
      <c r="O470" s="185"/>
      <c r="P470" s="185"/>
      <c r="Q470" s="185"/>
      <c r="R470" s="185"/>
      <c r="S470" s="185"/>
      <c r="T470" s="186"/>
      <c r="AT470" s="180" t="s">
        <v>160</v>
      </c>
      <c r="AU470" s="180" t="s">
        <v>158</v>
      </c>
      <c r="AV470" s="13" t="s">
        <v>158</v>
      </c>
      <c r="AW470" s="13" t="s">
        <v>35</v>
      </c>
      <c r="AX470" s="13" t="s">
        <v>78</v>
      </c>
      <c r="AY470" s="180" t="s">
        <v>150</v>
      </c>
    </row>
    <row r="471" spans="1:65" s="13" customFormat="1">
      <c r="B471" s="178"/>
      <c r="D471" s="179" t="s">
        <v>160</v>
      </c>
      <c r="E471" s="180" t="s">
        <v>1</v>
      </c>
      <c r="F471" s="181" t="s">
        <v>171</v>
      </c>
      <c r="H471" s="182">
        <v>1</v>
      </c>
      <c r="I471" s="183"/>
      <c r="L471" s="178"/>
      <c r="M471" s="184"/>
      <c r="N471" s="185"/>
      <c r="O471" s="185"/>
      <c r="P471" s="185"/>
      <c r="Q471" s="185"/>
      <c r="R471" s="185"/>
      <c r="S471" s="185"/>
      <c r="T471" s="186"/>
      <c r="AT471" s="180" t="s">
        <v>160</v>
      </c>
      <c r="AU471" s="180" t="s">
        <v>158</v>
      </c>
      <c r="AV471" s="13" t="s">
        <v>158</v>
      </c>
      <c r="AW471" s="13" t="s">
        <v>35</v>
      </c>
      <c r="AX471" s="13" t="s">
        <v>78</v>
      </c>
      <c r="AY471" s="180" t="s">
        <v>150</v>
      </c>
    </row>
    <row r="472" spans="1:65" s="13" customFormat="1">
      <c r="B472" s="178"/>
      <c r="D472" s="179" t="s">
        <v>160</v>
      </c>
      <c r="E472" s="180" t="s">
        <v>1</v>
      </c>
      <c r="F472" s="181" t="s">
        <v>172</v>
      </c>
      <c r="H472" s="182">
        <v>2</v>
      </c>
      <c r="I472" s="183"/>
      <c r="L472" s="178"/>
      <c r="M472" s="184"/>
      <c r="N472" s="185"/>
      <c r="O472" s="185"/>
      <c r="P472" s="185"/>
      <c r="Q472" s="185"/>
      <c r="R472" s="185"/>
      <c r="S472" s="185"/>
      <c r="T472" s="186"/>
      <c r="AT472" s="180" t="s">
        <v>160</v>
      </c>
      <c r="AU472" s="180" t="s">
        <v>158</v>
      </c>
      <c r="AV472" s="13" t="s">
        <v>158</v>
      </c>
      <c r="AW472" s="13" t="s">
        <v>35</v>
      </c>
      <c r="AX472" s="13" t="s">
        <v>78</v>
      </c>
      <c r="AY472" s="180" t="s">
        <v>150</v>
      </c>
    </row>
    <row r="473" spans="1:65" s="14" customFormat="1">
      <c r="B473" s="187"/>
      <c r="D473" s="179" t="s">
        <v>160</v>
      </c>
      <c r="E473" s="188" t="s">
        <v>1</v>
      </c>
      <c r="F473" s="189" t="s">
        <v>174</v>
      </c>
      <c r="H473" s="190">
        <v>5</v>
      </c>
      <c r="I473" s="191"/>
      <c r="L473" s="187"/>
      <c r="M473" s="192"/>
      <c r="N473" s="193"/>
      <c r="O473" s="193"/>
      <c r="P473" s="193"/>
      <c r="Q473" s="193"/>
      <c r="R473" s="193"/>
      <c r="S473" s="193"/>
      <c r="T473" s="194"/>
      <c r="AT473" s="188" t="s">
        <v>160</v>
      </c>
      <c r="AU473" s="188" t="s">
        <v>158</v>
      </c>
      <c r="AV473" s="14" t="s">
        <v>157</v>
      </c>
      <c r="AW473" s="14" t="s">
        <v>35</v>
      </c>
      <c r="AX473" s="14" t="s">
        <v>86</v>
      </c>
      <c r="AY473" s="188" t="s">
        <v>150</v>
      </c>
    </row>
    <row r="474" spans="1:65" s="2" customFormat="1" ht="21.75" customHeight="1">
      <c r="A474" s="34"/>
      <c r="B474" s="163"/>
      <c r="C474" s="164" t="s">
        <v>556</v>
      </c>
      <c r="D474" s="164" t="s">
        <v>153</v>
      </c>
      <c r="E474" s="165" t="s">
        <v>557</v>
      </c>
      <c r="F474" s="166" t="s">
        <v>558</v>
      </c>
      <c r="G474" s="167" t="s">
        <v>156</v>
      </c>
      <c r="H474" s="168">
        <v>1</v>
      </c>
      <c r="I474" s="169"/>
      <c r="J474" s="170">
        <f>ROUND(I474*H474,2)</f>
        <v>0</v>
      </c>
      <c r="K474" s="171"/>
      <c r="L474" s="35"/>
      <c r="M474" s="172" t="s">
        <v>1</v>
      </c>
      <c r="N474" s="173" t="s">
        <v>44</v>
      </c>
      <c r="O474" s="60"/>
      <c r="P474" s="174">
        <f>O474*H474</f>
        <v>0</v>
      </c>
      <c r="Q474" s="174">
        <v>0</v>
      </c>
      <c r="R474" s="174">
        <f>Q474*H474</f>
        <v>0</v>
      </c>
      <c r="S474" s="174">
        <v>6.9000000000000006E-2</v>
      </c>
      <c r="T474" s="175">
        <f>S474*H474</f>
        <v>6.9000000000000006E-2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76" t="s">
        <v>157</v>
      </c>
      <c r="AT474" s="176" t="s">
        <v>153</v>
      </c>
      <c r="AU474" s="176" t="s">
        <v>158</v>
      </c>
      <c r="AY474" s="18" t="s">
        <v>150</v>
      </c>
      <c r="BE474" s="177">
        <f>IF(N474="základní",J474,0)</f>
        <v>0</v>
      </c>
      <c r="BF474" s="177">
        <f>IF(N474="snížená",J474,0)</f>
        <v>0</v>
      </c>
      <c r="BG474" s="177">
        <f>IF(N474="zákl. přenesená",J474,0)</f>
        <v>0</v>
      </c>
      <c r="BH474" s="177">
        <f>IF(N474="sníž. přenesená",J474,0)</f>
        <v>0</v>
      </c>
      <c r="BI474" s="177">
        <f>IF(N474="nulová",J474,0)</f>
        <v>0</v>
      </c>
      <c r="BJ474" s="18" t="s">
        <v>158</v>
      </c>
      <c r="BK474" s="177">
        <f>ROUND(I474*H474,2)</f>
        <v>0</v>
      </c>
      <c r="BL474" s="18" t="s">
        <v>157</v>
      </c>
      <c r="BM474" s="176" t="s">
        <v>559</v>
      </c>
    </row>
    <row r="475" spans="1:65" s="13" customFormat="1">
      <c r="B475" s="178"/>
      <c r="D475" s="179" t="s">
        <v>160</v>
      </c>
      <c r="E475" s="180" t="s">
        <v>1</v>
      </c>
      <c r="F475" s="181" t="s">
        <v>560</v>
      </c>
      <c r="H475" s="182">
        <v>1</v>
      </c>
      <c r="I475" s="183"/>
      <c r="L475" s="178"/>
      <c r="M475" s="184"/>
      <c r="N475" s="185"/>
      <c r="O475" s="185"/>
      <c r="P475" s="185"/>
      <c r="Q475" s="185"/>
      <c r="R475" s="185"/>
      <c r="S475" s="185"/>
      <c r="T475" s="186"/>
      <c r="AT475" s="180" t="s">
        <v>160</v>
      </c>
      <c r="AU475" s="180" t="s">
        <v>158</v>
      </c>
      <c r="AV475" s="13" t="s">
        <v>158</v>
      </c>
      <c r="AW475" s="13" t="s">
        <v>35</v>
      </c>
      <c r="AX475" s="13" t="s">
        <v>86</v>
      </c>
      <c r="AY475" s="180" t="s">
        <v>150</v>
      </c>
    </row>
    <row r="476" spans="1:65" s="2" customFormat="1" ht="21.75" customHeight="1">
      <c r="A476" s="34"/>
      <c r="B476" s="163"/>
      <c r="C476" s="164" t="s">
        <v>561</v>
      </c>
      <c r="D476" s="164" t="s">
        <v>153</v>
      </c>
      <c r="E476" s="165" t="s">
        <v>562</v>
      </c>
      <c r="F476" s="166" t="s">
        <v>563</v>
      </c>
      <c r="G476" s="167" t="s">
        <v>196</v>
      </c>
      <c r="H476" s="168">
        <v>1.8360000000000001</v>
      </c>
      <c r="I476" s="169"/>
      <c r="J476" s="170">
        <f>ROUND(I476*H476,2)</f>
        <v>0</v>
      </c>
      <c r="K476" s="171"/>
      <c r="L476" s="35"/>
      <c r="M476" s="172" t="s">
        <v>1</v>
      </c>
      <c r="N476" s="173" t="s">
        <v>44</v>
      </c>
      <c r="O476" s="60"/>
      <c r="P476" s="174">
        <f>O476*H476</f>
        <v>0</v>
      </c>
      <c r="Q476" s="174">
        <v>0</v>
      </c>
      <c r="R476" s="174">
        <f>Q476*H476</f>
        <v>0</v>
      </c>
      <c r="S476" s="174">
        <v>0.18</v>
      </c>
      <c r="T476" s="175">
        <f>S476*H476</f>
        <v>0.33048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76" t="s">
        <v>157</v>
      </c>
      <c r="AT476" s="176" t="s">
        <v>153</v>
      </c>
      <c r="AU476" s="176" t="s">
        <v>158</v>
      </c>
      <c r="AY476" s="18" t="s">
        <v>150</v>
      </c>
      <c r="BE476" s="177">
        <f>IF(N476="základní",J476,0)</f>
        <v>0</v>
      </c>
      <c r="BF476" s="177">
        <f>IF(N476="snížená",J476,0)</f>
        <v>0</v>
      </c>
      <c r="BG476" s="177">
        <f>IF(N476="zákl. přenesená",J476,0)</f>
        <v>0</v>
      </c>
      <c r="BH476" s="177">
        <f>IF(N476="sníž. přenesená",J476,0)</f>
        <v>0</v>
      </c>
      <c r="BI476" s="177">
        <f>IF(N476="nulová",J476,0)</f>
        <v>0</v>
      </c>
      <c r="BJ476" s="18" t="s">
        <v>158</v>
      </c>
      <c r="BK476" s="177">
        <f>ROUND(I476*H476,2)</f>
        <v>0</v>
      </c>
      <c r="BL476" s="18" t="s">
        <v>157</v>
      </c>
      <c r="BM476" s="176" t="s">
        <v>564</v>
      </c>
    </row>
    <row r="477" spans="1:65" s="13" customFormat="1">
      <c r="B477" s="178"/>
      <c r="D477" s="179" t="s">
        <v>160</v>
      </c>
      <c r="E477" s="180" t="s">
        <v>1</v>
      </c>
      <c r="F477" s="181" t="s">
        <v>565</v>
      </c>
      <c r="H477" s="182">
        <v>1.8360000000000001</v>
      </c>
      <c r="I477" s="183"/>
      <c r="L477" s="178"/>
      <c r="M477" s="184"/>
      <c r="N477" s="185"/>
      <c r="O477" s="185"/>
      <c r="P477" s="185"/>
      <c r="Q477" s="185"/>
      <c r="R477" s="185"/>
      <c r="S477" s="185"/>
      <c r="T477" s="186"/>
      <c r="AT477" s="180" t="s">
        <v>160</v>
      </c>
      <c r="AU477" s="180" t="s">
        <v>158</v>
      </c>
      <c r="AV477" s="13" t="s">
        <v>158</v>
      </c>
      <c r="AW477" s="13" t="s">
        <v>35</v>
      </c>
      <c r="AX477" s="13" t="s">
        <v>86</v>
      </c>
      <c r="AY477" s="180" t="s">
        <v>150</v>
      </c>
    </row>
    <row r="478" spans="1:65" s="2" customFormat="1" ht="21.75" customHeight="1">
      <c r="A478" s="34"/>
      <c r="B478" s="163"/>
      <c r="C478" s="164" t="s">
        <v>566</v>
      </c>
      <c r="D478" s="164" t="s">
        <v>153</v>
      </c>
      <c r="E478" s="165" t="s">
        <v>567</v>
      </c>
      <c r="F478" s="166" t="s">
        <v>568</v>
      </c>
      <c r="G478" s="167" t="s">
        <v>156</v>
      </c>
      <c r="H478" s="168">
        <v>1</v>
      </c>
      <c r="I478" s="169"/>
      <c r="J478" s="170">
        <f>ROUND(I478*H478,2)</f>
        <v>0</v>
      </c>
      <c r="K478" s="171"/>
      <c r="L478" s="35"/>
      <c r="M478" s="172" t="s">
        <v>1</v>
      </c>
      <c r="N478" s="173" t="s">
        <v>44</v>
      </c>
      <c r="O478" s="60"/>
      <c r="P478" s="174">
        <f>O478*H478</f>
        <v>0</v>
      </c>
      <c r="Q478" s="174">
        <v>0</v>
      </c>
      <c r="R478" s="174">
        <f>Q478*H478</f>
        <v>0</v>
      </c>
      <c r="S478" s="174">
        <v>0.124</v>
      </c>
      <c r="T478" s="175">
        <f>S478*H478</f>
        <v>0.124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76" t="s">
        <v>157</v>
      </c>
      <c r="AT478" s="176" t="s">
        <v>153</v>
      </c>
      <c r="AU478" s="176" t="s">
        <v>158</v>
      </c>
      <c r="AY478" s="18" t="s">
        <v>150</v>
      </c>
      <c r="BE478" s="177">
        <f>IF(N478="základní",J478,0)</f>
        <v>0</v>
      </c>
      <c r="BF478" s="177">
        <f>IF(N478="snížená",J478,0)</f>
        <v>0</v>
      </c>
      <c r="BG478" s="177">
        <f>IF(N478="zákl. přenesená",J478,0)</f>
        <v>0</v>
      </c>
      <c r="BH478" s="177">
        <f>IF(N478="sníž. přenesená",J478,0)</f>
        <v>0</v>
      </c>
      <c r="BI478" s="177">
        <f>IF(N478="nulová",J478,0)</f>
        <v>0</v>
      </c>
      <c r="BJ478" s="18" t="s">
        <v>158</v>
      </c>
      <c r="BK478" s="177">
        <f>ROUND(I478*H478,2)</f>
        <v>0</v>
      </c>
      <c r="BL478" s="18" t="s">
        <v>157</v>
      </c>
      <c r="BM478" s="176" t="s">
        <v>569</v>
      </c>
    </row>
    <row r="479" spans="1:65" s="13" customFormat="1">
      <c r="B479" s="178"/>
      <c r="D479" s="179" t="s">
        <v>160</v>
      </c>
      <c r="E479" s="180" t="s">
        <v>1</v>
      </c>
      <c r="F479" s="181" t="s">
        <v>570</v>
      </c>
      <c r="H479" s="182">
        <v>1</v>
      </c>
      <c r="I479" s="183"/>
      <c r="L479" s="178"/>
      <c r="M479" s="184"/>
      <c r="N479" s="185"/>
      <c r="O479" s="185"/>
      <c r="P479" s="185"/>
      <c r="Q479" s="185"/>
      <c r="R479" s="185"/>
      <c r="S479" s="185"/>
      <c r="T479" s="186"/>
      <c r="AT479" s="180" t="s">
        <v>160</v>
      </c>
      <c r="AU479" s="180" t="s">
        <v>158</v>
      </c>
      <c r="AV479" s="13" t="s">
        <v>158</v>
      </c>
      <c r="AW479" s="13" t="s">
        <v>35</v>
      </c>
      <c r="AX479" s="13" t="s">
        <v>86</v>
      </c>
      <c r="AY479" s="180" t="s">
        <v>150</v>
      </c>
    </row>
    <row r="480" spans="1:65" s="2" customFormat="1" ht="16.5" customHeight="1">
      <c r="A480" s="34"/>
      <c r="B480" s="163"/>
      <c r="C480" s="164" t="s">
        <v>571</v>
      </c>
      <c r="D480" s="164" t="s">
        <v>153</v>
      </c>
      <c r="E480" s="165" t="s">
        <v>572</v>
      </c>
      <c r="F480" s="166" t="s">
        <v>573</v>
      </c>
      <c r="G480" s="167" t="s">
        <v>471</v>
      </c>
      <c r="H480" s="168">
        <v>0.14399999999999999</v>
      </c>
      <c r="I480" s="169"/>
      <c r="J480" s="170">
        <f>ROUND(I480*H480,2)</f>
        <v>0</v>
      </c>
      <c r="K480" s="171"/>
      <c r="L480" s="35"/>
      <c r="M480" s="172" t="s">
        <v>1</v>
      </c>
      <c r="N480" s="173" t="s">
        <v>44</v>
      </c>
      <c r="O480" s="60"/>
      <c r="P480" s="174">
        <f>O480*H480</f>
        <v>0</v>
      </c>
      <c r="Q480" s="174">
        <v>0</v>
      </c>
      <c r="R480" s="174">
        <f>Q480*H480</f>
        <v>0</v>
      </c>
      <c r="S480" s="174">
        <v>2.5</v>
      </c>
      <c r="T480" s="175">
        <f>S480*H480</f>
        <v>0.36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76" t="s">
        <v>157</v>
      </c>
      <c r="AT480" s="176" t="s">
        <v>153</v>
      </c>
      <c r="AU480" s="176" t="s">
        <v>158</v>
      </c>
      <c r="AY480" s="18" t="s">
        <v>150</v>
      </c>
      <c r="BE480" s="177">
        <f>IF(N480="základní",J480,0)</f>
        <v>0</v>
      </c>
      <c r="BF480" s="177">
        <f>IF(N480="snížená",J480,0)</f>
        <v>0</v>
      </c>
      <c r="BG480" s="177">
        <f>IF(N480="zákl. přenesená",J480,0)</f>
        <v>0</v>
      </c>
      <c r="BH480" s="177">
        <f>IF(N480="sníž. přenesená",J480,0)</f>
        <v>0</v>
      </c>
      <c r="BI480" s="177">
        <f>IF(N480="nulová",J480,0)</f>
        <v>0</v>
      </c>
      <c r="BJ480" s="18" t="s">
        <v>158</v>
      </c>
      <c r="BK480" s="177">
        <f>ROUND(I480*H480,2)</f>
        <v>0</v>
      </c>
      <c r="BL480" s="18" t="s">
        <v>157</v>
      </c>
      <c r="BM480" s="176" t="s">
        <v>574</v>
      </c>
    </row>
    <row r="481" spans="1:65" s="13" customFormat="1">
      <c r="B481" s="178"/>
      <c r="D481" s="179" t="s">
        <v>160</v>
      </c>
      <c r="E481" s="180" t="s">
        <v>1</v>
      </c>
      <c r="F481" s="181" t="s">
        <v>575</v>
      </c>
      <c r="H481" s="182">
        <v>0.14399999999999999</v>
      </c>
      <c r="I481" s="183"/>
      <c r="L481" s="178"/>
      <c r="M481" s="184"/>
      <c r="N481" s="185"/>
      <c r="O481" s="185"/>
      <c r="P481" s="185"/>
      <c r="Q481" s="185"/>
      <c r="R481" s="185"/>
      <c r="S481" s="185"/>
      <c r="T481" s="186"/>
      <c r="AT481" s="180" t="s">
        <v>160</v>
      </c>
      <c r="AU481" s="180" t="s">
        <v>158</v>
      </c>
      <c r="AV481" s="13" t="s">
        <v>158</v>
      </c>
      <c r="AW481" s="13" t="s">
        <v>35</v>
      </c>
      <c r="AX481" s="13" t="s">
        <v>86</v>
      </c>
      <c r="AY481" s="180" t="s">
        <v>150</v>
      </c>
    </row>
    <row r="482" spans="1:65" s="2" customFormat="1" ht="21.75" customHeight="1">
      <c r="A482" s="34"/>
      <c r="B482" s="163"/>
      <c r="C482" s="164" t="s">
        <v>576</v>
      </c>
      <c r="D482" s="164" t="s">
        <v>153</v>
      </c>
      <c r="E482" s="165" t="s">
        <v>577</v>
      </c>
      <c r="F482" s="166" t="s">
        <v>578</v>
      </c>
      <c r="G482" s="167" t="s">
        <v>202</v>
      </c>
      <c r="H482" s="168">
        <v>69</v>
      </c>
      <c r="I482" s="169"/>
      <c r="J482" s="170">
        <f>ROUND(I482*H482,2)</f>
        <v>0</v>
      </c>
      <c r="K482" s="171"/>
      <c r="L482" s="35"/>
      <c r="M482" s="172" t="s">
        <v>1</v>
      </c>
      <c r="N482" s="173" t="s">
        <v>44</v>
      </c>
      <c r="O482" s="60"/>
      <c r="P482" s="174">
        <f>O482*H482</f>
        <v>0</v>
      </c>
      <c r="Q482" s="174">
        <v>0</v>
      </c>
      <c r="R482" s="174">
        <f>Q482*H482</f>
        <v>0</v>
      </c>
      <c r="S482" s="174">
        <v>8.9999999999999993E-3</v>
      </c>
      <c r="T482" s="175">
        <f>S482*H482</f>
        <v>0.621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76" t="s">
        <v>157</v>
      </c>
      <c r="AT482" s="176" t="s">
        <v>153</v>
      </c>
      <c r="AU482" s="176" t="s">
        <v>158</v>
      </c>
      <c r="AY482" s="18" t="s">
        <v>150</v>
      </c>
      <c r="BE482" s="177">
        <f>IF(N482="základní",J482,0)</f>
        <v>0</v>
      </c>
      <c r="BF482" s="177">
        <f>IF(N482="snížená",J482,0)</f>
        <v>0</v>
      </c>
      <c r="BG482" s="177">
        <f>IF(N482="zákl. přenesená",J482,0)</f>
        <v>0</v>
      </c>
      <c r="BH482" s="177">
        <f>IF(N482="sníž. přenesená",J482,0)</f>
        <v>0</v>
      </c>
      <c r="BI482" s="177">
        <f>IF(N482="nulová",J482,0)</f>
        <v>0</v>
      </c>
      <c r="BJ482" s="18" t="s">
        <v>158</v>
      </c>
      <c r="BK482" s="177">
        <f>ROUND(I482*H482,2)</f>
        <v>0</v>
      </c>
      <c r="BL482" s="18" t="s">
        <v>157</v>
      </c>
      <c r="BM482" s="176" t="s">
        <v>579</v>
      </c>
    </row>
    <row r="483" spans="1:65" s="13" customFormat="1">
      <c r="B483" s="178"/>
      <c r="D483" s="179" t="s">
        <v>160</v>
      </c>
      <c r="E483" s="180" t="s">
        <v>1</v>
      </c>
      <c r="F483" s="181" t="s">
        <v>357</v>
      </c>
      <c r="H483" s="182">
        <v>26</v>
      </c>
      <c r="I483" s="183"/>
      <c r="L483" s="178"/>
      <c r="M483" s="184"/>
      <c r="N483" s="185"/>
      <c r="O483" s="185"/>
      <c r="P483" s="185"/>
      <c r="Q483" s="185"/>
      <c r="R483" s="185"/>
      <c r="S483" s="185"/>
      <c r="T483" s="186"/>
      <c r="AT483" s="180" t="s">
        <v>160</v>
      </c>
      <c r="AU483" s="180" t="s">
        <v>158</v>
      </c>
      <c r="AV483" s="13" t="s">
        <v>158</v>
      </c>
      <c r="AW483" s="13" t="s">
        <v>35</v>
      </c>
      <c r="AX483" s="13" t="s">
        <v>78</v>
      </c>
      <c r="AY483" s="180" t="s">
        <v>150</v>
      </c>
    </row>
    <row r="484" spans="1:65" s="13" customFormat="1">
      <c r="B484" s="178"/>
      <c r="D484" s="179" t="s">
        <v>160</v>
      </c>
      <c r="E484" s="180" t="s">
        <v>1</v>
      </c>
      <c r="F484" s="181" t="s">
        <v>358</v>
      </c>
      <c r="H484" s="182">
        <v>20</v>
      </c>
      <c r="I484" s="183"/>
      <c r="L484" s="178"/>
      <c r="M484" s="184"/>
      <c r="N484" s="185"/>
      <c r="O484" s="185"/>
      <c r="P484" s="185"/>
      <c r="Q484" s="185"/>
      <c r="R484" s="185"/>
      <c r="S484" s="185"/>
      <c r="T484" s="186"/>
      <c r="AT484" s="180" t="s">
        <v>160</v>
      </c>
      <c r="AU484" s="180" t="s">
        <v>158</v>
      </c>
      <c r="AV484" s="13" t="s">
        <v>158</v>
      </c>
      <c r="AW484" s="13" t="s">
        <v>35</v>
      </c>
      <c r="AX484" s="13" t="s">
        <v>78</v>
      </c>
      <c r="AY484" s="180" t="s">
        <v>150</v>
      </c>
    </row>
    <row r="485" spans="1:65" s="13" customFormat="1">
      <c r="B485" s="178"/>
      <c r="D485" s="179" t="s">
        <v>160</v>
      </c>
      <c r="E485" s="180" t="s">
        <v>1</v>
      </c>
      <c r="F485" s="181" t="s">
        <v>359</v>
      </c>
      <c r="H485" s="182">
        <v>8</v>
      </c>
      <c r="I485" s="183"/>
      <c r="L485" s="178"/>
      <c r="M485" s="184"/>
      <c r="N485" s="185"/>
      <c r="O485" s="185"/>
      <c r="P485" s="185"/>
      <c r="Q485" s="185"/>
      <c r="R485" s="185"/>
      <c r="S485" s="185"/>
      <c r="T485" s="186"/>
      <c r="AT485" s="180" t="s">
        <v>160</v>
      </c>
      <c r="AU485" s="180" t="s">
        <v>158</v>
      </c>
      <c r="AV485" s="13" t="s">
        <v>158</v>
      </c>
      <c r="AW485" s="13" t="s">
        <v>35</v>
      </c>
      <c r="AX485" s="13" t="s">
        <v>78</v>
      </c>
      <c r="AY485" s="180" t="s">
        <v>150</v>
      </c>
    </row>
    <row r="486" spans="1:65" s="13" customFormat="1">
      <c r="B486" s="178"/>
      <c r="D486" s="179" t="s">
        <v>160</v>
      </c>
      <c r="E486" s="180" t="s">
        <v>1</v>
      </c>
      <c r="F486" s="181" t="s">
        <v>360</v>
      </c>
      <c r="H486" s="182">
        <v>15</v>
      </c>
      <c r="I486" s="183"/>
      <c r="L486" s="178"/>
      <c r="M486" s="184"/>
      <c r="N486" s="185"/>
      <c r="O486" s="185"/>
      <c r="P486" s="185"/>
      <c r="Q486" s="185"/>
      <c r="R486" s="185"/>
      <c r="S486" s="185"/>
      <c r="T486" s="186"/>
      <c r="AT486" s="180" t="s">
        <v>160</v>
      </c>
      <c r="AU486" s="180" t="s">
        <v>158</v>
      </c>
      <c r="AV486" s="13" t="s">
        <v>158</v>
      </c>
      <c r="AW486" s="13" t="s">
        <v>35</v>
      </c>
      <c r="AX486" s="13" t="s">
        <v>78</v>
      </c>
      <c r="AY486" s="180" t="s">
        <v>150</v>
      </c>
    </row>
    <row r="487" spans="1:65" s="14" customFormat="1">
      <c r="B487" s="187"/>
      <c r="D487" s="179" t="s">
        <v>160</v>
      </c>
      <c r="E487" s="188" t="s">
        <v>1</v>
      </c>
      <c r="F487" s="189" t="s">
        <v>174</v>
      </c>
      <c r="H487" s="190">
        <v>69</v>
      </c>
      <c r="I487" s="191"/>
      <c r="L487" s="187"/>
      <c r="M487" s="192"/>
      <c r="N487" s="193"/>
      <c r="O487" s="193"/>
      <c r="P487" s="193"/>
      <c r="Q487" s="193"/>
      <c r="R487" s="193"/>
      <c r="S487" s="193"/>
      <c r="T487" s="194"/>
      <c r="AT487" s="188" t="s">
        <v>160</v>
      </c>
      <c r="AU487" s="188" t="s">
        <v>158</v>
      </c>
      <c r="AV487" s="14" t="s">
        <v>157</v>
      </c>
      <c r="AW487" s="14" t="s">
        <v>35</v>
      </c>
      <c r="AX487" s="14" t="s">
        <v>86</v>
      </c>
      <c r="AY487" s="188" t="s">
        <v>150</v>
      </c>
    </row>
    <row r="488" spans="1:65" s="2" customFormat="1" ht="21.75" customHeight="1">
      <c r="A488" s="34"/>
      <c r="B488" s="163"/>
      <c r="C488" s="164" t="s">
        <v>580</v>
      </c>
      <c r="D488" s="164" t="s">
        <v>153</v>
      </c>
      <c r="E488" s="165" t="s">
        <v>581</v>
      </c>
      <c r="F488" s="166" t="s">
        <v>582</v>
      </c>
      <c r="G488" s="167" t="s">
        <v>202</v>
      </c>
      <c r="H488" s="168">
        <v>27</v>
      </c>
      <c r="I488" s="169"/>
      <c r="J488" s="170">
        <f>ROUND(I488*H488,2)</f>
        <v>0</v>
      </c>
      <c r="K488" s="171"/>
      <c r="L488" s="35"/>
      <c r="M488" s="172" t="s">
        <v>1</v>
      </c>
      <c r="N488" s="173" t="s">
        <v>44</v>
      </c>
      <c r="O488" s="60"/>
      <c r="P488" s="174">
        <f>O488*H488</f>
        <v>0</v>
      </c>
      <c r="Q488" s="174">
        <v>0</v>
      </c>
      <c r="R488" s="174">
        <f>Q488*H488</f>
        <v>0</v>
      </c>
      <c r="S488" s="174">
        <v>1.7999999999999999E-2</v>
      </c>
      <c r="T488" s="175">
        <f>S488*H488</f>
        <v>0.48599999999999999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76" t="s">
        <v>157</v>
      </c>
      <c r="AT488" s="176" t="s">
        <v>153</v>
      </c>
      <c r="AU488" s="176" t="s">
        <v>158</v>
      </c>
      <c r="AY488" s="18" t="s">
        <v>150</v>
      </c>
      <c r="BE488" s="177">
        <f>IF(N488="základní",J488,0)</f>
        <v>0</v>
      </c>
      <c r="BF488" s="177">
        <f>IF(N488="snížená",J488,0)</f>
        <v>0</v>
      </c>
      <c r="BG488" s="177">
        <f>IF(N488="zákl. přenesená",J488,0)</f>
        <v>0</v>
      </c>
      <c r="BH488" s="177">
        <f>IF(N488="sníž. přenesená",J488,0)</f>
        <v>0</v>
      </c>
      <c r="BI488" s="177">
        <f>IF(N488="nulová",J488,0)</f>
        <v>0</v>
      </c>
      <c r="BJ488" s="18" t="s">
        <v>158</v>
      </c>
      <c r="BK488" s="177">
        <f>ROUND(I488*H488,2)</f>
        <v>0</v>
      </c>
      <c r="BL488" s="18" t="s">
        <v>157</v>
      </c>
      <c r="BM488" s="176" t="s">
        <v>583</v>
      </c>
    </row>
    <row r="489" spans="1:65" s="13" customFormat="1">
      <c r="B489" s="178"/>
      <c r="D489" s="179" t="s">
        <v>160</v>
      </c>
      <c r="E489" s="180" t="s">
        <v>1</v>
      </c>
      <c r="F489" s="181" t="s">
        <v>365</v>
      </c>
      <c r="H489" s="182">
        <v>13</v>
      </c>
      <c r="I489" s="183"/>
      <c r="L489" s="178"/>
      <c r="M489" s="184"/>
      <c r="N489" s="185"/>
      <c r="O489" s="185"/>
      <c r="P489" s="185"/>
      <c r="Q489" s="185"/>
      <c r="R489" s="185"/>
      <c r="S489" s="185"/>
      <c r="T489" s="186"/>
      <c r="AT489" s="180" t="s">
        <v>160</v>
      </c>
      <c r="AU489" s="180" t="s">
        <v>158</v>
      </c>
      <c r="AV489" s="13" t="s">
        <v>158</v>
      </c>
      <c r="AW489" s="13" t="s">
        <v>35</v>
      </c>
      <c r="AX489" s="13" t="s">
        <v>78</v>
      </c>
      <c r="AY489" s="180" t="s">
        <v>150</v>
      </c>
    </row>
    <row r="490" spans="1:65" s="13" customFormat="1">
      <c r="B490" s="178"/>
      <c r="D490" s="179" t="s">
        <v>160</v>
      </c>
      <c r="E490" s="180" t="s">
        <v>1</v>
      </c>
      <c r="F490" s="181" t="s">
        <v>366</v>
      </c>
      <c r="H490" s="182">
        <v>14</v>
      </c>
      <c r="I490" s="183"/>
      <c r="L490" s="178"/>
      <c r="M490" s="184"/>
      <c r="N490" s="185"/>
      <c r="O490" s="185"/>
      <c r="P490" s="185"/>
      <c r="Q490" s="185"/>
      <c r="R490" s="185"/>
      <c r="S490" s="185"/>
      <c r="T490" s="186"/>
      <c r="AT490" s="180" t="s">
        <v>160</v>
      </c>
      <c r="AU490" s="180" t="s">
        <v>158</v>
      </c>
      <c r="AV490" s="13" t="s">
        <v>158</v>
      </c>
      <c r="AW490" s="13" t="s">
        <v>35</v>
      </c>
      <c r="AX490" s="13" t="s">
        <v>78</v>
      </c>
      <c r="AY490" s="180" t="s">
        <v>150</v>
      </c>
    </row>
    <row r="491" spans="1:65" s="14" customFormat="1">
      <c r="B491" s="187"/>
      <c r="D491" s="179" t="s">
        <v>160</v>
      </c>
      <c r="E491" s="188" t="s">
        <v>1</v>
      </c>
      <c r="F491" s="189" t="s">
        <v>174</v>
      </c>
      <c r="H491" s="190">
        <v>27</v>
      </c>
      <c r="I491" s="191"/>
      <c r="L491" s="187"/>
      <c r="M491" s="192"/>
      <c r="N491" s="193"/>
      <c r="O491" s="193"/>
      <c r="P491" s="193"/>
      <c r="Q491" s="193"/>
      <c r="R491" s="193"/>
      <c r="S491" s="193"/>
      <c r="T491" s="194"/>
      <c r="AT491" s="188" t="s">
        <v>160</v>
      </c>
      <c r="AU491" s="188" t="s">
        <v>158</v>
      </c>
      <c r="AV491" s="14" t="s">
        <v>157</v>
      </c>
      <c r="AW491" s="14" t="s">
        <v>35</v>
      </c>
      <c r="AX491" s="14" t="s">
        <v>86</v>
      </c>
      <c r="AY491" s="188" t="s">
        <v>150</v>
      </c>
    </row>
    <row r="492" spans="1:65" s="2" customFormat="1" ht="21.75" customHeight="1">
      <c r="A492" s="34"/>
      <c r="B492" s="163"/>
      <c r="C492" s="164" t="s">
        <v>584</v>
      </c>
      <c r="D492" s="164" t="s">
        <v>153</v>
      </c>
      <c r="E492" s="165" t="s">
        <v>585</v>
      </c>
      <c r="F492" s="166" t="s">
        <v>586</v>
      </c>
      <c r="G492" s="167" t="s">
        <v>202</v>
      </c>
      <c r="H492" s="168">
        <v>3.98</v>
      </c>
      <c r="I492" s="169"/>
      <c r="J492" s="170">
        <f>ROUND(I492*H492,2)</f>
        <v>0</v>
      </c>
      <c r="K492" s="171"/>
      <c r="L492" s="35"/>
      <c r="M492" s="172" t="s">
        <v>1</v>
      </c>
      <c r="N492" s="173" t="s">
        <v>44</v>
      </c>
      <c r="O492" s="60"/>
      <c r="P492" s="174">
        <f>O492*H492</f>
        <v>0</v>
      </c>
      <c r="Q492" s="174">
        <v>0</v>
      </c>
      <c r="R492" s="174">
        <f>Q492*H492</f>
        <v>0</v>
      </c>
      <c r="S492" s="174">
        <v>4.2000000000000003E-2</v>
      </c>
      <c r="T492" s="175">
        <f>S492*H492</f>
        <v>0.16716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76" t="s">
        <v>157</v>
      </c>
      <c r="AT492" s="176" t="s">
        <v>153</v>
      </c>
      <c r="AU492" s="176" t="s">
        <v>158</v>
      </c>
      <c r="AY492" s="18" t="s">
        <v>150</v>
      </c>
      <c r="BE492" s="177">
        <f>IF(N492="základní",J492,0)</f>
        <v>0</v>
      </c>
      <c r="BF492" s="177">
        <f>IF(N492="snížená",J492,0)</f>
        <v>0</v>
      </c>
      <c r="BG492" s="177">
        <f>IF(N492="zákl. přenesená",J492,0)</f>
        <v>0</v>
      </c>
      <c r="BH492" s="177">
        <f>IF(N492="sníž. přenesená",J492,0)</f>
        <v>0</v>
      </c>
      <c r="BI492" s="177">
        <f>IF(N492="nulová",J492,0)</f>
        <v>0</v>
      </c>
      <c r="BJ492" s="18" t="s">
        <v>158</v>
      </c>
      <c r="BK492" s="177">
        <f>ROUND(I492*H492,2)</f>
        <v>0</v>
      </c>
      <c r="BL492" s="18" t="s">
        <v>157</v>
      </c>
      <c r="BM492" s="176" t="s">
        <v>587</v>
      </c>
    </row>
    <row r="493" spans="1:65" s="13" customFormat="1">
      <c r="B493" s="178"/>
      <c r="D493" s="179" t="s">
        <v>160</v>
      </c>
      <c r="E493" s="180" t="s">
        <v>1</v>
      </c>
      <c r="F493" s="181" t="s">
        <v>588</v>
      </c>
      <c r="H493" s="182">
        <v>2.38</v>
      </c>
      <c r="I493" s="183"/>
      <c r="L493" s="178"/>
      <c r="M493" s="184"/>
      <c r="N493" s="185"/>
      <c r="O493" s="185"/>
      <c r="P493" s="185"/>
      <c r="Q493" s="185"/>
      <c r="R493" s="185"/>
      <c r="S493" s="185"/>
      <c r="T493" s="186"/>
      <c r="AT493" s="180" t="s">
        <v>160</v>
      </c>
      <c r="AU493" s="180" t="s">
        <v>158</v>
      </c>
      <c r="AV493" s="13" t="s">
        <v>158</v>
      </c>
      <c r="AW493" s="13" t="s">
        <v>35</v>
      </c>
      <c r="AX493" s="13" t="s">
        <v>78</v>
      </c>
      <c r="AY493" s="180" t="s">
        <v>150</v>
      </c>
    </row>
    <row r="494" spans="1:65" s="13" customFormat="1">
      <c r="B494" s="178"/>
      <c r="D494" s="179" t="s">
        <v>160</v>
      </c>
      <c r="E494" s="180" t="s">
        <v>1</v>
      </c>
      <c r="F494" s="181" t="s">
        <v>589</v>
      </c>
      <c r="H494" s="182">
        <v>1</v>
      </c>
      <c r="I494" s="183"/>
      <c r="L494" s="178"/>
      <c r="M494" s="184"/>
      <c r="N494" s="185"/>
      <c r="O494" s="185"/>
      <c r="P494" s="185"/>
      <c r="Q494" s="185"/>
      <c r="R494" s="185"/>
      <c r="S494" s="185"/>
      <c r="T494" s="186"/>
      <c r="AT494" s="180" t="s">
        <v>160</v>
      </c>
      <c r="AU494" s="180" t="s">
        <v>158</v>
      </c>
      <c r="AV494" s="13" t="s">
        <v>158</v>
      </c>
      <c r="AW494" s="13" t="s">
        <v>35</v>
      </c>
      <c r="AX494" s="13" t="s">
        <v>78</v>
      </c>
      <c r="AY494" s="180" t="s">
        <v>150</v>
      </c>
    </row>
    <row r="495" spans="1:65" s="13" customFormat="1">
      <c r="B495" s="178"/>
      <c r="D495" s="179" t="s">
        <v>160</v>
      </c>
      <c r="E495" s="180" t="s">
        <v>1</v>
      </c>
      <c r="F495" s="181" t="s">
        <v>590</v>
      </c>
      <c r="H495" s="182">
        <v>0.6</v>
      </c>
      <c r="I495" s="183"/>
      <c r="L495" s="178"/>
      <c r="M495" s="184"/>
      <c r="N495" s="185"/>
      <c r="O495" s="185"/>
      <c r="P495" s="185"/>
      <c r="Q495" s="185"/>
      <c r="R495" s="185"/>
      <c r="S495" s="185"/>
      <c r="T495" s="186"/>
      <c r="AT495" s="180" t="s">
        <v>160</v>
      </c>
      <c r="AU495" s="180" t="s">
        <v>158</v>
      </c>
      <c r="AV495" s="13" t="s">
        <v>158</v>
      </c>
      <c r="AW495" s="13" t="s">
        <v>35</v>
      </c>
      <c r="AX495" s="13" t="s">
        <v>78</v>
      </c>
      <c r="AY495" s="180" t="s">
        <v>150</v>
      </c>
    </row>
    <row r="496" spans="1:65" s="14" customFormat="1">
      <c r="B496" s="187"/>
      <c r="D496" s="179" t="s">
        <v>160</v>
      </c>
      <c r="E496" s="188" t="s">
        <v>1</v>
      </c>
      <c r="F496" s="189" t="s">
        <v>174</v>
      </c>
      <c r="H496" s="190">
        <v>3.98</v>
      </c>
      <c r="I496" s="191"/>
      <c r="L496" s="187"/>
      <c r="M496" s="192"/>
      <c r="N496" s="193"/>
      <c r="O496" s="193"/>
      <c r="P496" s="193"/>
      <c r="Q496" s="193"/>
      <c r="R496" s="193"/>
      <c r="S496" s="193"/>
      <c r="T496" s="194"/>
      <c r="AT496" s="188" t="s">
        <v>160</v>
      </c>
      <c r="AU496" s="188" t="s">
        <v>158</v>
      </c>
      <c r="AV496" s="14" t="s">
        <v>157</v>
      </c>
      <c r="AW496" s="14" t="s">
        <v>35</v>
      </c>
      <c r="AX496" s="14" t="s">
        <v>86</v>
      </c>
      <c r="AY496" s="188" t="s">
        <v>150</v>
      </c>
    </row>
    <row r="497" spans="1:65" s="2" customFormat="1" ht="16.5" customHeight="1">
      <c r="A497" s="34"/>
      <c r="B497" s="163"/>
      <c r="C497" s="164" t="s">
        <v>591</v>
      </c>
      <c r="D497" s="164" t="s">
        <v>153</v>
      </c>
      <c r="E497" s="165" t="s">
        <v>592</v>
      </c>
      <c r="F497" s="166" t="s">
        <v>593</v>
      </c>
      <c r="G497" s="167" t="s">
        <v>202</v>
      </c>
      <c r="H497" s="168">
        <v>1.85</v>
      </c>
      <c r="I497" s="169"/>
      <c r="J497" s="170">
        <f>ROUND(I497*H497,2)</f>
        <v>0</v>
      </c>
      <c r="K497" s="171"/>
      <c r="L497" s="35"/>
      <c r="M497" s="172" t="s">
        <v>1</v>
      </c>
      <c r="N497" s="173" t="s">
        <v>44</v>
      </c>
      <c r="O497" s="60"/>
      <c r="P497" s="174">
        <f>O497*H497</f>
        <v>0</v>
      </c>
      <c r="Q497" s="174">
        <v>0</v>
      </c>
      <c r="R497" s="174">
        <f>Q497*H497</f>
        <v>0</v>
      </c>
      <c r="S497" s="174">
        <v>4.2000000000000003E-2</v>
      </c>
      <c r="T497" s="175">
        <f>S497*H497</f>
        <v>7.7700000000000005E-2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76" t="s">
        <v>157</v>
      </c>
      <c r="AT497" s="176" t="s">
        <v>153</v>
      </c>
      <c r="AU497" s="176" t="s">
        <v>158</v>
      </c>
      <c r="AY497" s="18" t="s">
        <v>150</v>
      </c>
      <c r="BE497" s="177">
        <f>IF(N497="základní",J497,0)</f>
        <v>0</v>
      </c>
      <c r="BF497" s="177">
        <f>IF(N497="snížená",J497,0)</f>
        <v>0</v>
      </c>
      <c r="BG497" s="177">
        <f>IF(N497="zákl. přenesená",J497,0)</f>
        <v>0</v>
      </c>
      <c r="BH497" s="177">
        <f>IF(N497="sníž. přenesená",J497,0)</f>
        <v>0</v>
      </c>
      <c r="BI497" s="177">
        <f>IF(N497="nulová",J497,0)</f>
        <v>0</v>
      </c>
      <c r="BJ497" s="18" t="s">
        <v>158</v>
      </c>
      <c r="BK497" s="177">
        <f>ROUND(I497*H497,2)</f>
        <v>0</v>
      </c>
      <c r="BL497" s="18" t="s">
        <v>157</v>
      </c>
      <c r="BM497" s="176" t="s">
        <v>594</v>
      </c>
    </row>
    <row r="498" spans="1:65" s="2" customFormat="1" ht="21.75" customHeight="1">
      <c r="A498" s="34"/>
      <c r="B498" s="163"/>
      <c r="C498" s="164" t="s">
        <v>595</v>
      </c>
      <c r="D498" s="164" t="s">
        <v>153</v>
      </c>
      <c r="E498" s="165" t="s">
        <v>596</v>
      </c>
      <c r="F498" s="166" t="s">
        <v>597</v>
      </c>
      <c r="G498" s="167" t="s">
        <v>196</v>
      </c>
      <c r="H498" s="168">
        <v>0.75</v>
      </c>
      <c r="I498" s="169"/>
      <c r="J498" s="170">
        <f>ROUND(I498*H498,2)</f>
        <v>0</v>
      </c>
      <c r="K498" s="171"/>
      <c r="L498" s="35"/>
      <c r="M498" s="172" t="s">
        <v>1</v>
      </c>
      <c r="N498" s="173" t="s">
        <v>44</v>
      </c>
      <c r="O498" s="60"/>
      <c r="P498" s="174">
        <f>O498*H498</f>
        <v>0</v>
      </c>
      <c r="Q498" s="174">
        <v>0</v>
      </c>
      <c r="R498" s="174">
        <f>Q498*H498</f>
        <v>0</v>
      </c>
      <c r="S498" s="174">
        <v>0.24067</v>
      </c>
      <c r="T498" s="175">
        <f>S498*H498</f>
        <v>0.18050250000000001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76" t="s">
        <v>157</v>
      </c>
      <c r="AT498" s="176" t="s">
        <v>153</v>
      </c>
      <c r="AU498" s="176" t="s">
        <v>158</v>
      </c>
      <c r="AY498" s="18" t="s">
        <v>150</v>
      </c>
      <c r="BE498" s="177">
        <f>IF(N498="základní",J498,0)</f>
        <v>0</v>
      </c>
      <c r="BF498" s="177">
        <f>IF(N498="snížená",J498,0)</f>
        <v>0</v>
      </c>
      <c r="BG498" s="177">
        <f>IF(N498="zákl. přenesená",J498,0)</f>
        <v>0</v>
      </c>
      <c r="BH498" s="177">
        <f>IF(N498="sníž. přenesená",J498,0)</f>
        <v>0</v>
      </c>
      <c r="BI498" s="177">
        <f>IF(N498="nulová",J498,0)</f>
        <v>0</v>
      </c>
      <c r="BJ498" s="18" t="s">
        <v>158</v>
      </c>
      <c r="BK498" s="177">
        <f>ROUND(I498*H498,2)</f>
        <v>0</v>
      </c>
      <c r="BL498" s="18" t="s">
        <v>157</v>
      </c>
      <c r="BM498" s="176" t="s">
        <v>598</v>
      </c>
    </row>
    <row r="499" spans="1:65" s="2" customFormat="1" ht="21.75" customHeight="1">
      <c r="A499" s="34"/>
      <c r="B499" s="163"/>
      <c r="C499" s="164" t="s">
        <v>599</v>
      </c>
      <c r="D499" s="164" t="s">
        <v>153</v>
      </c>
      <c r="E499" s="165" t="s">
        <v>600</v>
      </c>
      <c r="F499" s="166" t="s">
        <v>601</v>
      </c>
      <c r="G499" s="167" t="s">
        <v>156</v>
      </c>
      <c r="H499" s="168">
        <v>5</v>
      </c>
      <c r="I499" s="169"/>
      <c r="J499" s="170">
        <f>ROUND(I499*H499,2)</f>
        <v>0</v>
      </c>
      <c r="K499" s="171"/>
      <c r="L499" s="35"/>
      <c r="M499" s="172" t="s">
        <v>1</v>
      </c>
      <c r="N499" s="173" t="s">
        <v>44</v>
      </c>
      <c r="O499" s="60"/>
      <c r="P499" s="174">
        <f>O499*H499</f>
        <v>0</v>
      </c>
      <c r="Q499" s="174">
        <v>0</v>
      </c>
      <c r="R499" s="174">
        <f>Q499*H499</f>
        <v>0</v>
      </c>
      <c r="S499" s="174">
        <v>1E-3</v>
      </c>
      <c r="T499" s="175">
        <f>S499*H499</f>
        <v>5.0000000000000001E-3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76" t="s">
        <v>157</v>
      </c>
      <c r="AT499" s="176" t="s">
        <v>153</v>
      </c>
      <c r="AU499" s="176" t="s">
        <v>158</v>
      </c>
      <c r="AY499" s="18" t="s">
        <v>150</v>
      </c>
      <c r="BE499" s="177">
        <f>IF(N499="základní",J499,0)</f>
        <v>0</v>
      </c>
      <c r="BF499" s="177">
        <f>IF(N499="snížená",J499,0)</f>
        <v>0</v>
      </c>
      <c r="BG499" s="177">
        <f>IF(N499="zákl. přenesená",J499,0)</f>
        <v>0</v>
      </c>
      <c r="BH499" s="177">
        <f>IF(N499="sníž. přenesená",J499,0)</f>
        <v>0</v>
      </c>
      <c r="BI499" s="177">
        <f>IF(N499="nulová",J499,0)</f>
        <v>0</v>
      </c>
      <c r="BJ499" s="18" t="s">
        <v>158</v>
      </c>
      <c r="BK499" s="177">
        <f>ROUND(I499*H499,2)</f>
        <v>0</v>
      </c>
      <c r="BL499" s="18" t="s">
        <v>157</v>
      </c>
      <c r="BM499" s="176" t="s">
        <v>602</v>
      </c>
    </row>
    <row r="500" spans="1:65" s="2" customFormat="1" ht="16.5" customHeight="1">
      <c r="A500" s="34"/>
      <c r="B500" s="163"/>
      <c r="C500" s="164" t="s">
        <v>603</v>
      </c>
      <c r="D500" s="164" t="s">
        <v>153</v>
      </c>
      <c r="E500" s="165" t="s">
        <v>604</v>
      </c>
      <c r="F500" s="166" t="s">
        <v>605</v>
      </c>
      <c r="G500" s="167" t="s">
        <v>156</v>
      </c>
      <c r="H500" s="168">
        <v>2</v>
      </c>
      <c r="I500" s="169"/>
      <c r="J500" s="170">
        <f>ROUND(I500*H500,2)</f>
        <v>0</v>
      </c>
      <c r="K500" s="171"/>
      <c r="L500" s="35"/>
      <c r="M500" s="172" t="s">
        <v>1</v>
      </c>
      <c r="N500" s="173" t="s">
        <v>44</v>
      </c>
      <c r="O500" s="60"/>
      <c r="P500" s="174">
        <f>O500*H500</f>
        <v>0</v>
      </c>
      <c r="Q500" s="174">
        <v>0</v>
      </c>
      <c r="R500" s="174">
        <f>Q500*H500</f>
        <v>0</v>
      </c>
      <c r="S500" s="174">
        <v>1E-4</v>
      </c>
      <c r="T500" s="175">
        <f>S500*H500</f>
        <v>2.0000000000000001E-4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76" t="s">
        <v>240</v>
      </c>
      <c r="AT500" s="176" t="s">
        <v>153</v>
      </c>
      <c r="AU500" s="176" t="s">
        <v>158</v>
      </c>
      <c r="AY500" s="18" t="s">
        <v>150</v>
      </c>
      <c r="BE500" s="177">
        <f>IF(N500="základní",J500,0)</f>
        <v>0</v>
      </c>
      <c r="BF500" s="177">
        <f>IF(N500="snížená",J500,0)</f>
        <v>0</v>
      </c>
      <c r="BG500" s="177">
        <f>IF(N500="zákl. přenesená",J500,0)</f>
        <v>0</v>
      </c>
      <c r="BH500" s="177">
        <f>IF(N500="sníž. přenesená",J500,0)</f>
        <v>0</v>
      </c>
      <c r="BI500" s="177">
        <f>IF(N500="nulová",J500,0)</f>
        <v>0</v>
      </c>
      <c r="BJ500" s="18" t="s">
        <v>158</v>
      </c>
      <c r="BK500" s="177">
        <f>ROUND(I500*H500,2)</f>
        <v>0</v>
      </c>
      <c r="BL500" s="18" t="s">
        <v>240</v>
      </c>
      <c r="BM500" s="176" t="s">
        <v>606</v>
      </c>
    </row>
    <row r="501" spans="1:65" s="2" customFormat="1" ht="21.75" customHeight="1">
      <c r="A501" s="34"/>
      <c r="B501" s="163"/>
      <c r="C501" s="164" t="s">
        <v>607</v>
      </c>
      <c r="D501" s="164" t="s">
        <v>153</v>
      </c>
      <c r="E501" s="165" t="s">
        <v>608</v>
      </c>
      <c r="F501" s="166" t="s">
        <v>609</v>
      </c>
      <c r="G501" s="167" t="s">
        <v>202</v>
      </c>
      <c r="H501" s="168">
        <v>1.6</v>
      </c>
      <c r="I501" s="169"/>
      <c r="J501" s="170">
        <f>ROUND(I501*H501,2)</f>
        <v>0</v>
      </c>
      <c r="K501" s="171"/>
      <c r="L501" s="35"/>
      <c r="M501" s="172" t="s">
        <v>1</v>
      </c>
      <c r="N501" s="173" t="s">
        <v>44</v>
      </c>
      <c r="O501" s="60"/>
      <c r="P501" s="174">
        <f>O501*H501</f>
        <v>0</v>
      </c>
      <c r="Q501" s="174">
        <v>8.3000000000000001E-4</v>
      </c>
      <c r="R501" s="174">
        <f>Q501*H501</f>
        <v>1.3280000000000002E-3</v>
      </c>
      <c r="S501" s="174">
        <v>1.4999999999999999E-2</v>
      </c>
      <c r="T501" s="175">
        <f>S501*H501</f>
        <v>2.4E-2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76" t="s">
        <v>157</v>
      </c>
      <c r="AT501" s="176" t="s">
        <v>153</v>
      </c>
      <c r="AU501" s="176" t="s">
        <v>158</v>
      </c>
      <c r="AY501" s="18" t="s">
        <v>150</v>
      </c>
      <c r="BE501" s="177">
        <f>IF(N501="základní",J501,0)</f>
        <v>0</v>
      </c>
      <c r="BF501" s="177">
        <f>IF(N501="snížená",J501,0)</f>
        <v>0</v>
      </c>
      <c r="BG501" s="177">
        <f>IF(N501="zákl. přenesená",J501,0)</f>
        <v>0</v>
      </c>
      <c r="BH501" s="177">
        <f>IF(N501="sníž. přenesená",J501,0)</f>
        <v>0</v>
      </c>
      <c r="BI501" s="177">
        <f>IF(N501="nulová",J501,0)</f>
        <v>0</v>
      </c>
      <c r="BJ501" s="18" t="s">
        <v>158</v>
      </c>
      <c r="BK501" s="177">
        <f>ROUND(I501*H501,2)</f>
        <v>0</v>
      </c>
      <c r="BL501" s="18" t="s">
        <v>157</v>
      </c>
      <c r="BM501" s="176" t="s">
        <v>610</v>
      </c>
    </row>
    <row r="502" spans="1:65" s="13" customFormat="1">
      <c r="B502" s="178"/>
      <c r="D502" s="179" t="s">
        <v>160</v>
      </c>
      <c r="E502" s="180" t="s">
        <v>1</v>
      </c>
      <c r="F502" s="181" t="s">
        <v>611</v>
      </c>
      <c r="H502" s="182">
        <v>1.2</v>
      </c>
      <c r="I502" s="183"/>
      <c r="L502" s="178"/>
      <c r="M502" s="184"/>
      <c r="N502" s="185"/>
      <c r="O502" s="185"/>
      <c r="P502" s="185"/>
      <c r="Q502" s="185"/>
      <c r="R502" s="185"/>
      <c r="S502" s="185"/>
      <c r="T502" s="186"/>
      <c r="AT502" s="180" t="s">
        <v>160</v>
      </c>
      <c r="AU502" s="180" t="s">
        <v>158</v>
      </c>
      <c r="AV502" s="13" t="s">
        <v>158</v>
      </c>
      <c r="AW502" s="13" t="s">
        <v>35</v>
      </c>
      <c r="AX502" s="13" t="s">
        <v>78</v>
      </c>
      <c r="AY502" s="180" t="s">
        <v>150</v>
      </c>
    </row>
    <row r="503" spans="1:65" s="13" customFormat="1">
      <c r="B503" s="178"/>
      <c r="D503" s="179" t="s">
        <v>160</v>
      </c>
      <c r="E503" s="180" t="s">
        <v>1</v>
      </c>
      <c r="F503" s="181" t="s">
        <v>612</v>
      </c>
      <c r="H503" s="182">
        <v>0.4</v>
      </c>
      <c r="I503" s="183"/>
      <c r="L503" s="178"/>
      <c r="M503" s="184"/>
      <c r="N503" s="185"/>
      <c r="O503" s="185"/>
      <c r="P503" s="185"/>
      <c r="Q503" s="185"/>
      <c r="R503" s="185"/>
      <c r="S503" s="185"/>
      <c r="T503" s="186"/>
      <c r="AT503" s="180" t="s">
        <v>160</v>
      </c>
      <c r="AU503" s="180" t="s">
        <v>158</v>
      </c>
      <c r="AV503" s="13" t="s">
        <v>158</v>
      </c>
      <c r="AW503" s="13" t="s">
        <v>35</v>
      </c>
      <c r="AX503" s="13" t="s">
        <v>78</v>
      </c>
      <c r="AY503" s="180" t="s">
        <v>150</v>
      </c>
    </row>
    <row r="504" spans="1:65" s="14" customFormat="1">
      <c r="B504" s="187"/>
      <c r="D504" s="179" t="s">
        <v>160</v>
      </c>
      <c r="E504" s="188" t="s">
        <v>1</v>
      </c>
      <c r="F504" s="189" t="s">
        <v>174</v>
      </c>
      <c r="H504" s="190">
        <v>1.6</v>
      </c>
      <c r="I504" s="191"/>
      <c r="L504" s="187"/>
      <c r="M504" s="192"/>
      <c r="N504" s="193"/>
      <c r="O504" s="193"/>
      <c r="P504" s="193"/>
      <c r="Q504" s="193"/>
      <c r="R504" s="193"/>
      <c r="S504" s="193"/>
      <c r="T504" s="194"/>
      <c r="AT504" s="188" t="s">
        <v>160</v>
      </c>
      <c r="AU504" s="188" t="s">
        <v>158</v>
      </c>
      <c r="AV504" s="14" t="s">
        <v>157</v>
      </c>
      <c r="AW504" s="14" t="s">
        <v>35</v>
      </c>
      <c r="AX504" s="14" t="s">
        <v>86</v>
      </c>
      <c r="AY504" s="188" t="s">
        <v>150</v>
      </c>
    </row>
    <row r="505" spans="1:65" s="2" customFormat="1" ht="21.75" customHeight="1">
      <c r="A505" s="34"/>
      <c r="B505" s="163"/>
      <c r="C505" s="164" t="s">
        <v>613</v>
      </c>
      <c r="D505" s="164" t="s">
        <v>153</v>
      </c>
      <c r="E505" s="165" t="s">
        <v>614</v>
      </c>
      <c r="F505" s="166" t="s">
        <v>615</v>
      </c>
      <c r="G505" s="167" t="s">
        <v>202</v>
      </c>
      <c r="H505" s="168">
        <v>0.76</v>
      </c>
      <c r="I505" s="169"/>
      <c r="J505" s="170">
        <f>ROUND(I505*H505,2)</f>
        <v>0</v>
      </c>
      <c r="K505" s="171"/>
      <c r="L505" s="35"/>
      <c r="M505" s="172" t="s">
        <v>1</v>
      </c>
      <c r="N505" s="173" t="s">
        <v>44</v>
      </c>
      <c r="O505" s="60"/>
      <c r="P505" s="174">
        <f>O505*H505</f>
        <v>0</v>
      </c>
      <c r="Q505" s="174">
        <v>1.07E-3</v>
      </c>
      <c r="R505" s="174">
        <f>Q505*H505</f>
        <v>8.1320000000000003E-4</v>
      </c>
      <c r="S505" s="174">
        <v>3.7999999999999999E-2</v>
      </c>
      <c r="T505" s="175">
        <f>S505*H505</f>
        <v>2.8879999999999999E-2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76" t="s">
        <v>157</v>
      </c>
      <c r="AT505" s="176" t="s">
        <v>153</v>
      </c>
      <c r="AU505" s="176" t="s">
        <v>158</v>
      </c>
      <c r="AY505" s="18" t="s">
        <v>150</v>
      </c>
      <c r="BE505" s="177">
        <f>IF(N505="základní",J505,0)</f>
        <v>0</v>
      </c>
      <c r="BF505" s="177">
        <f>IF(N505="snížená",J505,0)</f>
        <v>0</v>
      </c>
      <c r="BG505" s="177">
        <f>IF(N505="zákl. přenesená",J505,0)</f>
        <v>0</v>
      </c>
      <c r="BH505" s="177">
        <f>IF(N505="sníž. přenesená",J505,0)</f>
        <v>0</v>
      </c>
      <c r="BI505" s="177">
        <f>IF(N505="nulová",J505,0)</f>
        <v>0</v>
      </c>
      <c r="BJ505" s="18" t="s">
        <v>158</v>
      </c>
      <c r="BK505" s="177">
        <f>ROUND(I505*H505,2)</f>
        <v>0</v>
      </c>
      <c r="BL505" s="18" t="s">
        <v>157</v>
      </c>
      <c r="BM505" s="176" t="s">
        <v>616</v>
      </c>
    </row>
    <row r="506" spans="1:65" s="13" customFormat="1">
      <c r="B506" s="178"/>
      <c r="D506" s="179" t="s">
        <v>160</v>
      </c>
      <c r="E506" s="180" t="s">
        <v>1</v>
      </c>
      <c r="F506" s="181" t="s">
        <v>617</v>
      </c>
      <c r="H506" s="182">
        <v>0.56000000000000005</v>
      </c>
      <c r="I506" s="183"/>
      <c r="L506" s="178"/>
      <c r="M506" s="184"/>
      <c r="N506" s="185"/>
      <c r="O506" s="185"/>
      <c r="P506" s="185"/>
      <c r="Q506" s="185"/>
      <c r="R506" s="185"/>
      <c r="S506" s="185"/>
      <c r="T506" s="186"/>
      <c r="AT506" s="180" t="s">
        <v>160</v>
      </c>
      <c r="AU506" s="180" t="s">
        <v>158</v>
      </c>
      <c r="AV506" s="13" t="s">
        <v>158</v>
      </c>
      <c r="AW506" s="13" t="s">
        <v>35</v>
      </c>
      <c r="AX506" s="13" t="s">
        <v>78</v>
      </c>
      <c r="AY506" s="180" t="s">
        <v>150</v>
      </c>
    </row>
    <row r="507" spans="1:65" s="13" customFormat="1">
      <c r="B507" s="178"/>
      <c r="D507" s="179" t="s">
        <v>160</v>
      </c>
      <c r="E507" s="180" t="s">
        <v>1</v>
      </c>
      <c r="F507" s="181" t="s">
        <v>618</v>
      </c>
      <c r="H507" s="182">
        <v>0.2</v>
      </c>
      <c r="I507" s="183"/>
      <c r="L507" s="178"/>
      <c r="M507" s="184"/>
      <c r="N507" s="185"/>
      <c r="O507" s="185"/>
      <c r="P507" s="185"/>
      <c r="Q507" s="185"/>
      <c r="R507" s="185"/>
      <c r="S507" s="185"/>
      <c r="T507" s="186"/>
      <c r="AT507" s="180" t="s">
        <v>160</v>
      </c>
      <c r="AU507" s="180" t="s">
        <v>158</v>
      </c>
      <c r="AV507" s="13" t="s">
        <v>158</v>
      </c>
      <c r="AW507" s="13" t="s">
        <v>35</v>
      </c>
      <c r="AX507" s="13" t="s">
        <v>78</v>
      </c>
      <c r="AY507" s="180" t="s">
        <v>150</v>
      </c>
    </row>
    <row r="508" spans="1:65" s="14" customFormat="1">
      <c r="B508" s="187"/>
      <c r="D508" s="179" t="s">
        <v>160</v>
      </c>
      <c r="E508" s="188" t="s">
        <v>1</v>
      </c>
      <c r="F508" s="189" t="s">
        <v>174</v>
      </c>
      <c r="H508" s="190">
        <v>0.76</v>
      </c>
      <c r="I508" s="191"/>
      <c r="L508" s="187"/>
      <c r="M508" s="192"/>
      <c r="N508" s="193"/>
      <c r="O508" s="193"/>
      <c r="P508" s="193"/>
      <c r="Q508" s="193"/>
      <c r="R508" s="193"/>
      <c r="S508" s="193"/>
      <c r="T508" s="194"/>
      <c r="AT508" s="188" t="s">
        <v>160</v>
      </c>
      <c r="AU508" s="188" t="s">
        <v>158</v>
      </c>
      <c r="AV508" s="14" t="s">
        <v>157</v>
      </c>
      <c r="AW508" s="14" t="s">
        <v>35</v>
      </c>
      <c r="AX508" s="14" t="s">
        <v>86</v>
      </c>
      <c r="AY508" s="188" t="s">
        <v>150</v>
      </c>
    </row>
    <row r="509" spans="1:65" s="2" customFormat="1" ht="21.75" customHeight="1">
      <c r="A509" s="34"/>
      <c r="B509" s="163"/>
      <c r="C509" s="164" t="s">
        <v>619</v>
      </c>
      <c r="D509" s="164" t="s">
        <v>153</v>
      </c>
      <c r="E509" s="165" t="s">
        <v>620</v>
      </c>
      <c r="F509" s="166" t="s">
        <v>621</v>
      </c>
      <c r="G509" s="167" t="s">
        <v>202</v>
      </c>
      <c r="H509" s="168">
        <v>0.66</v>
      </c>
      <c r="I509" s="169"/>
      <c r="J509" s="170">
        <f>ROUND(I509*H509,2)</f>
        <v>0</v>
      </c>
      <c r="K509" s="171"/>
      <c r="L509" s="35"/>
      <c r="M509" s="172" t="s">
        <v>1</v>
      </c>
      <c r="N509" s="173" t="s">
        <v>44</v>
      </c>
      <c r="O509" s="60"/>
      <c r="P509" s="174">
        <f>O509*H509</f>
        <v>0</v>
      </c>
      <c r="Q509" s="174">
        <v>1.08E-3</v>
      </c>
      <c r="R509" s="174">
        <f>Q509*H509</f>
        <v>7.1280000000000009E-4</v>
      </c>
      <c r="S509" s="174">
        <v>5.2999999999999999E-2</v>
      </c>
      <c r="T509" s="175">
        <f>S509*H509</f>
        <v>3.4979999999999997E-2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76" t="s">
        <v>157</v>
      </c>
      <c r="AT509" s="176" t="s">
        <v>153</v>
      </c>
      <c r="AU509" s="176" t="s">
        <v>158</v>
      </c>
      <c r="AY509" s="18" t="s">
        <v>150</v>
      </c>
      <c r="BE509" s="177">
        <f>IF(N509="základní",J509,0)</f>
        <v>0</v>
      </c>
      <c r="BF509" s="177">
        <f>IF(N509="snížená",J509,0)</f>
        <v>0</v>
      </c>
      <c r="BG509" s="177">
        <f>IF(N509="zákl. přenesená",J509,0)</f>
        <v>0</v>
      </c>
      <c r="BH509" s="177">
        <f>IF(N509="sníž. přenesená",J509,0)</f>
        <v>0</v>
      </c>
      <c r="BI509" s="177">
        <f>IF(N509="nulová",J509,0)</f>
        <v>0</v>
      </c>
      <c r="BJ509" s="18" t="s">
        <v>158</v>
      </c>
      <c r="BK509" s="177">
        <f>ROUND(I509*H509,2)</f>
        <v>0</v>
      </c>
      <c r="BL509" s="18" t="s">
        <v>157</v>
      </c>
      <c r="BM509" s="176" t="s">
        <v>622</v>
      </c>
    </row>
    <row r="510" spans="1:65" s="13" customFormat="1">
      <c r="B510" s="178"/>
      <c r="D510" s="179" t="s">
        <v>160</v>
      </c>
      <c r="E510" s="180" t="s">
        <v>1</v>
      </c>
      <c r="F510" s="181" t="s">
        <v>623</v>
      </c>
      <c r="H510" s="182">
        <v>0.66</v>
      </c>
      <c r="I510" s="183"/>
      <c r="L510" s="178"/>
      <c r="M510" s="184"/>
      <c r="N510" s="185"/>
      <c r="O510" s="185"/>
      <c r="P510" s="185"/>
      <c r="Q510" s="185"/>
      <c r="R510" s="185"/>
      <c r="S510" s="185"/>
      <c r="T510" s="186"/>
      <c r="AT510" s="180" t="s">
        <v>160</v>
      </c>
      <c r="AU510" s="180" t="s">
        <v>158</v>
      </c>
      <c r="AV510" s="13" t="s">
        <v>158</v>
      </c>
      <c r="AW510" s="13" t="s">
        <v>35</v>
      </c>
      <c r="AX510" s="13" t="s">
        <v>86</v>
      </c>
      <c r="AY510" s="180" t="s">
        <v>150</v>
      </c>
    </row>
    <row r="511" spans="1:65" s="2" customFormat="1" ht="33" customHeight="1">
      <c r="A511" s="34"/>
      <c r="B511" s="163"/>
      <c r="C511" s="164" t="s">
        <v>624</v>
      </c>
      <c r="D511" s="164" t="s">
        <v>153</v>
      </c>
      <c r="E511" s="165" t="s">
        <v>625</v>
      </c>
      <c r="F511" s="166" t="s">
        <v>626</v>
      </c>
      <c r="G511" s="167" t="s">
        <v>196</v>
      </c>
      <c r="H511" s="168">
        <v>50.05</v>
      </c>
      <c r="I511" s="169"/>
      <c r="J511" s="170">
        <f>ROUND(I511*H511,2)</f>
        <v>0</v>
      </c>
      <c r="K511" s="171"/>
      <c r="L511" s="35"/>
      <c r="M511" s="172" t="s">
        <v>1</v>
      </c>
      <c r="N511" s="173" t="s">
        <v>44</v>
      </c>
      <c r="O511" s="60"/>
      <c r="P511" s="174">
        <f>O511*H511</f>
        <v>0</v>
      </c>
      <c r="Q511" s="174">
        <v>0</v>
      </c>
      <c r="R511" s="174">
        <f>Q511*H511</f>
        <v>0</v>
      </c>
      <c r="S511" s="174">
        <v>4.0000000000000001E-3</v>
      </c>
      <c r="T511" s="175">
        <f>S511*H511</f>
        <v>0.20019999999999999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76" t="s">
        <v>157</v>
      </c>
      <c r="AT511" s="176" t="s">
        <v>153</v>
      </c>
      <c r="AU511" s="176" t="s">
        <v>158</v>
      </c>
      <c r="AY511" s="18" t="s">
        <v>150</v>
      </c>
      <c r="BE511" s="177">
        <f>IF(N511="základní",J511,0)</f>
        <v>0</v>
      </c>
      <c r="BF511" s="177">
        <f>IF(N511="snížená",J511,0)</f>
        <v>0</v>
      </c>
      <c r="BG511" s="177">
        <f>IF(N511="zákl. přenesená",J511,0)</f>
        <v>0</v>
      </c>
      <c r="BH511" s="177">
        <f>IF(N511="sníž. přenesená",J511,0)</f>
        <v>0</v>
      </c>
      <c r="BI511" s="177">
        <f>IF(N511="nulová",J511,0)</f>
        <v>0</v>
      </c>
      <c r="BJ511" s="18" t="s">
        <v>158</v>
      </c>
      <c r="BK511" s="177">
        <f>ROUND(I511*H511,2)</f>
        <v>0</v>
      </c>
      <c r="BL511" s="18" t="s">
        <v>157</v>
      </c>
      <c r="BM511" s="176" t="s">
        <v>627</v>
      </c>
    </row>
    <row r="512" spans="1:65" s="13" customFormat="1">
      <c r="B512" s="178"/>
      <c r="D512" s="179" t="s">
        <v>160</v>
      </c>
      <c r="E512" s="180" t="s">
        <v>1</v>
      </c>
      <c r="F512" s="181" t="s">
        <v>628</v>
      </c>
      <c r="H512" s="182">
        <v>50.05</v>
      </c>
      <c r="I512" s="183"/>
      <c r="L512" s="178"/>
      <c r="M512" s="184"/>
      <c r="N512" s="185"/>
      <c r="O512" s="185"/>
      <c r="P512" s="185"/>
      <c r="Q512" s="185"/>
      <c r="R512" s="185"/>
      <c r="S512" s="185"/>
      <c r="T512" s="186"/>
      <c r="AT512" s="180" t="s">
        <v>160</v>
      </c>
      <c r="AU512" s="180" t="s">
        <v>158</v>
      </c>
      <c r="AV512" s="13" t="s">
        <v>158</v>
      </c>
      <c r="AW512" s="13" t="s">
        <v>35</v>
      </c>
      <c r="AX512" s="13" t="s">
        <v>86</v>
      </c>
      <c r="AY512" s="180" t="s">
        <v>150</v>
      </c>
    </row>
    <row r="513" spans="1:65" s="2" customFormat="1" ht="33" customHeight="1">
      <c r="A513" s="34"/>
      <c r="B513" s="163"/>
      <c r="C513" s="164" t="s">
        <v>629</v>
      </c>
      <c r="D513" s="164" t="s">
        <v>153</v>
      </c>
      <c r="E513" s="165" t="s">
        <v>630</v>
      </c>
      <c r="F513" s="166" t="s">
        <v>631</v>
      </c>
      <c r="G513" s="167" t="s">
        <v>196</v>
      </c>
      <c r="H513" s="168">
        <v>78.48</v>
      </c>
      <c r="I513" s="169"/>
      <c r="J513" s="170">
        <f>ROUND(I513*H513,2)</f>
        <v>0</v>
      </c>
      <c r="K513" s="171"/>
      <c r="L513" s="35"/>
      <c r="M513" s="172" t="s">
        <v>1</v>
      </c>
      <c r="N513" s="173" t="s">
        <v>44</v>
      </c>
      <c r="O513" s="60"/>
      <c r="P513" s="174">
        <f>O513*H513</f>
        <v>0</v>
      </c>
      <c r="Q513" s="174">
        <v>0</v>
      </c>
      <c r="R513" s="174">
        <f>Q513*H513</f>
        <v>0</v>
      </c>
      <c r="S513" s="174">
        <v>0.05</v>
      </c>
      <c r="T513" s="175">
        <f>S513*H513</f>
        <v>3.9240000000000004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76" t="s">
        <v>157</v>
      </c>
      <c r="AT513" s="176" t="s">
        <v>153</v>
      </c>
      <c r="AU513" s="176" t="s">
        <v>158</v>
      </c>
      <c r="AY513" s="18" t="s">
        <v>150</v>
      </c>
      <c r="BE513" s="177">
        <f>IF(N513="základní",J513,0)</f>
        <v>0</v>
      </c>
      <c r="BF513" s="177">
        <f>IF(N513="snížená",J513,0)</f>
        <v>0</v>
      </c>
      <c r="BG513" s="177">
        <f>IF(N513="zákl. přenesená",J513,0)</f>
        <v>0</v>
      </c>
      <c r="BH513" s="177">
        <f>IF(N513="sníž. přenesená",J513,0)</f>
        <v>0</v>
      </c>
      <c r="BI513" s="177">
        <f>IF(N513="nulová",J513,0)</f>
        <v>0</v>
      </c>
      <c r="BJ513" s="18" t="s">
        <v>158</v>
      </c>
      <c r="BK513" s="177">
        <f>ROUND(I513*H513,2)</f>
        <v>0</v>
      </c>
      <c r="BL513" s="18" t="s">
        <v>157</v>
      </c>
      <c r="BM513" s="176" t="s">
        <v>632</v>
      </c>
    </row>
    <row r="514" spans="1:65" s="13" customFormat="1">
      <c r="B514" s="178"/>
      <c r="D514" s="179" t="s">
        <v>160</v>
      </c>
      <c r="E514" s="180" t="s">
        <v>1</v>
      </c>
      <c r="F514" s="181" t="s">
        <v>237</v>
      </c>
      <c r="H514" s="182">
        <v>25.85</v>
      </c>
      <c r="I514" s="183"/>
      <c r="L514" s="178"/>
      <c r="M514" s="184"/>
      <c r="N514" s="185"/>
      <c r="O514" s="185"/>
      <c r="P514" s="185"/>
      <c r="Q514" s="185"/>
      <c r="R514" s="185"/>
      <c r="S514" s="185"/>
      <c r="T514" s="186"/>
      <c r="AT514" s="180" t="s">
        <v>160</v>
      </c>
      <c r="AU514" s="180" t="s">
        <v>158</v>
      </c>
      <c r="AV514" s="13" t="s">
        <v>158</v>
      </c>
      <c r="AW514" s="13" t="s">
        <v>35</v>
      </c>
      <c r="AX514" s="13" t="s">
        <v>78</v>
      </c>
      <c r="AY514" s="180" t="s">
        <v>150</v>
      </c>
    </row>
    <row r="515" spans="1:65" s="13" customFormat="1">
      <c r="B515" s="178"/>
      <c r="D515" s="179" t="s">
        <v>160</v>
      </c>
      <c r="E515" s="180" t="s">
        <v>1</v>
      </c>
      <c r="F515" s="181" t="s">
        <v>238</v>
      </c>
      <c r="H515" s="182">
        <v>23</v>
      </c>
      <c r="I515" s="183"/>
      <c r="L515" s="178"/>
      <c r="M515" s="184"/>
      <c r="N515" s="185"/>
      <c r="O515" s="185"/>
      <c r="P515" s="185"/>
      <c r="Q515" s="185"/>
      <c r="R515" s="185"/>
      <c r="S515" s="185"/>
      <c r="T515" s="186"/>
      <c r="AT515" s="180" t="s">
        <v>160</v>
      </c>
      <c r="AU515" s="180" t="s">
        <v>158</v>
      </c>
      <c r="AV515" s="13" t="s">
        <v>158</v>
      </c>
      <c r="AW515" s="13" t="s">
        <v>35</v>
      </c>
      <c r="AX515" s="13" t="s">
        <v>78</v>
      </c>
      <c r="AY515" s="180" t="s">
        <v>150</v>
      </c>
    </row>
    <row r="516" spans="1:65" s="13" customFormat="1">
      <c r="B516" s="178"/>
      <c r="D516" s="179" t="s">
        <v>160</v>
      </c>
      <c r="E516" s="180" t="s">
        <v>1</v>
      </c>
      <c r="F516" s="181" t="s">
        <v>239</v>
      </c>
      <c r="H516" s="182">
        <v>29.63</v>
      </c>
      <c r="I516" s="183"/>
      <c r="L516" s="178"/>
      <c r="M516" s="184"/>
      <c r="N516" s="185"/>
      <c r="O516" s="185"/>
      <c r="P516" s="185"/>
      <c r="Q516" s="185"/>
      <c r="R516" s="185"/>
      <c r="S516" s="185"/>
      <c r="T516" s="186"/>
      <c r="AT516" s="180" t="s">
        <v>160</v>
      </c>
      <c r="AU516" s="180" t="s">
        <v>158</v>
      </c>
      <c r="AV516" s="13" t="s">
        <v>158</v>
      </c>
      <c r="AW516" s="13" t="s">
        <v>35</v>
      </c>
      <c r="AX516" s="13" t="s">
        <v>78</v>
      </c>
      <c r="AY516" s="180" t="s">
        <v>150</v>
      </c>
    </row>
    <row r="517" spans="1:65" s="14" customFormat="1">
      <c r="B517" s="187"/>
      <c r="D517" s="179" t="s">
        <v>160</v>
      </c>
      <c r="E517" s="188" t="s">
        <v>1</v>
      </c>
      <c r="F517" s="189" t="s">
        <v>174</v>
      </c>
      <c r="H517" s="190">
        <v>78.48</v>
      </c>
      <c r="I517" s="191"/>
      <c r="L517" s="187"/>
      <c r="M517" s="192"/>
      <c r="N517" s="193"/>
      <c r="O517" s="193"/>
      <c r="P517" s="193"/>
      <c r="Q517" s="193"/>
      <c r="R517" s="193"/>
      <c r="S517" s="193"/>
      <c r="T517" s="194"/>
      <c r="AT517" s="188" t="s">
        <v>160</v>
      </c>
      <c r="AU517" s="188" t="s">
        <v>158</v>
      </c>
      <c r="AV517" s="14" t="s">
        <v>157</v>
      </c>
      <c r="AW517" s="14" t="s">
        <v>35</v>
      </c>
      <c r="AX517" s="14" t="s">
        <v>86</v>
      </c>
      <c r="AY517" s="188" t="s">
        <v>150</v>
      </c>
    </row>
    <row r="518" spans="1:65" s="2" customFormat="1" ht="21.75" customHeight="1">
      <c r="A518" s="34"/>
      <c r="B518" s="163"/>
      <c r="C518" s="164" t="s">
        <v>633</v>
      </c>
      <c r="D518" s="164" t="s">
        <v>153</v>
      </c>
      <c r="E518" s="165" t="s">
        <v>634</v>
      </c>
      <c r="F518" s="166" t="s">
        <v>635</v>
      </c>
      <c r="G518" s="167" t="s">
        <v>196</v>
      </c>
      <c r="H518" s="168">
        <v>426.78899999999999</v>
      </c>
      <c r="I518" s="169"/>
      <c r="J518" s="170">
        <f>ROUND(I518*H518,2)</f>
        <v>0</v>
      </c>
      <c r="K518" s="171"/>
      <c r="L518" s="35"/>
      <c r="M518" s="172" t="s">
        <v>1</v>
      </c>
      <c r="N518" s="173" t="s">
        <v>44</v>
      </c>
      <c r="O518" s="60"/>
      <c r="P518" s="174">
        <f>O518*H518</f>
        <v>0</v>
      </c>
      <c r="Q518" s="174">
        <v>0</v>
      </c>
      <c r="R518" s="174">
        <f>Q518*H518</f>
        <v>0</v>
      </c>
      <c r="S518" s="174">
        <v>0.01</v>
      </c>
      <c r="T518" s="175">
        <f>S518*H518</f>
        <v>4.2678899999999995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76" t="s">
        <v>157</v>
      </c>
      <c r="AT518" s="176" t="s">
        <v>153</v>
      </c>
      <c r="AU518" s="176" t="s">
        <v>158</v>
      </c>
      <c r="AY518" s="18" t="s">
        <v>150</v>
      </c>
      <c r="BE518" s="177">
        <f>IF(N518="základní",J518,0)</f>
        <v>0</v>
      </c>
      <c r="BF518" s="177">
        <f>IF(N518="snížená",J518,0)</f>
        <v>0</v>
      </c>
      <c r="BG518" s="177">
        <f>IF(N518="zákl. přenesená",J518,0)</f>
        <v>0</v>
      </c>
      <c r="BH518" s="177">
        <f>IF(N518="sníž. přenesená",J518,0)</f>
        <v>0</v>
      </c>
      <c r="BI518" s="177">
        <f>IF(N518="nulová",J518,0)</f>
        <v>0</v>
      </c>
      <c r="BJ518" s="18" t="s">
        <v>158</v>
      </c>
      <c r="BK518" s="177">
        <f>ROUND(I518*H518,2)</f>
        <v>0</v>
      </c>
      <c r="BL518" s="18" t="s">
        <v>157</v>
      </c>
      <c r="BM518" s="176" t="s">
        <v>636</v>
      </c>
    </row>
    <row r="519" spans="1:65" s="13" customFormat="1">
      <c r="B519" s="178"/>
      <c r="D519" s="179" t="s">
        <v>160</v>
      </c>
      <c r="E519" s="180" t="s">
        <v>1</v>
      </c>
      <c r="F519" s="181" t="s">
        <v>637</v>
      </c>
      <c r="H519" s="182">
        <v>426.78899999999999</v>
      </c>
      <c r="I519" s="183"/>
      <c r="L519" s="178"/>
      <c r="M519" s="184"/>
      <c r="N519" s="185"/>
      <c r="O519" s="185"/>
      <c r="P519" s="185"/>
      <c r="Q519" s="185"/>
      <c r="R519" s="185"/>
      <c r="S519" s="185"/>
      <c r="T519" s="186"/>
      <c r="AT519" s="180" t="s">
        <v>160</v>
      </c>
      <c r="AU519" s="180" t="s">
        <v>158</v>
      </c>
      <c r="AV519" s="13" t="s">
        <v>158</v>
      </c>
      <c r="AW519" s="13" t="s">
        <v>35</v>
      </c>
      <c r="AX519" s="13" t="s">
        <v>86</v>
      </c>
      <c r="AY519" s="180" t="s">
        <v>150</v>
      </c>
    </row>
    <row r="520" spans="1:65" s="2" customFormat="1" ht="21.75" customHeight="1">
      <c r="A520" s="34"/>
      <c r="B520" s="163"/>
      <c r="C520" s="164" t="s">
        <v>638</v>
      </c>
      <c r="D520" s="164" t="s">
        <v>153</v>
      </c>
      <c r="E520" s="165" t="s">
        <v>639</v>
      </c>
      <c r="F520" s="166" t="s">
        <v>640</v>
      </c>
      <c r="G520" s="167" t="s">
        <v>196</v>
      </c>
      <c r="H520" s="168">
        <v>22.754999999999999</v>
      </c>
      <c r="I520" s="169"/>
      <c r="J520" s="170">
        <f>ROUND(I520*H520,2)</f>
        <v>0</v>
      </c>
      <c r="K520" s="171"/>
      <c r="L520" s="35"/>
      <c r="M520" s="172" t="s">
        <v>1</v>
      </c>
      <c r="N520" s="173" t="s">
        <v>44</v>
      </c>
      <c r="O520" s="60"/>
      <c r="P520" s="174">
        <f>O520*H520</f>
        <v>0</v>
      </c>
      <c r="Q520" s="174">
        <v>0</v>
      </c>
      <c r="R520" s="174">
        <f>Q520*H520</f>
        <v>0</v>
      </c>
      <c r="S520" s="174">
        <v>4.5999999999999999E-2</v>
      </c>
      <c r="T520" s="175">
        <f>S520*H520</f>
        <v>1.0467299999999999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76" t="s">
        <v>157</v>
      </c>
      <c r="AT520" s="176" t="s">
        <v>153</v>
      </c>
      <c r="AU520" s="176" t="s">
        <v>158</v>
      </c>
      <c r="AY520" s="18" t="s">
        <v>150</v>
      </c>
      <c r="BE520" s="177">
        <f>IF(N520="základní",J520,0)</f>
        <v>0</v>
      </c>
      <c r="BF520" s="177">
        <f>IF(N520="snížená",J520,0)</f>
        <v>0</v>
      </c>
      <c r="BG520" s="177">
        <f>IF(N520="zákl. přenesená",J520,0)</f>
        <v>0</v>
      </c>
      <c r="BH520" s="177">
        <f>IF(N520="sníž. přenesená",J520,0)</f>
        <v>0</v>
      </c>
      <c r="BI520" s="177">
        <f>IF(N520="nulová",J520,0)</f>
        <v>0</v>
      </c>
      <c r="BJ520" s="18" t="s">
        <v>158</v>
      </c>
      <c r="BK520" s="177">
        <f>ROUND(I520*H520,2)</f>
        <v>0</v>
      </c>
      <c r="BL520" s="18" t="s">
        <v>157</v>
      </c>
      <c r="BM520" s="176" t="s">
        <v>641</v>
      </c>
    </row>
    <row r="521" spans="1:65" s="15" customFormat="1">
      <c r="B521" s="195"/>
      <c r="D521" s="179" t="s">
        <v>160</v>
      </c>
      <c r="E521" s="196" t="s">
        <v>1</v>
      </c>
      <c r="F521" s="197" t="s">
        <v>642</v>
      </c>
      <c r="H521" s="196" t="s">
        <v>1</v>
      </c>
      <c r="I521" s="198"/>
      <c r="L521" s="195"/>
      <c r="M521" s="199"/>
      <c r="N521" s="200"/>
      <c r="O521" s="200"/>
      <c r="P521" s="200"/>
      <c r="Q521" s="200"/>
      <c r="R521" s="200"/>
      <c r="S521" s="200"/>
      <c r="T521" s="201"/>
      <c r="AT521" s="196" t="s">
        <v>160</v>
      </c>
      <c r="AU521" s="196" t="s">
        <v>158</v>
      </c>
      <c r="AV521" s="15" t="s">
        <v>86</v>
      </c>
      <c r="AW521" s="15" t="s">
        <v>35</v>
      </c>
      <c r="AX521" s="15" t="s">
        <v>78</v>
      </c>
      <c r="AY521" s="196" t="s">
        <v>150</v>
      </c>
    </row>
    <row r="522" spans="1:65" s="13" customFormat="1">
      <c r="B522" s="178"/>
      <c r="D522" s="179" t="s">
        <v>160</v>
      </c>
      <c r="E522" s="180" t="s">
        <v>1</v>
      </c>
      <c r="F522" s="181" t="s">
        <v>347</v>
      </c>
      <c r="H522" s="182">
        <v>27.49</v>
      </c>
      <c r="I522" s="183"/>
      <c r="L522" s="178"/>
      <c r="M522" s="184"/>
      <c r="N522" s="185"/>
      <c r="O522" s="185"/>
      <c r="P522" s="185"/>
      <c r="Q522" s="185"/>
      <c r="R522" s="185"/>
      <c r="S522" s="185"/>
      <c r="T522" s="186"/>
      <c r="AT522" s="180" t="s">
        <v>160</v>
      </c>
      <c r="AU522" s="180" t="s">
        <v>158</v>
      </c>
      <c r="AV522" s="13" t="s">
        <v>158</v>
      </c>
      <c r="AW522" s="13" t="s">
        <v>35</v>
      </c>
      <c r="AX522" s="13" t="s">
        <v>78</v>
      </c>
      <c r="AY522" s="180" t="s">
        <v>150</v>
      </c>
    </row>
    <row r="523" spans="1:65" s="13" customFormat="1">
      <c r="B523" s="178"/>
      <c r="D523" s="179" t="s">
        <v>160</v>
      </c>
      <c r="E523" s="180" t="s">
        <v>1</v>
      </c>
      <c r="F523" s="181" t="s">
        <v>348</v>
      </c>
      <c r="H523" s="182">
        <v>-2.5630000000000002</v>
      </c>
      <c r="I523" s="183"/>
      <c r="L523" s="178"/>
      <c r="M523" s="184"/>
      <c r="N523" s="185"/>
      <c r="O523" s="185"/>
      <c r="P523" s="185"/>
      <c r="Q523" s="185"/>
      <c r="R523" s="185"/>
      <c r="S523" s="185"/>
      <c r="T523" s="186"/>
      <c r="AT523" s="180" t="s">
        <v>160</v>
      </c>
      <c r="AU523" s="180" t="s">
        <v>158</v>
      </c>
      <c r="AV523" s="13" t="s">
        <v>158</v>
      </c>
      <c r="AW523" s="13" t="s">
        <v>35</v>
      </c>
      <c r="AX523" s="13" t="s">
        <v>78</v>
      </c>
      <c r="AY523" s="180" t="s">
        <v>150</v>
      </c>
    </row>
    <row r="524" spans="1:65" s="13" customFormat="1">
      <c r="B524" s="178"/>
      <c r="D524" s="179" t="s">
        <v>160</v>
      </c>
      <c r="E524" s="180" t="s">
        <v>1</v>
      </c>
      <c r="F524" s="181" t="s">
        <v>349</v>
      </c>
      <c r="H524" s="182">
        <v>-4.29</v>
      </c>
      <c r="I524" s="183"/>
      <c r="L524" s="178"/>
      <c r="M524" s="184"/>
      <c r="N524" s="185"/>
      <c r="O524" s="185"/>
      <c r="P524" s="185"/>
      <c r="Q524" s="185"/>
      <c r="R524" s="185"/>
      <c r="S524" s="185"/>
      <c r="T524" s="186"/>
      <c r="AT524" s="180" t="s">
        <v>160</v>
      </c>
      <c r="AU524" s="180" t="s">
        <v>158</v>
      </c>
      <c r="AV524" s="13" t="s">
        <v>158</v>
      </c>
      <c r="AW524" s="13" t="s">
        <v>35</v>
      </c>
      <c r="AX524" s="13" t="s">
        <v>78</v>
      </c>
      <c r="AY524" s="180" t="s">
        <v>150</v>
      </c>
    </row>
    <row r="525" spans="1:65" s="13" customFormat="1">
      <c r="B525" s="178"/>
      <c r="D525" s="179" t="s">
        <v>160</v>
      </c>
      <c r="E525" s="180" t="s">
        <v>1</v>
      </c>
      <c r="F525" s="181" t="s">
        <v>643</v>
      </c>
      <c r="H525" s="182">
        <v>-2.1059999999999999</v>
      </c>
      <c r="I525" s="183"/>
      <c r="L525" s="178"/>
      <c r="M525" s="184"/>
      <c r="N525" s="185"/>
      <c r="O525" s="185"/>
      <c r="P525" s="185"/>
      <c r="Q525" s="185"/>
      <c r="R525" s="185"/>
      <c r="S525" s="185"/>
      <c r="T525" s="186"/>
      <c r="AT525" s="180" t="s">
        <v>160</v>
      </c>
      <c r="AU525" s="180" t="s">
        <v>158</v>
      </c>
      <c r="AV525" s="13" t="s">
        <v>158</v>
      </c>
      <c r="AW525" s="13" t="s">
        <v>35</v>
      </c>
      <c r="AX525" s="13" t="s">
        <v>78</v>
      </c>
      <c r="AY525" s="180" t="s">
        <v>150</v>
      </c>
    </row>
    <row r="526" spans="1:65" s="16" customFormat="1">
      <c r="B526" s="202"/>
      <c r="D526" s="179" t="s">
        <v>160</v>
      </c>
      <c r="E526" s="203" t="s">
        <v>1</v>
      </c>
      <c r="F526" s="204" t="s">
        <v>287</v>
      </c>
      <c r="H526" s="205">
        <v>18.530999999999999</v>
      </c>
      <c r="I526" s="206"/>
      <c r="L526" s="202"/>
      <c r="M526" s="207"/>
      <c r="N526" s="208"/>
      <c r="O526" s="208"/>
      <c r="P526" s="208"/>
      <c r="Q526" s="208"/>
      <c r="R526" s="208"/>
      <c r="S526" s="208"/>
      <c r="T526" s="209"/>
      <c r="AT526" s="203" t="s">
        <v>160</v>
      </c>
      <c r="AU526" s="203" t="s">
        <v>158</v>
      </c>
      <c r="AV526" s="16" t="s">
        <v>151</v>
      </c>
      <c r="AW526" s="16" t="s">
        <v>35</v>
      </c>
      <c r="AX526" s="16" t="s">
        <v>78</v>
      </c>
      <c r="AY526" s="203" t="s">
        <v>150</v>
      </c>
    </row>
    <row r="527" spans="1:65" s="15" customFormat="1">
      <c r="B527" s="195"/>
      <c r="D527" s="179" t="s">
        <v>160</v>
      </c>
      <c r="E527" s="196" t="s">
        <v>1</v>
      </c>
      <c r="F527" s="197" t="s">
        <v>644</v>
      </c>
      <c r="H527" s="196" t="s">
        <v>1</v>
      </c>
      <c r="I527" s="198"/>
      <c r="L527" s="195"/>
      <c r="M527" s="199"/>
      <c r="N527" s="200"/>
      <c r="O527" s="200"/>
      <c r="P527" s="200"/>
      <c r="Q527" s="200"/>
      <c r="R527" s="200"/>
      <c r="S527" s="200"/>
      <c r="T527" s="201"/>
      <c r="AT527" s="196" t="s">
        <v>160</v>
      </c>
      <c r="AU527" s="196" t="s">
        <v>158</v>
      </c>
      <c r="AV527" s="15" t="s">
        <v>86</v>
      </c>
      <c r="AW527" s="15" t="s">
        <v>35</v>
      </c>
      <c r="AX527" s="15" t="s">
        <v>78</v>
      </c>
      <c r="AY527" s="196" t="s">
        <v>150</v>
      </c>
    </row>
    <row r="528" spans="1:65" s="13" customFormat="1">
      <c r="B528" s="178"/>
      <c r="D528" s="179" t="s">
        <v>160</v>
      </c>
      <c r="E528" s="180" t="s">
        <v>1</v>
      </c>
      <c r="F528" s="181" t="s">
        <v>645</v>
      </c>
      <c r="H528" s="182">
        <v>1.68</v>
      </c>
      <c r="I528" s="183"/>
      <c r="L528" s="178"/>
      <c r="M528" s="184"/>
      <c r="N528" s="185"/>
      <c r="O528" s="185"/>
      <c r="P528" s="185"/>
      <c r="Q528" s="185"/>
      <c r="R528" s="185"/>
      <c r="S528" s="185"/>
      <c r="T528" s="186"/>
      <c r="AT528" s="180" t="s">
        <v>160</v>
      </c>
      <c r="AU528" s="180" t="s">
        <v>158</v>
      </c>
      <c r="AV528" s="13" t="s">
        <v>158</v>
      </c>
      <c r="AW528" s="13" t="s">
        <v>35</v>
      </c>
      <c r="AX528" s="13" t="s">
        <v>78</v>
      </c>
      <c r="AY528" s="180" t="s">
        <v>150</v>
      </c>
    </row>
    <row r="529" spans="1:65" s="16" customFormat="1">
      <c r="B529" s="202"/>
      <c r="D529" s="179" t="s">
        <v>160</v>
      </c>
      <c r="E529" s="203" t="s">
        <v>1</v>
      </c>
      <c r="F529" s="204" t="s">
        <v>287</v>
      </c>
      <c r="H529" s="205">
        <v>1.68</v>
      </c>
      <c r="I529" s="206"/>
      <c r="L529" s="202"/>
      <c r="M529" s="207"/>
      <c r="N529" s="208"/>
      <c r="O529" s="208"/>
      <c r="P529" s="208"/>
      <c r="Q529" s="208"/>
      <c r="R529" s="208"/>
      <c r="S529" s="208"/>
      <c r="T529" s="209"/>
      <c r="AT529" s="203" t="s">
        <v>160</v>
      </c>
      <c r="AU529" s="203" t="s">
        <v>158</v>
      </c>
      <c r="AV529" s="16" t="s">
        <v>151</v>
      </c>
      <c r="AW529" s="16" t="s">
        <v>35</v>
      </c>
      <c r="AX529" s="16" t="s">
        <v>78</v>
      </c>
      <c r="AY529" s="203" t="s">
        <v>150</v>
      </c>
    </row>
    <row r="530" spans="1:65" s="13" customFormat="1">
      <c r="B530" s="178"/>
      <c r="D530" s="179" t="s">
        <v>160</v>
      </c>
      <c r="E530" s="180" t="s">
        <v>1</v>
      </c>
      <c r="F530" s="181" t="s">
        <v>646</v>
      </c>
      <c r="H530" s="182">
        <v>2.544</v>
      </c>
      <c r="I530" s="183"/>
      <c r="L530" s="178"/>
      <c r="M530" s="184"/>
      <c r="N530" s="185"/>
      <c r="O530" s="185"/>
      <c r="P530" s="185"/>
      <c r="Q530" s="185"/>
      <c r="R530" s="185"/>
      <c r="S530" s="185"/>
      <c r="T530" s="186"/>
      <c r="AT530" s="180" t="s">
        <v>160</v>
      </c>
      <c r="AU530" s="180" t="s">
        <v>158</v>
      </c>
      <c r="AV530" s="13" t="s">
        <v>158</v>
      </c>
      <c r="AW530" s="13" t="s">
        <v>35</v>
      </c>
      <c r="AX530" s="13" t="s">
        <v>78</v>
      </c>
      <c r="AY530" s="180" t="s">
        <v>150</v>
      </c>
    </row>
    <row r="531" spans="1:65" s="14" customFormat="1">
      <c r="B531" s="187"/>
      <c r="D531" s="179" t="s">
        <v>160</v>
      </c>
      <c r="E531" s="188" t="s">
        <v>1</v>
      </c>
      <c r="F531" s="189" t="s">
        <v>174</v>
      </c>
      <c r="H531" s="190">
        <v>22.754999999999999</v>
      </c>
      <c r="I531" s="191"/>
      <c r="L531" s="187"/>
      <c r="M531" s="192"/>
      <c r="N531" s="193"/>
      <c r="O531" s="193"/>
      <c r="P531" s="193"/>
      <c r="Q531" s="193"/>
      <c r="R531" s="193"/>
      <c r="S531" s="193"/>
      <c r="T531" s="194"/>
      <c r="AT531" s="188" t="s">
        <v>160</v>
      </c>
      <c r="AU531" s="188" t="s">
        <v>158</v>
      </c>
      <c r="AV531" s="14" t="s">
        <v>157</v>
      </c>
      <c r="AW531" s="14" t="s">
        <v>35</v>
      </c>
      <c r="AX531" s="14" t="s">
        <v>86</v>
      </c>
      <c r="AY531" s="188" t="s">
        <v>150</v>
      </c>
    </row>
    <row r="532" spans="1:65" s="2" customFormat="1" ht="21.75" customHeight="1">
      <c r="A532" s="34"/>
      <c r="B532" s="163"/>
      <c r="C532" s="164" t="s">
        <v>647</v>
      </c>
      <c r="D532" s="164" t="s">
        <v>153</v>
      </c>
      <c r="E532" s="165" t="s">
        <v>648</v>
      </c>
      <c r="F532" s="166" t="s">
        <v>649</v>
      </c>
      <c r="G532" s="167" t="s">
        <v>196</v>
      </c>
      <c r="H532" s="168">
        <v>2.1059999999999999</v>
      </c>
      <c r="I532" s="169"/>
      <c r="J532" s="170">
        <f>ROUND(I532*H532,2)</f>
        <v>0</v>
      </c>
      <c r="K532" s="171"/>
      <c r="L532" s="35"/>
      <c r="M532" s="172" t="s">
        <v>1</v>
      </c>
      <c r="N532" s="173" t="s">
        <v>44</v>
      </c>
      <c r="O532" s="60"/>
      <c r="P532" s="174">
        <f>O532*H532</f>
        <v>0</v>
      </c>
      <c r="Q532" s="174">
        <v>0</v>
      </c>
      <c r="R532" s="174">
        <f>Q532*H532</f>
        <v>0</v>
      </c>
      <c r="S532" s="174">
        <v>6.8000000000000005E-2</v>
      </c>
      <c r="T532" s="175">
        <f>S532*H532</f>
        <v>0.143208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76" t="s">
        <v>157</v>
      </c>
      <c r="AT532" s="176" t="s">
        <v>153</v>
      </c>
      <c r="AU532" s="176" t="s">
        <v>158</v>
      </c>
      <c r="AY532" s="18" t="s">
        <v>150</v>
      </c>
      <c r="BE532" s="177">
        <f>IF(N532="základní",J532,0)</f>
        <v>0</v>
      </c>
      <c r="BF532" s="177">
        <f>IF(N532="snížená",J532,0)</f>
        <v>0</v>
      </c>
      <c r="BG532" s="177">
        <f>IF(N532="zákl. přenesená",J532,0)</f>
        <v>0</v>
      </c>
      <c r="BH532" s="177">
        <f>IF(N532="sníž. přenesená",J532,0)</f>
        <v>0</v>
      </c>
      <c r="BI532" s="177">
        <f>IF(N532="nulová",J532,0)</f>
        <v>0</v>
      </c>
      <c r="BJ532" s="18" t="s">
        <v>158</v>
      </c>
      <c r="BK532" s="177">
        <f>ROUND(I532*H532,2)</f>
        <v>0</v>
      </c>
      <c r="BL532" s="18" t="s">
        <v>157</v>
      </c>
      <c r="BM532" s="176" t="s">
        <v>650</v>
      </c>
    </row>
    <row r="533" spans="1:65" s="13" customFormat="1">
      <c r="B533" s="178"/>
      <c r="D533" s="179" t="s">
        <v>160</v>
      </c>
      <c r="E533" s="180" t="s">
        <v>1</v>
      </c>
      <c r="F533" s="181" t="s">
        <v>651</v>
      </c>
      <c r="H533" s="182">
        <v>2.1059999999999999</v>
      </c>
      <c r="I533" s="183"/>
      <c r="L533" s="178"/>
      <c r="M533" s="184"/>
      <c r="N533" s="185"/>
      <c r="O533" s="185"/>
      <c r="P533" s="185"/>
      <c r="Q533" s="185"/>
      <c r="R533" s="185"/>
      <c r="S533" s="185"/>
      <c r="T533" s="186"/>
      <c r="AT533" s="180" t="s">
        <v>160</v>
      </c>
      <c r="AU533" s="180" t="s">
        <v>158</v>
      </c>
      <c r="AV533" s="13" t="s">
        <v>158</v>
      </c>
      <c r="AW533" s="13" t="s">
        <v>35</v>
      </c>
      <c r="AX533" s="13" t="s">
        <v>86</v>
      </c>
      <c r="AY533" s="180" t="s">
        <v>150</v>
      </c>
    </row>
    <row r="534" spans="1:65" s="2" customFormat="1" ht="21.75" customHeight="1">
      <c r="A534" s="34"/>
      <c r="B534" s="163"/>
      <c r="C534" s="164" t="s">
        <v>652</v>
      </c>
      <c r="D534" s="164" t="s">
        <v>153</v>
      </c>
      <c r="E534" s="165" t="s">
        <v>653</v>
      </c>
      <c r="F534" s="166" t="s">
        <v>654</v>
      </c>
      <c r="G534" s="167" t="s">
        <v>196</v>
      </c>
      <c r="H534" s="168">
        <v>14.29</v>
      </c>
      <c r="I534" s="169"/>
      <c r="J534" s="170">
        <f>ROUND(I534*H534,2)</f>
        <v>0</v>
      </c>
      <c r="K534" s="171"/>
      <c r="L534" s="35"/>
      <c r="M534" s="172" t="s">
        <v>1</v>
      </c>
      <c r="N534" s="173" t="s">
        <v>44</v>
      </c>
      <c r="O534" s="60"/>
      <c r="P534" s="174">
        <f>O534*H534</f>
        <v>0</v>
      </c>
      <c r="Q534" s="174">
        <v>0</v>
      </c>
      <c r="R534" s="174">
        <f>Q534*H534</f>
        <v>0</v>
      </c>
      <c r="S534" s="174">
        <v>6.8000000000000005E-2</v>
      </c>
      <c r="T534" s="175">
        <f>S534*H534</f>
        <v>0.97172000000000003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76" t="s">
        <v>157</v>
      </c>
      <c r="AT534" s="176" t="s">
        <v>153</v>
      </c>
      <c r="AU534" s="176" t="s">
        <v>158</v>
      </c>
      <c r="AY534" s="18" t="s">
        <v>150</v>
      </c>
      <c r="BE534" s="177">
        <f>IF(N534="základní",J534,0)</f>
        <v>0</v>
      </c>
      <c r="BF534" s="177">
        <f>IF(N534="snížená",J534,0)</f>
        <v>0</v>
      </c>
      <c r="BG534" s="177">
        <f>IF(N534="zákl. přenesená",J534,0)</f>
        <v>0</v>
      </c>
      <c r="BH534" s="177">
        <f>IF(N534="sníž. přenesená",J534,0)</f>
        <v>0</v>
      </c>
      <c r="BI534" s="177">
        <f>IF(N534="nulová",J534,0)</f>
        <v>0</v>
      </c>
      <c r="BJ534" s="18" t="s">
        <v>158</v>
      </c>
      <c r="BK534" s="177">
        <f>ROUND(I534*H534,2)</f>
        <v>0</v>
      </c>
      <c r="BL534" s="18" t="s">
        <v>157</v>
      </c>
      <c r="BM534" s="176" t="s">
        <v>655</v>
      </c>
    </row>
    <row r="535" spans="1:65" s="13" customFormat="1" ht="22.5">
      <c r="B535" s="178"/>
      <c r="D535" s="179" t="s">
        <v>160</v>
      </c>
      <c r="E535" s="180" t="s">
        <v>1</v>
      </c>
      <c r="F535" s="181" t="s">
        <v>656</v>
      </c>
      <c r="H535" s="182">
        <v>11.194000000000001</v>
      </c>
      <c r="I535" s="183"/>
      <c r="L535" s="178"/>
      <c r="M535" s="184"/>
      <c r="N535" s="185"/>
      <c r="O535" s="185"/>
      <c r="P535" s="185"/>
      <c r="Q535" s="185"/>
      <c r="R535" s="185"/>
      <c r="S535" s="185"/>
      <c r="T535" s="186"/>
      <c r="AT535" s="180" t="s">
        <v>160</v>
      </c>
      <c r="AU535" s="180" t="s">
        <v>158</v>
      </c>
      <c r="AV535" s="13" t="s">
        <v>158</v>
      </c>
      <c r="AW535" s="13" t="s">
        <v>35</v>
      </c>
      <c r="AX535" s="13" t="s">
        <v>78</v>
      </c>
      <c r="AY535" s="180" t="s">
        <v>150</v>
      </c>
    </row>
    <row r="536" spans="1:65" s="13" customFormat="1">
      <c r="B536" s="178"/>
      <c r="D536" s="179" t="s">
        <v>160</v>
      </c>
      <c r="E536" s="180" t="s">
        <v>1</v>
      </c>
      <c r="F536" s="181" t="s">
        <v>657</v>
      </c>
      <c r="H536" s="182">
        <v>3.0960000000000001</v>
      </c>
      <c r="I536" s="183"/>
      <c r="L536" s="178"/>
      <c r="M536" s="184"/>
      <c r="N536" s="185"/>
      <c r="O536" s="185"/>
      <c r="P536" s="185"/>
      <c r="Q536" s="185"/>
      <c r="R536" s="185"/>
      <c r="S536" s="185"/>
      <c r="T536" s="186"/>
      <c r="AT536" s="180" t="s">
        <v>160</v>
      </c>
      <c r="AU536" s="180" t="s">
        <v>158</v>
      </c>
      <c r="AV536" s="13" t="s">
        <v>158</v>
      </c>
      <c r="AW536" s="13" t="s">
        <v>35</v>
      </c>
      <c r="AX536" s="13" t="s">
        <v>78</v>
      </c>
      <c r="AY536" s="180" t="s">
        <v>150</v>
      </c>
    </row>
    <row r="537" spans="1:65" s="14" customFormat="1">
      <c r="B537" s="187"/>
      <c r="D537" s="179" t="s">
        <v>160</v>
      </c>
      <c r="E537" s="188" t="s">
        <v>1</v>
      </c>
      <c r="F537" s="189" t="s">
        <v>174</v>
      </c>
      <c r="H537" s="190">
        <v>14.290000000000001</v>
      </c>
      <c r="I537" s="191"/>
      <c r="L537" s="187"/>
      <c r="M537" s="192"/>
      <c r="N537" s="193"/>
      <c r="O537" s="193"/>
      <c r="P537" s="193"/>
      <c r="Q537" s="193"/>
      <c r="R537" s="193"/>
      <c r="S537" s="193"/>
      <c r="T537" s="194"/>
      <c r="AT537" s="188" t="s">
        <v>160</v>
      </c>
      <c r="AU537" s="188" t="s">
        <v>158</v>
      </c>
      <c r="AV537" s="14" t="s">
        <v>157</v>
      </c>
      <c r="AW537" s="14" t="s">
        <v>35</v>
      </c>
      <c r="AX537" s="14" t="s">
        <v>86</v>
      </c>
      <c r="AY537" s="188" t="s">
        <v>150</v>
      </c>
    </row>
    <row r="538" spans="1:65" s="2" customFormat="1" ht="21.75" customHeight="1">
      <c r="A538" s="34"/>
      <c r="B538" s="163"/>
      <c r="C538" s="164" t="s">
        <v>658</v>
      </c>
      <c r="D538" s="164" t="s">
        <v>153</v>
      </c>
      <c r="E538" s="165" t="s">
        <v>659</v>
      </c>
      <c r="F538" s="166" t="s">
        <v>660</v>
      </c>
      <c r="G538" s="167" t="s">
        <v>202</v>
      </c>
      <c r="H538" s="168">
        <v>2.4</v>
      </c>
      <c r="I538" s="169"/>
      <c r="J538" s="170">
        <f>ROUND(I538*H538,2)</f>
        <v>0</v>
      </c>
      <c r="K538" s="171"/>
      <c r="L538" s="35"/>
      <c r="M538" s="172" t="s">
        <v>1</v>
      </c>
      <c r="N538" s="173" t="s">
        <v>44</v>
      </c>
      <c r="O538" s="60"/>
      <c r="P538" s="174">
        <f>O538*H538</f>
        <v>0</v>
      </c>
      <c r="Q538" s="174">
        <v>1.25E-3</v>
      </c>
      <c r="R538" s="174">
        <f>Q538*H538</f>
        <v>3.0000000000000001E-3</v>
      </c>
      <c r="S538" s="174">
        <v>1E-3</v>
      </c>
      <c r="T538" s="175">
        <f>S538*H538</f>
        <v>2.3999999999999998E-3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76" t="s">
        <v>157</v>
      </c>
      <c r="AT538" s="176" t="s">
        <v>153</v>
      </c>
      <c r="AU538" s="176" t="s">
        <v>158</v>
      </c>
      <c r="AY538" s="18" t="s">
        <v>150</v>
      </c>
      <c r="BE538" s="177">
        <f>IF(N538="základní",J538,0)</f>
        <v>0</v>
      </c>
      <c r="BF538" s="177">
        <f>IF(N538="snížená",J538,0)</f>
        <v>0</v>
      </c>
      <c r="BG538" s="177">
        <f>IF(N538="zákl. přenesená",J538,0)</f>
        <v>0</v>
      </c>
      <c r="BH538" s="177">
        <f>IF(N538="sníž. přenesená",J538,0)</f>
        <v>0</v>
      </c>
      <c r="BI538" s="177">
        <f>IF(N538="nulová",J538,0)</f>
        <v>0</v>
      </c>
      <c r="BJ538" s="18" t="s">
        <v>158</v>
      </c>
      <c r="BK538" s="177">
        <f>ROUND(I538*H538,2)</f>
        <v>0</v>
      </c>
      <c r="BL538" s="18" t="s">
        <v>157</v>
      </c>
      <c r="BM538" s="176" t="s">
        <v>661</v>
      </c>
    </row>
    <row r="539" spans="1:65" s="13" customFormat="1">
      <c r="B539" s="178"/>
      <c r="D539" s="179" t="s">
        <v>160</v>
      </c>
      <c r="E539" s="180" t="s">
        <v>1</v>
      </c>
      <c r="F539" s="181" t="s">
        <v>662</v>
      </c>
      <c r="H539" s="182">
        <v>2.4</v>
      </c>
      <c r="I539" s="183"/>
      <c r="L539" s="178"/>
      <c r="M539" s="184"/>
      <c r="N539" s="185"/>
      <c r="O539" s="185"/>
      <c r="P539" s="185"/>
      <c r="Q539" s="185"/>
      <c r="R539" s="185"/>
      <c r="S539" s="185"/>
      <c r="T539" s="186"/>
      <c r="AT539" s="180" t="s">
        <v>160</v>
      </c>
      <c r="AU539" s="180" t="s">
        <v>158</v>
      </c>
      <c r="AV539" s="13" t="s">
        <v>158</v>
      </c>
      <c r="AW539" s="13" t="s">
        <v>35</v>
      </c>
      <c r="AX539" s="13" t="s">
        <v>86</v>
      </c>
      <c r="AY539" s="180" t="s">
        <v>150</v>
      </c>
    </row>
    <row r="540" spans="1:65" s="12" customFormat="1" ht="22.9" customHeight="1">
      <c r="B540" s="150"/>
      <c r="D540" s="151" t="s">
        <v>77</v>
      </c>
      <c r="E540" s="161" t="s">
        <v>663</v>
      </c>
      <c r="F540" s="161" t="s">
        <v>664</v>
      </c>
      <c r="I540" s="153"/>
      <c r="J540" s="162">
        <f>BK540</f>
        <v>0</v>
      </c>
      <c r="L540" s="150"/>
      <c r="M540" s="155"/>
      <c r="N540" s="156"/>
      <c r="O540" s="156"/>
      <c r="P540" s="157">
        <f>SUM(P541:P545)</f>
        <v>0</v>
      </c>
      <c r="Q540" s="156"/>
      <c r="R540" s="157">
        <f>SUM(R541:R545)</f>
        <v>0</v>
      </c>
      <c r="S540" s="156"/>
      <c r="T540" s="158">
        <f>SUM(T541:T545)</f>
        <v>0</v>
      </c>
      <c r="AR540" s="151" t="s">
        <v>86</v>
      </c>
      <c r="AT540" s="159" t="s">
        <v>77</v>
      </c>
      <c r="AU540" s="159" t="s">
        <v>86</v>
      </c>
      <c r="AY540" s="151" t="s">
        <v>150</v>
      </c>
      <c r="BK540" s="160">
        <f>SUM(BK541:BK545)</f>
        <v>0</v>
      </c>
    </row>
    <row r="541" spans="1:65" s="2" customFormat="1" ht="21.75" customHeight="1">
      <c r="A541" s="34"/>
      <c r="B541" s="163"/>
      <c r="C541" s="164" t="s">
        <v>665</v>
      </c>
      <c r="D541" s="164" t="s">
        <v>153</v>
      </c>
      <c r="E541" s="165" t="s">
        <v>666</v>
      </c>
      <c r="F541" s="166" t="s">
        <v>667</v>
      </c>
      <c r="G541" s="167" t="s">
        <v>177</v>
      </c>
      <c r="H541" s="168">
        <v>32.863999999999997</v>
      </c>
      <c r="I541" s="169"/>
      <c r="J541" s="170">
        <f>ROUND(I541*H541,2)</f>
        <v>0</v>
      </c>
      <c r="K541" s="171"/>
      <c r="L541" s="35"/>
      <c r="M541" s="172" t="s">
        <v>1</v>
      </c>
      <c r="N541" s="173" t="s">
        <v>44</v>
      </c>
      <c r="O541" s="60"/>
      <c r="P541" s="174">
        <f>O541*H541</f>
        <v>0</v>
      </c>
      <c r="Q541" s="174">
        <v>0</v>
      </c>
      <c r="R541" s="174">
        <f>Q541*H541</f>
        <v>0</v>
      </c>
      <c r="S541" s="174">
        <v>0</v>
      </c>
      <c r="T541" s="175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76" t="s">
        <v>157</v>
      </c>
      <c r="AT541" s="176" t="s">
        <v>153</v>
      </c>
      <c r="AU541" s="176" t="s">
        <v>158</v>
      </c>
      <c r="AY541" s="18" t="s">
        <v>150</v>
      </c>
      <c r="BE541" s="177">
        <f>IF(N541="základní",J541,0)</f>
        <v>0</v>
      </c>
      <c r="BF541" s="177">
        <f>IF(N541="snížená",J541,0)</f>
        <v>0</v>
      </c>
      <c r="BG541" s="177">
        <f>IF(N541="zákl. přenesená",J541,0)</f>
        <v>0</v>
      </c>
      <c r="BH541" s="177">
        <f>IF(N541="sníž. přenesená",J541,0)</f>
        <v>0</v>
      </c>
      <c r="BI541" s="177">
        <f>IF(N541="nulová",J541,0)</f>
        <v>0</v>
      </c>
      <c r="BJ541" s="18" t="s">
        <v>158</v>
      </c>
      <c r="BK541" s="177">
        <f>ROUND(I541*H541,2)</f>
        <v>0</v>
      </c>
      <c r="BL541" s="18" t="s">
        <v>157</v>
      </c>
      <c r="BM541" s="176" t="s">
        <v>668</v>
      </c>
    </row>
    <row r="542" spans="1:65" s="2" customFormat="1" ht="21.75" customHeight="1">
      <c r="A542" s="34"/>
      <c r="B542" s="163"/>
      <c r="C542" s="164" t="s">
        <v>669</v>
      </c>
      <c r="D542" s="164" t="s">
        <v>153</v>
      </c>
      <c r="E542" s="165" t="s">
        <v>670</v>
      </c>
      <c r="F542" s="166" t="s">
        <v>671</v>
      </c>
      <c r="G542" s="167" t="s">
        <v>177</v>
      </c>
      <c r="H542" s="168">
        <v>32.863999999999997</v>
      </c>
      <c r="I542" s="169"/>
      <c r="J542" s="170">
        <f>ROUND(I542*H542,2)</f>
        <v>0</v>
      </c>
      <c r="K542" s="171"/>
      <c r="L542" s="35"/>
      <c r="M542" s="172" t="s">
        <v>1</v>
      </c>
      <c r="N542" s="173" t="s">
        <v>44</v>
      </c>
      <c r="O542" s="60"/>
      <c r="P542" s="174">
        <f>O542*H542</f>
        <v>0</v>
      </c>
      <c r="Q542" s="174">
        <v>0</v>
      </c>
      <c r="R542" s="174">
        <f>Q542*H542</f>
        <v>0</v>
      </c>
      <c r="S542" s="174">
        <v>0</v>
      </c>
      <c r="T542" s="175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76" t="s">
        <v>157</v>
      </c>
      <c r="AT542" s="176" t="s">
        <v>153</v>
      </c>
      <c r="AU542" s="176" t="s">
        <v>158</v>
      </c>
      <c r="AY542" s="18" t="s">
        <v>150</v>
      </c>
      <c r="BE542" s="177">
        <f>IF(N542="základní",J542,0)</f>
        <v>0</v>
      </c>
      <c r="BF542" s="177">
        <f>IF(N542="snížená",J542,0)</f>
        <v>0</v>
      </c>
      <c r="BG542" s="177">
        <f>IF(N542="zákl. přenesená",J542,0)</f>
        <v>0</v>
      </c>
      <c r="BH542" s="177">
        <f>IF(N542="sníž. přenesená",J542,0)</f>
        <v>0</v>
      </c>
      <c r="BI542" s="177">
        <f>IF(N542="nulová",J542,0)</f>
        <v>0</v>
      </c>
      <c r="BJ542" s="18" t="s">
        <v>158</v>
      </c>
      <c r="BK542" s="177">
        <f>ROUND(I542*H542,2)</f>
        <v>0</v>
      </c>
      <c r="BL542" s="18" t="s">
        <v>157</v>
      </c>
      <c r="BM542" s="176" t="s">
        <v>672</v>
      </c>
    </row>
    <row r="543" spans="1:65" s="2" customFormat="1" ht="21.75" customHeight="1">
      <c r="A543" s="34"/>
      <c r="B543" s="163"/>
      <c r="C543" s="164" t="s">
        <v>673</v>
      </c>
      <c r="D543" s="164" t="s">
        <v>153</v>
      </c>
      <c r="E543" s="165" t="s">
        <v>674</v>
      </c>
      <c r="F543" s="166" t="s">
        <v>675</v>
      </c>
      <c r="G543" s="167" t="s">
        <v>177</v>
      </c>
      <c r="H543" s="168">
        <v>624.41600000000005</v>
      </c>
      <c r="I543" s="169"/>
      <c r="J543" s="170">
        <f>ROUND(I543*H543,2)</f>
        <v>0</v>
      </c>
      <c r="K543" s="171"/>
      <c r="L543" s="35"/>
      <c r="M543" s="172" t="s">
        <v>1</v>
      </c>
      <c r="N543" s="173" t="s">
        <v>44</v>
      </c>
      <c r="O543" s="60"/>
      <c r="P543" s="174">
        <f>O543*H543</f>
        <v>0</v>
      </c>
      <c r="Q543" s="174">
        <v>0</v>
      </c>
      <c r="R543" s="174">
        <f>Q543*H543</f>
        <v>0</v>
      </c>
      <c r="S543" s="174">
        <v>0</v>
      </c>
      <c r="T543" s="175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76" t="s">
        <v>157</v>
      </c>
      <c r="AT543" s="176" t="s">
        <v>153</v>
      </c>
      <c r="AU543" s="176" t="s">
        <v>158</v>
      </c>
      <c r="AY543" s="18" t="s">
        <v>150</v>
      </c>
      <c r="BE543" s="177">
        <f>IF(N543="základní",J543,0)</f>
        <v>0</v>
      </c>
      <c r="BF543" s="177">
        <f>IF(N543="snížená",J543,0)</f>
        <v>0</v>
      </c>
      <c r="BG543" s="177">
        <f>IF(N543="zákl. přenesená",J543,0)</f>
        <v>0</v>
      </c>
      <c r="BH543" s="177">
        <f>IF(N543="sníž. přenesená",J543,0)</f>
        <v>0</v>
      </c>
      <c r="BI543" s="177">
        <f>IF(N543="nulová",J543,0)</f>
        <v>0</v>
      </c>
      <c r="BJ543" s="18" t="s">
        <v>158</v>
      </c>
      <c r="BK543" s="177">
        <f>ROUND(I543*H543,2)</f>
        <v>0</v>
      </c>
      <c r="BL543" s="18" t="s">
        <v>157</v>
      </c>
      <c r="BM543" s="176" t="s">
        <v>676</v>
      </c>
    </row>
    <row r="544" spans="1:65" s="13" customFormat="1">
      <c r="B544" s="178"/>
      <c r="D544" s="179" t="s">
        <v>160</v>
      </c>
      <c r="F544" s="181" t="s">
        <v>677</v>
      </c>
      <c r="H544" s="182">
        <v>624.41600000000005</v>
      </c>
      <c r="I544" s="183"/>
      <c r="L544" s="178"/>
      <c r="M544" s="184"/>
      <c r="N544" s="185"/>
      <c r="O544" s="185"/>
      <c r="P544" s="185"/>
      <c r="Q544" s="185"/>
      <c r="R544" s="185"/>
      <c r="S544" s="185"/>
      <c r="T544" s="186"/>
      <c r="AT544" s="180" t="s">
        <v>160</v>
      </c>
      <c r="AU544" s="180" t="s">
        <v>158</v>
      </c>
      <c r="AV544" s="13" t="s">
        <v>158</v>
      </c>
      <c r="AW544" s="13" t="s">
        <v>3</v>
      </c>
      <c r="AX544" s="13" t="s">
        <v>86</v>
      </c>
      <c r="AY544" s="180" t="s">
        <v>150</v>
      </c>
    </row>
    <row r="545" spans="1:65" s="2" customFormat="1" ht="21.75" customHeight="1">
      <c r="A545" s="34"/>
      <c r="B545" s="163"/>
      <c r="C545" s="164" t="s">
        <v>678</v>
      </c>
      <c r="D545" s="164" t="s">
        <v>153</v>
      </c>
      <c r="E545" s="165" t="s">
        <v>679</v>
      </c>
      <c r="F545" s="166" t="s">
        <v>680</v>
      </c>
      <c r="G545" s="167" t="s">
        <v>177</v>
      </c>
      <c r="H545" s="168">
        <v>32.863999999999997</v>
      </c>
      <c r="I545" s="169"/>
      <c r="J545" s="170">
        <f>ROUND(I545*H545,2)</f>
        <v>0</v>
      </c>
      <c r="K545" s="171"/>
      <c r="L545" s="35"/>
      <c r="M545" s="172" t="s">
        <v>1</v>
      </c>
      <c r="N545" s="173" t="s">
        <v>44</v>
      </c>
      <c r="O545" s="60"/>
      <c r="P545" s="174">
        <f>O545*H545</f>
        <v>0</v>
      </c>
      <c r="Q545" s="174">
        <v>0</v>
      </c>
      <c r="R545" s="174">
        <f>Q545*H545</f>
        <v>0</v>
      </c>
      <c r="S545" s="174">
        <v>0</v>
      </c>
      <c r="T545" s="175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76" t="s">
        <v>157</v>
      </c>
      <c r="AT545" s="176" t="s">
        <v>153</v>
      </c>
      <c r="AU545" s="176" t="s">
        <v>158</v>
      </c>
      <c r="AY545" s="18" t="s">
        <v>150</v>
      </c>
      <c r="BE545" s="177">
        <f>IF(N545="základní",J545,0)</f>
        <v>0</v>
      </c>
      <c r="BF545" s="177">
        <f>IF(N545="snížená",J545,0)</f>
        <v>0</v>
      </c>
      <c r="BG545" s="177">
        <f>IF(N545="zákl. přenesená",J545,0)</f>
        <v>0</v>
      </c>
      <c r="BH545" s="177">
        <f>IF(N545="sníž. přenesená",J545,0)</f>
        <v>0</v>
      </c>
      <c r="BI545" s="177">
        <f>IF(N545="nulová",J545,0)</f>
        <v>0</v>
      </c>
      <c r="BJ545" s="18" t="s">
        <v>158</v>
      </c>
      <c r="BK545" s="177">
        <f>ROUND(I545*H545,2)</f>
        <v>0</v>
      </c>
      <c r="BL545" s="18" t="s">
        <v>157</v>
      </c>
      <c r="BM545" s="176" t="s">
        <v>681</v>
      </c>
    </row>
    <row r="546" spans="1:65" s="12" customFormat="1" ht="22.9" customHeight="1">
      <c r="B546" s="150"/>
      <c r="D546" s="151" t="s">
        <v>77</v>
      </c>
      <c r="E546" s="161" t="s">
        <v>682</v>
      </c>
      <c r="F546" s="161" t="s">
        <v>683</v>
      </c>
      <c r="I546" s="153"/>
      <c r="J546" s="162">
        <f>BK546</f>
        <v>0</v>
      </c>
      <c r="L546" s="150"/>
      <c r="M546" s="155"/>
      <c r="N546" s="156"/>
      <c r="O546" s="156"/>
      <c r="P546" s="157">
        <f>P547</f>
        <v>0</v>
      </c>
      <c r="Q546" s="156"/>
      <c r="R546" s="157">
        <f>R547</f>
        <v>0</v>
      </c>
      <c r="S546" s="156"/>
      <c r="T546" s="158">
        <f>T547</f>
        <v>0</v>
      </c>
      <c r="AR546" s="151" t="s">
        <v>86</v>
      </c>
      <c r="AT546" s="159" t="s">
        <v>77</v>
      </c>
      <c r="AU546" s="159" t="s">
        <v>86</v>
      </c>
      <c r="AY546" s="151" t="s">
        <v>150</v>
      </c>
      <c r="BK546" s="160">
        <f>BK547</f>
        <v>0</v>
      </c>
    </row>
    <row r="547" spans="1:65" s="2" customFormat="1" ht="16.5" customHeight="1">
      <c r="A547" s="34"/>
      <c r="B547" s="163"/>
      <c r="C547" s="164" t="s">
        <v>684</v>
      </c>
      <c r="D547" s="164" t="s">
        <v>153</v>
      </c>
      <c r="E547" s="165" t="s">
        <v>685</v>
      </c>
      <c r="F547" s="166" t="s">
        <v>686</v>
      </c>
      <c r="G547" s="167" t="s">
        <v>177</v>
      </c>
      <c r="H547" s="168">
        <v>18.37</v>
      </c>
      <c r="I547" s="169"/>
      <c r="J547" s="170">
        <f>ROUND(I547*H547,2)</f>
        <v>0</v>
      </c>
      <c r="K547" s="171"/>
      <c r="L547" s="35"/>
      <c r="M547" s="172" t="s">
        <v>1</v>
      </c>
      <c r="N547" s="173" t="s">
        <v>44</v>
      </c>
      <c r="O547" s="60"/>
      <c r="P547" s="174">
        <f>O547*H547</f>
        <v>0</v>
      </c>
      <c r="Q547" s="174">
        <v>0</v>
      </c>
      <c r="R547" s="174">
        <f>Q547*H547</f>
        <v>0</v>
      </c>
      <c r="S547" s="174">
        <v>0</v>
      </c>
      <c r="T547" s="175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76" t="s">
        <v>157</v>
      </c>
      <c r="AT547" s="176" t="s">
        <v>153</v>
      </c>
      <c r="AU547" s="176" t="s">
        <v>158</v>
      </c>
      <c r="AY547" s="18" t="s">
        <v>150</v>
      </c>
      <c r="BE547" s="177">
        <f>IF(N547="základní",J547,0)</f>
        <v>0</v>
      </c>
      <c r="BF547" s="177">
        <f>IF(N547="snížená",J547,0)</f>
        <v>0</v>
      </c>
      <c r="BG547" s="177">
        <f>IF(N547="zákl. přenesená",J547,0)</f>
        <v>0</v>
      </c>
      <c r="BH547" s="177">
        <f>IF(N547="sníž. přenesená",J547,0)</f>
        <v>0</v>
      </c>
      <c r="BI547" s="177">
        <f>IF(N547="nulová",J547,0)</f>
        <v>0</v>
      </c>
      <c r="BJ547" s="18" t="s">
        <v>158</v>
      </c>
      <c r="BK547" s="177">
        <f>ROUND(I547*H547,2)</f>
        <v>0</v>
      </c>
      <c r="BL547" s="18" t="s">
        <v>157</v>
      </c>
      <c r="BM547" s="176" t="s">
        <v>687</v>
      </c>
    </row>
    <row r="548" spans="1:65" s="12" customFormat="1" ht="25.9" customHeight="1">
      <c r="B548" s="150"/>
      <c r="D548" s="151" t="s">
        <v>77</v>
      </c>
      <c r="E548" s="152" t="s">
        <v>688</v>
      </c>
      <c r="F548" s="152" t="s">
        <v>689</v>
      </c>
      <c r="I548" s="153"/>
      <c r="J548" s="154">
        <f>BK548</f>
        <v>0</v>
      </c>
      <c r="L548" s="150"/>
      <c r="M548" s="155"/>
      <c r="N548" s="156"/>
      <c r="O548" s="156"/>
      <c r="P548" s="157">
        <f>P549+P566+P575+P589+P605+P616+P641+P646+P684+P687+P712+P739+P747+P814+P841+P844+P889+P903</f>
        <v>0</v>
      </c>
      <c r="Q548" s="156"/>
      <c r="R548" s="157">
        <f>R549+R566+R575+R589+R605+R616+R641+R646+R684+R687+R712+R739+R747+R814+R841+R844+R889+R903</f>
        <v>13.311913140000001</v>
      </c>
      <c r="S548" s="156"/>
      <c r="T548" s="158">
        <f>T549+T566+T575+T589+T605+T616+T641+T646+T684+T687+T712+T739+T747+T814+T841+T844+T889+T903</f>
        <v>7.737430719999999</v>
      </c>
      <c r="AR548" s="151" t="s">
        <v>158</v>
      </c>
      <c r="AT548" s="159" t="s">
        <v>77</v>
      </c>
      <c r="AU548" s="159" t="s">
        <v>78</v>
      </c>
      <c r="AY548" s="151" t="s">
        <v>150</v>
      </c>
      <c r="BK548" s="160">
        <f>BK549+BK566+BK575+BK589+BK605+BK616+BK641+BK646+BK684+BK687+BK712+BK739+BK747+BK814+BK841+BK844+BK889+BK903</f>
        <v>0</v>
      </c>
    </row>
    <row r="549" spans="1:65" s="12" customFormat="1" ht="22.9" customHeight="1">
      <c r="B549" s="150"/>
      <c r="D549" s="151" t="s">
        <v>77</v>
      </c>
      <c r="E549" s="161" t="s">
        <v>690</v>
      </c>
      <c r="F549" s="161" t="s">
        <v>691</v>
      </c>
      <c r="I549" s="153"/>
      <c r="J549" s="162">
        <f>BK549</f>
        <v>0</v>
      </c>
      <c r="L549" s="150"/>
      <c r="M549" s="155"/>
      <c r="N549" s="156"/>
      <c r="O549" s="156"/>
      <c r="P549" s="157">
        <f>SUM(P550:P565)</f>
        <v>0</v>
      </c>
      <c r="Q549" s="156"/>
      <c r="R549" s="157">
        <f>SUM(R550:R565)</f>
        <v>9.8600150000000011E-2</v>
      </c>
      <c r="S549" s="156"/>
      <c r="T549" s="158">
        <f>SUM(T550:T565)</f>
        <v>0</v>
      </c>
      <c r="AR549" s="151" t="s">
        <v>158</v>
      </c>
      <c r="AT549" s="159" t="s">
        <v>77</v>
      </c>
      <c r="AU549" s="159" t="s">
        <v>86</v>
      </c>
      <c r="AY549" s="151" t="s">
        <v>150</v>
      </c>
      <c r="BK549" s="160">
        <f>SUM(BK550:BK565)</f>
        <v>0</v>
      </c>
    </row>
    <row r="550" spans="1:65" s="2" customFormat="1" ht="16.5" customHeight="1">
      <c r="A550" s="34"/>
      <c r="B550" s="163"/>
      <c r="C550" s="164" t="s">
        <v>692</v>
      </c>
      <c r="D550" s="164" t="s">
        <v>153</v>
      </c>
      <c r="E550" s="165" t="s">
        <v>693</v>
      </c>
      <c r="F550" s="166" t="s">
        <v>694</v>
      </c>
      <c r="G550" s="167" t="s">
        <v>196</v>
      </c>
      <c r="H550" s="168">
        <v>25.864000000000001</v>
      </c>
      <c r="I550" s="169"/>
      <c r="J550" s="170">
        <f>ROUND(I550*H550,2)</f>
        <v>0</v>
      </c>
      <c r="K550" s="171"/>
      <c r="L550" s="35"/>
      <c r="M550" s="172" t="s">
        <v>1</v>
      </c>
      <c r="N550" s="173" t="s">
        <v>44</v>
      </c>
      <c r="O550" s="60"/>
      <c r="P550" s="174">
        <f>O550*H550</f>
        <v>0</v>
      </c>
      <c r="Q550" s="174">
        <v>3.3999999999999998E-3</v>
      </c>
      <c r="R550" s="174">
        <f>Q550*H550</f>
        <v>8.7937600000000005E-2</v>
      </c>
      <c r="S550" s="174">
        <v>0</v>
      </c>
      <c r="T550" s="175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76" t="s">
        <v>240</v>
      </c>
      <c r="AT550" s="176" t="s">
        <v>153</v>
      </c>
      <c r="AU550" s="176" t="s">
        <v>158</v>
      </c>
      <c r="AY550" s="18" t="s">
        <v>150</v>
      </c>
      <c r="BE550" s="177">
        <f>IF(N550="základní",J550,0)</f>
        <v>0</v>
      </c>
      <c r="BF550" s="177">
        <f>IF(N550="snížená",J550,0)</f>
        <v>0</v>
      </c>
      <c r="BG550" s="177">
        <f>IF(N550="zákl. přenesená",J550,0)</f>
        <v>0</v>
      </c>
      <c r="BH550" s="177">
        <f>IF(N550="sníž. přenesená",J550,0)</f>
        <v>0</v>
      </c>
      <c r="BI550" s="177">
        <f>IF(N550="nulová",J550,0)</f>
        <v>0</v>
      </c>
      <c r="BJ550" s="18" t="s">
        <v>158</v>
      </c>
      <c r="BK550" s="177">
        <f>ROUND(I550*H550,2)</f>
        <v>0</v>
      </c>
      <c r="BL550" s="18" t="s">
        <v>240</v>
      </c>
      <c r="BM550" s="176" t="s">
        <v>695</v>
      </c>
    </row>
    <row r="551" spans="1:65" s="13" customFormat="1" ht="33.75">
      <c r="B551" s="178"/>
      <c r="D551" s="179" t="s">
        <v>160</v>
      </c>
      <c r="E551" s="180" t="s">
        <v>1</v>
      </c>
      <c r="F551" s="181" t="s">
        <v>696</v>
      </c>
      <c r="H551" s="182">
        <v>15.718999999999999</v>
      </c>
      <c r="I551" s="183"/>
      <c r="L551" s="178"/>
      <c r="M551" s="184"/>
      <c r="N551" s="185"/>
      <c r="O551" s="185"/>
      <c r="P551" s="185"/>
      <c r="Q551" s="185"/>
      <c r="R551" s="185"/>
      <c r="S551" s="185"/>
      <c r="T551" s="186"/>
      <c r="AT551" s="180" t="s">
        <v>160</v>
      </c>
      <c r="AU551" s="180" t="s">
        <v>158</v>
      </c>
      <c r="AV551" s="13" t="s">
        <v>158</v>
      </c>
      <c r="AW551" s="13" t="s">
        <v>35</v>
      </c>
      <c r="AX551" s="13" t="s">
        <v>78</v>
      </c>
      <c r="AY551" s="180" t="s">
        <v>150</v>
      </c>
    </row>
    <row r="552" spans="1:65" s="13" customFormat="1">
      <c r="B552" s="178"/>
      <c r="D552" s="179" t="s">
        <v>160</v>
      </c>
      <c r="E552" s="180" t="s">
        <v>1</v>
      </c>
      <c r="F552" s="181" t="s">
        <v>697</v>
      </c>
      <c r="H552" s="182">
        <v>8.0950000000000006</v>
      </c>
      <c r="I552" s="183"/>
      <c r="L552" s="178"/>
      <c r="M552" s="184"/>
      <c r="N552" s="185"/>
      <c r="O552" s="185"/>
      <c r="P552" s="185"/>
      <c r="Q552" s="185"/>
      <c r="R552" s="185"/>
      <c r="S552" s="185"/>
      <c r="T552" s="186"/>
      <c r="AT552" s="180" t="s">
        <v>160</v>
      </c>
      <c r="AU552" s="180" t="s">
        <v>158</v>
      </c>
      <c r="AV552" s="13" t="s">
        <v>158</v>
      </c>
      <c r="AW552" s="13" t="s">
        <v>35</v>
      </c>
      <c r="AX552" s="13" t="s">
        <v>78</v>
      </c>
      <c r="AY552" s="180" t="s">
        <v>150</v>
      </c>
    </row>
    <row r="553" spans="1:65" s="13" customFormat="1">
      <c r="B553" s="178"/>
      <c r="D553" s="179" t="s">
        <v>160</v>
      </c>
      <c r="E553" s="180" t="s">
        <v>1</v>
      </c>
      <c r="F553" s="181" t="s">
        <v>698</v>
      </c>
      <c r="H553" s="182">
        <v>2.0499999999999998</v>
      </c>
      <c r="I553" s="183"/>
      <c r="L553" s="178"/>
      <c r="M553" s="184"/>
      <c r="N553" s="185"/>
      <c r="O553" s="185"/>
      <c r="P553" s="185"/>
      <c r="Q553" s="185"/>
      <c r="R553" s="185"/>
      <c r="S553" s="185"/>
      <c r="T553" s="186"/>
      <c r="AT553" s="180" t="s">
        <v>160</v>
      </c>
      <c r="AU553" s="180" t="s">
        <v>158</v>
      </c>
      <c r="AV553" s="13" t="s">
        <v>158</v>
      </c>
      <c r="AW553" s="13" t="s">
        <v>35</v>
      </c>
      <c r="AX553" s="13" t="s">
        <v>78</v>
      </c>
      <c r="AY553" s="180" t="s">
        <v>150</v>
      </c>
    </row>
    <row r="554" spans="1:65" s="14" customFormat="1">
      <c r="B554" s="187"/>
      <c r="D554" s="179" t="s">
        <v>160</v>
      </c>
      <c r="E554" s="188" t="s">
        <v>1</v>
      </c>
      <c r="F554" s="189" t="s">
        <v>174</v>
      </c>
      <c r="H554" s="190">
        <v>25.864000000000001</v>
      </c>
      <c r="I554" s="191"/>
      <c r="L554" s="187"/>
      <c r="M554" s="192"/>
      <c r="N554" s="193"/>
      <c r="O554" s="193"/>
      <c r="P554" s="193"/>
      <c r="Q554" s="193"/>
      <c r="R554" s="193"/>
      <c r="S554" s="193"/>
      <c r="T554" s="194"/>
      <c r="AT554" s="188" t="s">
        <v>160</v>
      </c>
      <c r="AU554" s="188" t="s">
        <v>158</v>
      </c>
      <c r="AV554" s="14" t="s">
        <v>157</v>
      </c>
      <c r="AW554" s="14" t="s">
        <v>35</v>
      </c>
      <c r="AX554" s="14" t="s">
        <v>86</v>
      </c>
      <c r="AY554" s="188" t="s">
        <v>150</v>
      </c>
    </row>
    <row r="555" spans="1:65" s="2" customFormat="1" ht="16.5" customHeight="1">
      <c r="A555" s="34"/>
      <c r="B555" s="163"/>
      <c r="C555" s="164" t="s">
        <v>699</v>
      </c>
      <c r="D555" s="164" t="s">
        <v>153</v>
      </c>
      <c r="E555" s="165" t="s">
        <v>700</v>
      </c>
      <c r="F555" s="166" t="s">
        <v>701</v>
      </c>
      <c r="G555" s="167" t="s">
        <v>202</v>
      </c>
      <c r="H555" s="168">
        <v>22.795000000000002</v>
      </c>
      <c r="I555" s="169"/>
      <c r="J555" s="170">
        <f>ROUND(I555*H555,2)</f>
        <v>0</v>
      </c>
      <c r="K555" s="171"/>
      <c r="L555" s="35"/>
      <c r="M555" s="172" t="s">
        <v>1</v>
      </c>
      <c r="N555" s="173" t="s">
        <v>44</v>
      </c>
      <c r="O555" s="60"/>
      <c r="P555" s="174">
        <f>O555*H555</f>
        <v>0</v>
      </c>
      <c r="Q555" s="174">
        <v>2.9E-4</v>
      </c>
      <c r="R555" s="174">
        <f>Q555*H555</f>
        <v>6.6105500000000006E-3</v>
      </c>
      <c r="S555" s="174">
        <v>0</v>
      </c>
      <c r="T555" s="175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76" t="s">
        <v>240</v>
      </c>
      <c r="AT555" s="176" t="s">
        <v>153</v>
      </c>
      <c r="AU555" s="176" t="s">
        <v>158</v>
      </c>
      <c r="AY555" s="18" t="s">
        <v>150</v>
      </c>
      <c r="BE555" s="177">
        <f>IF(N555="základní",J555,0)</f>
        <v>0</v>
      </c>
      <c r="BF555" s="177">
        <f>IF(N555="snížená",J555,0)</f>
        <v>0</v>
      </c>
      <c r="BG555" s="177">
        <f>IF(N555="zákl. přenesená",J555,0)</f>
        <v>0</v>
      </c>
      <c r="BH555" s="177">
        <f>IF(N555="sníž. přenesená",J555,0)</f>
        <v>0</v>
      </c>
      <c r="BI555" s="177">
        <f>IF(N555="nulová",J555,0)</f>
        <v>0</v>
      </c>
      <c r="BJ555" s="18" t="s">
        <v>158</v>
      </c>
      <c r="BK555" s="177">
        <f>ROUND(I555*H555,2)</f>
        <v>0</v>
      </c>
      <c r="BL555" s="18" t="s">
        <v>240</v>
      </c>
      <c r="BM555" s="176" t="s">
        <v>702</v>
      </c>
    </row>
    <row r="556" spans="1:65" s="13" customFormat="1" ht="22.5">
      <c r="B556" s="178"/>
      <c r="D556" s="179" t="s">
        <v>160</v>
      </c>
      <c r="E556" s="180" t="s">
        <v>1</v>
      </c>
      <c r="F556" s="181" t="s">
        <v>703</v>
      </c>
      <c r="H556" s="182">
        <v>18.66</v>
      </c>
      <c r="I556" s="183"/>
      <c r="L556" s="178"/>
      <c r="M556" s="184"/>
      <c r="N556" s="185"/>
      <c r="O556" s="185"/>
      <c r="P556" s="185"/>
      <c r="Q556" s="185"/>
      <c r="R556" s="185"/>
      <c r="S556" s="185"/>
      <c r="T556" s="186"/>
      <c r="AT556" s="180" t="s">
        <v>160</v>
      </c>
      <c r="AU556" s="180" t="s">
        <v>158</v>
      </c>
      <c r="AV556" s="13" t="s">
        <v>158</v>
      </c>
      <c r="AW556" s="13" t="s">
        <v>35</v>
      </c>
      <c r="AX556" s="13" t="s">
        <v>78</v>
      </c>
      <c r="AY556" s="180" t="s">
        <v>150</v>
      </c>
    </row>
    <row r="557" spans="1:65" s="13" customFormat="1">
      <c r="B557" s="178"/>
      <c r="D557" s="179" t="s">
        <v>160</v>
      </c>
      <c r="E557" s="180" t="s">
        <v>1</v>
      </c>
      <c r="F557" s="181" t="s">
        <v>704</v>
      </c>
      <c r="H557" s="182">
        <v>4.1349999999999998</v>
      </c>
      <c r="I557" s="183"/>
      <c r="L557" s="178"/>
      <c r="M557" s="184"/>
      <c r="N557" s="185"/>
      <c r="O557" s="185"/>
      <c r="P557" s="185"/>
      <c r="Q557" s="185"/>
      <c r="R557" s="185"/>
      <c r="S557" s="185"/>
      <c r="T557" s="186"/>
      <c r="AT557" s="180" t="s">
        <v>160</v>
      </c>
      <c r="AU557" s="180" t="s">
        <v>158</v>
      </c>
      <c r="AV557" s="13" t="s">
        <v>158</v>
      </c>
      <c r="AW557" s="13" t="s">
        <v>35</v>
      </c>
      <c r="AX557" s="13" t="s">
        <v>78</v>
      </c>
      <c r="AY557" s="180" t="s">
        <v>150</v>
      </c>
    </row>
    <row r="558" spans="1:65" s="14" customFormat="1">
      <c r="B558" s="187"/>
      <c r="D558" s="179" t="s">
        <v>160</v>
      </c>
      <c r="E558" s="188" t="s">
        <v>1</v>
      </c>
      <c r="F558" s="189" t="s">
        <v>174</v>
      </c>
      <c r="H558" s="190">
        <v>22.795000000000002</v>
      </c>
      <c r="I558" s="191"/>
      <c r="L558" s="187"/>
      <c r="M558" s="192"/>
      <c r="N558" s="193"/>
      <c r="O558" s="193"/>
      <c r="P558" s="193"/>
      <c r="Q558" s="193"/>
      <c r="R558" s="193"/>
      <c r="S558" s="193"/>
      <c r="T558" s="194"/>
      <c r="AT558" s="188" t="s">
        <v>160</v>
      </c>
      <c r="AU558" s="188" t="s">
        <v>158</v>
      </c>
      <c r="AV558" s="14" t="s">
        <v>157</v>
      </c>
      <c r="AW558" s="14" t="s">
        <v>35</v>
      </c>
      <c r="AX558" s="14" t="s">
        <v>86</v>
      </c>
      <c r="AY558" s="188" t="s">
        <v>150</v>
      </c>
    </row>
    <row r="559" spans="1:65" s="2" customFormat="1" ht="16.5" customHeight="1">
      <c r="A559" s="34"/>
      <c r="B559" s="163"/>
      <c r="C559" s="164" t="s">
        <v>705</v>
      </c>
      <c r="D559" s="164" t="s">
        <v>153</v>
      </c>
      <c r="E559" s="165" t="s">
        <v>706</v>
      </c>
      <c r="F559" s="166" t="s">
        <v>707</v>
      </c>
      <c r="G559" s="167" t="s">
        <v>156</v>
      </c>
      <c r="H559" s="168">
        <v>22</v>
      </c>
      <c r="I559" s="169"/>
      <c r="J559" s="170">
        <f>ROUND(I559*H559,2)</f>
        <v>0</v>
      </c>
      <c r="K559" s="171"/>
      <c r="L559" s="35"/>
      <c r="M559" s="172" t="s">
        <v>1</v>
      </c>
      <c r="N559" s="173" t="s">
        <v>44</v>
      </c>
      <c r="O559" s="60"/>
      <c r="P559" s="174">
        <f>O559*H559</f>
        <v>0</v>
      </c>
      <c r="Q559" s="174">
        <v>1.1E-4</v>
      </c>
      <c r="R559" s="174">
        <f>Q559*H559</f>
        <v>2.4200000000000003E-3</v>
      </c>
      <c r="S559" s="174">
        <v>0</v>
      </c>
      <c r="T559" s="175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76" t="s">
        <v>240</v>
      </c>
      <c r="AT559" s="176" t="s">
        <v>153</v>
      </c>
      <c r="AU559" s="176" t="s">
        <v>158</v>
      </c>
      <c r="AY559" s="18" t="s">
        <v>150</v>
      </c>
      <c r="BE559" s="177">
        <f>IF(N559="základní",J559,0)</f>
        <v>0</v>
      </c>
      <c r="BF559" s="177">
        <f>IF(N559="snížená",J559,0)</f>
        <v>0</v>
      </c>
      <c r="BG559" s="177">
        <f>IF(N559="zákl. přenesená",J559,0)</f>
        <v>0</v>
      </c>
      <c r="BH559" s="177">
        <f>IF(N559="sníž. přenesená",J559,0)</f>
        <v>0</v>
      </c>
      <c r="BI559" s="177">
        <f>IF(N559="nulová",J559,0)</f>
        <v>0</v>
      </c>
      <c r="BJ559" s="18" t="s">
        <v>158</v>
      </c>
      <c r="BK559" s="177">
        <f>ROUND(I559*H559,2)</f>
        <v>0</v>
      </c>
      <c r="BL559" s="18" t="s">
        <v>240</v>
      </c>
      <c r="BM559" s="176" t="s">
        <v>708</v>
      </c>
    </row>
    <row r="560" spans="1:65" s="13" customFormat="1">
      <c r="B560" s="178"/>
      <c r="D560" s="179" t="s">
        <v>160</v>
      </c>
      <c r="E560" s="180" t="s">
        <v>1</v>
      </c>
      <c r="F560" s="181" t="s">
        <v>709</v>
      </c>
      <c r="H560" s="182">
        <v>18</v>
      </c>
      <c r="I560" s="183"/>
      <c r="L560" s="178"/>
      <c r="M560" s="184"/>
      <c r="N560" s="185"/>
      <c r="O560" s="185"/>
      <c r="P560" s="185"/>
      <c r="Q560" s="185"/>
      <c r="R560" s="185"/>
      <c r="S560" s="185"/>
      <c r="T560" s="186"/>
      <c r="AT560" s="180" t="s">
        <v>160</v>
      </c>
      <c r="AU560" s="180" t="s">
        <v>158</v>
      </c>
      <c r="AV560" s="13" t="s">
        <v>158</v>
      </c>
      <c r="AW560" s="13" t="s">
        <v>35</v>
      </c>
      <c r="AX560" s="13" t="s">
        <v>78</v>
      </c>
      <c r="AY560" s="180" t="s">
        <v>150</v>
      </c>
    </row>
    <row r="561" spans="1:65" s="13" customFormat="1">
      <c r="B561" s="178"/>
      <c r="D561" s="179" t="s">
        <v>160</v>
      </c>
      <c r="E561" s="180" t="s">
        <v>1</v>
      </c>
      <c r="F561" s="181" t="s">
        <v>710</v>
      </c>
      <c r="H561" s="182">
        <v>4</v>
      </c>
      <c r="I561" s="183"/>
      <c r="L561" s="178"/>
      <c r="M561" s="184"/>
      <c r="N561" s="185"/>
      <c r="O561" s="185"/>
      <c r="P561" s="185"/>
      <c r="Q561" s="185"/>
      <c r="R561" s="185"/>
      <c r="S561" s="185"/>
      <c r="T561" s="186"/>
      <c r="AT561" s="180" t="s">
        <v>160</v>
      </c>
      <c r="AU561" s="180" t="s">
        <v>158</v>
      </c>
      <c r="AV561" s="13" t="s">
        <v>158</v>
      </c>
      <c r="AW561" s="13" t="s">
        <v>35</v>
      </c>
      <c r="AX561" s="13" t="s">
        <v>78</v>
      </c>
      <c r="AY561" s="180" t="s">
        <v>150</v>
      </c>
    </row>
    <row r="562" spans="1:65" s="14" customFormat="1">
      <c r="B562" s="187"/>
      <c r="D562" s="179" t="s">
        <v>160</v>
      </c>
      <c r="E562" s="188" t="s">
        <v>1</v>
      </c>
      <c r="F562" s="189" t="s">
        <v>174</v>
      </c>
      <c r="H562" s="190">
        <v>22</v>
      </c>
      <c r="I562" s="191"/>
      <c r="L562" s="187"/>
      <c r="M562" s="192"/>
      <c r="N562" s="193"/>
      <c r="O562" s="193"/>
      <c r="P562" s="193"/>
      <c r="Q562" s="193"/>
      <c r="R562" s="193"/>
      <c r="S562" s="193"/>
      <c r="T562" s="194"/>
      <c r="AT562" s="188" t="s">
        <v>160</v>
      </c>
      <c r="AU562" s="188" t="s">
        <v>158</v>
      </c>
      <c r="AV562" s="14" t="s">
        <v>157</v>
      </c>
      <c r="AW562" s="14" t="s">
        <v>35</v>
      </c>
      <c r="AX562" s="14" t="s">
        <v>86</v>
      </c>
      <c r="AY562" s="188" t="s">
        <v>150</v>
      </c>
    </row>
    <row r="563" spans="1:65" s="2" customFormat="1" ht="16.5" customHeight="1">
      <c r="A563" s="34"/>
      <c r="B563" s="163"/>
      <c r="C563" s="164" t="s">
        <v>711</v>
      </c>
      <c r="D563" s="164" t="s">
        <v>153</v>
      </c>
      <c r="E563" s="165" t="s">
        <v>712</v>
      </c>
      <c r="F563" s="166" t="s">
        <v>713</v>
      </c>
      <c r="G563" s="167" t="s">
        <v>202</v>
      </c>
      <c r="H563" s="168">
        <v>5.0999999999999996</v>
      </c>
      <c r="I563" s="169"/>
      <c r="J563" s="170">
        <f>ROUND(I563*H563,2)</f>
        <v>0</v>
      </c>
      <c r="K563" s="171"/>
      <c r="L563" s="35"/>
      <c r="M563" s="172" t="s">
        <v>1</v>
      </c>
      <c r="N563" s="173" t="s">
        <v>44</v>
      </c>
      <c r="O563" s="60"/>
      <c r="P563" s="174">
        <f>O563*H563</f>
        <v>0</v>
      </c>
      <c r="Q563" s="174">
        <v>3.2000000000000003E-4</v>
      </c>
      <c r="R563" s="174">
        <f>Q563*H563</f>
        <v>1.632E-3</v>
      </c>
      <c r="S563" s="174">
        <v>0</v>
      </c>
      <c r="T563" s="175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76" t="s">
        <v>240</v>
      </c>
      <c r="AT563" s="176" t="s">
        <v>153</v>
      </c>
      <c r="AU563" s="176" t="s">
        <v>158</v>
      </c>
      <c r="AY563" s="18" t="s">
        <v>150</v>
      </c>
      <c r="BE563" s="177">
        <f>IF(N563="základní",J563,0)</f>
        <v>0</v>
      </c>
      <c r="BF563" s="177">
        <f>IF(N563="snížená",J563,0)</f>
        <v>0</v>
      </c>
      <c r="BG563" s="177">
        <f>IF(N563="zákl. přenesená",J563,0)</f>
        <v>0</v>
      </c>
      <c r="BH563" s="177">
        <f>IF(N563="sníž. přenesená",J563,0)</f>
        <v>0</v>
      </c>
      <c r="BI563" s="177">
        <f>IF(N563="nulová",J563,0)</f>
        <v>0</v>
      </c>
      <c r="BJ563" s="18" t="s">
        <v>158</v>
      </c>
      <c r="BK563" s="177">
        <f>ROUND(I563*H563,2)</f>
        <v>0</v>
      </c>
      <c r="BL563" s="18" t="s">
        <v>240</v>
      </c>
      <c r="BM563" s="176" t="s">
        <v>714</v>
      </c>
    </row>
    <row r="564" spans="1:65" s="13" customFormat="1">
      <c r="B564" s="178"/>
      <c r="D564" s="179" t="s">
        <v>160</v>
      </c>
      <c r="E564" s="180" t="s">
        <v>1</v>
      </c>
      <c r="F564" s="181" t="s">
        <v>715</v>
      </c>
      <c r="H564" s="182">
        <v>5.0999999999999996</v>
      </c>
      <c r="I564" s="183"/>
      <c r="L564" s="178"/>
      <c r="M564" s="184"/>
      <c r="N564" s="185"/>
      <c r="O564" s="185"/>
      <c r="P564" s="185"/>
      <c r="Q564" s="185"/>
      <c r="R564" s="185"/>
      <c r="S564" s="185"/>
      <c r="T564" s="186"/>
      <c r="AT564" s="180" t="s">
        <v>160</v>
      </c>
      <c r="AU564" s="180" t="s">
        <v>158</v>
      </c>
      <c r="AV564" s="13" t="s">
        <v>158</v>
      </c>
      <c r="AW564" s="13" t="s">
        <v>35</v>
      </c>
      <c r="AX564" s="13" t="s">
        <v>86</v>
      </c>
      <c r="AY564" s="180" t="s">
        <v>150</v>
      </c>
    </row>
    <row r="565" spans="1:65" s="2" customFormat="1" ht="21.75" customHeight="1">
      <c r="A565" s="34"/>
      <c r="B565" s="163"/>
      <c r="C565" s="164" t="s">
        <v>716</v>
      </c>
      <c r="D565" s="164" t="s">
        <v>153</v>
      </c>
      <c r="E565" s="165" t="s">
        <v>717</v>
      </c>
      <c r="F565" s="166" t="s">
        <v>718</v>
      </c>
      <c r="G565" s="167" t="s">
        <v>719</v>
      </c>
      <c r="H565" s="221"/>
      <c r="I565" s="169"/>
      <c r="J565" s="170">
        <f>ROUND(I565*H565,2)</f>
        <v>0</v>
      </c>
      <c r="K565" s="171"/>
      <c r="L565" s="35"/>
      <c r="M565" s="172" t="s">
        <v>1</v>
      </c>
      <c r="N565" s="173" t="s">
        <v>44</v>
      </c>
      <c r="O565" s="60"/>
      <c r="P565" s="174">
        <f>O565*H565</f>
        <v>0</v>
      </c>
      <c r="Q565" s="174">
        <v>0</v>
      </c>
      <c r="R565" s="174">
        <f>Q565*H565</f>
        <v>0</v>
      </c>
      <c r="S565" s="174">
        <v>0</v>
      </c>
      <c r="T565" s="175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76" t="s">
        <v>240</v>
      </c>
      <c r="AT565" s="176" t="s">
        <v>153</v>
      </c>
      <c r="AU565" s="176" t="s">
        <v>158</v>
      </c>
      <c r="AY565" s="18" t="s">
        <v>150</v>
      </c>
      <c r="BE565" s="177">
        <f>IF(N565="základní",J565,0)</f>
        <v>0</v>
      </c>
      <c r="BF565" s="177">
        <f>IF(N565="snížená",J565,0)</f>
        <v>0</v>
      </c>
      <c r="BG565" s="177">
        <f>IF(N565="zákl. přenesená",J565,0)</f>
        <v>0</v>
      </c>
      <c r="BH565" s="177">
        <f>IF(N565="sníž. přenesená",J565,0)</f>
        <v>0</v>
      </c>
      <c r="BI565" s="177">
        <f>IF(N565="nulová",J565,0)</f>
        <v>0</v>
      </c>
      <c r="BJ565" s="18" t="s">
        <v>158</v>
      </c>
      <c r="BK565" s="177">
        <f>ROUND(I565*H565,2)</f>
        <v>0</v>
      </c>
      <c r="BL565" s="18" t="s">
        <v>240</v>
      </c>
      <c r="BM565" s="176" t="s">
        <v>720</v>
      </c>
    </row>
    <row r="566" spans="1:65" s="12" customFormat="1" ht="22.9" customHeight="1">
      <c r="B566" s="150"/>
      <c r="D566" s="151" t="s">
        <v>77</v>
      </c>
      <c r="E566" s="161" t="s">
        <v>721</v>
      </c>
      <c r="F566" s="161" t="s">
        <v>722</v>
      </c>
      <c r="I566" s="153"/>
      <c r="J566" s="162">
        <f>BK566</f>
        <v>0</v>
      </c>
      <c r="L566" s="150"/>
      <c r="M566" s="155"/>
      <c r="N566" s="156"/>
      <c r="O566" s="156"/>
      <c r="P566" s="157">
        <f>SUM(P567:P574)</f>
        <v>0</v>
      </c>
      <c r="Q566" s="156"/>
      <c r="R566" s="157">
        <f>SUM(R567:R574)</f>
        <v>2.7004249999999997E-2</v>
      </c>
      <c r="S566" s="156"/>
      <c r="T566" s="158">
        <f>SUM(T567:T574)</f>
        <v>0</v>
      </c>
      <c r="AR566" s="151" t="s">
        <v>158</v>
      </c>
      <c r="AT566" s="159" t="s">
        <v>77</v>
      </c>
      <c r="AU566" s="159" t="s">
        <v>86</v>
      </c>
      <c r="AY566" s="151" t="s">
        <v>150</v>
      </c>
      <c r="BK566" s="160">
        <f>SUM(BK567:BK574)</f>
        <v>0</v>
      </c>
    </row>
    <row r="567" spans="1:65" s="2" customFormat="1" ht="21.75" customHeight="1">
      <c r="A567" s="34"/>
      <c r="B567" s="163"/>
      <c r="C567" s="164" t="s">
        <v>723</v>
      </c>
      <c r="D567" s="164" t="s">
        <v>153</v>
      </c>
      <c r="E567" s="165" t="s">
        <v>724</v>
      </c>
      <c r="F567" s="166" t="s">
        <v>725</v>
      </c>
      <c r="G567" s="167" t="s">
        <v>196</v>
      </c>
      <c r="H567" s="168">
        <v>154.31</v>
      </c>
      <c r="I567" s="169"/>
      <c r="J567" s="170">
        <f>ROUND(I567*H567,2)</f>
        <v>0</v>
      </c>
      <c r="K567" s="171"/>
      <c r="L567" s="35"/>
      <c r="M567" s="172" t="s">
        <v>1</v>
      </c>
      <c r="N567" s="173" t="s">
        <v>44</v>
      </c>
      <c r="O567" s="60"/>
      <c r="P567" s="174">
        <f>O567*H567</f>
        <v>0</v>
      </c>
      <c r="Q567" s="174">
        <v>1.0000000000000001E-5</v>
      </c>
      <c r="R567" s="174">
        <f>Q567*H567</f>
        <v>1.5431000000000002E-3</v>
      </c>
      <c r="S567" s="174">
        <v>0</v>
      </c>
      <c r="T567" s="175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76" t="s">
        <v>240</v>
      </c>
      <c r="AT567" s="176" t="s">
        <v>153</v>
      </c>
      <c r="AU567" s="176" t="s">
        <v>158</v>
      </c>
      <c r="AY567" s="18" t="s">
        <v>150</v>
      </c>
      <c r="BE567" s="177">
        <f>IF(N567="základní",J567,0)</f>
        <v>0</v>
      </c>
      <c r="BF567" s="177">
        <f>IF(N567="snížená",J567,0)</f>
        <v>0</v>
      </c>
      <c r="BG567" s="177">
        <f>IF(N567="zákl. přenesená",J567,0)</f>
        <v>0</v>
      </c>
      <c r="BH567" s="177">
        <f>IF(N567="sníž. přenesená",J567,0)</f>
        <v>0</v>
      </c>
      <c r="BI567" s="177">
        <f>IF(N567="nulová",J567,0)</f>
        <v>0</v>
      </c>
      <c r="BJ567" s="18" t="s">
        <v>158</v>
      </c>
      <c r="BK567" s="177">
        <f>ROUND(I567*H567,2)</f>
        <v>0</v>
      </c>
      <c r="BL567" s="18" t="s">
        <v>240</v>
      </c>
      <c r="BM567" s="176" t="s">
        <v>726</v>
      </c>
    </row>
    <row r="568" spans="1:65" s="13" customFormat="1">
      <c r="B568" s="178"/>
      <c r="D568" s="179" t="s">
        <v>160</v>
      </c>
      <c r="E568" s="180" t="s">
        <v>1</v>
      </c>
      <c r="F568" s="181" t="s">
        <v>727</v>
      </c>
      <c r="H568" s="182">
        <v>111.97</v>
      </c>
      <c r="I568" s="183"/>
      <c r="L568" s="178"/>
      <c r="M568" s="184"/>
      <c r="N568" s="185"/>
      <c r="O568" s="185"/>
      <c r="P568" s="185"/>
      <c r="Q568" s="185"/>
      <c r="R568" s="185"/>
      <c r="S568" s="185"/>
      <c r="T568" s="186"/>
      <c r="AT568" s="180" t="s">
        <v>160</v>
      </c>
      <c r="AU568" s="180" t="s">
        <v>158</v>
      </c>
      <c r="AV568" s="13" t="s">
        <v>158</v>
      </c>
      <c r="AW568" s="13" t="s">
        <v>35</v>
      </c>
      <c r="AX568" s="13" t="s">
        <v>78</v>
      </c>
      <c r="AY568" s="180" t="s">
        <v>150</v>
      </c>
    </row>
    <row r="569" spans="1:65" s="13" customFormat="1">
      <c r="B569" s="178"/>
      <c r="D569" s="179" t="s">
        <v>160</v>
      </c>
      <c r="E569" s="180" t="s">
        <v>1</v>
      </c>
      <c r="F569" s="181" t="s">
        <v>728</v>
      </c>
      <c r="H569" s="182">
        <v>15.01</v>
      </c>
      <c r="I569" s="183"/>
      <c r="L569" s="178"/>
      <c r="M569" s="184"/>
      <c r="N569" s="185"/>
      <c r="O569" s="185"/>
      <c r="P569" s="185"/>
      <c r="Q569" s="185"/>
      <c r="R569" s="185"/>
      <c r="S569" s="185"/>
      <c r="T569" s="186"/>
      <c r="AT569" s="180" t="s">
        <v>160</v>
      </c>
      <c r="AU569" s="180" t="s">
        <v>158</v>
      </c>
      <c r="AV569" s="13" t="s">
        <v>158</v>
      </c>
      <c r="AW569" s="13" t="s">
        <v>35</v>
      </c>
      <c r="AX569" s="13" t="s">
        <v>78</v>
      </c>
      <c r="AY569" s="180" t="s">
        <v>150</v>
      </c>
    </row>
    <row r="570" spans="1:65" s="13" customFormat="1">
      <c r="B570" s="178"/>
      <c r="D570" s="179" t="s">
        <v>160</v>
      </c>
      <c r="E570" s="180" t="s">
        <v>1</v>
      </c>
      <c r="F570" s="181" t="s">
        <v>729</v>
      </c>
      <c r="H570" s="182">
        <v>27.33</v>
      </c>
      <c r="I570" s="183"/>
      <c r="L570" s="178"/>
      <c r="M570" s="184"/>
      <c r="N570" s="185"/>
      <c r="O570" s="185"/>
      <c r="P570" s="185"/>
      <c r="Q570" s="185"/>
      <c r="R570" s="185"/>
      <c r="S570" s="185"/>
      <c r="T570" s="186"/>
      <c r="AT570" s="180" t="s">
        <v>160</v>
      </c>
      <c r="AU570" s="180" t="s">
        <v>158</v>
      </c>
      <c r="AV570" s="13" t="s">
        <v>158</v>
      </c>
      <c r="AW570" s="13" t="s">
        <v>35</v>
      </c>
      <c r="AX570" s="13" t="s">
        <v>78</v>
      </c>
      <c r="AY570" s="180" t="s">
        <v>150</v>
      </c>
    </row>
    <row r="571" spans="1:65" s="14" customFormat="1">
      <c r="B571" s="187"/>
      <c r="D571" s="179" t="s">
        <v>160</v>
      </c>
      <c r="E571" s="188" t="s">
        <v>1</v>
      </c>
      <c r="F571" s="189" t="s">
        <v>174</v>
      </c>
      <c r="H571" s="190">
        <v>154.31</v>
      </c>
      <c r="I571" s="191"/>
      <c r="L571" s="187"/>
      <c r="M571" s="192"/>
      <c r="N571" s="193"/>
      <c r="O571" s="193"/>
      <c r="P571" s="193"/>
      <c r="Q571" s="193"/>
      <c r="R571" s="193"/>
      <c r="S571" s="193"/>
      <c r="T571" s="194"/>
      <c r="AT571" s="188" t="s">
        <v>160</v>
      </c>
      <c r="AU571" s="188" t="s">
        <v>158</v>
      </c>
      <c r="AV571" s="14" t="s">
        <v>157</v>
      </c>
      <c r="AW571" s="14" t="s">
        <v>35</v>
      </c>
      <c r="AX571" s="14" t="s">
        <v>86</v>
      </c>
      <c r="AY571" s="188" t="s">
        <v>150</v>
      </c>
    </row>
    <row r="572" spans="1:65" s="2" customFormat="1" ht="16.5" customHeight="1">
      <c r="A572" s="34"/>
      <c r="B572" s="163"/>
      <c r="C572" s="210" t="s">
        <v>730</v>
      </c>
      <c r="D572" s="210" t="s">
        <v>385</v>
      </c>
      <c r="E572" s="211" t="s">
        <v>731</v>
      </c>
      <c r="F572" s="212" t="s">
        <v>732</v>
      </c>
      <c r="G572" s="213" t="s">
        <v>196</v>
      </c>
      <c r="H572" s="214">
        <v>169.74100000000001</v>
      </c>
      <c r="I572" s="215"/>
      <c r="J572" s="216">
        <f>ROUND(I572*H572,2)</f>
        <v>0</v>
      </c>
      <c r="K572" s="217"/>
      <c r="L572" s="218"/>
      <c r="M572" s="219" t="s">
        <v>1</v>
      </c>
      <c r="N572" s="220" t="s">
        <v>44</v>
      </c>
      <c r="O572" s="60"/>
      <c r="P572" s="174">
        <f>O572*H572</f>
        <v>0</v>
      </c>
      <c r="Q572" s="174">
        <v>1.4999999999999999E-4</v>
      </c>
      <c r="R572" s="174">
        <f>Q572*H572</f>
        <v>2.5461149999999998E-2</v>
      </c>
      <c r="S572" s="174">
        <v>0</v>
      </c>
      <c r="T572" s="175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76" t="s">
        <v>390</v>
      </c>
      <c r="AT572" s="176" t="s">
        <v>385</v>
      </c>
      <c r="AU572" s="176" t="s">
        <v>158</v>
      </c>
      <c r="AY572" s="18" t="s">
        <v>150</v>
      </c>
      <c r="BE572" s="177">
        <f>IF(N572="základní",J572,0)</f>
        <v>0</v>
      </c>
      <c r="BF572" s="177">
        <f>IF(N572="snížená",J572,0)</f>
        <v>0</v>
      </c>
      <c r="BG572" s="177">
        <f>IF(N572="zákl. přenesená",J572,0)</f>
        <v>0</v>
      </c>
      <c r="BH572" s="177">
        <f>IF(N572="sníž. přenesená",J572,0)</f>
        <v>0</v>
      </c>
      <c r="BI572" s="177">
        <f>IF(N572="nulová",J572,0)</f>
        <v>0</v>
      </c>
      <c r="BJ572" s="18" t="s">
        <v>158</v>
      </c>
      <c r="BK572" s="177">
        <f>ROUND(I572*H572,2)</f>
        <v>0</v>
      </c>
      <c r="BL572" s="18" t="s">
        <v>240</v>
      </c>
      <c r="BM572" s="176" t="s">
        <v>733</v>
      </c>
    </row>
    <row r="573" spans="1:65" s="13" customFormat="1">
      <c r="B573" s="178"/>
      <c r="D573" s="179" t="s">
        <v>160</v>
      </c>
      <c r="F573" s="181" t="s">
        <v>734</v>
      </c>
      <c r="H573" s="182">
        <v>169.74100000000001</v>
      </c>
      <c r="I573" s="183"/>
      <c r="L573" s="178"/>
      <c r="M573" s="184"/>
      <c r="N573" s="185"/>
      <c r="O573" s="185"/>
      <c r="P573" s="185"/>
      <c r="Q573" s="185"/>
      <c r="R573" s="185"/>
      <c r="S573" s="185"/>
      <c r="T573" s="186"/>
      <c r="AT573" s="180" t="s">
        <v>160</v>
      </c>
      <c r="AU573" s="180" t="s">
        <v>158</v>
      </c>
      <c r="AV573" s="13" t="s">
        <v>158</v>
      </c>
      <c r="AW573" s="13" t="s">
        <v>3</v>
      </c>
      <c r="AX573" s="13" t="s">
        <v>86</v>
      </c>
      <c r="AY573" s="180" t="s">
        <v>150</v>
      </c>
    </row>
    <row r="574" spans="1:65" s="2" customFormat="1" ht="21.75" customHeight="1">
      <c r="A574" s="34"/>
      <c r="B574" s="163"/>
      <c r="C574" s="164" t="s">
        <v>735</v>
      </c>
      <c r="D574" s="164" t="s">
        <v>153</v>
      </c>
      <c r="E574" s="165" t="s">
        <v>736</v>
      </c>
      <c r="F574" s="166" t="s">
        <v>737</v>
      </c>
      <c r="G574" s="167" t="s">
        <v>719</v>
      </c>
      <c r="H574" s="221"/>
      <c r="I574" s="169"/>
      <c r="J574" s="170">
        <f>ROUND(I574*H574,2)</f>
        <v>0</v>
      </c>
      <c r="K574" s="171"/>
      <c r="L574" s="35"/>
      <c r="M574" s="172" t="s">
        <v>1</v>
      </c>
      <c r="N574" s="173" t="s">
        <v>44</v>
      </c>
      <c r="O574" s="60"/>
      <c r="P574" s="174">
        <f>O574*H574</f>
        <v>0</v>
      </c>
      <c r="Q574" s="174">
        <v>0</v>
      </c>
      <c r="R574" s="174">
        <f>Q574*H574</f>
        <v>0</v>
      </c>
      <c r="S574" s="174">
        <v>0</v>
      </c>
      <c r="T574" s="175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76" t="s">
        <v>240</v>
      </c>
      <c r="AT574" s="176" t="s">
        <v>153</v>
      </c>
      <c r="AU574" s="176" t="s">
        <v>158</v>
      </c>
      <c r="AY574" s="18" t="s">
        <v>150</v>
      </c>
      <c r="BE574" s="177">
        <f>IF(N574="základní",J574,0)</f>
        <v>0</v>
      </c>
      <c r="BF574" s="177">
        <f>IF(N574="snížená",J574,0)</f>
        <v>0</v>
      </c>
      <c r="BG574" s="177">
        <f>IF(N574="zákl. přenesená",J574,0)</f>
        <v>0</v>
      </c>
      <c r="BH574" s="177">
        <f>IF(N574="sníž. přenesená",J574,0)</f>
        <v>0</v>
      </c>
      <c r="BI574" s="177">
        <f>IF(N574="nulová",J574,0)</f>
        <v>0</v>
      </c>
      <c r="BJ574" s="18" t="s">
        <v>158</v>
      </c>
      <c r="BK574" s="177">
        <f>ROUND(I574*H574,2)</f>
        <v>0</v>
      </c>
      <c r="BL574" s="18" t="s">
        <v>240</v>
      </c>
      <c r="BM574" s="176" t="s">
        <v>738</v>
      </c>
    </row>
    <row r="575" spans="1:65" s="12" customFormat="1" ht="22.9" customHeight="1">
      <c r="B575" s="150"/>
      <c r="D575" s="151" t="s">
        <v>77</v>
      </c>
      <c r="E575" s="161" t="s">
        <v>739</v>
      </c>
      <c r="F575" s="161" t="s">
        <v>740</v>
      </c>
      <c r="I575" s="153"/>
      <c r="J575" s="162">
        <f>BK575</f>
        <v>0</v>
      </c>
      <c r="L575" s="150"/>
      <c r="M575" s="155"/>
      <c r="N575" s="156"/>
      <c r="O575" s="156"/>
      <c r="P575" s="157">
        <f>SUM(P576:P588)</f>
        <v>0</v>
      </c>
      <c r="Q575" s="156"/>
      <c r="R575" s="157">
        <f>SUM(R576:R588)</f>
        <v>6.2640000000000001E-2</v>
      </c>
      <c r="S575" s="156"/>
      <c r="T575" s="158">
        <f>SUM(T576:T588)</f>
        <v>0</v>
      </c>
      <c r="AR575" s="151" t="s">
        <v>158</v>
      </c>
      <c r="AT575" s="159" t="s">
        <v>77</v>
      </c>
      <c r="AU575" s="159" t="s">
        <v>86</v>
      </c>
      <c r="AY575" s="151" t="s">
        <v>150</v>
      </c>
      <c r="BK575" s="160">
        <f>SUM(BK576:BK588)</f>
        <v>0</v>
      </c>
    </row>
    <row r="576" spans="1:65" s="2" customFormat="1" ht="16.5" customHeight="1">
      <c r="A576" s="34"/>
      <c r="B576" s="163"/>
      <c r="C576" s="164" t="s">
        <v>741</v>
      </c>
      <c r="D576" s="164" t="s">
        <v>153</v>
      </c>
      <c r="E576" s="165" t="s">
        <v>742</v>
      </c>
      <c r="F576" s="166" t="s">
        <v>743</v>
      </c>
      <c r="G576" s="167" t="s">
        <v>156</v>
      </c>
      <c r="H576" s="168">
        <v>3</v>
      </c>
      <c r="I576" s="169"/>
      <c r="J576" s="170">
        <f t="shared" ref="J576:J588" si="0">ROUND(I576*H576,2)</f>
        <v>0</v>
      </c>
      <c r="K576" s="171"/>
      <c r="L576" s="35"/>
      <c r="M576" s="172" t="s">
        <v>1</v>
      </c>
      <c r="N576" s="173" t="s">
        <v>44</v>
      </c>
      <c r="O576" s="60"/>
      <c r="P576" s="174">
        <f t="shared" ref="P576:P588" si="1">O576*H576</f>
        <v>0</v>
      </c>
      <c r="Q576" s="174">
        <v>1.6320000000000001E-2</v>
      </c>
      <c r="R576" s="174">
        <f t="shared" ref="R576:R588" si="2">Q576*H576</f>
        <v>4.8960000000000004E-2</v>
      </c>
      <c r="S576" s="174">
        <v>0</v>
      </c>
      <c r="T576" s="175">
        <f t="shared" ref="T576:T588" si="3"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76" t="s">
        <v>240</v>
      </c>
      <c r="AT576" s="176" t="s">
        <v>153</v>
      </c>
      <c r="AU576" s="176" t="s">
        <v>158</v>
      </c>
      <c r="AY576" s="18" t="s">
        <v>150</v>
      </c>
      <c r="BE576" s="177">
        <f t="shared" ref="BE576:BE588" si="4">IF(N576="základní",J576,0)</f>
        <v>0</v>
      </c>
      <c r="BF576" s="177">
        <f t="shared" ref="BF576:BF588" si="5">IF(N576="snížená",J576,0)</f>
        <v>0</v>
      </c>
      <c r="BG576" s="177">
        <f t="shared" ref="BG576:BG588" si="6">IF(N576="zákl. přenesená",J576,0)</f>
        <v>0</v>
      </c>
      <c r="BH576" s="177">
        <f t="shared" ref="BH576:BH588" si="7">IF(N576="sníž. přenesená",J576,0)</f>
        <v>0</v>
      </c>
      <c r="BI576" s="177">
        <f t="shared" ref="BI576:BI588" si="8">IF(N576="nulová",J576,0)</f>
        <v>0</v>
      </c>
      <c r="BJ576" s="18" t="s">
        <v>158</v>
      </c>
      <c r="BK576" s="177">
        <f t="shared" ref="BK576:BK588" si="9">ROUND(I576*H576,2)</f>
        <v>0</v>
      </c>
      <c r="BL576" s="18" t="s">
        <v>240</v>
      </c>
      <c r="BM576" s="176" t="s">
        <v>744</v>
      </c>
    </row>
    <row r="577" spans="1:65" s="2" customFormat="1" ht="16.5" customHeight="1">
      <c r="A577" s="34"/>
      <c r="B577" s="163"/>
      <c r="C577" s="164" t="s">
        <v>745</v>
      </c>
      <c r="D577" s="164" t="s">
        <v>153</v>
      </c>
      <c r="E577" s="165" t="s">
        <v>746</v>
      </c>
      <c r="F577" s="166" t="s">
        <v>747</v>
      </c>
      <c r="G577" s="167" t="s">
        <v>156</v>
      </c>
      <c r="H577" s="168">
        <v>3</v>
      </c>
      <c r="I577" s="169"/>
      <c r="J577" s="170">
        <f t="shared" si="0"/>
        <v>0</v>
      </c>
      <c r="K577" s="171"/>
      <c r="L577" s="35"/>
      <c r="M577" s="172" t="s">
        <v>1</v>
      </c>
      <c r="N577" s="173" t="s">
        <v>44</v>
      </c>
      <c r="O577" s="60"/>
      <c r="P577" s="174">
        <f t="shared" si="1"/>
        <v>0</v>
      </c>
      <c r="Q577" s="174">
        <v>3.8000000000000002E-4</v>
      </c>
      <c r="R577" s="174">
        <f t="shared" si="2"/>
        <v>1.14E-3</v>
      </c>
      <c r="S577" s="174">
        <v>0</v>
      </c>
      <c r="T577" s="175">
        <f t="shared" si="3"/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76" t="s">
        <v>240</v>
      </c>
      <c r="AT577" s="176" t="s">
        <v>153</v>
      </c>
      <c r="AU577" s="176" t="s">
        <v>158</v>
      </c>
      <c r="AY577" s="18" t="s">
        <v>150</v>
      </c>
      <c r="BE577" s="177">
        <f t="shared" si="4"/>
        <v>0</v>
      </c>
      <c r="BF577" s="177">
        <f t="shared" si="5"/>
        <v>0</v>
      </c>
      <c r="BG577" s="177">
        <f t="shared" si="6"/>
        <v>0</v>
      </c>
      <c r="BH577" s="177">
        <f t="shared" si="7"/>
        <v>0</v>
      </c>
      <c r="BI577" s="177">
        <f t="shared" si="8"/>
        <v>0</v>
      </c>
      <c r="BJ577" s="18" t="s">
        <v>158</v>
      </c>
      <c r="BK577" s="177">
        <f t="shared" si="9"/>
        <v>0</v>
      </c>
      <c r="BL577" s="18" t="s">
        <v>240</v>
      </c>
      <c r="BM577" s="176" t="s">
        <v>748</v>
      </c>
    </row>
    <row r="578" spans="1:65" s="2" customFormat="1" ht="16.5" customHeight="1">
      <c r="A578" s="34"/>
      <c r="B578" s="163"/>
      <c r="C578" s="164" t="s">
        <v>749</v>
      </c>
      <c r="D578" s="164" t="s">
        <v>153</v>
      </c>
      <c r="E578" s="165" t="s">
        <v>750</v>
      </c>
      <c r="F578" s="166" t="s">
        <v>751</v>
      </c>
      <c r="G578" s="167" t="s">
        <v>202</v>
      </c>
      <c r="H578" s="168">
        <v>2</v>
      </c>
      <c r="I578" s="169"/>
      <c r="J578" s="170">
        <f t="shared" si="0"/>
        <v>0</v>
      </c>
      <c r="K578" s="171"/>
      <c r="L578" s="35"/>
      <c r="M578" s="172" t="s">
        <v>1</v>
      </c>
      <c r="N578" s="173" t="s">
        <v>44</v>
      </c>
      <c r="O578" s="60"/>
      <c r="P578" s="174">
        <f t="shared" si="1"/>
        <v>0</v>
      </c>
      <c r="Q578" s="174">
        <v>2.9E-4</v>
      </c>
      <c r="R578" s="174">
        <f t="shared" si="2"/>
        <v>5.8E-4</v>
      </c>
      <c r="S578" s="174">
        <v>0</v>
      </c>
      <c r="T578" s="175">
        <f t="shared" si="3"/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76" t="s">
        <v>240</v>
      </c>
      <c r="AT578" s="176" t="s">
        <v>153</v>
      </c>
      <c r="AU578" s="176" t="s">
        <v>158</v>
      </c>
      <c r="AY578" s="18" t="s">
        <v>150</v>
      </c>
      <c r="BE578" s="177">
        <f t="shared" si="4"/>
        <v>0</v>
      </c>
      <c r="BF578" s="177">
        <f t="shared" si="5"/>
        <v>0</v>
      </c>
      <c r="BG578" s="177">
        <f t="shared" si="6"/>
        <v>0</v>
      </c>
      <c r="BH578" s="177">
        <f t="shared" si="7"/>
        <v>0</v>
      </c>
      <c r="BI578" s="177">
        <f t="shared" si="8"/>
        <v>0</v>
      </c>
      <c r="BJ578" s="18" t="s">
        <v>158</v>
      </c>
      <c r="BK578" s="177">
        <f t="shared" si="9"/>
        <v>0</v>
      </c>
      <c r="BL578" s="18" t="s">
        <v>240</v>
      </c>
      <c r="BM578" s="176" t="s">
        <v>752</v>
      </c>
    </row>
    <row r="579" spans="1:65" s="2" customFormat="1" ht="16.5" customHeight="1">
      <c r="A579" s="34"/>
      <c r="B579" s="163"/>
      <c r="C579" s="164" t="s">
        <v>753</v>
      </c>
      <c r="D579" s="164" t="s">
        <v>153</v>
      </c>
      <c r="E579" s="165" t="s">
        <v>754</v>
      </c>
      <c r="F579" s="166" t="s">
        <v>755</v>
      </c>
      <c r="G579" s="167" t="s">
        <v>202</v>
      </c>
      <c r="H579" s="168">
        <v>14</v>
      </c>
      <c r="I579" s="169"/>
      <c r="J579" s="170">
        <f t="shared" si="0"/>
        <v>0</v>
      </c>
      <c r="K579" s="171"/>
      <c r="L579" s="35"/>
      <c r="M579" s="172" t="s">
        <v>1</v>
      </c>
      <c r="N579" s="173" t="s">
        <v>44</v>
      </c>
      <c r="O579" s="60"/>
      <c r="P579" s="174">
        <f t="shared" si="1"/>
        <v>0</v>
      </c>
      <c r="Q579" s="174">
        <v>3.5E-4</v>
      </c>
      <c r="R579" s="174">
        <f t="shared" si="2"/>
        <v>4.8999999999999998E-3</v>
      </c>
      <c r="S579" s="174">
        <v>0</v>
      </c>
      <c r="T579" s="175">
        <f t="shared" si="3"/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76" t="s">
        <v>240</v>
      </c>
      <c r="AT579" s="176" t="s">
        <v>153</v>
      </c>
      <c r="AU579" s="176" t="s">
        <v>158</v>
      </c>
      <c r="AY579" s="18" t="s">
        <v>150</v>
      </c>
      <c r="BE579" s="177">
        <f t="shared" si="4"/>
        <v>0</v>
      </c>
      <c r="BF579" s="177">
        <f t="shared" si="5"/>
        <v>0</v>
      </c>
      <c r="BG579" s="177">
        <f t="shared" si="6"/>
        <v>0</v>
      </c>
      <c r="BH579" s="177">
        <f t="shared" si="7"/>
        <v>0</v>
      </c>
      <c r="BI579" s="177">
        <f t="shared" si="8"/>
        <v>0</v>
      </c>
      <c r="BJ579" s="18" t="s">
        <v>158</v>
      </c>
      <c r="BK579" s="177">
        <f t="shared" si="9"/>
        <v>0</v>
      </c>
      <c r="BL579" s="18" t="s">
        <v>240</v>
      </c>
      <c r="BM579" s="176" t="s">
        <v>756</v>
      </c>
    </row>
    <row r="580" spans="1:65" s="2" customFormat="1" ht="16.5" customHeight="1">
      <c r="A580" s="34"/>
      <c r="B580" s="163"/>
      <c r="C580" s="210" t="s">
        <v>757</v>
      </c>
      <c r="D580" s="210" t="s">
        <v>385</v>
      </c>
      <c r="E580" s="211" t="s">
        <v>758</v>
      </c>
      <c r="F580" s="212" t="s">
        <v>759</v>
      </c>
      <c r="G580" s="213" t="s">
        <v>156</v>
      </c>
      <c r="H580" s="214">
        <v>1</v>
      </c>
      <c r="I580" s="215"/>
      <c r="J580" s="216">
        <f t="shared" si="0"/>
        <v>0</v>
      </c>
      <c r="K580" s="217"/>
      <c r="L580" s="218"/>
      <c r="M580" s="219" t="s">
        <v>1</v>
      </c>
      <c r="N580" s="220" t="s">
        <v>44</v>
      </c>
      <c r="O580" s="60"/>
      <c r="P580" s="174">
        <f t="shared" si="1"/>
        <v>0</v>
      </c>
      <c r="Q580" s="174">
        <v>8.0000000000000007E-5</v>
      </c>
      <c r="R580" s="174">
        <f t="shared" si="2"/>
        <v>8.0000000000000007E-5</v>
      </c>
      <c r="S580" s="174">
        <v>0</v>
      </c>
      <c r="T580" s="175">
        <f t="shared" si="3"/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76" t="s">
        <v>390</v>
      </c>
      <c r="AT580" s="176" t="s">
        <v>385</v>
      </c>
      <c r="AU580" s="176" t="s">
        <v>158</v>
      </c>
      <c r="AY580" s="18" t="s">
        <v>150</v>
      </c>
      <c r="BE580" s="177">
        <f t="shared" si="4"/>
        <v>0</v>
      </c>
      <c r="BF580" s="177">
        <f t="shared" si="5"/>
        <v>0</v>
      </c>
      <c r="BG580" s="177">
        <f t="shared" si="6"/>
        <v>0</v>
      </c>
      <c r="BH580" s="177">
        <f t="shared" si="7"/>
        <v>0</v>
      </c>
      <c r="BI580" s="177">
        <f t="shared" si="8"/>
        <v>0</v>
      </c>
      <c r="BJ580" s="18" t="s">
        <v>158</v>
      </c>
      <c r="BK580" s="177">
        <f t="shared" si="9"/>
        <v>0</v>
      </c>
      <c r="BL580" s="18" t="s">
        <v>240</v>
      </c>
      <c r="BM580" s="176" t="s">
        <v>760</v>
      </c>
    </row>
    <row r="581" spans="1:65" s="2" customFormat="1" ht="16.5" customHeight="1">
      <c r="A581" s="34"/>
      <c r="B581" s="163"/>
      <c r="C581" s="164" t="s">
        <v>761</v>
      </c>
      <c r="D581" s="164" t="s">
        <v>153</v>
      </c>
      <c r="E581" s="165" t="s">
        <v>762</v>
      </c>
      <c r="F581" s="166" t="s">
        <v>763</v>
      </c>
      <c r="G581" s="167" t="s">
        <v>202</v>
      </c>
      <c r="H581" s="168">
        <v>6</v>
      </c>
      <c r="I581" s="169"/>
      <c r="J581" s="170">
        <f t="shared" si="0"/>
        <v>0</v>
      </c>
      <c r="K581" s="171"/>
      <c r="L581" s="35"/>
      <c r="M581" s="172" t="s">
        <v>1</v>
      </c>
      <c r="N581" s="173" t="s">
        <v>44</v>
      </c>
      <c r="O581" s="60"/>
      <c r="P581" s="174">
        <f t="shared" si="1"/>
        <v>0</v>
      </c>
      <c r="Q581" s="174">
        <v>5.6999999999999998E-4</v>
      </c>
      <c r="R581" s="174">
        <f t="shared" si="2"/>
        <v>3.4199999999999999E-3</v>
      </c>
      <c r="S581" s="174">
        <v>0</v>
      </c>
      <c r="T581" s="175">
        <f t="shared" si="3"/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76" t="s">
        <v>240</v>
      </c>
      <c r="AT581" s="176" t="s">
        <v>153</v>
      </c>
      <c r="AU581" s="176" t="s">
        <v>158</v>
      </c>
      <c r="AY581" s="18" t="s">
        <v>150</v>
      </c>
      <c r="BE581" s="177">
        <f t="shared" si="4"/>
        <v>0</v>
      </c>
      <c r="BF581" s="177">
        <f t="shared" si="5"/>
        <v>0</v>
      </c>
      <c r="BG581" s="177">
        <f t="shared" si="6"/>
        <v>0</v>
      </c>
      <c r="BH581" s="177">
        <f t="shared" si="7"/>
        <v>0</v>
      </c>
      <c r="BI581" s="177">
        <f t="shared" si="8"/>
        <v>0</v>
      </c>
      <c r="BJ581" s="18" t="s">
        <v>158</v>
      </c>
      <c r="BK581" s="177">
        <f t="shared" si="9"/>
        <v>0</v>
      </c>
      <c r="BL581" s="18" t="s">
        <v>240</v>
      </c>
      <c r="BM581" s="176" t="s">
        <v>764</v>
      </c>
    </row>
    <row r="582" spans="1:65" s="2" customFormat="1" ht="16.5" customHeight="1">
      <c r="A582" s="34"/>
      <c r="B582" s="163"/>
      <c r="C582" s="210" t="s">
        <v>765</v>
      </c>
      <c r="D582" s="210" t="s">
        <v>385</v>
      </c>
      <c r="E582" s="211" t="s">
        <v>766</v>
      </c>
      <c r="F582" s="212" t="s">
        <v>767</v>
      </c>
      <c r="G582" s="213" t="s">
        <v>156</v>
      </c>
      <c r="H582" s="214">
        <v>1</v>
      </c>
      <c r="I582" s="215"/>
      <c r="J582" s="216">
        <f t="shared" si="0"/>
        <v>0</v>
      </c>
      <c r="K582" s="217"/>
      <c r="L582" s="218"/>
      <c r="M582" s="219" t="s">
        <v>1</v>
      </c>
      <c r="N582" s="220" t="s">
        <v>44</v>
      </c>
      <c r="O582" s="60"/>
      <c r="P582" s="174">
        <f t="shared" si="1"/>
        <v>0</v>
      </c>
      <c r="Q582" s="174">
        <v>1.3999999999999999E-4</v>
      </c>
      <c r="R582" s="174">
        <f t="shared" si="2"/>
        <v>1.3999999999999999E-4</v>
      </c>
      <c r="S582" s="174">
        <v>0</v>
      </c>
      <c r="T582" s="175">
        <f t="shared" si="3"/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76" t="s">
        <v>390</v>
      </c>
      <c r="AT582" s="176" t="s">
        <v>385</v>
      </c>
      <c r="AU582" s="176" t="s">
        <v>158</v>
      </c>
      <c r="AY582" s="18" t="s">
        <v>150</v>
      </c>
      <c r="BE582" s="177">
        <f t="shared" si="4"/>
        <v>0</v>
      </c>
      <c r="BF582" s="177">
        <f t="shared" si="5"/>
        <v>0</v>
      </c>
      <c r="BG582" s="177">
        <f t="shared" si="6"/>
        <v>0</v>
      </c>
      <c r="BH582" s="177">
        <f t="shared" si="7"/>
        <v>0</v>
      </c>
      <c r="BI582" s="177">
        <f t="shared" si="8"/>
        <v>0</v>
      </c>
      <c r="BJ582" s="18" t="s">
        <v>158</v>
      </c>
      <c r="BK582" s="177">
        <f t="shared" si="9"/>
        <v>0</v>
      </c>
      <c r="BL582" s="18" t="s">
        <v>240</v>
      </c>
      <c r="BM582" s="176" t="s">
        <v>768</v>
      </c>
    </row>
    <row r="583" spans="1:65" s="2" customFormat="1" ht="16.5" customHeight="1">
      <c r="A583" s="34"/>
      <c r="B583" s="163"/>
      <c r="C583" s="164" t="s">
        <v>769</v>
      </c>
      <c r="D583" s="164" t="s">
        <v>153</v>
      </c>
      <c r="E583" s="165" t="s">
        <v>770</v>
      </c>
      <c r="F583" s="166" t="s">
        <v>771</v>
      </c>
      <c r="G583" s="167" t="s">
        <v>202</v>
      </c>
      <c r="H583" s="168">
        <v>3</v>
      </c>
      <c r="I583" s="169"/>
      <c r="J583" s="170">
        <f t="shared" si="0"/>
        <v>0</v>
      </c>
      <c r="K583" s="171"/>
      <c r="L583" s="35"/>
      <c r="M583" s="172" t="s">
        <v>1</v>
      </c>
      <c r="N583" s="173" t="s">
        <v>44</v>
      </c>
      <c r="O583" s="60"/>
      <c r="P583" s="174">
        <f t="shared" si="1"/>
        <v>0</v>
      </c>
      <c r="Q583" s="174">
        <v>1.14E-3</v>
      </c>
      <c r="R583" s="174">
        <f t="shared" si="2"/>
        <v>3.4199999999999999E-3</v>
      </c>
      <c r="S583" s="174">
        <v>0</v>
      </c>
      <c r="T583" s="175">
        <f t="shared" si="3"/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76" t="s">
        <v>240</v>
      </c>
      <c r="AT583" s="176" t="s">
        <v>153</v>
      </c>
      <c r="AU583" s="176" t="s">
        <v>158</v>
      </c>
      <c r="AY583" s="18" t="s">
        <v>150</v>
      </c>
      <c r="BE583" s="177">
        <f t="shared" si="4"/>
        <v>0</v>
      </c>
      <c r="BF583" s="177">
        <f t="shared" si="5"/>
        <v>0</v>
      </c>
      <c r="BG583" s="177">
        <f t="shared" si="6"/>
        <v>0</v>
      </c>
      <c r="BH583" s="177">
        <f t="shared" si="7"/>
        <v>0</v>
      </c>
      <c r="BI583" s="177">
        <f t="shared" si="8"/>
        <v>0</v>
      </c>
      <c r="BJ583" s="18" t="s">
        <v>158</v>
      </c>
      <c r="BK583" s="177">
        <f t="shared" si="9"/>
        <v>0</v>
      </c>
      <c r="BL583" s="18" t="s">
        <v>240</v>
      </c>
      <c r="BM583" s="176" t="s">
        <v>772</v>
      </c>
    </row>
    <row r="584" spans="1:65" s="2" customFormat="1" ht="16.5" customHeight="1">
      <c r="A584" s="34"/>
      <c r="B584" s="163"/>
      <c r="C584" s="164" t="s">
        <v>773</v>
      </c>
      <c r="D584" s="164" t="s">
        <v>153</v>
      </c>
      <c r="E584" s="165" t="s">
        <v>774</v>
      </c>
      <c r="F584" s="166" t="s">
        <v>775</v>
      </c>
      <c r="G584" s="167" t="s">
        <v>156</v>
      </c>
      <c r="H584" s="168">
        <v>5</v>
      </c>
      <c r="I584" s="169"/>
      <c r="J584" s="170">
        <f t="shared" si="0"/>
        <v>0</v>
      </c>
      <c r="K584" s="171"/>
      <c r="L584" s="35"/>
      <c r="M584" s="172" t="s">
        <v>1</v>
      </c>
      <c r="N584" s="173" t="s">
        <v>44</v>
      </c>
      <c r="O584" s="60"/>
      <c r="P584" s="174">
        <f t="shared" si="1"/>
        <v>0</v>
      </c>
      <c r="Q584" s="174">
        <v>0</v>
      </c>
      <c r="R584" s="174">
        <f t="shared" si="2"/>
        <v>0</v>
      </c>
      <c r="S584" s="174">
        <v>0</v>
      </c>
      <c r="T584" s="175">
        <f t="shared" si="3"/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76" t="s">
        <v>240</v>
      </c>
      <c r="AT584" s="176" t="s">
        <v>153</v>
      </c>
      <c r="AU584" s="176" t="s">
        <v>158</v>
      </c>
      <c r="AY584" s="18" t="s">
        <v>150</v>
      </c>
      <c r="BE584" s="177">
        <f t="shared" si="4"/>
        <v>0</v>
      </c>
      <c r="BF584" s="177">
        <f t="shared" si="5"/>
        <v>0</v>
      </c>
      <c r="BG584" s="177">
        <f t="shared" si="6"/>
        <v>0</v>
      </c>
      <c r="BH584" s="177">
        <f t="shared" si="7"/>
        <v>0</v>
      </c>
      <c r="BI584" s="177">
        <f t="shared" si="8"/>
        <v>0</v>
      </c>
      <c r="BJ584" s="18" t="s">
        <v>158</v>
      </c>
      <c r="BK584" s="177">
        <f t="shared" si="9"/>
        <v>0</v>
      </c>
      <c r="BL584" s="18" t="s">
        <v>240</v>
      </c>
      <c r="BM584" s="176" t="s">
        <v>776</v>
      </c>
    </row>
    <row r="585" spans="1:65" s="2" customFormat="1" ht="16.5" customHeight="1">
      <c r="A585" s="34"/>
      <c r="B585" s="163"/>
      <c r="C585" s="164" t="s">
        <v>777</v>
      </c>
      <c r="D585" s="164" t="s">
        <v>153</v>
      </c>
      <c r="E585" s="165" t="s">
        <v>778</v>
      </c>
      <c r="F585" s="166" t="s">
        <v>779</v>
      </c>
      <c r="G585" s="167" t="s">
        <v>156</v>
      </c>
      <c r="H585" s="168">
        <v>4</v>
      </c>
      <c r="I585" s="169"/>
      <c r="J585" s="170">
        <f t="shared" si="0"/>
        <v>0</v>
      </c>
      <c r="K585" s="171"/>
      <c r="L585" s="35"/>
      <c r="M585" s="172" t="s">
        <v>1</v>
      </c>
      <c r="N585" s="173" t="s">
        <v>44</v>
      </c>
      <c r="O585" s="60"/>
      <c r="P585" s="174">
        <f t="shared" si="1"/>
        <v>0</v>
      </c>
      <c r="Q585" s="174">
        <v>0</v>
      </c>
      <c r="R585" s="174">
        <f t="shared" si="2"/>
        <v>0</v>
      </c>
      <c r="S585" s="174">
        <v>0</v>
      </c>
      <c r="T585" s="175">
        <f t="shared" si="3"/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76" t="s">
        <v>240</v>
      </c>
      <c r="AT585" s="176" t="s">
        <v>153</v>
      </c>
      <c r="AU585" s="176" t="s">
        <v>158</v>
      </c>
      <c r="AY585" s="18" t="s">
        <v>150</v>
      </c>
      <c r="BE585" s="177">
        <f t="shared" si="4"/>
        <v>0</v>
      </c>
      <c r="BF585" s="177">
        <f t="shared" si="5"/>
        <v>0</v>
      </c>
      <c r="BG585" s="177">
        <f t="shared" si="6"/>
        <v>0</v>
      </c>
      <c r="BH585" s="177">
        <f t="shared" si="7"/>
        <v>0</v>
      </c>
      <c r="BI585" s="177">
        <f t="shared" si="8"/>
        <v>0</v>
      </c>
      <c r="BJ585" s="18" t="s">
        <v>158</v>
      </c>
      <c r="BK585" s="177">
        <f t="shared" si="9"/>
        <v>0</v>
      </c>
      <c r="BL585" s="18" t="s">
        <v>240</v>
      </c>
      <c r="BM585" s="176" t="s">
        <v>780</v>
      </c>
    </row>
    <row r="586" spans="1:65" s="2" customFormat="1" ht="16.5" customHeight="1">
      <c r="A586" s="34"/>
      <c r="B586" s="163"/>
      <c r="C586" s="164" t="s">
        <v>781</v>
      </c>
      <c r="D586" s="164" t="s">
        <v>153</v>
      </c>
      <c r="E586" s="165" t="s">
        <v>782</v>
      </c>
      <c r="F586" s="166" t="s">
        <v>783</v>
      </c>
      <c r="G586" s="167" t="s">
        <v>156</v>
      </c>
      <c r="H586" s="168">
        <v>2</v>
      </c>
      <c r="I586" s="169"/>
      <c r="J586" s="170">
        <f t="shared" si="0"/>
        <v>0</v>
      </c>
      <c r="K586" s="171"/>
      <c r="L586" s="35"/>
      <c r="M586" s="172" t="s">
        <v>1</v>
      </c>
      <c r="N586" s="173" t="s">
        <v>44</v>
      </c>
      <c r="O586" s="60"/>
      <c r="P586" s="174">
        <f t="shared" si="1"/>
        <v>0</v>
      </c>
      <c r="Q586" s="174">
        <v>0</v>
      </c>
      <c r="R586" s="174">
        <f t="shared" si="2"/>
        <v>0</v>
      </c>
      <c r="S586" s="174">
        <v>0</v>
      </c>
      <c r="T586" s="175">
        <f t="shared" si="3"/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76" t="s">
        <v>240</v>
      </c>
      <c r="AT586" s="176" t="s">
        <v>153</v>
      </c>
      <c r="AU586" s="176" t="s">
        <v>158</v>
      </c>
      <c r="AY586" s="18" t="s">
        <v>150</v>
      </c>
      <c r="BE586" s="177">
        <f t="shared" si="4"/>
        <v>0</v>
      </c>
      <c r="BF586" s="177">
        <f t="shared" si="5"/>
        <v>0</v>
      </c>
      <c r="BG586" s="177">
        <f t="shared" si="6"/>
        <v>0</v>
      </c>
      <c r="BH586" s="177">
        <f t="shared" si="7"/>
        <v>0</v>
      </c>
      <c r="BI586" s="177">
        <f t="shared" si="8"/>
        <v>0</v>
      </c>
      <c r="BJ586" s="18" t="s">
        <v>158</v>
      </c>
      <c r="BK586" s="177">
        <f t="shared" si="9"/>
        <v>0</v>
      </c>
      <c r="BL586" s="18" t="s">
        <v>240</v>
      </c>
      <c r="BM586" s="176" t="s">
        <v>784</v>
      </c>
    </row>
    <row r="587" spans="1:65" s="2" customFormat="1" ht="16.5" customHeight="1">
      <c r="A587" s="34"/>
      <c r="B587" s="163"/>
      <c r="C587" s="164" t="s">
        <v>785</v>
      </c>
      <c r="D587" s="164" t="s">
        <v>153</v>
      </c>
      <c r="E587" s="165" t="s">
        <v>786</v>
      </c>
      <c r="F587" s="166" t="s">
        <v>787</v>
      </c>
      <c r="G587" s="167" t="s">
        <v>202</v>
      </c>
      <c r="H587" s="168">
        <v>25</v>
      </c>
      <c r="I587" s="169"/>
      <c r="J587" s="170">
        <f t="shared" si="0"/>
        <v>0</v>
      </c>
      <c r="K587" s="171"/>
      <c r="L587" s="35"/>
      <c r="M587" s="172" t="s">
        <v>1</v>
      </c>
      <c r="N587" s="173" t="s">
        <v>44</v>
      </c>
      <c r="O587" s="60"/>
      <c r="P587" s="174">
        <f t="shared" si="1"/>
        <v>0</v>
      </c>
      <c r="Q587" s="174">
        <v>0</v>
      </c>
      <c r="R587" s="174">
        <f t="shared" si="2"/>
        <v>0</v>
      </c>
      <c r="S587" s="174">
        <v>0</v>
      </c>
      <c r="T587" s="175">
        <f t="shared" si="3"/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76" t="s">
        <v>240</v>
      </c>
      <c r="AT587" s="176" t="s">
        <v>153</v>
      </c>
      <c r="AU587" s="176" t="s">
        <v>158</v>
      </c>
      <c r="AY587" s="18" t="s">
        <v>150</v>
      </c>
      <c r="BE587" s="177">
        <f t="shared" si="4"/>
        <v>0</v>
      </c>
      <c r="BF587" s="177">
        <f t="shared" si="5"/>
        <v>0</v>
      </c>
      <c r="BG587" s="177">
        <f t="shared" si="6"/>
        <v>0</v>
      </c>
      <c r="BH587" s="177">
        <f t="shared" si="7"/>
        <v>0</v>
      </c>
      <c r="BI587" s="177">
        <f t="shared" si="8"/>
        <v>0</v>
      </c>
      <c r="BJ587" s="18" t="s">
        <v>158</v>
      </c>
      <c r="BK587" s="177">
        <f t="shared" si="9"/>
        <v>0</v>
      </c>
      <c r="BL587" s="18" t="s">
        <v>240</v>
      </c>
      <c r="BM587" s="176" t="s">
        <v>788</v>
      </c>
    </row>
    <row r="588" spans="1:65" s="2" customFormat="1" ht="21.75" customHeight="1">
      <c r="A588" s="34"/>
      <c r="B588" s="163"/>
      <c r="C588" s="164" t="s">
        <v>789</v>
      </c>
      <c r="D588" s="164" t="s">
        <v>153</v>
      </c>
      <c r="E588" s="165" t="s">
        <v>790</v>
      </c>
      <c r="F588" s="166" t="s">
        <v>791</v>
      </c>
      <c r="G588" s="167" t="s">
        <v>719</v>
      </c>
      <c r="H588" s="221"/>
      <c r="I588" s="169"/>
      <c r="J588" s="170">
        <f t="shared" si="0"/>
        <v>0</v>
      </c>
      <c r="K588" s="171"/>
      <c r="L588" s="35"/>
      <c r="M588" s="172" t="s">
        <v>1</v>
      </c>
      <c r="N588" s="173" t="s">
        <v>44</v>
      </c>
      <c r="O588" s="60"/>
      <c r="P588" s="174">
        <f t="shared" si="1"/>
        <v>0</v>
      </c>
      <c r="Q588" s="174">
        <v>0</v>
      </c>
      <c r="R588" s="174">
        <f t="shared" si="2"/>
        <v>0</v>
      </c>
      <c r="S588" s="174">
        <v>0</v>
      </c>
      <c r="T588" s="175">
        <f t="shared" si="3"/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76" t="s">
        <v>240</v>
      </c>
      <c r="AT588" s="176" t="s">
        <v>153</v>
      </c>
      <c r="AU588" s="176" t="s">
        <v>158</v>
      </c>
      <c r="AY588" s="18" t="s">
        <v>150</v>
      </c>
      <c r="BE588" s="177">
        <f t="shared" si="4"/>
        <v>0</v>
      </c>
      <c r="BF588" s="177">
        <f t="shared" si="5"/>
        <v>0</v>
      </c>
      <c r="BG588" s="177">
        <f t="shared" si="6"/>
        <v>0</v>
      </c>
      <c r="BH588" s="177">
        <f t="shared" si="7"/>
        <v>0</v>
      </c>
      <c r="BI588" s="177">
        <f t="shared" si="8"/>
        <v>0</v>
      </c>
      <c r="BJ588" s="18" t="s">
        <v>158</v>
      </c>
      <c r="BK588" s="177">
        <f t="shared" si="9"/>
        <v>0</v>
      </c>
      <c r="BL588" s="18" t="s">
        <v>240</v>
      </c>
      <c r="BM588" s="176" t="s">
        <v>792</v>
      </c>
    </row>
    <row r="589" spans="1:65" s="12" customFormat="1" ht="22.9" customHeight="1">
      <c r="B589" s="150"/>
      <c r="D589" s="151" t="s">
        <v>77</v>
      </c>
      <c r="E589" s="161" t="s">
        <v>793</v>
      </c>
      <c r="F589" s="161" t="s">
        <v>794</v>
      </c>
      <c r="I589" s="153"/>
      <c r="J589" s="162">
        <f>BK589</f>
        <v>0</v>
      </c>
      <c r="L589" s="150"/>
      <c r="M589" s="155"/>
      <c r="N589" s="156"/>
      <c r="O589" s="156"/>
      <c r="P589" s="157">
        <f>SUM(P590:P604)</f>
        <v>0</v>
      </c>
      <c r="Q589" s="156"/>
      <c r="R589" s="157">
        <f>SUM(R590:R604)</f>
        <v>5.5060000000000005E-2</v>
      </c>
      <c r="S589" s="156"/>
      <c r="T589" s="158">
        <f>SUM(T590:T604)</f>
        <v>0</v>
      </c>
      <c r="AR589" s="151" t="s">
        <v>158</v>
      </c>
      <c r="AT589" s="159" t="s">
        <v>77</v>
      </c>
      <c r="AU589" s="159" t="s">
        <v>86</v>
      </c>
      <c r="AY589" s="151" t="s">
        <v>150</v>
      </c>
      <c r="BK589" s="160">
        <f>SUM(BK590:BK604)</f>
        <v>0</v>
      </c>
    </row>
    <row r="590" spans="1:65" s="2" customFormat="1" ht="21.75" customHeight="1">
      <c r="A590" s="34"/>
      <c r="B590" s="163"/>
      <c r="C590" s="164" t="s">
        <v>795</v>
      </c>
      <c r="D590" s="164" t="s">
        <v>153</v>
      </c>
      <c r="E590" s="165" t="s">
        <v>796</v>
      </c>
      <c r="F590" s="166" t="s">
        <v>797</v>
      </c>
      <c r="G590" s="167" t="s">
        <v>451</v>
      </c>
      <c r="H590" s="168">
        <v>1</v>
      </c>
      <c r="I590" s="169"/>
      <c r="J590" s="170">
        <f t="shared" ref="J590:J604" si="10">ROUND(I590*H590,2)</f>
        <v>0</v>
      </c>
      <c r="K590" s="171"/>
      <c r="L590" s="35"/>
      <c r="M590" s="172" t="s">
        <v>1</v>
      </c>
      <c r="N590" s="173" t="s">
        <v>44</v>
      </c>
      <c r="O590" s="60"/>
      <c r="P590" s="174">
        <f t="shared" ref="P590:P604" si="11">O590*H590</f>
        <v>0</v>
      </c>
      <c r="Q590" s="174">
        <v>5.2399999999999999E-3</v>
      </c>
      <c r="R590" s="174">
        <f t="shared" ref="R590:R604" si="12">Q590*H590</f>
        <v>5.2399999999999999E-3</v>
      </c>
      <c r="S590" s="174">
        <v>0</v>
      </c>
      <c r="T590" s="175">
        <f t="shared" ref="T590:T604" si="13"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76" t="s">
        <v>240</v>
      </c>
      <c r="AT590" s="176" t="s">
        <v>153</v>
      </c>
      <c r="AU590" s="176" t="s">
        <v>158</v>
      </c>
      <c r="AY590" s="18" t="s">
        <v>150</v>
      </c>
      <c r="BE590" s="177">
        <f t="shared" ref="BE590:BE604" si="14">IF(N590="základní",J590,0)</f>
        <v>0</v>
      </c>
      <c r="BF590" s="177">
        <f t="shared" ref="BF590:BF604" si="15">IF(N590="snížená",J590,0)</f>
        <v>0</v>
      </c>
      <c r="BG590" s="177">
        <f t="shared" ref="BG590:BG604" si="16">IF(N590="zákl. přenesená",J590,0)</f>
        <v>0</v>
      </c>
      <c r="BH590" s="177">
        <f t="shared" ref="BH590:BH604" si="17">IF(N590="sníž. přenesená",J590,0)</f>
        <v>0</v>
      </c>
      <c r="BI590" s="177">
        <f t="shared" ref="BI590:BI604" si="18">IF(N590="nulová",J590,0)</f>
        <v>0</v>
      </c>
      <c r="BJ590" s="18" t="s">
        <v>158</v>
      </c>
      <c r="BK590" s="177">
        <f t="shared" ref="BK590:BK604" si="19">ROUND(I590*H590,2)</f>
        <v>0</v>
      </c>
      <c r="BL590" s="18" t="s">
        <v>240</v>
      </c>
      <c r="BM590" s="176" t="s">
        <v>798</v>
      </c>
    </row>
    <row r="591" spans="1:65" s="2" customFormat="1" ht="16.5" customHeight="1">
      <c r="A591" s="34"/>
      <c r="B591" s="163"/>
      <c r="C591" s="210" t="s">
        <v>799</v>
      </c>
      <c r="D591" s="210" t="s">
        <v>385</v>
      </c>
      <c r="E591" s="211" t="s">
        <v>800</v>
      </c>
      <c r="F591" s="212" t="s">
        <v>801</v>
      </c>
      <c r="G591" s="213" t="s">
        <v>156</v>
      </c>
      <c r="H591" s="214">
        <v>1</v>
      </c>
      <c r="I591" s="215"/>
      <c r="J591" s="216">
        <f t="shared" si="10"/>
        <v>0</v>
      </c>
      <c r="K591" s="217"/>
      <c r="L591" s="218"/>
      <c r="M591" s="219" t="s">
        <v>1</v>
      </c>
      <c r="N591" s="220" t="s">
        <v>44</v>
      </c>
      <c r="O591" s="60"/>
      <c r="P591" s="174">
        <f t="shared" si="11"/>
        <v>0</v>
      </c>
      <c r="Q591" s="174">
        <v>4.0000000000000003E-5</v>
      </c>
      <c r="R591" s="174">
        <f t="shared" si="12"/>
        <v>4.0000000000000003E-5</v>
      </c>
      <c r="S591" s="174">
        <v>0</v>
      </c>
      <c r="T591" s="175">
        <f t="shared" si="13"/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76" t="s">
        <v>390</v>
      </c>
      <c r="AT591" s="176" t="s">
        <v>385</v>
      </c>
      <c r="AU591" s="176" t="s">
        <v>158</v>
      </c>
      <c r="AY591" s="18" t="s">
        <v>150</v>
      </c>
      <c r="BE591" s="177">
        <f t="shared" si="14"/>
        <v>0</v>
      </c>
      <c r="BF591" s="177">
        <f t="shared" si="15"/>
        <v>0</v>
      </c>
      <c r="BG591" s="177">
        <f t="shared" si="16"/>
        <v>0</v>
      </c>
      <c r="BH591" s="177">
        <f t="shared" si="17"/>
        <v>0</v>
      </c>
      <c r="BI591" s="177">
        <f t="shared" si="18"/>
        <v>0</v>
      </c>
      <c r="BJ591" s="18" t="s">
        <v>158</v>
      </c>
      <c r="BK591" s="177">
        <f t="shared" si="19"/>
        <v>0</v>
      </c>
      <c r="BL591" s="18" t="s">
        <v>240</v>
      </c>
      <c r="BM591" s="176" t="s">
        <v>802</v>
      </c>
    </row>
    <row r="592" spans="1:65" s="2" customFormat="1" ht="21.75" customHeight="1">
      <c r="A592" s="34"/>
      <c r="B592" s="163"/>
      <c r="C592" s="164" t="s">
        <v>803</v>
      </c>
      <c r="D592" s="164" t="s">
        <v>153</v>
      </c>
      <c r="E592" s="165" t="s">
        <v>804</v>
      </c>
      <c r="F592" s="166" t="s">
        <v>805</v>
      </c>
      <c r="G592" s="167" t="s">
        <v>202</v>
      </c>
      <c r="H592" s="168">
        <v>48</v>
      </c>
      <c r="I592" s="169"/>
      <c r="J592" s="170">
        <f t="shared" si="10"/>
        <v>0</v>
      </c>
      <c r="K592" s="171"/>
      <c r="L592" s="35"/>
      <c r="M592" s="172" t="s">
        <v>1</v>
      </c>
      <c r="N592" s="173" t="s">
        <v>44</v>
      </c>
      <c r="O592" s="60"/>
      <c r="P592" s="174">
        <f t="shared" si="11"/>
        <v>0</v>
      </c>
      <c r="Q592" s="174">
        <v>6.6E-4</v>
      </c>
      <c r="R592" s="174">
        <f t="shared" si="12"/>
        <v>3.168E-2</v>
      </c>
      <c r="S592" s="174">
        <v>0</v>
      </c>
      <c r="T592" s="175">
        <f t="shared" si="13"/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176" t="s">
        <v>240</v>
      </c>
      <c r="AT592" s="176" t="s">
        <v>153</v>
      </c>
      <c r="AU592" s="176" t="s">
        <v>158</v>
      </c>
      <c r="AY592" s="18" t="s">
        <v>150</v>
      </c>
      <c r="BE592" s="177">
        <f t="shared" si="14"/>
        <v>0</v>
      </c>
      <c r="BF592" s="177">
        <f t="shared" si="15"/>
        <v>0</v>
      </c>
      <c r="BG592" s="177">
        <f t="shared" si="16"/>
        <v>0</v>
      </c>
      <c r="BH592" s="177">
        <f t="shared" si="17"/>
        <v>0</v>
      </c>
      <c r="BI592" s="177">
        <f t="shared" si="18"/>
        <v>0</v>
      </c>
      <c r="BJ592" s="18" t="s">
        <v>158</v>
      </c>
      <c r="BK592" s="177">
        <f t="shared" si="19"/>
        <v>0</v>
      </c>
      <c r="BL592" s="18" t="s">
        <v>240</v>
      </c>
      <c r="BM592" s="176" t="s">
        <v>806</v>
      </c>
    </row>
    <row r="593" spans="1:65" s="2" customFormat="1" ht="33" customHeight="1">
      <c r="A593" s="34"/>
      <c r="B593" s="163"/>
      <c r="C593" s="164" t="s">
        <v>807</v>
      </c>
      <c r="D593" s="164" t="s">
        <v>153</v>
      </c>
      <c r="E593" s="165" t="s">
        <v>808</v>
      </c>
      <c r="F593" s="166" t="s">
        <v>809</v>
      </c>
      <c r="G593" s="167" t="s">
        <v>202</v>
      </c>
      <c r="H593" s="168">
        <v>31</v>
      </c>
      <c r="I593" s="169"/>
      <c r="J593" s="170">
        <f t="shared" si="10"/>
        <v>0</v>
      </c>
      <c r="K593" s="171"/>
      <c r="L593" s="35"/>
      <c r="M593" s="172" t="s">
        <v>1</v>
      </c>
      <c r="N593" s="173" t="s">
        <v>44</v>
      </c>
      <c r="O593" s="60"/>
      <c r="P593" s="174">
        <f t="shared" si="11"/>
        <v>0</v>
      </c>
      <c r="Q593" s="174">
        <v>5.0000000000000002E-5</v>
      </c>
      <c r="R593" s="174">
        <f t="shared" si="12"/>
        <v>1.5500000000000002E-3</v>
      </c>
      <c r="S593" s="174">
        <v>0</v>
      </c>
      <c r="T593" s="175">
        <f t="shared" si="13"/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76" t="s">
        <v>240</v>
      </c>
      <c r="AT593" s="176" t="s">
        <v>153</v>
      </c>
      <c r="AU593" s="176" t="s">
        <v>158</v>
      </c>
      <c r="AY593" s="18" t="s">
        <v>150</v>
      </c>
      <c r="BE593" s="177">
        <f t="shared" si="14"/>
        <v>0</v>
      </c>
      <c r="BF593" s="177">
        <f t="shared" si="15"/>
        <v>0</v>
      </c>
      <c r="BG593" s="177">
        <f t="shared" si="16"/>
        <v>0</v>
      </c>
      <c r="BH593" s="177">
        <f t="shared" si="17"/>
        <v>0</v>
      </c>
      <c r="BI593" s="177">
        <f t="shared" si="18"/>
        <v>0</v>
      </c>
      <c r="BJ593" s="18" t="s">
        <v>158</v>
      </c>
      <c r="BK593" s="177">
        <f t="shared" si="19"/>
        <v>0</v>
      </c>
      <c r="BL593" s="18" t="s">
        <v>240</v>
      </c>
      <c r="BM593" s="176" t="s">
        <v>810</v>
      </c>
    </row>
    <row r="594" spans="1:65" s="2" customFormat="1" ht="33" customHeight="1">
      <c r="A594" s="34"/>
      <c r="B594" s="163"/>
      <c r="C594" s="164" t="s">
        <v>811</v>
      </c>
      <c r="D594" s="164" t="s">
        <v>153</v>
      </c>
      <c r="E594" s="165" t="s">
        <v>812</v>
      </c>
      <c r="F594" s="166" t="s">
        <v>813</v>
      </c>
      <c r="G594" s="167" t="s">
        <v>202</v>
      </c>
      <c r="H594" s="168">
        <v>17</v>
      </c>
      <c r="I594" s="169"/>
      <c r="J594" s="170">
        <f t="shared" si="10"/>
        <v>0</v>
      </c>
      <c r="K594" s="171"/>
      <c r="L594" s="35"/>
      <c r="M594" s="172" t="s">
        <v>1</v>
      </c>
      <c r="N594" s="173" t="s">
        <v>44</v>
      </c>
      <c r="O594" s="60"/>
      <c r="P594" s="174">
        <f t="shared" si="11"/>
        <v>0</v>
      </c>
      <c r="Q594" s="174">
        <v>2.0000000000000001E-4</v>
      </c>
      <c r="R594" s="174">
        <f t="shared" si="12"/>
        <v>3.4000000000000002E-3</v>
      </c>
      <c r="S594" s="174">
        <v>0</v>
      </c>
      <c r="T594" s="175">
        <f t="shared" si="13"/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76" t="s">
        <v>240</v>
      </c>
      <c r="AT594" s="176" t="s">
        <v>153</v>
      </c>
      <c r="AU594" s="176" t="s">
        <v>158</v>
      </c>
      <c r="AY594" s="18" t="s">
        <v>150</v>
      </c>
      <c r="BE594" s="177">
        <f t="shared" si="14"/>
        <v>0</v>
      </c>
      <c r="BF594" s="177">
        <f t="shared" si="15"/>
        <v>0</v>
      </c>
      <c r="BG594" s="177">
        <f t="shared" si="16"/>
        <v>0</v>
      </c>
      <c r="BH594" s="177">
        <f t="shared" si="17"/>
        <v>0</v>
      </c>
      <c r="BI594" s="177">
        <f t="shared" si="18"/>
        <v>0</v>
      </c>
      <c r="BJ594" s="18" t="s">
        <v>158</v>
      </c>
      <c r="BK594" s="177">
        <f t="shared" si="19"/>
        <v>0</v>
      </c>
      <c r="BL594" s="18" t="s">
        <v>240</v>
      </c>
      <c r="BM594" s="176" t="s">
        <v>814</v>
      </c>
    </row>
    <row r="595" spans="1:65" s="2" customFormat="1" ht="16.5" customHeight="1">
      <c r="A595" s="34"/>
      <c r="B595" s="163"/>
      <c r="C595" s="164" t="s">
        <v>815</v>
      </c>
      <c r="D595" s="164" t="s">
        <v>153</v>
      </c>
      <c r="E595" s="165" t="s">
        <v>816</v>
      </c>
      <c r="F595" s="166" t="s">
        <v>817</v>
      </c>
      <c r="G595" s="167" t="s">
        <v>156</v>
      </c>
      <c r="H595" s="168">
        <v>18</v>
      </c>
      <c r="I595" s="169"/>
      <c r="J595" s="170">
        <f t="shared" si="10"/>
        <v>0</v>
      </c>
      <c r="K595" s="171"/>
      <c r="L595" s="35"/>
      <c r="M595" s="172" t="s">
        <v>1</v>
      </c>
      <c r="N595" s="173" t="s">
        <v>44</v>
      </c>
      <c r="O595" s="60"/>
      <c r="P595" s="174">
        <f t="shared" si="11"/>
        <v>0</v>
      </c>
      <c r="Q595" s="174">
        <v>0</v>
      </c>
      <c r="R595" s="174">
        <f t="shared" si="12"/>
        <v>0</v>
      </c>
      <c r="S595" s="174">
        <v>0</v>
      </c>
      <c r="T595" s="175">
        <f t="shared" si="13"/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76" t="s">
        <v>240</v>
      </c>
      <c r="AT595" s="176" t="s">
        <v>153</v>
      </c>
      <c r="AU595" s="176" t="s">
        <v>158</v>
      </c>
      <c r="AY595" s="18" t="s">
        <v>150</v>
      </c>
      <c r="BE595" s="177">
        <f t="shared" si="14"/>
        <v>0</v>
      </c>
      <c r="BF595" s="177">
        <f t="shared" si="15"/>
        <v>0</v>
      </c>
      <c r="BG595" s="177">
        <f t="shared" si="16"/>
        <v>0</v>
      </c>
      <c r="BH595" s="177">
        <f t="shared" si="17"/>
        <v>0</v>
      </c>
      <c r="BI595" s="177">
        <f t="shared" si="18"/>
        <v>0</v>
      </c>
      <c r="BJ595" s="18" t="s">
        <v>158</v>
      </c>
      <c r="BK595" s="177">
        <f t="shared" si="19"/>
        <v>0</v>
      </c>
      <c r="BL595" s="18" t="s">
        <v>240</v>
      </c>
      <c r="BM595" s="176" t="s">
        <v>818</v>
      </c>
    </row>
    <row r="596" spans="1:65" s="2" customFormat="1" ht="21.75" customHeight="1">
      <c r="A596" s="34"/>
      <c r="B596" s="163"/>
      <c r="C596" s="164" t="s">
        <v>819</v>
      </c>
      <c r="D596" s="164" t="s">
        <v>153</v>
      </c>
      <c r="E596" s="165" t="s">
        <v>820</v>
      </c>
      <c r="F596" s="166" t="s">
        <v>821</v>
      </c>
      <c r="G596" s="167" t="s">
        <v>156</v>
      </c>
      <c r="H596" s="168">
        <v>2</v>
      </c>
      <c r="I596" s="169"/>
      <c r="J596" s="170">
        <f t="shared" si="10"/>
        <v>0</v>
      </c>
      <c r="K596" s="171"/>
      <c r="L596" s="35"/>
      <c r="M596" s="172" t="s">
        <v>1</v>
      </c>
      <c r="N596" s="173" t="s">
        <v>44</v>
      </c>
      <c r="O596" s="60"/>
      <c r="P596" s="174">
        <f t="shared" si="11"/>
        <v>0</v>
      </c>
      <c r="Q596" s="174">
        <v>0</v>
      </c>
      <c r="R596" s="174">
        <f t="shared" si="12"/>
        <v>0</v>
      </c>
      <c r="S596" s="174">
        <v>0</v>
      </c>
      <c r="T596" s="175">
        <f t="shared" si="13"/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76" t="s">
        <v>240</v>
      </c>
      <c r="AT596" s="176" t="s">
        <v>153</v>
      </c>
      <c r="AU596" s="176" t="s">
        <v>158</v>
      </c>
      <c r="AY596" s="18" t="s">
        <v>150</v>
      </c>
      <c r="BE596" s="177">
        <f t="shared" si="14"/>
        <v>0</v>
      </c>
      <c r="BF596" s="177">
        <f t="shared" si="15"/>
        <v>0</v>
      </c>
      <c r="BG596" s="177">
        <f t="shared" si="16"/>
        <v>0</v>
      </c>
      <c r="BH596" s="177">
        <f t="shared" si="17"/>
        <v>0</v>
      </c>
      <c r="BI596" s="177">
        <f t="shared" si="18"/>
        <v>0</v>
      </c>
      <c r="BJ596" s="18" t="s">
        <v>158</v>
      </c>
      <c r="BK596" s="177">
        <f t="shared" si="19"/>
        <v>0</v>
      </c>
      <c r="BL596" s="18" t="s">
        <v>240</v>
      </c>
      <c r="BM596" s="176" t="s">
        <v>822</v>
      </c>
    </row>
    <row r="597" spans="1:65" s="2" customFormat="1" ht="16.5" customHeight="1">
      <c r="A597" s="34"/>
      <c r="B597" s="163"/>
      <c r="C597" s="164" t="s">
        <v>823</v>
      </c>
      <c r="D597" s="164" t="s">
        <v>153</v>
      </c>
      <c r="E597" s="165" t="s">
        <v>824</v>
      </c>
      <c r="F597" s="166" t="s">
        <v>825</v>
      </c>
      <c r="G597" s="167" t="s">
        <v>156</v>
      </c>
      <c r="H597" s="168">
        <v>4</v>
      </c>
      <c r="I597" s="169"/>
      <c r="J597" s="170">
        <f t="shared" si="10"/>
        <v>0</v>
      </c>
      <c r="K597" s="171"/>
      <c r="L597" s="35"/>
      <c r="M597" s="172" t="s">
        <v>1</v>
      </c>
      <c r="N597" s="173" t="s">
        <v>44</v>
      </c>
      <c r="O597" s="60"/>
      <c r="P597" s="174">
        <f t="shared" si="11"/>
        <v>0</v>
      </c>
      <c r="Q597" s="174">
        <v>1.2999999999999999E-4</v>
      </c>
      <c r="R597" s="174">
        <f t="shared" si="12"/>
        <v>5.1999999999999995E-4</v>
      </c>
      <c r="S597" s="174">
        <v>0</v>
      </c>
      <c r="T597" s="175">
        <f t="shared" si="13"/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76" t="s">
        <v>240</v>
      </c>
      <c r="AT597" s="176" t="s">
        <v>153</v>
      </c>
      <c r="AU597" s="176" t="s">
        <v>158</v>
      </c>
      <c r="AY597" s="18" t="s">
        <v>150</v>
      </c>
      <c r="BE597" s="177">
        <f t="shared" si="14"/>
        <v>0</v>
      </c>
      <c r="BF597" s="177">
        <f t="shared" si="15"/>
        <v>0</v>
      </c>
      <c r="BG597" s="177">
        <f t="shared" si="16"/>
        <v>0</v>
      </c>
      <c r="BH597" s="177">
        <f t="shared" si="17"/>
        <v>0</v>
      </c>
      <c r="BI597" s="177">
        <f t="shared" si="18"/>
        <v>0</v>
      </c>
      <c r="BJ597" s="18" t="s">
        <v>158</v>
      </c>
      <c r="BK597" s="177">
        <f t="shared" si="19"/>
        <v>0</v>
      </c>
      <c r="BL597" s="18" t="s">
        <v>240</v>
      </c>
      <c r="BM597" s="176" t="s">
        <v>826</v>
      </c>
    </row>
    <row r="598" spans="1:65" s="2" customFormat="1" ht="16.5" customHeight="1">
      <c r="A598" s="34"/>
      <c r="B598" s="163"/>
      <c r="C598" s="164" t="s">
        <v>827</v>
      </c>
      <c r="D598" s="164" t="s">
        <v>153</v>
      </c>
      <c r="E598" s="165" t="s">
        <v>828</v>
      </c>
      <c r="F598" s="166" t="s">
        <v>829</v>
      </c>
      <c r="G598" s="167" t="s">
        <v>830</v>
      </c>
      <c r="H598" s="168">
        <v>7</v>
      </c>
      <c r="I598" s="169"/>
      <c r="J598" s="170">
        <f t="shared" si="10"/>
        <v>0</v>
      </c>
      <c r="K598" s="171"/>
      <c r="L598" s="35"/>
      <c r="M598" s="172" t="s">
        <v>1</v>
      </c>
      <c r="N598" s="173" t="s">
        <v>44</v>
      </c>
      <c r="O598" s="60"/>
      <c r="P598" s="174">
        <f t="shared" si="11"/>
        <v>0</v>
      </c>
      <c r="Q598" s="174">
        <v>2.5000000000000001E-4</v>
      </c>
      <c r="R598" s="174">
        <f t="shared" si="12"/>
        <v>1.75E-3</v>
      </c>
      <c r="S598" s="174">
        <v>0</v>
      </c>
      <c r="T598" s="175">
        <f t="shared" si="13"/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76" t="s">
        <v>240</v>
      </c>
      <c r="AT598" s="176" t="s">
        <v>153</v>
      </c>
      <c r="AU598" s="176" t="s">
        <v>158</v>
      </c>
      <c r="AY598" s="18" t="s">
        <v>150</v>
      </c>
      <c r="BE598" s="177">
        <f t="shared" si="14"/>
        <v>0</v>
      </c>
      <c r="BF598" s="177">
        <f t="shared" si="15"/>
        <v>0</v>
      </c>
      <c r="BG598" s="177">
        <f t="shared" si="16"/>
        <v>0</v>
      </c>
      <c r="BH598" s="177">
        <f t="shared" si="17"/>
        <v>0</v>
      </c>
      <c r="BI598" s="177">
        <f t="shared" si="18"/>
        <v>0</v>
      </c>
      <c r="BJ598" s="18" t="s">
        <v>158</v>
      </c>
      <c r="BK598" s="177">
        <f t="shared" si="19"/>
        <v>0</v>
      </c>
      <c r="BL598" s="18" t="s">
        <v>240</v>
      </c>
      <c r="BM598" s="176" t="s">
        <v>831</v>
      </c>
    </row>
    <row r="599" spans="1:65" s="2" customFormat="1" ht="16.5" customHeight="1">
      <c r="A599" s="34"/>
      <c r="B599" s="163"/>
      <c r="C599" s="164" t="s">
        <v>832</v>
      </c>
      <c r="D599" s="164" t="s">
        <v>153</v>
      </c>
      <c r="E599" s="165" t="s">
        <v>833</v>
      </c>
      <c r="F599" s="166" t="s">
        <v>834</v>
      </c>
      <c r="G599" s="167" t="s">
        <v>156</v>
      </c>
      <c r="H599" s="168">
        <v>1</v>
      </c>
      <c r="I599" s="169"/>
      <c r="J599" s="170">
        <f t="shared" si="10"/>
        <v>0</v>
      </c>
      <c r="K599" s="171"/>
      <c r="L599" s="35"/>
      <c r="M599" s="172" t="s">
        <v>1</v>
      </c>
      <c r="N599" s="173" t="s">
        <v>44</v>
      </c>
      <c r="O599" s="60"/>
      <c r="P599" s="174">
        <f t="shared" si="11"/>
        <v>0</v>
      </c>
      <c r="Q599" s="174">
        <v>7.5000000000000002E-4</v>
      </c>
      <c r="R599" s="174">
        <f t="shared" si="12"/>
        <v>7.5000000000000002E-4</v>
      </c>
      <c r="S599" s="174">
        <v>0</v>
      </c>
      <c r="T599" s="175">
        <f t="shared" si="13"/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76" t="s">
        <v>240</v>
      </c>
      <c r="AT599" s="176" t="s">
        <v>153</v>
      </c>
      <c r="AU599" s="176" t="s">
        <v>158</v>
      </c>
      <c r="AY599" s="18" t="s">
        <v>150</v>
      </c>
      <c r="BE599" s="177">
        <f t="shared" si="14"/>
        <v>0</v>
      </c>
      <c r="BF599" s="177">
        <f t="shared" si="15"/>
        <v>0</v>
      </c>
      <c r="BG599" s="177">
        <f t="shared" si="16"/>
        <v>0</v>
      </c>
      <c r="BH599" s="177">
        <f t="shared" si="17"/>
        <v>0</v>
      </c>
      <c r="BI599" s="177">
        <f t="shared" si="18"/>
        <v>0</v>
      </c>
      <c r="BJ599" s="18" t="s">
        <v>158</v>
      </c>
      <c r="BK599" s="177">
        <f t="shared" si="19"/>
        <v>0</v>
      </c>
      <c r="BL599" s="18" t="s">
        <v>240</v>
      </c>
      <c r="BM599" s="176" t="s">
        <v>835</v>
      </c>
    </row>
    <row r="600" spans="1:65" s="2" customFormat="1" ht="16.5" customHeight="1">
      <c r="A600" s="34"/>
      <c r="B600" s="163"/>
      <c r="C600" s="164" t="s">
        <v>836</v>
      </c>
      <c r="D600" s="164" t="s">
        <v>153</v>
      </c>
      <c r="E600" s="165" t="s">
        <v>837</v>
      </c>
      <c r="F600" s="166" t="s">
        <v>838</v>
      </c>
      <c r="G600" s="167" t="s">
        <v>156</v>
      </c>
      <c r="H600" s="168">
        <v>1</v>
      </c>
      <c r="I600" s="169"/>
      <c r="J600" s="170">
        <f t="shared" si="10"/>
        <v>0</v>
      </c>
      <c r="K600" s="171"/>
      <c r="L600" s="35"/>
      <c r="M600" s="172" t="s">
        <v>1</v>
      </c>
      <c r="N600" s="173" t="s">
        <v>44</v>
      </c>
      <c r="O600" s="60"/>
      <c r="P600" s="174">
        <f t="shared" si="11"/>
        <v>0</v>
      </c>
      <c r="Q600" s="174">
        <v>0</v>
      </c>
      <c r="R600" s="174">
        <f t="shared" si="12"/>
        <v>0</v>
      </c>
      <c r="S600" s="174">
        <v>0</v>
      </c>
      <c r="T600" s="175">
        <f t="shared" si="13"/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76" t="s">
        <v>240</v>
      </c>
      <c r="AT600" s="176" t="s">
        <v>153</v>
      </c>
      <c r="AU600" s="176" t="s">
        <v>158</v>
      </c>
      <c r="AY600" s="18" t="s">
        <v>150</v>
      </c>
      <c r="BE600" s="177">
        <f t="shared" si="14"/>
        <v>0</v>
      </c>
      <c r="BF600" s="177">
        <f t="shared" si="15"/>
        <v>0</v>
      </c>
      <c r="BG600" s="177">
        <f t="shared" si="16"/>
        <v>0</v>
      </c>
      <c r="BH600" s="177">
        <f t="shared" si="17"/>
        <v>0</v>
      </c>
      <c r="BI600" s="177">
        <f t="shared" si="18"/>
        <v>0</v>
      </c>
      <c r="BJ600" s="18" t="s">
        <v>158</v>
      </c>
      <c r="BK600" s="177">
        <f t="shared" si="19"/>
        <v>0</v>
      </c>
      <c r="BL600" s="18" t="s">
        <v>240</v>
      </c>
      <c r="BM600" s="176" t="s">
        <v>839</v>
      </c>
    </row>
    <row r="601" spans="1:65" s="2" customFormat="1" ht="16.5" customHeight="1">
      <c r="A601" s="34"/>
      <c r="B601" s="163"/>
      <c r="C601" s="210" t="s">
        <v>840</v>
      </c>
      <c r="D601" s="210" t="s">
        <v>385</v>
      </c>
      <c r="E601" s="211" t="s">
        <v>841</v>
      </c>
      <c r="F601" s="212" t="s">
        <v>842</v>
      </c>
      <c r="G601" s="213" t="s">
        <v>156</v>
      </c>
      <c r="H601" s="214">
        <v>1</v>
      </c>
      <c r="I601" s="215"/>
      <c r="J601" s="216">
        <f t="shared" si="10"/>
        <v>0</v>
      </c>
      <c r="K601" s="217"/>
      <c r="L601" s="218"/>
      <c r="M601" s="219" t="s">
        <v>1</v>
      </c>
      <c r="N601" s="220" t="s">
        <v>44</v>
      </c>
      <c r="O601" s="60"/>
      <c r="P601" s="174">
        <f t="shared" si="11"/>
        <v>0</v>
      </c>
      <c r="Q601" s="174">
        <v>5.2999999999999998E-4</v>
      </c>
      <c r="R601" s="174">
        <f t="shared" si="12"/>
        <v>5.2999999999999998E-4</v>
      </c>
      <c r="S601" s="174">
        <v>0</v>
      </c>
      <c r="T601" s="175">
        <f t="shared" si="13"/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76" t="s">
        <v>390</v>
      </c>
      <c r="AT601" s="176" t="s">
        <v>385</v>
      </c>
      <c r="AU601" s="176" t="s">
        <v>158</v>
      </c>
      <c r="AY601" s="18" t="s">
        <v>150</v>
      </c>
      <c r="BE601" s="177">
        <f t="shared" si="14"/>
        <v>0</v>
      </c>
      <c r="BF601" s="177">
        <f t="shared" si="15"/>
        <v>0</v>
      </c>
      <c r="BG601" s="177">
        <f t="shared" si="16"/>
        <v>0</v>
      </c>
      <c r="BH601" s="177">
        <f t="shared" si="17"/>
        <v>0</v>
      </c>
      <c r="BI601" s="177">
        <f t="shared" si="18"/>
        <v>0</v>
      </c>
      <c r="BJ601" s="18" t="s">
        <v>158</v>
      </c>
      <c r="BK601" s="177">
        <f t="shared" si="19"/>
        <v>0</v>
      </c>
      <c r="BL601" s="18" t="s">
        <v>240</v>
      </c>
      <c r="BM601" s="176" t="s">
        <v>843</v>
      </c>
    </row>
    <row r="602" spans="1:65" s="2" customFormat="1" ht="21.75" customHeight="1">
      <c r="A602" s="34"/>
      <c r="B602" s="163"/>
      <c r="C602" s="164" t="s">
        <v>844</v>
      </c>
      <c r="D602" s="164" t="s">
        <v>153</v>
      </c>
      <c r="E602" s="165" t="s">
        <v>845</v>
      </c>
      <c r="F602" s="166" t="s">
        <v>846</v>
      </c>
      <c r="G602" s="167" t="s">
        <v>202</v>
      </c>
      <c r="H602" s="168">
        <v>48</v>
      </c>
      <c r="I602" s="169"/>
      <c r="J602" s="170">
        <f t="shared" si="10"/>
        <v>0</v>
      </c>
      <c r="K602" s="171"/>
      <c r="L602" s="35"/>
      <c r="M602" s="172" t="s">
        <v>1</v>
      </c>
      <c r="N602" s="173" t="s">
        <v>44</v>
      </c>
      <c r="O602" s="60"/>
      <c r="P602" s="174">
        <f t="shared" si="11"/>
        <v>0</v>
      </c>
      <c r="Q602" s="174">
        <v>1.9000000000000001E-4</v>
      </c>
      <c r="R602" s="174">
        <f t="shared" si="12"/>
        <v>9.1199999999999996E-3</v>
      </c>
      <c r="S602" s="174">
        <v>0</v>
      </c>
      <c r="T602" s="175">
        <f t="shared" si="13"/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76" t="s">
        <v>240</v>
      </c>
      <c r="AT602" s="176" t="s">
        <v>153</v>
      </c>
      <c r="AU602" s="176" t="s">
        <v>158</v>
      </c>
      <c r="AY602" s="18" t="s">
        <v>150</v>
      </c>
      <c r="BE602" s="177">
        <f t="shared" si="14"/>
        <v>0</v>
      </c>
      <c r="BF602" s="177">
        <f t="shared" si="15"/>
        <v>0</v>
      </c>
      <c r="BG602" s="177">
        <f t="shared" si="16"/>
        <v>0</v>
      </c>
      <c r="BH602" s="177">
        <f t="shared" si="17"/>
        <v>0</v>
      </c>
      <c r="BI602" s="177">
        <f t="shared" si="18"/>
        <v>0</v>
      </c>
      <c r="BJ602" s="18" t="s">
        <v>158</v>
      </c>
      <c r="BK602" s="177">
        <f t="shared" si="19"/>
        <v>0</v>
      </c>
      <c r="BL602" s="18" t="s">
        <v>240</v>
      </c>
      <c r="BM602" s="176" t="s">
        <v>847</v>
      </c>
    </row>
    <row r="603" spans="1:65" s="2" customFormat="1" ht="16.5" customHeight="1">
      <c r="A603" s="34"/>
      <c r="B603" s="163"/>
      <c r="C603" s="164" t="s">
        <v>848</v>
      </c>
      <c r="D603" s="164" t="s">
        <v>153</v>
      </c>
      <c r="E603" s="165" t="s">
        <v>849</v>
      </c>
      <c r="F603" s="166" t="s">
        <v>850</v>
      </c>
      <c r="G603" s="167" t="s">
        <v>202</v>
      </c>
      <c r="H603" s="168">
        <v>48</v>
      </c>
      <c r="I603" s="169"/>
      <c r="J603" s="170">
        <f t="shared" si="10"/>
        <v>0</v>
      </c>
      <c r="K603" s="171"/>
      <c r="L603" s="35"/>
      <c r="M603" s="172" t="s">
        <v>1</v>
      </c>
      <c r="N603" s="173" t="s">
        <v>44</v>
      </c>
      <c r="O603" s="60"/>
      <c r="P603" s="174">
        <f t="shared" si="11"/>
        <v>0</v>
      </c>
      <c r="Q603" s="174">
        <v>1.0000000000000001E-5</v>
      </c>
      <c r="R603" s="174">
        <f t="shared" si="12"/>
        <v>4.8000000000000007E-4</v>
      </c>
      <c r="S603" s="174">
        <v>0</v>
      </c>
      <c r="T603" s="175">
        <f t="shared" si="13"/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76" t="s">
        <v>240</v>
      </c>
      <c r="AT603" s="176" t="s">
        <v>153</v>
      </c>
      <c r="AU603" s="176" t="s">
        <v>158</v>
      </c>
      <c r="AY603" s="18" t="s">
        <v>150</v>
      </c>
      <c r="BE603" s="177">
        <f t="shared" si="14"/>
        <v>0</v>
      </c>
      <c r="BF603" s="177">
        <f t="shared" si="15"/>
        <v>0</v>
      </c>
      <c r="BG603" s="177">
        <f t="shared" si="16"/>
        <v>0</v>
      </c>
      <c r="BH603" s="177">
        <f t="shared" si="17"/>
        <v>0</v>
      </c>
      <c r="BI603" s="177">
        <f t="shared" si="18"/>
        <v>0</v>
      </c>
      <c r="BJ603" s="18" t="s">
        <v>158</v>
      </c>
      <c r="BK603" s="177">
        <f t="shared" si="19"/>
        <v>0</v>
      </c>
      <c r="BL603" s="18" t="s">
        <v>240</v>
      </c>
      <c r="BM603" s="176" t="s">
        <v>851</v>
      </c>
    </row>
    <row r="604" spans="1:65" s="2" customFormat="1" ht="21.75" customHeight="1">
      <c r="A604" s="34"/>
      <c r="B604" s="163"/>
      <c r="C604" s="164" t="s">
        <v>852</v>
      </c>
      <c r="D604" s="164" t="s">
        <v>153</v>
      </c>
      <c r="E604" s="165" t="s">
        <v>853</v>
      </c>
      <c r="F604" s="166" t="s">
        <v>854</v>
      </c>
      <c r="G604" s="167" t="s">
        <v>719</v>
      </c>
      <c r="H604" s="221"/>
      <c r="I604" s="169"/>
      <c r="J604" s="170">
        <f t="shared" si="10"/>
        <v>0</v>
      </c>
      <c r="K604" s="171"/>
      <c r="L604" s="35"/>
      <c r="M604" s="172" t="s">
        <v>1</v>
      </c>
      <c r="N604" s="173" t="s">
        <v>44</v>
      </c>
      <c r="O604" s="60"/>
      <c r="P604" s="174">
        <f t="shared" si="11"/>
        <v>0</v>
      </c>
      <c r="Q604" s="174">
        <v>0</v>
      </c>
      <c r="R604" s="174">
        <f t="shared" si="12"/>
        <v>0</v>
      </c>
      <c r="S604" s="174">
        <v>0</v>
      </c>
      <c r="T604" s="175">
        <f t="shared" si="13"/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76" t="s">
        <v>240</v>
      </c>
      <c r="AT604" s="176" t="s">
        <v>153</v>
      </c>
      <c r="AU604" s="176" t="s">
        <v>158</v>
      </c>
      <c r="AY604" s="18" t="s">
        <v>150</v>
      </c>
      <c r="BE604" s="177">
        <f t="shared" si="14"/>
        <v>0</v>
      </c>
      <c r="BF604" s="177">
        <f t="shared" si="15"/>
        <v>0</v>
      </c>
      <c r="BG604" s="177">
        <f t="shared" si="16"/>
        <v>0</v>
      </c>
      <c r="BH604" s="177">
        <f t="shared" si="17"/>
        <v>0</v>
      </c>
      <c r="BI604" s="177">
        <f t="shared" si="18"/>
        <v>0</v>
      </c>
      <c r="BJ604" s="18" t="s">
        <v>158</v>
      </c>
      <c r="BK604" s="177">
        <f t="shared" si="19"/>
        <v>0</v>
      </c>
      <c r="BL604" s="18" t="s">
        <v>240</v>
      </c>
      <c r="BM604" s="176" t="s">
        <v>855</v>
      </c>
    </row>
    <row r="605" spans="1:65" s="12" customFormat="1" ht="22.9" customHeight="1">
      <c r="B605" s="150"/>
      <c r="D605" s="151" t="s">
        <v>77</v>
      </c>
      <c r="E605" s="161" t="s">
        <v>856</v>
      </c>
      <c r="F605" s="161" t="s">
        <v>857</v>
      </c>
      <c r="I605" s="153"/>
      <c r="J605" s="162">
        <f>BK605</f>
        <v>0</v>
      </c>
      <c r="L605" s="150"/>
      <c r="M605" s="155"/>
      <c r="N605" s="156"/>
      <c r="O605" s="156"/>
      <c r="P605" s="157">
        <f>SUM(P606:P615)</f>
        <v>0</v>
      </c>
      <c r="Q605" s="156"/>
      <c r="R605" s="157">
        <f>SUM(R606:R615)</f>
        <v>2.443E-2</v>
      </c>
      <c r="S605" s="156"/>
      <c r="T605" s="158">
        <f>SUM(T606:T615)</f>
        <v>4.2999999999999997E-2</v>
      </c>
      <c r="AR605" s="151" t="s">
        <v>158</v>
      </c>
      <c r="AT605" s="159" t="s">
        <v>77</v>
      </c>
      <c r="AU605" s="159" t="s">
        <v>86</v>
      </c>
      <c r="AY605" s="151" t="s">
        <v>150</v>
      </c>
      <c r="BK605" s="160">
        <f>SUM(BK606:BK615)</f>
        <v>0</v>
      </c>
    </row>
    <row r="606" spans="1:65" s="2" customFormat="1" ht="21.75" customHeight="1">
      <c r="A606" s="34"/>
      <c r="B606" s="163"/>
      <c r="C606" s="164" t="s">
        <v>858</v>
      </c>
      <c r="D606" s="164" t="s">
        <v>153</v>
      </c>
      <c r="E606" s="165" t="s">
        <v>859</v>
      </c>
      <c r="F606" s="166" t="s">
        <v>860</v>
      </c>
      <c r="G606" s="167" t="s">
        <v>202</v>
      </c>
      <c r="H606" s="168">
        <v>20</v>
      </c>
      <c r="I606" s="169"/>
      <c r="J606" s="170">
        <f t="shared" ref="J606:J615" si="20">ROUND(I606*H606,2)</f>
        <v>0</v>
      </c>
      <c r="K606" s="171"/>
      <c r="L606" s="35"/>
      <c r="M606" s="172" t="s">
        <v>1</v>
      </c>
      <c r="N606" s="173" t="s">
        <v>44</v>
      </c>
      <c r="O606" s="60"/>
      <c r="P606" s="174">
        <f t="shared" ref="P606:P615" si="21">O606*H606</f>
        <v>0</v>
      </c>
      <c r="Q606" s="174">
        <v>1.1E-4</v>
      </c>
      <c r="R606" s="174">
        <f t="shared" ref="R606:R615" si="22">Q606*H606</f>
        <v>2.2000000000000001E-3</v>
      </c>
      <c r="S606" s="174">
        <v>2.15E-3</v>
      </c>
      <c r="T606" s="175">
        <f t="shared" ref="T606:T615" si="23">S606*H606</f>
        <v>4.2999999999999997E-2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76" t="s">
        <v>240</v>
      </c>
      <c r="AT606" s="176" t="s">
        <v>153</v>
      </c>
      <c r="AU606" s="176" t="s">
        <v>158</v>
      </c>
      <c r="AY606" s="18" t="s">
        <v>150</v>
      </c>
      <c r="BE606" s="177">
        <f t="shared" ref="BE606:BE615" si="24">IF(N606="základní",J606,0)</f>
        <v>0</v>
      </c>
      <c r="BF606" s="177">
        <f t="shared" ref="BF606:BF615" si="25">IF(N606="snížená",J606,0)</f>
        <v>0</v>
      </c>
      <c r="BG606" s="177">
        <f t="shared" ref="BG606:BG615" si="26">IF(N606="zákl. přenesená",J606,0)</f>
        <v>0</v>
      </c>
      <c r="BH606" s="177">
        <f t="shared" ref="BH606:BH615" si="27">IF(N606="sníž. přenesená",J606,0)</f>
        <v>0</v>
      </c>
      <c r="BI606" s="177">
        <f t="shared" ref="BI606:BI615" si="28">IF(N606="nulová",J606,0)</f>
        <v>0</v>
      </c>
      <c r="BJ606" s="18" t="s">
        <v>158</v>
      </c>
      <c r="BK606" s="177">
        <f t="shared" ref="BK606:BK615" si="29">ROUND(I606*H606,2)</f>
        <v>0</v>
      </c>
      <c r="BL606" s="18" t="s">
        <v>240</v>
      </c>
      <c r="BM606" s="176" t="s">
        <v>861</v>
      </c>
    </row>
    <row r="607" spans="1:65" s="2" customFormat="1" ht="21.75" customHeight="1">
      <c r="A607" s="34"/>
      <c r="B607" s="163"/>
      <c r="C607" s="164" t="s">
        <v>862</v>
      </c>
      <c r="D607" s="164" t="s">
        <v>153</v>
      </c>
      <c r="E607" s="165" t="s">
        <v>863</v>
      </c>
      <c r="F607" s="166" t="s">
        <v>864</v>
      </c>
      <c r="G607" s="167" t="s">
        <v>202</v>
      </c>
      <c r="H607" s="168">
        <v>8</v>
      </c>
      <c r="I607" s="169"/>
      <c r="J607" s="170">
        <f t="shared" si="20"/>
        <v>0</v>
      </c>
      <c r="K607" s="171"/>
      <c r="L607" s="35"/>
      <c r="M607" s="172" t="s">
        <v>1</v>
      </c>
      <c r="N607" s="173" t="s">
        <v>44</v>
      </c>
      <c r="O607" s="60"/>
      <c r="P607" s="174">
        <f t="shared" si="21"/>
        <v>0</v>
      </c>
      <c r="Q607" s="174">
        <v>2.7000000000000001E-3</v>
      </c>
      <c r="R607" s="174">
        <f t="shared" si="22"/>
        <v>2.1600000000000001E-2</v>
      </c>
      <c r="S607" s="174">
        <v>0</v>
      </c>
      <c r="T607" s="175">
        <f t="shared" si="23"/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76" t="s">
        <v>240</v>
      </c>
      <c r="AT607" s="176" t="s">
        <v>153</v>
      </c>
      <c r="AU607" s="176" t="s">
        <v>158</v>
      </c>
      <c r="AY607" s="18" t="s">
        <v>150</v>
      </c>
      <c r="BE607" s="177">
        <f t="shared" si="24"/>
        <v>0</v>
      </c>
      <c r="BF607" s="177">
        <f t="shared" si="25"/>
        <v>0</v>
      </c>
      <c r="BG607" s="177">
        <f t="shared" si="26"/>
        <v>0</v>
      </c>
      <c r="BH607" s="177">
        <f t="shared" si="27"/>
        <v>0</v>
      </c>
      <c r="BI607" s="177">
        <f t="shared" si="28"/>
        <v>0</v>
      </c>
      <c r="BJ607" s="18" t="s">
        <v>158</v>
      </c>
      <c r="BK607" s="177">
        <f t="shared" si="29"/>
        <v>0</v>
      </c>
      <c r="BL607" s="18" t="s">
        <v>240</v>
      </c>
      <c r="BM607" s="176" t="s">
        <v>865</v>
      </c>
    </row>
    <row r="608" spans="1:65" s="2" customFormat="1" ht="16.5" customHeight="1">
      <c r="A608" s="34"/>
      <c r="B608" s="163"/>
      <c r="C608" s="164" t="s">
        <v>866</v>
      </c>
      <c r="D608" s="164" t="s">
        <v>153</v>
      </c>
      <c r="E608" s="165" t="s">
        <v>867</v>
      </c>
      <c r="F608" s="166" t="s">
        <v>868</v>
      </c>
      <c r="G608" s="167" t="s">
        <v>156</v>
      </c>
      <c r="H608" s="168">
        <v>2</v>
      </c>
      <c r="I608" s="169"/>
      <c r="J608" s="170">
        <f t="shared" si="20"/>
        <v>0</v>
      </c>
      <c r="K608" s="171"/>
      <c r="L608" s="35"/>
      <c r="M608" s="172" t="s">
        <v>1</v>
      </c>
      <c r="N608" s="173" t="s">
        <v>44</v>
      </c>
      <c r="O608" s="60"/>
      <c r="P608" s="174">
        <f t="shared" si="21"/>
        <v>0</v>
      </c>
      <c r="Q608" s="174">
        <v>0</v>
      </c>
      <c r="R608" s="174">
        <f t="shared" si="22"/>
        <v>0</v>
      </c>
      <c r="S608" s="174">
        <v>0</v>
      </c>
      <c r="T608" s="175">
        <f t="shared" si="23"/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76" t="s">
        <v>240</v>
      </c>
      <c r="AT608" s="176" t="s">
        <v>153</v>
      </c>
      <c r="AU608" s="176" t="s">
        <v>158</v>
      </c>
      <c r="AY608" s="18" t="s">
        <v>150</v>
      </c>
      <c r="BE608" s="177">
        <f t="shared" si="24"/>
        <v>0</v>
      </c>
      <c r="BF608" s="177">
        <f t="shared" si="25"/>
        <v>0</v>
      </c>
      <c r="BG608" s="177">
        <f t="shared" si="26"/>
        <v>0</v>
      </c>
      <c r="BH608" s="177">
        <f t="shared" si="27"/>
        <v>0</v>
      </c>
      <c r="BI608" s="177">
        <f t="shared" si="28"/>
        <v>0</v>
      </c>
      <c r="BJ608" s="18" t="s">
        <v>158</v>
      </c>
      <c r="BK608" s="177">
        <f t="shared" si="29"/>
        <v>0</v>
      </c>
      <c r="BL608" s="18" t="s">
        <v>240</v>
      </c>
      <c r="BM608" s="176" t="s">
        <v>869</v>
      </c>
    </row>
    <row r="609" spans="1:65" s="2" customFormat="1" ht="16.5" customHeight="1">
      <c r="A609" s="34"/>
      <c r="B609" s="163"/>
      <c r="C609" s="164" t="s">
        <v>870</v>
      </c>
      <c r="D609" s="164" t="s">
        <v>153</v>
      </c>
      <c r="E609" s="165" t="s">
        <v>871</v>
      </c>
      <c r="F609" s="166" t="s">
        <v>872</v>
      </c>
      <c r="G609" s="167" t="s">
        <v>202</v>
      </c>
      <c r="H609" s="168">
        <v>8</v>
      </c>
      <c r="I609" s="169"/>
      <c r="J609" s="170">
        <f t="shared" si="20"/>
        <v>0</v>
      </c>
      <c r="K609" s="171"/>
      <c r="L609" s="35"/>
      <c r="M609" s="172" t="s">
        <v>1</v>
      </c>
      <c r="N609" s="173" t="s">
        <v>44</v>
      </c>
      <c r="O609" s="60"/>
      <c r="P609" s="174">
        <f t="shared" si="21"/>
        <v>0</v>
      </c>
      <c r="Q609" s="174">
        <v>0</v>
      </c>
      <c r="R609" s="174">
        <f t="shared" si="22"/>
        <v>0</v>
      </c>
      <c r="S609" s="174">
        <v>0</v>
      </c>
      <c r="T609" s="175">
        <f t="shared" si="23"/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76" t="s">
        <v>240</v>
      </c>
      <c r="AT609" s="176" t="s">
        <v>153</v>
      </c>
      <c r="AU609" s="176" t="s">
        <v>158</v>
      </c>
      <c r="AY609" s="18" t="s">
        <v>150</v>
      </c>
      <c r="BE609" s="177">
        <f t="shared" si="24"/>
        <v>0</v>
      </c>
      <c r="BF609" s="177">
        <f t="shared" si="25"/>
        <v>0</v>
      </c>
      <c r="BG609" s="177">
        <f t="shared" si="26"/>
        <v>0</v>
      </c>
      <c r="BH609" s="177">
        <f t="shared" si="27"/>
        <v>0</v>
      </c>
      <c r="BI609" s="177">
        <f t="shared" si="28"/>
        <v>0</v>
      </c>
      <c r="BJ609" s="18" t="s">
        <v>158</v>
      </c>
      <c r="BK609" s="177">
        <f t="shared" si="29"/>
        <v>0</v>
      </c>
      <c r="BL609" s="18" t="s">
        <v>240</v>
      </c>
      <c r="BM609" s="176" t="s">
        <v>873</v>
      </c>
    </row>
    <row r="610" spans="1:65" s="2" customFormat="1" ht="16.5" customHeight="1">
      <c r="A610" s="34"/>
      <c r="B610" s="163"/>
      <c r="C610" s="164" t="s">
        <v>874</v>
      </c>
      <c r="D610" s="164" t="s">
        <v>153</v>
      </c>
      <c r="E610" s="165" t="s">
        <v>875</v>
      </c>
      <c r="F610" s="166" t="s">
        <v>876</v>
      </c>
      <c r="G610" s="167" t="s">
        <v>156</v>
      </c>
      <c r="H610" s="168">
        <v>2</v>
      </c>
      <c r="I610" s="169"/>
      <c r="J610" s="170">
        <f t="shared" si="20"/>
        <v>0</v>
      </c>
      <c r="K610" s="171"/>
      <c r="L610" s="35"/>
      <c r="M610" s="172" t="s">
        <v>1</v>
      </c>
      <c r="N610" s="173" t="s">
        <v>44</v>
      </c>
      <c r="O610" s="60"/>
      <c r="P610" s="174">
        <f t="shared" si="21"/>
        <v>0</v>
      </c>
      <c r="Q610" s="174">
        <v>0</v>
      </c>
      <c r="R610" s="174">
        <f t="shared" si="22"/>
        <v>0</v>
      </c>
      <c r="S610" s="174">
        <v>0</v>
      </c>
      <c r="T610" s="175">
        <f t="shared" si="23"/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76" t="s">
        <v>240</v>
      </c>
      <c r="AT610" s="176" t="s">
        <v>153</v>
      </c>
      <c r="AU610" s="176" t="s">
        <v>158</v>
      </c>
      <c r="AY610" s="18" t="s">
        <v>150</v>
      </c>
      <c r="BE610" s="177">
        <f t="shared" si="24"/>
        <v>0</v>
      </c>
      <c r="BF610" s="177">
        <f t="shared" si="25"/>
        <v>0</v>
      </c>
      <c r="BG610" s="177">
        <f t="shared" si="26"/>
        <v>0</v>
      </c>
      <c r="BH610" s="177">
        <f t="shared" si="27"/>
        <v>0</v>
      </c>
      <c r="BI610" s="177">
        <f t="shared" si="28"/>
        <v>0</v>
      </c>
      <c r="BJ610" s="18" t="s">
        <v>158</v>
      </c>
      <c r="BK610" s="177">
        <f t="shared" si="29"/>
        <v>0</v>
      </c>
      <c r="BL610" s="18" t="s">
        <v>240</v>
      </c>
      <c r="BM610" s="176" t="s">
        <v>877</v>
      </c>
    </row>
    <row r="611" spans="1:65" s="2" customFormat="1" ht="21.75" customHeight="1">
      <c r="A611" s="34"/>
      <c r="B611" s="163"/>
      <c r="C611" s="164" t="s">
        <v>878</v>
      </c>
      <c r="D611" s="164" t="s">
        <v>153</v>
      </c>
      <c r="E611" s="165" t="s">
        <v>879</v>
      </c>
      <c r="F611" s="166" t="s">
        <v>880</v>
      </c>
      <c r="G611" s="167" t="s">
        <v>881</v>
      </c>
      <c r="H611" s="168">
        <v>6</v>
      </c>
      <c r="I611" s="169"/>
      <c r="J611" s="170">
        <f t="shared" si="20"/>
        <v>0</v>
      </c>
      <c r="K611" s="171"/>
      <c r="L611" s="35"/>
      <c r="M611" s="172" t="s">
        <v>1</v>
      </c>
      <c r="N611" s="173" t="s">
        <v>44</v>
      </c>
      <c r="O611" s="60"/>
      <c r="P611" s="174">
        <f t="shared" si="21"/>
        <v>0</v>
      </c>
      <c r="Q611" s="174">
        <v>0</v>
      </c>
      <c r="R611" s="174">
        <f t="shared" si="22"/>
        <v>0</v>
      </c>
      <c r="S611" s="174">
        <v>0</v>
      </c>
      <c r="T611" s="175">
        <f t="shared" si="23"/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76" t="s">
        <v>240</v>
      </c>
      <c r="AT611" s="176" t="s">
        <v>153</v>
      </c>
      <c r="AU611" s="176" t="s">
        <v>158</v>
      </c>
      <c r="AY611" s="18" t="s">
        <v>150</v>
      </c>
      <c r="BE611" s="177">
        <f t="shared" si="24"/>
        <v>0</v>
      </c>
      <c r="BF611" s="177">
        <f t="shared" si="25"/>
        <v>0</v>
      </c>
      <c r="BG611" s="177">
        <f t="shared" si="26"/>
        <v>0</v>
      </c>
      <c r="BH611" s="177">
        <f t="shared" si="27"/>
        <v>0</v>
      </c>
      <c r="BI611" s="177">
        <f t="shared" si="28"/>
        <v>0</v>
      </c>
      <c r="BJ611" s="18" t="s">
        <v>158</v>
      </c>
      <c r="BK611" s="177">
        <f t="shared" si="29"/>
        <v>0</v>
      </c>
      <c r="BL611" s="18" t="s">
        <v>240</v>
      </c>
      <c r="BM611" s="176" t="s">
        <v>882</v>
      </c>
    </row>
    <row r="612" spans="1:65" s="2" customFormat="1" ht="16.5" customHeight="1">
      <c r="A612" s="34"/>
      <c r="B612" s="163"/>
      <c r="C612" s="164" t="s">
        <v>883</v>
      </c>
      <c r="D612" s="164" t="s">
        <v>153</v>
      </c>
      <c r="E612" s="165" t="s">
        <v>884</v>
      </c>
      <c r="F612" s="166" t="s">
        <v>885</v>
      </c>
      <c r="G612" s="167" t="s">
        <v>156</v>
      </c>
      <c r="H612" s="168">
        <v>1</v>
      </c>
      <c r="I612" s="169"/>
      <c r="J612" s="170">
        <f t="shared" si="20"/>
        <v>0</v>
      </c>
      <c r="K612" s="171"/>
      <c r="L612" s="35"/>
      <c r="M612" s="172" t="s">
        <v>1</v>
      </c>
      <c r="N612" s="173" t="s">
        <v>44</v>
      </c>
      <c r="O612" s="60"/>
      <c r="P612" s="174">
        <f t="shared" si="21"/>
        <v>0</v>
      </c>
      <c r="Q612" s="174">
        <v>2.5000000000000001E-4</v>
      </c>
      <c r="R612" s="174">
        <f t="shared" si="22"/>
        <v>2.5000000000000001E-4</v>
      </c>
      <c r="S612" s="174">
        <v>0</v>
      </c>
      <c r="T612" s="175">
        <f t="shared" si="23"/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76" t="s">
        <v>240</v>
      </c>
      <c r="AT612" s="176" t="s">
        <v>153</v>
      </c>
      <c r="AU612" s="176" t="s">
        <v>158</v>
      </c>
      <c r="AY612" s="18" t="s">
        <v>150</v>
      </c>
      <c r="BE612" s="177">
        <f t="shared" si="24"/>
        <v>0</v>
      </c>
      <c r="BF612" s="177">
        <f t="shared" si="25"/>
        <v>0</v>
      </c>
      <c r="BG612" s="177">
        <f t="shared" si="26"/>
        <v>0</v>
      </c>
      <c r="BH612" s="177">
        <f t="shared" si="27"/>
        <v>0</v>
      </c>
      <c r="BI612" s="177">
        <f t="shared" si="28"/>
        <v>0</v>
      </c>
      <c r="BJ612" s="18" t="s">
        <v>158</v>
      </c>
      <c r="BK612" s="177">
        <f t="shared" si="29"/>
        <v>0</v>
      </c>
      <c r="BL612" s="18" t="s">
        <v>240</v>
      </c>
      <c r="BM612" s="176" t="s">
        <v>886</v>
      </c>
    </row>
    <row r="613" spans="1:65" s="2" customFormat="1" ht="21.75" customHeight="1">
      <c r="A613" s="34"/>
      <c r="B613" s="163"/>
      <c r="C613" s="164" t="s">
        <v>887</v>
      </c>
      <c r="D613" s="164" t="s">
        <v>153</v>
      </c>
      <c r="E613" s="165" t="s">
        <v>888</v>
      </c>
      <c r="F613" s="166" t="s">
        <v>889</v>
      </c>
      <c r="G613" s="167" t="s">
        <v>156</v>
      </c>
      <c r="H613" s="168">
        <v>1</v>
      </c>
      <c r="I613" s="169"/>
      <c r="J613" s="170">
        <f t="shared" si="20"/>
        <v>0</v>
      </c>
      <c r="K613" s="171"/>
      <c r="L613" s="35"/>
      <c r="M613" s="172" t="s">
        <v>1</v>
      </c>
      <c r="N613" s="173" t="s">
        <v>44</v>
      </c>
      <c r="O613" s="60"/>
      <c r="P613" s="174">
        <f t="shared" si="21"/>
        <v>0</v>
      </c>
      <c r="Q613" s="174">
        <v>0</v>
      </c>
      <c r="R613" s="174">
        <f t="shared" si="22"/>
        <v>0</v>
      </c>
      <c r="S613" s="174">
        <v>0</v>
      </c>
      <c r="T613" s="175">
        <f t="shared" si="23"/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76" t="s">
        <v>240</v>
      </c>
      <c r="AT613" s="176" t="s">
        <v>153</v>
      </c>
      <c r="AU613" s="176" t="s">
        <v>158</v>
      </c>
      <c r="AY613" s="18" t="s">
        <v>150</v>
      </c>
      <c r="BE613" s="177">
        <f t="shared" si="24"/>
        <v>0</v>
      </c>
      <c r="BF613" s="177">
        <f t="shared" si="25"/>
        <v>0</v>
      </c>
      <c r="BG613" s="177">
        <f t="shared" si="26"/>
        <v>0</v>
      </c>
      <c r="BH613" s="177">
        <f t="shared" si="27"/>
        <v>0</v>
      </c>
      <c r="BI613" s="177">
        <f t="shared" si="28"/>
        <v>0</v>
      </c>
      <c r="BJ613" s="18" t="s">
        <v>158</v>
      </c>
      <c r="BK613" s="177">
        <f t="shared" si="29"/>
        <v>0</v>
      </c>
      <c r="BL613" s="18" t="s">
        <v>240</v>
      </c>
      <c r="BM613" s="176" t="s">
        <v>890</v>
      </c>
    </row>
    <row r="614" spans="1:65" s="2" customFormat="1" ht="21.75" customHeight="1">
      <c r="A614" s="34"/>
      <c r="B614" s="163"/>
      <c r="C614" s="210" t="s">
        <v>891</v>
      </c>
      <c r="D614" s="210" t="s">
        <v>385</v>
      </c>
      <c r="E614" s="211" t="s">
        <v>892</v>
      </c>
      <c r="F614" s="212" t="s">
        <v>893</v>
      </c>
      <c r="G614" s="213" t="s">
        <v>156</v>
      </c>
      <c r="H614" s="214">
        <v>1</v>
      </c>
      <c r="I614" s="215"/>
      <c r="J614" s="216">
        <f t="shared" si="20"/>
        <v>0</v>
      </c>
      <c r="K614" s="217"/>
      <c r="L614" s="218"/>
      <c r="M614" s="219" t="s">
        <v>1</v>
      </c>
      <c r="N614" s="220" t="s">
        <v>44</v>
      </c>
      <c r="O614" s="60"/>
      <c r="P614" s="174">
        <f t="shared" si="21"/>
        <v>0</v>
      </c>
      <c r="Q614" s="174">
        <v>3.8000000000000002E-4</v>
      </c>
      <c r="R614" s="174">
        <f t="shared" si="22"/>
        <v>3.8000000000000002E-4</v>
      </c>
      <c r="S614" s="174">
        <v>0</v>
      </c>
      <c r="T614" s="175">
        <f t="shared" si="23"/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76" t="s">
        <v>390</v>
      </c>
      <c r="AT614" s="176" t="s">
        <v>385</v>
      </c>
      <c r="AU614" s="176" t="s">
        <v>158</v>
      </c>
      <c r="AY614" s="18" t="s">
        <v>150</v>
      </c>
      <c r="BE614" s="177">
        <f t="shared" si="24"/>
        <v>0</v>
      </c>
      <c r="BF614" s="177">
        <f t="shared" si="25"/>
        <v>0</v>
      </c>
      <c r="BG614" s="177">
        <f t="shared" si="26"/>
        <v>0</v>
      </c>
      <c r="BH614" s="177">
        <f t="shared" si="27"/>
        <v>0</v>
      </c>
      <c r="BI614" s="177">
        <f t="shared" si="28"/>
        <v>0</v>
      </c>
      <c r="BJ614" s="18" t="s">
        <v>158</v>
      </c>
      <c r="BK614" s="177">
        <f t="shared" si="29"/>
        <v>0</v>
      </c>
      <c r="BL614" s="18" t="s">
        <v>240</v>
      </c>
      <c r="BM614" s="176" t="s">
        <v>894</v>
      </c>
    </row>
    <row r="615" spans="1:65" s="2" customFormat="1" ht="21.75" customHeight="1">
      <c r="A615" s="34"/>
      <c r="B615" s="163"/>
      <c r="C615" s="164" t="s">
        <v>895</v>
      </c>
      <c r="D615" s="164" t="s">
        <v>153</v>
      </c>
      <c r="E615" s="165" t="s">
        <v>896</v>
      </c>
      <c r="F615" s="166" t="s">
        <v>897</v>
      </c>
      <c r="G615" s="167" t="s">
        <v>719</v>
      </c>
      <c r="H615" s="221"/>
      <c r="I615" s="169"/>
      <c r="J615" s="170">
        <f t="shared" si="20"/>
        <v>0</v>
      </c>
      <c r="K615" s="171"/>
      <c r="L615" s="35"/>
      <c r="M615" s="172" t="s">
        <v>1</v>
      </c>
      <c r="N615" s="173" t="s">
        <v>44</v>
      </c>
      <c r="O615" s="60"/>
      <c r="P615" s="174">
        <f t="shared" si="21"/>
        <v>0</v>
      </c>
      <c r="Q615" s="174">
        <v>0</v>
      </c>
      <c r="R615" s="174">
        <f t="shared" si="22"/>
        <v>0</v>
      </c>
      <c r="S615" s="174">
        <v>0</v>
      </c>
      <c r="T615" s="175">
        <f t="shared" si="23"/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76" t="s">
        <v>240</v>
      </c>
      <c r="AT615" s="176" t="s">
        <v>153</v>
      </c>
      <c r="AU615" s="176" t="s">
        <v>158</v>
      </c>
      <c r="AY615" s="18" t="s">
        <v>150</v>
      </c>
      <c r="BE615" s="177">
        <f t="shared" si="24"/>
        <v>0</v>
      </c>
      <c r="BF615" s="177">
        <f t="shared" si="25"/>
        <v>0</v>
      </c>
      <c r="BG615" s="177">
        <f t="shared" si="26"/>
        <v>0</v>
      </c>
      <c r="BH615" s="177">
        <f t="shared" si="27"/>
        <v>0</v>
      </c>
      <c r="BI615" s="177">
        <f t="shared" si="28"/>
        <v>0</v>
      </c>
      <c r="BJ615" s="18" t="s">
        <v>158</v>
      </c>
      <c r="BK615" s="177">
        <f t="shared" si="29"/>
        <v>0</v>
      </c>
      <c r="BL615" s="18" t="s">
        <v>240</v>
      </c>
      <c r="BM615" s="176" t="s">
        <v>898</v>
      </c>
    </row>
    <row r="616" spans="1:65" s="12" customFormat="1" ht="22.9" customHeight="1">
      <c r="B616" s="150"/>
      <c r="D616" s="151" t="s">
        <v>77</v>
      </c>
      <c r="E616" s="161" t="s">
        <v>899</v>
      </c>
      <c r="F616" s="161" t="s">
        <v>900</v>
      </c>
      <c r="I616" s="153"/>
      <c r="J616" s="162">
        <f>BK616</f>
        <v>0</v>
      </c>
      <c r="L616" s="150"/>
      <c r="M616" s="155"/>
      <c r="N616" s="156"/>
      <c r="O616" s="156"/>
      <c r="P616" s="157">
        <f>SUM(P617:P640)</f>
        <v>0</v>
      </c>
      <c r="Q616" s="156"/>
      <c r="R616" s="157">
        <f>SUM(R617:R640)</f>
        <v>9.0039999999999981E-2</v>
      </c>
      <c r="S616" s="156"/>
      <c r="T616" s="158">
        <f>SUM(T617:T640)</f>
        <v>0.79519000000000006</v>
      </c>
      <c r="AR616" s="151" t="s">
        <v>158</v>
      </c>
      <c r="AT616" s="159" t="s">
        <v>77</v>
      </c>
      <c r="AU616" s="159" t="s">
        <v>86</v>
      </c>
      <c r="AY616" s="151" t="s">
        <v>150</v>
      </c>
      <c r="BK616" s="160">
        <f>SUM(BK617:BK640)</f>
        <v>0</v>
      </c>
    </row>
    <row r="617" spans="1:65" s="2" customFormat="1" ht="16.5" customHeight="1">
      <c r="A617" s="34"/>
      <c r="B617" s="163"/>
      <c r="C617" s="164" t="s">
        <v>901</v>
      </c>
      <c r="D617" s="164" t="s">
        <v>153</v>
      </c>
      <c r="E617" s="165" t="s">
        <v>902</v>
      </c>
      <c r="F617" s="166" t="s">
        <v>903</v>
      </c>
      <c r="G617" s="167" t="s">
        <v>156</v>
      </c>
      <c r="H617" s="168">
        <v>1</v>
      </c>
      <c r="I617" s="169"/>
      <c r="J617" s="170">
        <f t="shared" ref="J617:J640" si="30">ROUND(I617*H617,2)</f>
        <v>0</v>
      </c>
      <c r="K617" s="171"/>
      <c r="L617" s="35"/>
      <c r="M617" s="172" t="s">
        <v>1</v>
      </c>
      <c r="N617" s="173" t="s">
        <v>44</v>
      </c>
      <c r="O617" s="60"/>
      <c r="P617" s="174">
        <f t="shared" ref="P617:P640" si="31">O617*H617</f>
        <v>0</v>
      </c>
      <c r="Q617" s="174">
        <v>2.4199999999999998E-3</v>
      </c>
      <c r="R617" s="174">
        <f t="shared" ref="R617:R640" si="32">Q617*H617</f>
        <v>2.4199999999999998E-3</v>
      </c>
      <c r="S617" s="174">
        <v>0</v>
      </c>
      <c r="T617" s="175">
        <f t="shared" ref="T617:T640" si="33"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76" t="s">
        <v>240</v>
      </c>
      <c r="AT617" s="176" t="s">
        <v>153</v>
      </c>
      <c r="AU617" s="176" t="s">
        <v>158</v>
      </c>
      <c r="AY617" s="18" t="s">
        <v>150</v>
      </c>
      <c r="BE617" s="177">
        <f t="shared" ref="BE617:BE640" si="34">IF(N617="základní",J617,0)</f>
        <v>0</v>
      </c>
      <c r="BF617" s="177">
        <f t="shared" ref="BF617:BF640" si="35">IF(N617="snížená",J617,0)</f>
        <v>0</v>
      </c>
      <c r="BG617" s="177">
        <f t="shared" ref="BG617:BG640" si="36">IF(N617="zákl. přenesená",J617,0)</f>
        <v>0</v>
      </c>
      <c r="BH617" s="177">
        <f t="shared" ref="BH617:BH640" si="37">IF(N617="sníž. přenesená",J617,0)</f>
        <v>0</v>
      </c>
      <c r="BI617" s="177">
        <f t="shared" ref="BI617:BI640" si="38">IF(N617="nulová",J617,0)</f>
        <v>0</v>
      </c>
      <c r="BJ617" s="18" t="s">
        <v>158</v>
      </c>
      <c r="BK617" s="177">
        <f t="shared" ref="BK617:BK640" si="39">ROUND(I617*H617,2)</f>
        <v>0</v>
      </c>
      <c r="BL617" s="18" t="s">
        <v>240</v>
      </c>
      <c r="BM617" s="176" t="s">
        <v>904</v>
      </c>
    </row>
    <row r="618" spans="1:65" s="2" customFormat="1" ht="21.75" customHeight="1">
      <c r="A618" s="34"/>
      <c r="B618" s="163"/>
      <c r="C618" s="210" t="s">
        <v>905</v>
      </c>
      <c r="D618" s="210" t="s">
        <v>385</v>
      </c>
      <c r="E618" s="211" t="s">
        <v>906</v>
      </c>
      <c r="F618" s="212" t="s">
        <v>907</v>
      </c>
      <c r="G618" s="213" t="s">
        <v>156</v>
      </c>
      <c r="H618" s="214">
        <v>1</v>
      </c>
      <c r="I618" s="215"/>
      <c r="J618" s="216">
        <f t="shared" si="30"/>
        <v>0</v>
      </c>
      <c r="K618" s="217"/>
      <c r="L618" s="218"/>
      <c r="M618" s="219" t="s">
        <v>1</v>
      </c>
      <c r="N618" s="220" t="s">
        <v>44</v>
      </c>
      <c r="O618" s="60"/>
      <c r="P618" s="174">
        <f t="shared" si="31"/>
        <v>0</v>
      </c>
      <c r="Q618" s="174">
        <v>1.2999999999999999E-3</v>
      </c>
      <c r="R618" s="174">
        <f t="shared" si="32"/>
        <v>1.2999999999999999E-3</v>
      </c>
      <c r="S618" s="174">
        <v>0</v>
      </c>
      <c r="T618" s="175">
        <f t="shared" si="33"/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76" t="s">
        <v>390</v>
      </c>
      <c r="AT618" s="176" t="s">
        <v>385</v>
      </c>
      <c r="AU618" s="176" t="s">
        <v>158</v>
      </c>
      <c r="AY618" s="18" t="s">
        <v>150</v>
      </c>
      <c r="BE618" s="177">
        <f t="shared" si="34"/>
        <v>0</v>
      </c>
      <c r="BF618" s="177">
        <f t="shared" si="35"/>
        <v>0</v>
      </c>
      <c r="BG618" s="177">
        <f t="shared" si="36"/>
        <v>0</v>
      </c>
      <c r="BH618" s="177">
        <f t="shared" si="37"/>
        <v>0</v>
      </c>
      <c r="BI618" s="177">
        <f t="shared" si="38"/>
        <v>0</v>
      </c>
      <c r="BJ618" s="18" t="s">
        <v>158</v>
      </c>
      <c r="BK618" s="177">
        <f t="shared" si="39"/>
        <v>0</v>
      </c>
      <c r="BL618" s="18" t="s">
        <v>240</v>
      </c>
      <c r="BM618" s="176" t="s">
        <v>908</v>
      </c>
    </row>
    <row r="619" spans="1:65" s="2" customFormat="1" ht="21.75" customHeight="1">
      <c r="A619" s="34"/>
      <c r="B619" s="163"/>
      <c r="C619" s="210" t="s">
        <v>909</v>
      </c>
      <c r="D619" s="210" t="s">
        <v>385</v>
      </c>
      <c r="E619" s="211" t="s">
        <v>910</v>
      </c>
      <c r="F619" s="212" t="s">
        <v>911</v>
      </c>
      <c r="G619" s="213" t="s">
        <v>156</v>
      </c>
      <c r="H619" s="214">
        <v>1</v>
      </c>
      <c r="I619" s="215"/>
      <c r="J619" s="216">
        <f t="shared" si="30"/>
        <v>0</v>
      </c>
      <c r="K619" s="217"/>
      <c r="L619" s="218"/>
      <c r="M619" s="219" t="s">
        <v>1</v>
      </c>
      <c r="N619" s="220" t="s">
        <v>44</v>
      </c>
      <c r="O619" s="60"/>
      <c r="P619" s="174">
        <f t="shared" si="31"/>
        <v>0</v>
      </c>
      <c r="Q619" s="174">
        <v>1.4500000000000001E-2</v>
      </c>
      <c r="R619" s="174">
        <f t="shared" si="32"/>
        <v>1.4500000000000001E-2</v>
      </c>
      <c r="S619" s="174">
        <v>0</v>
      </c>
      <c r="T619" s="175">
        <f t="shared" si="33"/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76" t="s">
        <v>390</v>
      </c>
      <c r="AT619" s="176" t="s">
        <v>385</v>
      </c>
      <c r="AU619" s="176" t="s">
        <v>158</v>
      </c>
      <c r="AY619" s="18" t="s">
        <v>150</v>
      </c>
      <c r="BE619" s="177">
        <f t="shared" si="34"/>
        <v>0</v>
      </c>
      <c r="BF619" s="177">
        <f t="shared" si="35"/>
        <v>0</v>
      </c>
      <c r="BG619" s="177">
        <f t="shared" si="36"/>
        <v>0</v>
      </c>
      <c r="BH619" s="177">
        <f t="shared" si="37"/>
        <v>0</v>
      </c>
      <c r="BI619" s="177">
        <f t="shared" si="38"/>
        <v>0</v>
      </c>
      <c r="BJ619" s="18" t="s">
        <v>158</v>
      </c>
      <c r="BK619" s="177">
        <f t="shared" si="39"/>
        <v>0</v>
      </c>
      <c r="BL619" s="18" t="s">
        <v>240</v>
      </c>
      <c r="BM619" s="176" t="s">
        <v>912</v>
      </c>
    </row>
    <row r="620" spans="1:65" s="2" customFormat="1" ht="16.5" customHeight="1">
      <c r="A620" s="34"/>
      <c r="B620" s="163"/>
      <c r="C620" s="164" t="s">
        <v>913</v>
      </c>
      <c r="D620" s="164" t="s">
        <v>153</v>
      </c>
      <c r="E620" s="165" t="s">
        <v>914</v>
      </c>
      <c r="F620" s="166" t="s">
        <v>915</v>
      </c>
      <c r="G620" s="167" t="s">
        <v>451</v>
      </c>
      <c r="H620" s="168">
        <v>1</v>
      </c>
      <c r="I620" s="169"/>
      <c r="J620" s="170">
        <f t="shared" si="30"/>
        <v>0</v>
      </c>
      <c r="K620" s="171"/>
      <c r="L620" s="35"/>
      <c r="M620" s="172" t="s">
        <v>1</v>
      </c>
      <c r="N620" s="173" t="s">
        <v>44</v>
      </c>
      <c r="O620" s="60"/>
      <c r="P620" s="174">
        <f t="shared" si="31"/>
        <v>0</v>
      </c>
      <c r="Q620" s="174">
        <v>1.8500000000000001E-3</v>
      </c>
      <c r="R620" s="174">
        <f t="shared" si="32"/>
        <v>1.8500000000000001E-3</v>
      </c>
      <c r="S620" s="174">
        <v>0</v>
      </c>
      <c r="T620" s="175">
        <f t="shared" si="33"/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76" t="s">
        <v>240</v>
      </c>
      <c r="AT620" s="176" t="s">
        <v>153</v>
      </c>
      <c r="AU620" s="176" t="s">
        <v>158</v>
      </c>
      <c r="AY620" s="18" t="s">
        <v>150</v>
      </c>
      <c r="BE620" s="177">
        <f t="shared" si="34"/>
        <v>0</v>
      </c>
      <c r="BF620" s="177">
        <f t="shared" si="35"/>
        <v>0</v>
      </c>
      <c r="BG620" s="177">
        <f t="shared" si="36"/>
        <v>0</v>
      </c>
      <c r="BH620" s="177">
        <f t="shared" si="37"/>
        <v>0</v>
      </c>
      <c r="BI620" s="177">
        <f t="shared" si="38"/>
        <v>0</v>
      </c>
      <c r="BJ620" s="18" t="s">
        <v>158</v>
      </c>
      <c r="BK620" s="177">
        <f t="shared" si="39"/>
        <v>0</v>
      </c>
      <c r="BL620" s="18" t="s">
        <v>240</v>
      </c>
      <c r="BM620" s="176" t="s">
        <v>916</v>
      </c>
    </row>
    <row r="621" spans="1:65" s="2" customFormat="1" ht="21.75" customHeight="1">
      <c r="A621" s="34"/>
      <c r="B621" s="163"/>
      <c r="C621" s="210" t="s">
        <v>917</v>
      </c>
      <c r="D621" s="210" t="s">
        <v>385</v>
      </c>
      <c r="E621" s="211" t="s">
        <v>918</v>
      </c>
      <c r="F621" s="212" t="s">
        <v>919</v>
      </c>
      <c r="G621" s="213" t="s">
        <v>156</v>
      </c>
      <c r="H621" s="214">
        <v>1</v>
      </c>
      <c r="I621" s="215"/>
      <c r="J621" s="216">
        <f t="shared" si="30"/>
        <v>0</v>
      </c>
      <c r="K621" s="217"/>
      <c r="L621" s="218"/>
      <c r="M621" s="219" t="s">
        <v>1</v>
      </c>
      <c r="N621" s="220" t="s">
        <v>44</v>
      </c>
      <c r="O621" s="60"/>
      <c r="P621" s="174">
        <f t="shared" si="31"/>
        <v>0</v>
      </c>
      <c r="Q621" s="174">
        <v>1.2E-2</v>
      </c>
      <c r="R621" s="174">
        <f t="shared" si="32"/>
        <v>1.2E-2</v>
      </c>
      <c r="S621" s="174">
        <v>0</v>
      </c>
      <c r="T621" s="175">
        <f t="shared" si="33"/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76" t="s">
        <v>390</v>
      </c>
      <c r="AT621" s="176" t="s">
        <v>385</v>
      </c>
      <c r="AU621" s="176" t="s">
        <v>158</v>
      </c>
      <c r="AY621" s="18" t="s">
        <v>150</v>
      </c>
      <c r="BE621" s="177">
        <f t="shared" si="34"/>
        <v>0</v>
      </c>
      <c r="BF621" s="177">
        <f t="shared" si="35"/>
        <v>0</v>
      </c>
      <c r="BG621" s="177">
        <f t="shared" si="36"/>
        <v>0</v>
      </c>
      <c r="BH621" s="177">
        <f t="shared" si="37"/>
        <v>0</v>
      </c>
      <c r="BI621" s="177">
        <f t="shared" si="38"/>
        <v>0</v>
      </c>
      <c r="BJ621" s="18" t="s">
        <v>158</v>
      </c>
      <c r="BK621" s="177">
        <f t="shared" si="39"/>
        <v>0</v>
      </c>
      <c r="BL621" s="18" t="s">
        <v>240</v>
      </c>
      <c r="BM621" s="176" t="s">
        <v>920</v>
      </c>
    </row>
    <row r="622" spans="1:65" s="2" customFormat="1" ht="16.5" customHeight="1">
      <c r="A622" s="34"/>
      <c r="B622" s="163"/>
      <c r="C622" s="164" t="s">
        <v>921</v>
      </c>
      <c r="D622" s="164" t="s">
        <v>153</v>
      </c>
      <c r="E622" s="165" t="s">
        <v>922</v>
      </c>
      <c r="F622" s="166" t="s">
        <v>923</v>
      </c>
      <c r="G622" s="167" t="s">
        <v>451</v>
      </c>
      <c r="H622" s="168">
        <v>1</v>
      </c>
      <c r="I622" s="169"/>
      <c r="J622" s="170">
        <f t="shared" si="30"/>
        <v>0</v>
      </c>
      <c r="K622" s="171"/>
      <c r="L622" s="35"/>
      <c r="M622" s="172" t="s">
        <v>1</v>
      </c>
      <c r="N622" s="173" t="s">
        <v>44</v>
      </c>
      <c r="O622" s="60"/>
      <c r="P622" s="174">
        <f t="shared" si="31"/>
        <v>0</v>
      </c>
      <c r="Q622" s="174">
        <v>6.3800000000000003E-3</v>
      </c>
      <c r="R622" s="174">
        <f t="shared" si="32"/>
        <v>6.3800000000000003E-3</v>
      </c>
      <c r="S622" s="174">
        <v>0</v>
      </c>
      <c r="T622" s="175">
        <f t="shared" si="33"/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76" t="s">
        <v>240</v>
      </c>
      <c r="AT622" s="176" t="s">
        <v>153</v>
      </c>
      <c r="AU622" s="176" t="s">
        <v>158</v>
      </c>
      <c r="AY622" s="18" t="s">
        <v>150</v>
      </c>
      <c r="BE622" s="177">
        <f t="shared" si="34"/>
        <v>0</v>
      </c>
      <c r="BF622" s="177">
        <f t="shared" si="35"/>
        <v>0</v>
      </c>
      <c r="BG622" s="177">
        <f t="shared" si="36"/>
        <v>0</v>
      </c>
      <c r="BH622" s="177">
        <f t="shared" si="37"/>
        <v>0</v>
      </c>
      <c r="BI622" s="177">
        <f t="shared" si="38"/>
        <v>0</v>
      </c>
      <c r="BJ622" s="18" t="s">
        <v>158</v>
      </c>
      <c r="BK622" s="177">
        <f t="shared" si="39"/>
        <v>0</v>
      </c>
      <c r="BL622" s="18" t="s">
        <v>240</v>
      </c>
      <c r="BM622" s="176" t="s">
        <v>924</v>
      </c>
    </row>
    <row r="623" spans="1:65" s="2" customFormat="1" ht="21.75" customHeight="1">
      <c r="A623" s="34"/>
      <c r="B623" s="163"/>
      <c r="C623" s="210" t="s">
        <v>925</v>
      </c>
      <c r="D623" s="210" t="s">
        <v>385</v>
      </c>
      <c r="E623" s="211" t="s">
        <v>926</v>
      </c>
      <c r="F623" s="212" t="s">
        <v>927</v>
      </c>
      <c r="G623" s="213" t="s">
        <v>156</v>
      </c>
      <c r="H623" s="214">
        <v>1</v>
      </c>
      <c r="I623" s="215"/>
      <c r="J623" s="216">
        <f t="shared" si="30"/>
        <v>0</v>
      </c>
      <c r="K623" s="217"/>
      <c r="L623" s="218"/>
      <c r="M623" s="219" t="s">
        <v>1</v>
      </c>
      <c r="N623" s="220" t="s">
        <v>44</v>
      </c>
      <c r="O623" s="60"/>
      <c r="P623" s="174">
        <f t="shared" si="31"/>
        <v>0</v>
      </c>
      <c r="Q623" s="174">
        <v>1.4999999999999999E-2</v>
      </c>
      <c r="R623" s="174">
        <f t="shared" si="32"/>
        <v>1.4999999999999999E-2</v>
      </c>
      <c r="S623" s="174">
        <v>0</v>
      </c>
      <c r="T623" s="175">
        <f t="shared" si="33"/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76" t="s">
        <v>390</v>
      </c>
      <c r="AT623" s="176" t="s">
        <v>385</v>
      </c>
      <c r="AU623" s="176" t="s">
        <v>158</v>
      </c>
      <c r="AY623" s="18" t="s">
        <v>150</v>
      </c>
      <c r="BE623" s="177">
        <f t="shared" si="34"/>
        <v>0</v>
      </c>
      <c r="BF623" s="177">
        <f t="shared" si="35"/>
        <v>0</v>
      </c>
      <c r="BG623" s="177">
        <f t="shared" si="36"/>
        <v>0</v>
      </c>
      <c r="BH623" s="177">
        <f t="shared" si="37"/>
        <v>0</v>
      </c>
      <c r="BI623" s="177">
        <f t="shared" si="38"/>
        <v>0</v>
      </c>
      <c r="BJ623" s="18" t="s">
        <v>158</v>
      </c>
      <c r="BK623" s="177">
        <f t="shared" si="39"/>
        <v>0</v>
      </c>
      <c r="BL623" s="18" t="s">
        <v>240</v>
      </c>
      <c r="BM623" s="176" t="s">
        <v>928</v>
      </c>
    </row>
    <row r="624" spans="1:65" s="2" customFormat="1" ht="16.5" customHeight="1">
      <c r="A624" s="34"/>
      <c r="B624" s="163"/>
      <c r="C624" s="164" t="s">
        <v>929</v>
      </c>
      <c r="D624" s="164" t="s">
        <v>153</v>
      </c>
      <c r="E624" s="165" t="s">
        <v>930</v>
      </c>
      <c r="F624" s="166" t="s">
        <v>931</v>
      </c>
      <c r="G624" s="167" t="s">
        <v>451</v>
      </c>
      <c r="H624" s="168">
        <v>1</v>
      </c>
      <c r="I624" s="169"/>
      <c r="J624" s="170">
        <f t="shared" si="30"/>
        <v>0</v>
      </c>
      <c r="K624" s="171"/>
      <c r="L624" s="35"/>
      <c r="M624" s="172" t="s">
        <v>1</v>
      </c>
      <c r="N624" s="173" t="s">
        <v>44</v>
      </c>
      <c r="O624" s="60"/>
      <c r="P624" s="174">
        <f t="shared" si="31"/>
        <v>0</v>
      </c>
      <c r="Q624" s="174">
        <v>1.4999999999999999E-2</v>
      </c>
      <c r="R624" s="174">
        <f t="shared" si="32"/>
        <v>1.4999999999999999E-2</v>
      </c>
      <c r="S624" s="174">
        <v>0</v>
      </c>
      <c r="T624" s="175">
        <f t="shared" si="33"/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76" t="s">
        <v>240</v>
      </c>
      <c r="AT624" s="176" t="s">
        <v>153</v>
      </c>
      <c r="AU624" s="176" t="s">
        <v>158</v>
      </c>
      <c r="AY624" s="18" t="s">
        <v>150</v>
      </c>
      <c r="BE624" s="177">
        <f t="shared" si="34"/>
        <v>0</v>
      </c>
      <c r="BF624" s="177">
        <f t="shared" si="35"/>
        <v>0</v>
      </c>
      <c r="BG624" s="177">
        <f t="shared" si="36"/>
        <v>0</v>
      </c>
      <c r="BH624" s="177">
        <f t="shared" si="37"/>
        <v>0</v>
      </c>
      <c r="BI624" s="177">
        <f t="shared" si="38"/>
        <v>0</v>
      </c>
      <c r="BJ624" s="18" t="s">
        <v>158</v>
      </c>
      <c r="BK624" s="177">
        <f t="shared" si="39"/>
        <v>0</v>
      </c>
      <c r="BL624" s="18" t="s">
        <v>240</v>
      </c>
      <c r="BM624" s="176" t="s">
        <v>932</v>
      </c>
    </row>
    <row r="625" spans="1:65" s="2" customFormat="1" ht="16.5" customHeight="1">
      <c r="A625" s="34"/>
      <c r="B625" s="163"/>
      <c r="C625" s="164" t="s">
        <v>933</v>
      </c>
      <c r="D625" s="164" t="s">
        <v>153</v>
      </c>
      <c r="E625" s="165" t="s">
        <v>934</v>
      </c>
      <c r="F625" s="166" t="s">
        <v>935</v>
      </c>
      <c r="G625" s="167" t="s">
        <v>156</v>
      </c>
      <c r="H625" s="168">
        <v>1</v>
      </c>
      <c r="I625" s="169"/>
      <c r="J625" s="170">
        <f t="shared" si="30"/>
        <v>0</v>
      </c>
      <c r="K625" s="171"/>
      <c r="L625" s="35"/>
      <c r="M625" s="172" t="s">
        <v>1</v>
      </c>
      <c r="N625" s="173" t="s">
        <v>44</v>
      </c>
      <c r="O625" s="60"/>
      <c r="P625" s="174">
        <f t="shared" si="31"/>
        <v>0</v>
      </c>
      <c r="Q625" s="174">
        <v>2.3000000000000001E-4</v>
      </c>
      <c r="R625" s="174">
        <f t="shared" si="32"/>
        <v>2.3000000000000001E-4</v>
      </c>
      <c r="S625" s="174">
        <v>0</v>
      </c>
      <c r="T625" s="175">
        <f t="shared" si="33"/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76" t="s">
        <v>240</v>
      </c>
      <c r="AT625" s="176" t="s">
        <v>153</v>
      </c>
      <c r="AU625" s="176" t="s">
        <v>158</v>
      </c>
      <c r="AY625" s="18" t="s">
        <v>150</v>
      </c>
      <c r="BE625" s="177">
        <f t="shared" si="34"/>
        <v>0</v>
      </c>
      <c r="BF625" s="177">
        <f t="shared" si="35"/>
        <v>0</v>
      </c>
      <c r="BG625" s="177">
        <f t="shared" si="36"/>
        <v>0</v>
      </c>
      <c r="BH625" s="177">
        <f t="shared" si="37"/>
        <v>0</v>
      </c>
      <c r="BI625" s="177">
        <f t="shared" si="38"/>
        <v>0</v>
      </c>
      <c r="BJ625" s="18" t="s">
        <v>158</v>
      </c>
      <c r="BK625" s="177">
        <f t="shared" si="39"/>
        <v>0</v>
      </c>
      <c r="BL625" s="18" t="s">
        <v>240</v>
      </c>
      <c r="BM625" s="176" t="s">
        <v>936</v>
      </c>
    </row>
    <row r="626" spans="1:65" s="2" customFormat="1" ht="21.75" customHeight="1">
      <c r="A626" s="34"/>
      <c r="B626" s="163"/>
      <c r="C626" s="164" t="s">
        <v>937</v>
      </c>
      <c r="D626" s="164" t="s">
        <v>153</v>
      </c>
      <c r="E626" s="165" t="s">
        <v>938</v>
      </c>
      <c r="F626" s="166" t="s">
        <v>939</v>
      </c>
      <c r="G626" s="167" t="s">
        <v>451</v>
      </c>
      <c r="H626" s="168">
        <v>2</v>
      </c>
      <c r="I626" s="169"/>
      <c r="J626" s="170">
        <f t="shared" si="30"/>
        <v>0</v>
      </c>
      <c r="K626" s="171"/>
      <c r="L626" s="35"/>
      <c r="M626" s="172" t="s">
        <v>1</v>
      </c>
      <c r="N626" s="173" t="s">
        <v>44</v>
      </c>
      <c r="O626" s="60"/>
      <c r="P626" s="174">
        <f t="shared" si="31"/>
        <v>0</v>
      </c>
      <c r="Q626" s="174">
        <v>2.9999999999999997E-4</v>
      </c>
      <c r="R626" s="174">
        <f t="shared" si="32"/>
        <v>5.9999999999999995E-4</v>
      </c>
      <c r="S626" s="174">
        <v>0</v>
      </c>
      <c r="T626" s="175">
        <f t="shared" si="33"/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76" t="s">
        <v>240</v>
      </c>
      <c r="AT626" s="176" t="s">
        <v>153</v>
      </c>
      <c r="AU626" s="176" t="s">
        <v>158</v>
      </c>
      <c r="AY626" s="18" t="s">
        <v>150</v>
      </c>
      <c r="BE626" s="177">
        <f t="shared" si="34"/>
        <v>0</v>
      </c>
      <c r="BF626" s="177">
        <f t="shared" si="35"/>
        <v>0</v>
      </c>
      <c r="BG626" s="177">
        <f t="shared" si="36"/>
        <v>0</v>
      </c>
      <c r="BH626" s="177">
        <f t="shared" si="37"/>
        <v>0</v>
      </c>
      <c r="BI626" s="177">
        <f t="shared" si="38"/>
        <v>0</v>
      </c>
      <c r="BJ626" s="18" t="s">
        <v>158</v>
      </c>
      <c r="BK626" s="177">
        <f t="shared" si="39"/>
        <v>0</v>
      </c>
      <c r="BL626" s="18" t="s">
        <v>240</v>
      </c>
      <c r="BM626" s="176" t="s">
        <v>940</v>
      </c>
    </row>
    <row r="627" spans="1:65" s="2" customFormat="1" ht="16.5" customHeight="1">
      <c r="A627" s="34"/>
      <c r="B627" s="163"/>
      <c r="C627" s="164" t="s">
        <v>941</v>
      </c>
      <c r="D627" s="164" t="s">
        <v>153</v>
      </c>
      <c r="E627" s="165" t="s">
        <v>942</v>
      </c>
      <c r="F627" s="166" t="s">
        <v>943</v>
      </c>
      <c r="G627" s="167" t="s">
        <v>156</v>
      </c>
      <c r="H627" s="168">
        <v>1</v>
      </c>
      <c r="I627" s="169"/>
      <c r="J627" s="170">
        <f t="shared" si="30"/>
        <v>0</v>
      </c>
      <c r="K627" s="171"/>
      <c r="L627" s="35"/>
      <c r="M627" s="172" t="s">
        <v>1</v>
      </c>
      <c r="N627" s="173" t="s">
        <v>44</v>
      </c>
      <c r="O627" s="60"/>
      <c r="P627" s="174">
        <f t="shared" si="31"/>
        <v>0</v>
      </c>
      <c r="Q627" s="174">
        <v>4.0000000000000003E-5</v>
      </c>
      <c r="R627" s="174">
        <f t="shared" si="32"/>
        <v>4.0000000000000003E-5</v>
      </c>
      <c r="S627" s="174">
        <v>0</v>
      </c>
      <c r="T627" s="175">
        <f t="shared" si="33"/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76" t="s">
        <v>240</v>
      </c>
      <c r="AT627" s="176" t="s">
        <v>153</v>
      </c>
      <c r="AU627" s="176" t="s">
        <v>158</v>
      </c>
      <c r="AY627" s="18" t="s">
        <v>150</v>
      </c>
      <c r="BE627" s="177">
        <f t="shared" si="34"/>
        <v>0</v>
      </c>
      <c r="BF627" s="177">
        <f t="shared" si="35"/>
        <v>0</v>
      </c>
      <c r="BG627" s="177">
        <f t="shared" si="36"/>
        <v>0</v>
      </c>
      <c r="BH627" s="177">
        <f t="shared" si="37"/>
        <v>0</v>
      </c>
      <c r="BI627" s="177">
        <f t="shared" si="38"/>
        <v>0</v>
      </c>
      <c r="BJ627" s="18" t="s">
        <v>158</v>
      </c>
      <c r="BK627" s="177">
        <f t="shared" si="39"/>
        <v>0</v>
      </c>
      <c r="BL627" s="18" t="s">
        <v>240</v>
      </c>
      <c r="BM627" s="176" t="s">
        <v>944</v>
      </c>
    </row>
    <row r="628" spans="1:65" s="2" customFormat="1" ht="16.5" customHeight="1">
      <c r="A628" s="34"/>
      <c r="B628" s="163"/>
      <c r="C628" s="210" t="s">
        <v>945</v>
      </c>
      <c r="D628" s="210" t="s">
        <v>385</v>
      </c>
      <c r="E628" s="211" t="s">
        <v>946</v>
      </c>
      <c r="F628" s="212" t="s">
        <v>947</v>
      </c>
      <c r="G628" s="213" t="s">
        <v>156</v>
      </c>
      <c r="H628" s="214">
        <v>1</v>
      </c>
      <c r="I628" s="215"/>
      <c r="J628" s="216">
        <f t="shared" si="30"/>
        <v>0</v>
      </c>
      <c r="K628" s="217"/>
      <c r="L628" s="218"/>
      <c r="M628" s="219" t="s">
        <v>1</v>
      </c>
      <c r="N628" s="220" t="s">
        <v>44</v>
      </c>
      <c r="O628" s="60"/>
      <c r="P628" s="174">
        <f t="shared" si="31"/>
        <v>0</v>
      </c>
      <c r="Q628" s="174">
        <v>1.8E-3</v>
      </c>
      <c r="R628" s="174">
        <f t="shared" si="32"/>
        <v>1.8E-3</v>
      </c>
      <c r="S628" s="174">
        <v>0</v>
      </c>
      <c r="T628" s="175">
        <f t="shared" si="33"/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76" t="s">
        <v>390</v>
      </c>
      <c r="AT628" s="176" t="s">
        <v>385</v>
      </c>
      <c r="AU628" s="176" t="s">
        <v>158</v>
      </c>
      <c r="AY628" s="18" t="s">
        <v>150</v>
      </c>
      <c r="BE628" s="177">
        <f t="shared" si="34"/>
        <v>0</v>
      </c>
      <c r="BF628" s="177">
        <f t="shared" si="35"/>
        <v>0</v>
      </c>
      <c r="BG628" s="177">
        <f t="shared" si="36"/>
        <v>0</v>
      </c>
      <c r="BH628" s="177">
        <f t="shared" si="37"/>
        <v>0</v>
      </c>
      <c r="BI628" s="177">
        <f t="shared" si="38"/>
        <v>0</v>
      </c>
      <c r="BJ628" s="18" t="s">
        <v>158</v>
      </c>
      <c r="BK628" s="177">
        <f t="shared" si="39"/>
        <v>0</v>
      </c>
      <c r="BL628" s="18" t="s">
        <v>240</v>
      </c>
      <c r="BM628" s="176" t="s">
        <v>948</v>
      </c>
    </row>
    <row r="629" spans="1:65" s="2" customFormat="1" ht="16.5" customHeight="1">
      <c r="A629" s="34"/>
      <c r="B629" s="163"/>
      <c r="C629" s="164" t="s">
        <v>949</v>
      </c>
      <c r="D629" s="164" t="s">
        <v>153</v>
      </c>
      <c r="E629" s="165" t="s">
        <v>950</v>
      </c>
      <c r="F629" s="166" t="s">
        <v>951</v>
      </c>
      <c r="G629" s="167" t="s">
        <v>451</v>
      </c>
      <c r="H629" s="168">
        <v>1</v>
      </c>
      <c r="I629" s="169"/>
      <c r="J629" s="170">
        <f t="shared" si="30"/>
        <v>0</v>
      </c>
      <c r="K629" s="171"/>
      <c r="L629" s="35"/>
      <c r="M629" s="172" t="s">
        <v>1</v>
      </c>
      <c r="N629" s="173" t="s">
        <v>44</v>
      </c>
      <c r="O629" s="60"/>
      <c r="P629" s="174">
        <f t="shared" si="31"/>
        <v>0</v>
      </c>
      <c r="Q629" s="174">
        <v>1.99E-3</v>
      </c>
      <c r="R629" s="174">
        <f t="shared" si="32"/>
        <v>1.99E-3</v>
      </c>
      <c r="S629" s="174">
        <v>0</v>
      </c>
      <c r="T629" s="175">
        <f t="shared" si="33"/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76" t="s">
        <v>240</v>
      </c>
      <c r="AT629" s="176" t="s">
        <v>153</v>
      </c>
      <c r="AU629" s="176" t="s">
        <v>158</v>
      </c>
      <c r="AY629" s="18" t="s">
        <v>150</v>
      </c>
      <c r="BE629" s="177">
        <f t="shared" si="34"/>
        <v>0</v>
      </c>
      <c r="BF629" s="177">
        <f t="shared" si="35"/>
        <v>0</v>
      </c>
      <c r="BG629" s="177">
        <f t="shared" si="36"/>
        <v>0</v>
      </c>
      <c r="BH629" s="177">
        <f t="shared" si="37"/>
        <v>0</v>
      </c>
      <c r="BI629" s="177">
        <f t="shared" si="38"/>
        <v>0</v>
      </c>
      <c r="BJ629" s="18" t="s">
        <v>158</v>
      </c>
      <c r="BK629" s="177">
        <f t="shared" si="39"/>
        <v>0</v>
      </c>
      <c r="BL629" s="18" t="s">
        <v>240</v>
      </c>
      <c r="BM629" s="176" t="s">
        <v>952</v>
      </c>
    </row>
    <row r="630" spans="1:65" s="2" customFormat="1" ht="33" customHeight="1">
      <c r="A630" s="34"/>
      <c r="B630" s="163"/>
      <c r="C630" s="210" t="s">
        <v>953</v>
      </c>
      <c r="D630" s="210" t="s">
        <v>385</v>
      </c>
      <c r="E630" s="211" t="s">
        <v>954</v>
      </c>
      <c r="F630" s="212" t="s">
        <v>955</v>
      </c>
      <c r="G630" s="213" t="s">
        <v>156</v>
      </c>
      <c r="H630" s="214">
        <v>1</v>
      </c>
      <c r="I630" s="215"/>
      <c r="J630" s="216">
        <f t="shared" si="30"/>
        <v>0</v>
      </c>
      <c r="K630" s="217"/>
      <c r="L630" s="218"/>
      <c r="M630" s="219" t="s">
        <v>1</v>
      </c>
      <c r="N630" s="220" t="s">
        <v>44</v>
      </c>
      <c r="O630" s="60"/>
      <c r="P630" s="174">
        <f t="shared" si="31"/>
        <v>0</v>
      </c>
      <c r="Q630" s="174">
        <v>1.4E-2</v>
      </c>
      <c r="R630" s="174">
        <f t="shared" si="32"/>
        <v>1.4E-2</v>
      </c>
      <c r="S630" s="174">
        <v>0</v>
      </c>
      <c r="T630" s="175">
        <f t="shared" si="33"/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76" t="s">
        <v>390</v>
      </c>
      <c r="AT630" s="176" t="s">
        <v>385</v>
      </c>
      <c r="AU630" s="176" t="s">
        <v>158</v>
      </c>
      <c r="AY630" s="18" t="s">
        <v>150</v>
      </c>
      <c r="BE630" s="177">
        <f t="shared" si="34"/>
        <v>0</v>
      </c>
      <c r="BF630" s="177">
        <f t="shared" si="35"/>
        <v>0</v>
      </c>
      <c r="BG630" s="177">
        <f t="shared" si="36"/>
        <v>0</v>
      </c>
      <c r="BH630" s="177">
        <f t="shared" si="37"/>
        <v>0</v>
      </c>
      <c r="BI630" s="177">
        <f t="shared" si="38"/>
        <v>0</v>
      </c>
      <c r="BJ630" s="18" t="s">
        <v>158</v>
      </c>
      <c r="BK630" s="177">
        <f t="shared" si="39"/>
        <v>0</v>
      </c>
      <c r="BL630" s="18" t="s">
        <v>240</v>
      </c>
      <c r="BM630" s="176" t="s">
        <v>956</v>
      </c>
    </row>
    <row r="631" spans="1:65" s="2" customFormat="1" ht="16.5" customHeight="1">
      <c r="A631" s="34"/>
      <c r="B631" s="163"/>
      <c r="C631" s="164" t="s">
        <v>957</v>
      </c>
      <c r="D631" s="164" t="s">
        <v>153</v>
      </c>
      <c r="E631" s="165" t="s">
        <v>958</v>
      </c>
      <c r="F631" s="166" t="s">
        <v>959</v>
      </c>
      <c r="G631" s="167" t="s">
        <v>156</v>
      </c>
      <c r="H631" s="168">
        <v>1</v>
      </c>
      <c r="I631" s="169"/>
      <c r="J631" s="170">
        <f t="shared" si="30"/>
        <v>0</v>
      </c>
      <c r="K631" s="171"/>
      <c r="L631" s="35"/>
      <c r="M631" s="172" t="s">
        <v>1</v>
      </c>
      <c r="N631" s="173" t="s">
        <v>44</v>
      </c>
      <c r="O631" s="60"/>
      <c r="P631" s="174">
        <f t="shared" si="31"/>
        <v>0</v>
      </c>
      <c r="Q631" s="174">
        <v>1.01E-3</v>
      </c>
      <c r="R631" s="174">
        <f t="shared" si="32"/>
        <v>1.01E-3</v>
      </c>
      <c r="S631" s="174">
        <v>0</v>
      </c>
      <c r="T631" s="175">
        <f t="shared" si="33"/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76" t="s">
        <v>240</v>
      </c>
      <c r="AT631" s="176" t="s">
        <v>153</v>
      </c>
      <c r="AU631" s="176" t="s">
        <v>158</v>
      </c>
      <c r="AY631" s="18" t="s">
        <v>150</v>
      </c>
      <c r="BE631" s="177">
        <f t="shared" si="34"/>
        <v>0</v>
      </c>
      <c r="BF631" s="177">
        <f t="shared" si="35"/>
        <v>0</v>
      </c>
      <c r="BG631" s="177">
        <f t="shared" si="36"/>
        <v>0</v>
      </c>
      <c r="BH631" s="177">
        <f t="shared" si="37"/>
        <v>0</v>
      </c>
      <c r="BI631" s="177">
        <f t="shared" si="38"/>
        <v>0</v>
      </c>
      <c r="BJ631" s="18" t="s">
        <v>158</v>
      </c>
      <c r="BK631" s="177">
        <f t="shared" si="39"/>
        <v>0</v>
      </c>
      <c r="BL631" s="18" t="s">
        <v>240</v>
      </c>
      <c r="BM631" s="176" t="s">
        <v>960</v>
      </c>
    </row>
    <row r="632" spans="1:65" s="2" customFormat="1" ht="16.5" customHeight="1">
      <c r="A632" s="34"/>
      <c r="B632" s="163"/>
      <c r="C632" s="164" t="s">
        <v>961</v>
      </c>
      <c r="D632" s="164" t="s">
        <v>153</v>
      </c>
      <c r="E632" s="165" t="s">
        <v>962</v>
      </c>
      <c r="F632" s="166" t="s">
        <v>963</v>
      </c>
      <c r="G632" s="167" t="s">
        <v>451</v>
      </c>
      <c r="H632" s="168">
        <v>1</v>
      </c>
      <c r="I632" s="169"/>
      <c r="J632" s="170">
        <f t="shared" si="30"/>
        <v>0</v>
      </c>
      <c r="K632" s="171"/>
      <c r="L632" s="35"/>
      <c r="M632" s="172" t="s">
        <v>1</v>
      </c>
      <c r="N632" s="173" t="s">
        <v>44</v>
      </c>
      <c r="O632" s="60"/>
      <c r="P632" s="174">
        <f t="shared" si="31"/>
        <v>0</v>
      </c>
      <c r="Q632" s="174">
        <v>1.2E-4</v>
      </c>
      <c r="R632" s="174">
        <f t="shared" si="32"/>
        <v>1.2E-4</v>
      </c>
      <c r="S632" s="174">
        <v>0</v>
      </c>
      <c r="T632" s="175">
        <f t="shared" si="33"/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76" t="s">
        <v>240</v>
      </c>
      <c r="AT632" s="176" t="s">
        <v>153</v>
      </c>
      <c r="AU632" s="176" t="s">
        <v>158</v>
      </c>
      <c r="AY632" s="18" t="s">
        <v>150</v>
      </c>
      <c r="BE632" s="177">
        <f t="shared" si="34"/>
        <v>0</v>
      </c>
      <c r="BF632" s="177">
        <f t="shared" si="35"/>
        <v>0</v>
      </c>
      <c r="BG632" s="177">
        <f t="shared" si="36"/>
        <v>0</v>
      </c>
      <c r="BH632" s="177">
        <f t="shared" si="37"/>
        <v>0</v>
      </c>
      <c r="BI632" s="177">
        <f t="shared" si="38"/>
        <v>0</v>
      </c>
      <c r="BJ632" s="18" t="s">
        <v>158</v>
      </c>
      <c r="BK632" s="177">
        <f t="shared" si="39"/>
        <v>0</v>
      </c>
      <c r="BL632" s="18" t="s">
        <v>240</v>
      </c>
      <c r="BM632" s="176" t="s">
        <v>964</v>
      </c>
    </row>
    <row r="633" spans="1:65" s="2" customFormat="1" ht="21.75" customHeight="1">
      <c r="A633" s="34"/>
      <c r="B633" s="163"/>
      <c r="C633" s="210" t="s">
        <v>965</v>
      </c>
      <c r="D633" s="210" t="s">
        <v>385</v>
      </c>
      <c r="E633" s="211" t="s">
        <v>966</v>
      </c>
      <c r="F633" s="212" t="s">
        <v>967</v>
      </c>
      <c r="G633" s="213" t="s">
        <v>156</v>
      </c>
      <c r="H633" s="214">
        <v>1</v>
      </c>
      <c r="I633" s="215"/>
      <c r="J633" s="216">
        <f t="shared" si="30"/>
        <v>0</v>
      </c>
      <c r="K633" s="217"/>
      <c r="L633" s="218"/>
      <c r="M633" s="219" t="s">
        <v>1</v>
      </c>
      <c r="N633" s="220" t="s">
        <v>44</v>
      </c>
      <c r="O633" s="60"/>
      <c r="P633" s="174">
        <f t="shared" si="31"/>
        <v>0</v>
      </c>
      <c r="Q633" s="174">
        <v>1.8E-3</v>
      </c>
      <c r="R633" s="174">
        <f t="shared" si="32"/>
        <v>1.8E-3</v>
      </c>
      <c r="S633" s="174">
        <v>0</v>
      </c>
      <c r="T633" s="175">
        <f t="shared" si="33"/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76" t="s">
        <v>390</v>
      </c>
      <c r="AT633" s="176" t="s">
        <v>385</v>
      </c>
      <c r="AU633" s="176" t="s">
        <v>158</v>
      </c>
      <c r="AY633" s="18" t="s">
        <v>150</v>
      </c>
      <c r="BE633" s="177">
        <f t="shared" si="34"/>
        <v>0</v>
      </c>
      <c r="BF633" s="177">
        <f t="shared" si="35"/>
        <v>0</v>
      </c>
      <c r="BG633" s="177">
        <f t="shared" si="36"/>
        <v>0</v>
      </c>
      <c r="BH633" s="177">
        <f t="shared" si="37"/>
        <v>0</v>
      </c>
      <c r="BI633" s="177">
        <f t="shared" si="38"/>
        <v>0</v>
      </c>
      <c r="BJ633" s="18" t="s">
        <v>158</v>
      </c>
      <c r="BK633" s="177">
        <f t="shared" si="39"/>
        <v>0</v>
      </c>
      <c r="BL633" s="18" t="s">
        <v>240</v>
      </c>
      <c r="BM633" s="176" t="s">
        <v>968</v>
      </c>
    </row>
    <row r="634" spans="1:65" s="2" customFormat="1" ht="16.5" customHeight="1">
      <c r="A634" s="34"/>
      <c r="B634" s="163"/>
      <c r="C634" s="164" t="s">
        <v>969</v>
      </c>
      <c r="D634" s="164" t="s">
        <v>153</v>
      </c>
      <c r="E634" s="165" t="s">
        <v>970</v>
      </c>
      <c r="F634" s="166" t="s">
        <v>971</v>
      </c>
      <c r="G634" s="167" t="s">
        <v>451</v>
      </c>
      <c r="H634" s="168">
        <v>1</v>
      </c>
      <c r="I634" s="169"/>
      <c r="J634" s="170">
        <f t="shared" si="30"/>
        <v>0</v>
      </c>
      <c r="K634" s="171"/>
      <c r="L634" s="35"/>
      <c r="M634" s="172" t="s">
        <v>1</v>
      </c>
      <c r="N634" s="173" t="s">
        <v>44</v>
      </c>
      <c r="O634" s="60"/>
      <c r="P634" s="174">
        <f t="shared" si="31"/>
        <v>0</v>
      </c>
      <c r="Q634" s="174">
        <v>0</v>
      </c>
      <c r="R634" s="174">
        <f t="shared" si="32"/>
        <v>0</v>
      </c>
      <c r="S634" s="174">
        <v>1.933E-2</v>
      </c>
      <c r="T634" s="175">
        <f t="shared" si="33"/>
        <v>1.933E-2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76" t="s">
        <v>240</v>
      </c>
      <c r="AT634" s="176" t="s">
        <v>153</v>
      </c>
      <c r="AU634" s="176" t="s">
        <v>158</v>
      </c>
      <c r="AY634" s="18" t="s">
        <v>150</v>
      </c>
      <c r="BE634" s="177">
        <f t="shared" si="34"/>
        <v>0</v>
      </c>
      <c r="BF634" s="177">
        <f t="shared" si="35"/>
        <v>0</v>
      </c>
      <c r="BG634" s="177">
        <f t="shared" si="36"/>
        <v>0</v>
      </c>
      <c r="BH634" s="177">
        <f t="shared" si="37"/>
        <v>0</v>
      </c>
      <c r="BI634" s="177">
        <f t="shared" si="38"/>
        <v>0</v>
      </c>
      <c r="BJ634" s="18" t="s">
        <v>158</v>
      </c>
      <c r="BK634" s="177">
        <f t="shared" si="39"/>
        <v>0</v>
      </c>
      <c r="BL634" s="18" t="s">
        <v>240</v>
      </c>
      <c r="BM634" s="176" t="s">
        <v>972</v>
      </c>
    </row>
    <row r="635" spans="1:65" s="2" customFormat="1" ht="16.5" customHeight="1">
      <c r="A635" s="34"/>
      <c r="B635" s="163"/>
      <c r="C635" s="164" t="s">
        <v>973</v>
      </c>
      <c r="D635" s="164" t="s">
        <v>153</v>
      </c>
      <c r="E635" s="165" t="s">
        <v>974</v>
      </c>
      <c r="F635" s="166" t="s">
        <v>975</v>
      </c>
      <c r="G635" s="167" t="s">
        <v>451</v>
      </c>
      <c r="H635" s="168">
        <v>1</v>
      </c>
      <c r="I635" s="169"/>
      <c r="J635" s="170">
        <f t="shared" si="30"/>
        <v>0</v>
      </c>
      <c r="K635" s="171"/>
      <c r="L635" s="35"/>
      <c r="M635" s="172" t="s">
        <v>1</v>
      </c>
      <c r="N635" s="173" t="s">
        <v>44</v>
      </c>
      <c r="O635" s="60"/>
      <c r="P635" s="174">
        <f t="shared" si="31"/>
        <v>0</v>
      </c>
      <c r="Q635" s="174">
        <v>0</v>
      </c>
      <c r="R635" s="174">
        <f t="shared" si="32"/>
        <v>0</v>
      </c>
      <c r="S635" s="174">
        <v>3.1870000000000002E-2</v>
      </c>
      <c r="T635" s="175">
        <f t="shared" si="33"/>
        <v>3.1870000000000002E-2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76" t="s">
        <v>240</v>
      </c>
      <c r="AT635" s="176" t="s">
        <v>153</v>
      </c>
      <c r="AU635" s="176" t="s">
        <v>158</v>
      </c>
      <c r="AY635" s="18" t="s">
        <v>150</v>
      </c>
      <c r="BE635" s="177">
        <f t="shared" si="34"/>
        <v>0</v>
      </c>
      <c r="BF635" s="177">
        <f t="shared" si="35"/>
        <v>0</v>
      </c>
      <c r="BG635" s="177">
        <f t="shared" si="36"/>
        <v>0</v>
      </c>
      <c r="BH635" s="177">
        <f t="shared" si="37"/>
        <v>0</v>
      </c>
      <c r="BI635" s="177">
        <f t="shared" si="38"/>
        <v>0</v>
      </c>
      <c r="BJ635" s="18" t="s">
        <v>158</v>
      </c>
      <c r="BK635" s="177">
        <f t="shared" si="39"/>
        <v>0</v>
      </c>
      <c r="BL635" s="18" t="s">
        <v>240</v>
      </c>
      <c r="BM635" s="176" t="s">
        <v>976</v>
      </c>
    </row>
    <row r="636" spans="1:65" s="2" customFormat="1" ht="16.5" customHeight="1">
      <c r="A636" s="34"/>
      <c r="B636" s="163"/>
      <c r="C636" s="164" t="s">
        <v>977</v>
      </c>
      <c r="D636" s="164" t="s">
        <v>153</v>
      </c>
      <c r="E636" s="165" t="s">
        <v>978</v>
      </c>
      <c r="F636" s="166" t="s">
        <v>979</v>
      </c>
      <c r="G636" s="167" t="s">
        <v>451</v>
      </c>
      <c r="H636" s="168">
        <v>1</v>
      </c>
      <c r="I636" s="169"/>
      <c r="J636" s="170">
        <f t="shared" si="30"/>
        <v>0</v>
      </c>
      <c r="K636" s="171"/>
      <c r="L636" s="35"/>
      <c r="M636" s="172" t="s">
        <v>1</v>
      </c>
      <c r="N636" s="173" t="s">
        <v>44</v>
      </c>
      <c r="O636" s="60"/>
      <c r="P636" s="174">
        <f t="shared" si="31"/>
        <v>0</v>
      </c>
      <c r="Q636" s="174">
        <v>0</v>
      </c>
      <c r="R636" s="174">
        <f t="shared" si="32"/>
        <v>0</v>
      </c>
      <c r="S636" s="174">
        <v>0.38567000000000001</v>
      </c>
      <c r="T636" s="175">
        <f t="shared" si="33"/>
        <v>0.38567000000000001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76" t="s">
        <v>240</v>
      </c>
      <c r="AT636" s="176" t="s">
        <v>153</v>
      </c>
      <c r="AU636" s="176" t="s">
        <v>158</v>
      </c>
      <c r="AY636" s="18" t="s">
        <v>150</v>
      </c>
      <c r="BE636" s="177">
        <f t="shared" si="34"/>
        <v>0</v>
      </c>
      <c r="BF636" s="177">
        <f t="shared" si="35"/>
        <v>0</v>
      </c>
      <c r="BG636" s="177">
        <f t="shared" si="36"/>
        <v>0</v>
      </c>
      <c r="BH636" s="177">
        <f t="shared" si="37"/>
        <v>0</v>
      </c>
      <c r="BI636" s="177">
        <f t="shared" si="38"/>
        <v>0</v>
      </c>
      <c r="BJ636" s="18" t="s">
        <v>158</v>
      </c>
      <c r="BK636" s="177">
        <f t="shared" si="39"/>
        <v>0</v>
      </c>
      <c r="BL636" s="18" t="s">
        <v>240</v>
      </c>
      <c r="BM636" s="176" t="s">
        <v>980</v>
      </c>
    </row>
    <row r="637" spans="1:65" s="2" customFormat="1" ht="21.75" customHeight="1">
      <c r="A637" s="34"/>
      <c r="B637" s="163"/>
      <c r="C637" s="164" t="s">
        <v>981</v>
      </c>
      <c r="D637" s="164" t="s">
        <v>153</v>
      </c>
      <c r="E637" s="165" t="s">
        <v>982</v>
      </c>
      <c r="F637" s="166" t="s">
        <v>983</v>
      </c>
      <c r="G637" s="167" t="s">
        <v>451</v>
      </c>
      <c r="H637" s="168">
        <v>1</v>
      </c>
      <c r="I637" s="169"/>
      <c r="J637" s="170">
        <f t="shared" si="30"/>
        <v>0</v>
      </c>
      <c r="K637" s="171"/>
      <c r="L637" s="35"/>
      <c r="M637" s="172" t="s">
        <v>1</v>
      </c>
      <c r="N637" s="173" t="s">
        <v>44</v>
      </c>
      <c r="O637" s="60"/>
      <c r="P637" s="174">
        <f t="shared" si="31"/>
        <v>0</v>
      </c>
      <c r="Q637" s="174">
        <v>0</v>
      </c>
      <c r="R637" s="174">
        <f t="shared" si="32"/>
        <v>0</v>
      </c>
      <c r="S637" s="174">
        <v>0.312</v>
      </c>
      <c r="T637" s="175">
        <f t="shared" si="33"/>
        <v>0.312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76" t="s">
        <v>240</v>
      </c>
      <c r="AT637" s="176" t="s">
        <v>153</v>
      </c>
      <c r="AU637" s="176" t="s">
        <v>158</v>
      </c>
      <c r="AY637" s="18" t="s">
        <v>150</v>
      </c>
      <c r="BE637" s="177">
        <f t="shared" si="34"/>
        <v>0</v>
      </c>
      <c r="BF637" s="177">
        <f t="shared" si="35"/>
        <v>0</v>
      </c>
      <c r="BG637" s="177">
        <f t="shared" si="36"/>
        <v>0</v>
      </c>
      <c r="BH637" s="177">
        <f t="shared" si="37"/>
        <v>0</v>
      </c>
      <c r="BI637" s="177">
        <f t="shared" si="38"/>
        <v>0</v>
      </c>
      <c r="BJ637" s="18" t="s">
        <v>158</v>
      </c>
      <c r="BK637" s="177">
        <f t="shared" si="39"/>
        <v>0</v>
      </c>
      <c r="BL637" s="18" t="s">
        <v>240</v>
      </c>
      <c r="BM637" s="176" t="s">
        <v>984</v>
      </c>
    </row>
    <row r="638" spans="1:65" s="2" customFormat="1" ht="21.75" customHeight="1">
      <c r="A638" s="34"/>
      <c r="B638" s="163"/>
      <c r="C638" s="164" t="s">
        <v>985</v>
      </c>
      <c r="D638" s="164" t="s">
        <v>153</v>
      </c>
      <c r="E638" s="165" t="s">
        <v>986</v>
      </c>
      <c r="F638" s="166" t="s">
        <v>987</v>
      </c>
      <c r="G638" s="167" t="s">
        <v>451</v>
      </c>
      <c r="H638" s="168">
        <v>1</v>
      </c>
      <c r="I638" s="169"/>
      <c r="J638" s="170">
        <f t="shared" si="30"/>
        <v>0</v>
      </c>
      <c r="K638" s="171"/>
      <c r="L638" s="35"/>
      <c r="M638" s="172" t="s">
        <v>1</v>
      </c>
      <c r="N638" s="173" t="s">
        <v>44</v>
      </c>
      <c r="O638" s="60"/>
      <c r="P638" s="174">
        <f t="shared" si="31"/>
        <v>0</v>
      </c>
      <c r="Q638" s="174">
        <v>0</v>
      </c>
      <c r="R638" s="174">
        <f t="shared" si="32"/>
        <v>0</v>
      </c>
      <c r="S638" s="174">
        <v>1.4E-2</v>
      </c>
      <c r="T638" s="175">
        <f t="shared" si="33"/>
        <v>1.4E-2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76" t="s">
        <v>240</v>
      </c>
      <c r="AT638" s="176" t="s">
        <v>153</v>
      </c>
      <c r="AU638" s="176" t="s">
        <v>158</v>
      </c>
      <c r="AY638" s="18" t="s">
        <v>150</v>
      </c>
      <c r="BE638" s="177">
        <f t="shared" si="34"/>
        <v>0</v>
      </c>
      <c r="BF638" s="177">
        <f t="shared" si="35"/>
        <v>0</v>
      </c>
      <c r="BG638" s="177">
        <f t="shared" si="36"/>
        <v>0</v>
      </c>
      <c r="BH638" s="177">
        <f t="shared" si="37"/>
        <v>0</v>
      </c>
      <c r="BI638" s="177">
        <f t="shared" si="38"/>
        <v>0</v>
      </c>
      <c r="BJ638" s="18" t="s">
        <v>158</v>
      </c>
      <c r="BK638" s="177">
        <f t="shared" si="39"/>
        <v>0</v>
      </c>
      <c r="BL638" s="18" t="s">
        <v>240</v>
      </c>
      <c r="BM638" s="176" t="s">
        <v>988</v>
      </c>
    </row>
    <row r="639" spans="1:65" s="2" customFormat="1" ht="16.5" customHeight="1">
      <c r="A639" s="34"/>
      <c r="B639" s="163"/>
      <c r="C639" s="164" t="s">
        <v>989</v>
      </c>
      <c r="D639" s="164" t="s">
        <v>153</v>
      </c>
      <c r="E639" s="165" t="s">
        <v>990</v>
      </c>
      <c r="F639" s="166" t="s">
        <v>991</v>
      </c>
      <c r="G639" s="167" t="s">
        <v>451</v>
      </c>
      <c r="H639" s="168">
        <v>1</v>
      </c>
      <c r="I639" s="169"/>
      <c r="J639" s="170">
        <f t="shared" si="30"/>
        <v>0</v>
      </c>
      <c r="K639" s="171"/>
      <c r="L639" s="35"/>
      <c r="M639" s="172" t="s">
        <v>1</v>
      </c>
      <c r="N639" s="173" t="s">
        <v>44</v>
      </c>
      <c r="O639" s="60"/>
      <c r="P639" s="174">
        <f t="shared" si="31"/>
        <v>0</v>
      </c>
      <c r="Q639" s="174">
        <v>0</v>
      </c>
      <c r="R639" s="174">
        <f t="shared" si="32"/>
        <v>0</v>
      </c>
      <c r="S639" s="174">
        <v>3.2320000000000002E-2</v>
      </c>
      <c r="T639" s="175">
        <f t="shared" si="33"/>
        <v>3.2320000000000002E-2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76" t="s">
        <v>240</v>
      </c>
      <c r="AT639" s="176" t="s">
        <v>153</v>
      </c>
      <c r="AU639" s="176" t="s">
        <v>158</v>
      </c>
      <c r="AY639" s="18" t="s">
        <v>150</v>
      </c>
      <c r="BE639" s="177">
        <f t="shared" si="34"/>
        <v>0</v>
      </c>
      <c r="BF639" s="177">
        <f t="shared" si="35"/>
        <v>0</v>
      </c>
      <c r="BG639" s="177">
        <f t="shared" si="36"/>
        <v>0</v>
      </c>
      <c r="BH639" s="177">
        <f t="shared" si="37"/>
        <v>0</v>
      </c>
      <c r="BI639" s="177">
        <f t="shared" si="38"/>
        <v>0</v>
      </c>
      <c r="BJ639" s="18" t="s">
        <v>158</v>
      </c>
      <c r="BK639" s="177">
        <f t="shared" si="39"/>
        <v>0</v>
      </c>
      <c r="BL639" s="18" t="s">
        <v>240</v>
      </c>
      <c r="BM639" s="176" t="s">
        <v>992</v>
      </c>
    </row>
    <row r="640" spans="1:65" s="2" customFormat="1" ht="21.75" customHeight="1">
      <c r="A640" s="34"/>
      <c r="B640" s="163"/>
      <c r="C640" s="164" t="s">
        <v>993</v>
      </c>
      <c r="D640" s="164" t="s">
        <v>153</v>
      </c>
      <c r="E640" s="165" t="s">
        <v>994</v>
      </c>
      <c r="F640" s="166" t="s">
        <v>995</v>
      </c>
      <c r="G640" s="167" t="s">
        <v>719</v>
      </c>
      <c r="H640" s="221"/>
      <c r="I640" s="169"/>
      <c r="J640" s="170">
        <f t="shared" si="30"/>
        <v>0</v>
      </c>
      <c r="K640" s="171"/>
      <c r="L640" s="35"/>
      <c r="M640" s="172" t="s">
        <v>1</v>
      </c>
      <c r="N640" s="173" t="s">
        <v>44</v>
      </c>
      <c r="O640" s="60"/>
      <c r="P640" s="174">
        <f t="shared" si="31"/>
        <v>0</v>
      </c>
      <c r="Q640" s="174">
        <v>0</v>
      </c>
      <c r="R640" s="174">
        <f t="shared" si="32"/>
        <v>0</v>
      </c>
      <c r="S640" s="174">
        <v>0</v>
      </c>
      <c r="T640" s="175">
        <f t="shared" si="33"/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76" t="s">
        <v>240</v>
      </c>
      <c r="AT640" s="176" t="s">
        <v>153</v>
      </c>
      <c r="AU640" s="176" t="s">
        <v>158</v>
      </c>
      <c r="AY640" s="18" t="s">
        <v>150</v>
      </c>
      <c r="BE640" s="177">
        <f t="shared" si="34"/>
        <v>0</v>
      </c>
      <c r="BF640" s="177">
        <f t="shared" si="35"/>
        <v>0</v>
      </c>
      <c r="BG640" s="177">
        <f t="shared" si="36"/>
        <v>0</v>
      </c>
      <c r="BH640" s="177">
        <f t="shared" si="37"/>
        <v>0</v>
      </c>
      <c r="BI640" s="177">
        <f t="shared" si="38"/>
        <v>0</v>
      </c>
      <c r="BJ640" s="18" t="s">
        <v>158</v>
      </c>
      <c r="BK640" s="177">
        <f t="shared" si="39"/>
        <v>0</v>
      </c>
      <c r="BL640" s="18" t="s">
        <v>240</v>
      </c>
      <c r="BM640" s="176" t="s">
        <v>996</v>
      </c>
    </row>
    <row r="641" spans="1:65" s="12" customFormat="1" ht="22.9" customHeight="1">
      <c r="B641" s="150"/>
      <c r="D641" s="151" t="s">
        <v>77</v>
      </c>
      <c r="E641" s="161" t="s">
        <v>997</v>
      </c>
      <c r="F641" s="161" t="s">
        <v>998</v>
      </c>
      <c r="I641" s="153"/>
      <c r="J641" s="162">
        <f>BK641</f>
        <v>0</v>
      </c>
      <c r="L641" s="150"/>
      <c r="M641" s="155"/>
      <c r="N641" s="156"/>
      <c r="O641" s="156"/>
      <c r="P641" s="157">
        <f>SUM(P642:P645)</f>
        <v>0</v>
      </c>
      <c r="Q641" s="156"/>
      <c r="R641" s="157">
        <f>SUM(R642:R645)</f>
        <v>9.8500000000000011E-3</v>
      </c>
      <c r="S641" s="156"/>
      <c r="T641" s="158">
        <f>SUM(T642:T645)</f>
        <v>0</v>
      </c>
      <c r="AR641" s="151" t="s">
        <v>158</v>
      </c>
      <c r="AT641" s="159" t="s">
        <v>77</v>
      </c>
      <c r="AU641" s="159" t="s">
        <v>86</v>
      </c>
      <c r="AY641" s="151" t="s">
        <v>150</v>
      </c>
      <c r="BK641" s="160">
        <f>SUM(BK642:BK645)</f>
        <v>0</v>
      </c>
    </row>
    <row r="642" spans="1:65" s="2" customFormat="1" ht="21.75" customHeight="1">
      <c r="A642" s="34"/>
      <c r="B642" s="163"/>
      <c r="C642" s="164" t="s">
        <v>999</v>
      </c>
      <c r="D642" s="164" t="s">
        <v>153</v>
      </c>
      <c r="E642" s="165" t="s">
        <v>1000</v>
      </c>
      <c r="F642" s="166" t="s">
        <v>1001</v>
      </c>
      <c r="G642" s="167" t="s">
        <v>451</v>
      </c>
      <c r="H642" s="168">
        <v>1</v>
      </c>
      <c r="I642" s="169"/>
      <c r="J642" s="170">
        <f>ROUND(I642*H642,2)</f>
        <v>0</v>
      </c>
      <c r="K642" s="171"/>
      <c r="L642" s="35"/>
      <c r="M642" s="172" t="s">
        <v>1</v>
      </c>
      <c r="N642" s="173" t="s">
        <v>44</v>
      </c>
      <c r="O642" s="60"/>
      <c r="P642" s="174">
        <f>O642*H642</f>
        <v>0</v>
      </c>
      <c r="Q642" s="174">
        <v>9.1999999999999998E-3</v>
      </c>
      <c r="R642" s="174">
        <f>Q642*H642</f>
        <v>9.1999999999999998E-3</v>
      </c>
      <c r="S642" s="174">
        <v>0</v>
      </c>
      <c r="T642" s="175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76" t="s">
        <v>240</v>
      </c>
      <c r="AT642" s="176" t="s">
        <v>153</v>
      </c>
      <c r="AU642" s="176" t="s">
        <v>158</v>
      </c>
      <c r="AY642" s="18" t="s">
        <v>150</v>
      </c>
      <c r="BE642" s="177">
        <f>IF(N642="základní",J642,0)</f>
        <v>0</v>
      </c>
      <c r="BF642" s="177">
        <f>IF(N642="snížená",J642,0)</f>
        <v>0</v>
      </c>
      <c r="BG642" s="177">
        <f>IF(N642="zákl. přenesená",J642,0)</f>
        <v>0</v>
      </c>
      <c r="BH642" s="177">
        <f>IF(N642="sníž. přenesená",J642,0)</f>
        <v>0</v>
      </c>
      <c r="BI642" s="177">
        <f>IF(N642="nulová",J642,0)</f>
        <v>0</v>
      </c>
      <c r="BJ642" s="18" t="s">
        <v>158</v>
      </c>
      <c r="BK642" s="177">
        <f>ROUND(I642*H642,2)</f>
        <v>0</v>
      </c>
      <c r="BL642" s="18" t="s">
        <v>240</v>
      </c>
      <c r="BM642" s="176" t="s">
        <v>1002</v>
      </c>
    </row>
    <row r="643" spans="1:65" s="2" customFormat="1" ht="16.5" customHeight="1">
      <c r="A643" s="34"/>
      <c r="B643" s="163"/>
      <c r="C643" s="164" t="s">
        <v>1003</v>
      </c>
      <c r="D643" s="164" t="s">
        <v>153</v>
      </c>
      <c r="E643" s="165" t="s">
        <v>1004</v>
      </c>
      <c r="F643" s="166" t="s">
        <v>1005</v>
      </c>
      <c r="G643" s="167" t="s">
        <v>451</v>
      </c>
      <c r="H643" s="168">
        <v>1</v>
      </c>
      <c r="I643" s="169"/>
      <c r="J643" s="170">
        <f>ROUND(I643*H643,2)</f>
        <v>0</v>
      </c>
      <c r="K643" s="171"/>
      <c r="L643" s="35"/>
      <c r="M643" s="172" t="s">
        <v>1</v>
      </c>
      <c r="N643" s="173" t="s">
        <v>44</v>
      </c>
      <c r="O643" s="60"/>
      <c r="P643" s="174">
        <f>O643*H643</f>
        <v>0</v>
      </c>
      <c r="Q643" s="174">
        <v>1.4999999999999999E-4</v>
      </c>
      <c r="R643" s="174">
        <f>Q643*H643</f>
        <v>1.4999999999999999E-4</v>
      </c>
      <c r="S643" s="174">
        <v>0</v>
      </c>
      <c r="T643" s="175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76" t="s">
        <v>240</v>
      </c>
      <c r="AT643" s="176" t="s">
        <v>153</v>
      </c>
      <c r="AU643" s="176" t="s">
        <v>158</v>
      </c>
      <c r="AY643" s="18" t="s">
        <v>150</v>
      </c>
      <c r="BE643" s="177">
        <f>IF(N643="základní",J643,0)</f>
        <v>0</v>
      </c>
      <c r="BF643" s="177">
        <f>IF(N643="snížená",J643,0)</f>
        <v>0</v>
      </c>
      <c r="BG643" s="177">
        <f>IF(N643="zákl. přenesená",J643,0)</f>
        <v>0</v>
      </c>
      <c r="BH643" s="177">
        <f>IF(N643="sníž. přenesená",J643,0)</f>
        <v>0</v>
      </c>
      <c r="BI643" s="177">
        <f>IF(N643="nulová",J643,0)</f>
        <v>0</v>
      </c>
      <c r="BJ643" s="18" t="s">
        <v>158</v>
      </c>
      <c r="BK643" s="177">
        <f>ROUND(I643*H643,2)</f>
        <v>0</v>
      </c>
      <c r="BL643" s="18" t="s">
        <v>240</v>
      </c>
      <c r="BM643" s="176" t="s">
        <v>1006</v>
      </c>
    </row>
    <row r="644" spans="1:65" s="2" customFormat="1" ht="16.5" customHeight="1">
      <c r="A644" s="34"/>
      <c r="B644" s="163"/>
      <c r="C644" s="164" t="s">
        <v>1007</v>
      </c>
      <c r="D644" s="164" t="s">
        <v>153</v>
      </c>
      <c r="E644" s="165" t="s">
        <v>1008</v>
      </c>
      <c r="F644" s="166" t="s">
        <v>1009</v>
      </c>
      <c r="G644" s="167" t="s">
        <v>451</v>
      </c>
      <c r="H644" s="168">
        <v>1</v>
      </c>
      <c r="I644" s="169"/>
      <c r="J644" s="170">
        <f>ROUND(I644*H644,2)</f>
        <v>0</v>
      </c>
      <c r="K644" s="171"/>
      <c r="L644" s="35"/>
      <c r="M644" s="172" t="s">
        <v>1</v>
      </c>
      <c r="N644" s="173" t="s">
        <v>44</v>
      </c>
      <c r="O644" s="60"/>
      <c r="P644" s="174">
        <f>O644*H644</f>
        <v>0</v>
      </c>
      <c r="Q644" s="174">
        <v>5.0000000000000001E-4</v>
      </c>
      <c r="R644" s="174">
        <f>Q644*H644</f>
        <v>5.0000000000000001E-4</v>
      </c>
      <c r="S644" s="174">
        <v>0</v>
      </c>
      <c r="T644" s="175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76" t="s">
        <v>240</v>
      </c>
      <c r="AT644" s="176" t="s">
        <v>153</v>
      </c>
      <c r="AU644" s="176" t="s">
        <v>158</v>
      </c>
      <c r="AY644" s="18" t="s">
        <v>150</v>
      </c>
      <c r="BE644" s="177">
        <f>IF(N644="základní",J644,0)</f>
        <v>0</v>
      </c>
      <c r="BF644" s="177">
        <f>IF(N644="snížená",J644,0)</f>
        <v>0</v>
      </c>
      <c r="BG644" s="177">
        <f>IF(N644="zákl. přenesená",J644,0)</f>
        <v>0</v>
      </c>
      <c r="BH644" s="177">
        <f>IF(N644="sníž. přenesená",J644,0)</f>
        <v>0</v>
      </c>
      <c r="BI644" s="177">
        <f>IF(N644="nulová",J644,0)</f>
        <v>0</v>
      </c>
      <c r="BJ644" s="18" t="s">
        <v>158</v>
      </c>
      <c r="BK644" s="177">
        <f>ROUND(I644*H644,2)</f>
        <v>0</v>
      </c>
      <c r="BL644" s="18" t="s">
        <v>240</v>
      </c>
      <c r="BM644" s="176" t="s">
        <v>1010</v>
      </c>
    </row>
    <row r="645" spans="1:65" s="2" customFormat="1" ht="21.75" customHeight="1">
      <c r="A645" s="34"/>
      <c r="B645" s="163"/>
      <c r="C645" s="164" t="s">
        <v>1011</v>
      </c>
      <c r="D645" s="164" t="s">
        <v>153</v>
      </c>
      <c r="E645" s="165" t="s">
        <v>1012</v>
      </c>
      <c r="F645" s="166" t="s">
        <v>1013</v>
      </c>
      <c r="G645" s="167" t="s">
        <v>719</v>
      </c>
      <c r="H645" s="221"/>
      <c r="I645" s="169"/>
      <c r="J645" s="170">
        <f>ROUND(I645*H645,2)</f>
        <v>0</v>
      </c>
      <c r="K645" s="171"/>
      <c r="L645" s="35"/>
      <c r="M645" s="172" t="s">
        <v>1</v>
      </c>
      <c r="N645" s="173" t="s">
        <v>44</v>
      </c>
      <c r="O645" s="60"/>
      <c r="P645" s="174">
        <f>O645*H645</f>
        <v>0</v>
      </c>
      <c r="Q645" s="174">
        <v>0</v>
      </c>
      <c r="R645" s="174">
        <f>Q645*H645</f>
        <v>0</v>
      </c>
      <c r="S645" s="174">
        <v>0</v>
      </c>
      <c r="T645" s="175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76" t="s">
        <v>240</v>
      </c>
      <c r="AT645" s="176" t="s">
        <v>153</v>
      </c>
      <c r="AU645" s="176" t="s">
        <v>158</v>
      </c>
      <c r="AY645" s="18" t="s">
        <v>150</v>
      </c>
      <c r="BE645" s="177">
        <f>IF(N645="základní",J645,0)</f>
        <v>0</v>
      </c>
      <c r="BF645" s="177">
        <f>IF(N645="snížená",J645,0)</f>
        <v>0</v>
      </c>
      <c r="BG645" s="177">
        <f>IF(N645="zákl. přenesená",J645,0)</f>
        <v>0</v>
      </c>
      <c r="BH645" s="177">
        <f>IF(N645="sníž. přenesená",J645,0)</f>
        <v>0</v>
      </c>
      <c r="BI645" s="177">
        <f>IF(N645="nulová",J645,0)</f>
        <v>0</v>
      </c>
      <c r="BJ645" s="18" t="s">
        <v>158</v>
      </c>
      <c r="BK645" s="177">
        <f>ROUND(I645*H645,2)</f>
        <v>0</v>
      </c>
      <c r="BL645" s="18" t="s">
        <v>240</v>
      </c>
      <c r="BM645" s="176" t="s">
        <v>1014</v>
      </c>
    </row>
    <row r="646" spans="1:65" s="12" customFormat="1" ht="22.9" customHeight="1">
      <c r="B646" s="150"/>
      <c r="D646" s="151" t="s">
        <v>77</v>
      </c>
      <c r="E646" s="161" t="s">
        <v>1015</v>
      </c>
      <c r="F646" s="161" t="s">
        <v>1016</v>
      </c>
      <c r="I646" s="153"/>
      <c r="J646" s="162">
        <f>BK646</f>
        <v>0</v>
      </c>
      <c r="L646" s="150"/>
      <c r="M646" s="155"/>
      <c r="N646" s="156"/>
      <c r="O646" s="156"/>
      <c r="P646" s="157">
        <f>P647+P650+P660+P664+P673+P676</f>
        <v>0</v>
      </c>
      <c r="Q646" s="156"/>
      <c r="R646" s="157">
        <f>R647+R650+R660+R664+R673+R676</f>
        <v>0</v>
      </c>
      <c r="S646" s="156"/>
      <c r="T646" s="158">
        <f>T647+T650+T660+T664+T673+T676</f>
        <v>0</v>
      </c>
      <c r="AR646" s="151" t="s">
        <v>158</v>
      </c>
      <c r="AT646" s="159" t="s">
        <v>77</v>
      </c>
      <c r="AU646" s="159" t="s">
        <v>86</v>
      </c>
      <c r="AY646" s="151" t="s">
        <v>150</v>
      </c>
      <c r="BK646" s="160">
        <f>BK647+BK650+BK660+BK664+BK673+BK676</f>
        <v>0</v>
      </c>
    </row>
    <row r="647" spans="1:65" s="12" customFormat="1" ht="20.85" customHeight="1">
      <c r="B647" s="150"/>
      <c r="D647" s="151" t="s">
        <v>77</v>
      </c>
      <c r="E647" s="161" t="s">
        <v>1017</v>
      </c>
      <c r="F647" s="161" t="s">
        <v>1018</v>
      </c>
      <c r="I647" s="153"/>
      <c r="J647" s="162">
        <f>BK647</f>
        <v>0</v>
      </c>
      <c r="L647" s="150"/>
      <c r="M647" s="155"/>
      <c r="N647" s="156"/>
      <c r="O647" s="156"/>
      <c r="P647" s="157">
        <f>SUM(P648:P649)</f>
        <v>0</v>
      </c>
      <c r="Q647" s="156"/>
      <c r="R647" s="157">
        <f>SUM(R648:R649)</f>
        <v>0</v>
      </c>
      <c r="S647" s="156"/>
      <c r="T647" s="158">
        <f>SUM(T648:T649)</f>
        <v>0</v>
      </c>
      <c r="AR647" s="151" t="s">
        <v>158</v>
      </c>
      <c r="AT647" s="159" t="s">
        <v>77</v>
      </c>
      <c r="AU647" s="159" t="s">
        <v>158</v>
      </c>
      <c r="AY647" s="151" t="s">
        <v>150</v>
      </c>
      <c r="BK647" s="160">
        <f>SUM(BK648:BK649)</f>
        <v>0</v>
      </c>
    </row>
    <row r="648" spans="1:65" s="2" customFormat="1" ht="21.75" customHeight="1">
      <c r="A648" s="34"/>
      <c r="B648" s="163"/>
      <c r="C648" s="164" t="s">
        <v>1019</v>
      </c>
      <c r="D648" s="164" t="s">
        <v>153</v>
      </c>
      <c r="E648" s="165" t="s">
        <v>1020</v>
      </c>
      <c r="F648" s="166" t="s">
        <v>1021</v>
      </c>
      <c r="G648" s="167" t="s">
        <v>156</v>
      </c>
      <c r="H648" s="168">
        <v>7</v>
      </c>
      <c r="I648" s="169"/>
      <c r="J648" s="170">
        <f>ROUND(I648*H648,2)</f>
        <v>0</v>
      </c>
      <c r="K648" s="171"/>
      <c r="L648" s="35"/>
      <c r="M648" s="172" t="s">
        <v>1</v>
      </c>
      <c r="N648" s="173" t="s">
        <v>44</v>
      </c>
      <c r="O648" s="60"/>
      <c r="P648" s="174">
        <f>O648*H648</f>
        <v>0</v>
      </c>
      <c r="Q648" s="174">
        <v>0</v>
      </c>
      <c r="R648" s="174">
        <f>Q648*H648</f>
        <v>0</v>
      </c>
      <c r="S648" s="174">
        <v>0</v>
      </c>
      <c r="T648" s="175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76" t="s">
        <v>240</v>
      </c>
      <c r="AT648" s="176" t="s">
        <v>153</v>
      </c>
      <c r="AU648" s="176" t="s">
        <v>151</v>
      </c>
      <c r="AY648" s="18" t="s">
        <v>150</v>
      </c>
      <c r="BE648" s="177">
        <f>IF(N648="základní",J648,0)</f>
        <v>0</v>
      </c>
      <c r="BF648" s="177">
        <f>IF(N648="snížená",J648,0)</f>
        <v>0</v>
      </c>
      <c r="BG648" s="177">
        <f>IF(N648="zákl. přenesená",J648,0)</f>
        <v>0</v>
      </c>
      <c r="BH648" s="177">
        <f>IF(N648="sníž. přenesená",J648,0)</f>
        <v>0</v>
      </c>
      <c r="BI648" s="177">
        <f>IF(N648="nulová",J648,0)</f>
        <v>0</v>
      </c>
      <c r="BJ648" s="18" t="s">
        <v>158</v>
      </c>
      <c r="BK648" s="177">
        <f>ROUND(I648*H648,2)</f>
        <v>0</v>
      </c>
      <c r="BL648" s="18" t="s">
        <v>240</v>
      </c>
      <c r="BM648" s="176" t="s">
        <v>1022</v>
      </c>
    </row>
    <row r="649" spans="1:65" s="2" customFormat="1" ht="21.75" customHeight="1">
      <c r="A649" s="34"/>
      <c r="B649" s="163"/>
      <c r="C649" s="164" t="s">
        <v>1023</v>
      </c>
      <c r="D649" s="164" t="s">
        <v>153</v>
      </c>
      <c r="E649" s="165" t="s">
        <v>1024</v>
      </c>
      <c r="F649" s="166" t="s">
        <v>1025</v>
      </c>
      <c r="G649" s="167" t="s">
        <v>156</v>
      </c>
      <c r="H649" s="168">
        <v>2</v>
      </c>
      <c r="I649" s="169"/>
      <c r="J649" s="170">
        <f>ROUND(I649*H649,2)</f>
        <v>0</v>
      </c>
      <c r="K649" s="171"/>
      <c r="L649" s="35"/>
      <c r="M649" s="172" t="s">
        <v>1</v>
      </c>
      <c r="N649" s="173" t="s">
        <v>44</v>
      </c>
      <c r="O649" s="60"/>
      <c r="P649" s="174">
        <f>O649*H649</f>
        <v>0</v>
      </c>
      <c r="Q649" s="174">
        <v>0</v>
      </c>
      <c r="R649" s="174">
        <f>Q649*H649</f>
        <v>0</v>
      </c>
      <c r="S649" s="174">
        <v>0</v>
      </c>
      <c r="T649" s="175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76" t="s">
        <v>240</v>
      </c>
      <c r="AT649" s="176" t="s">
        <v>153</v>
      </c>
      <c r="AU649" s="176" t="s">
        <v>151</v>
      </c>
      <c r="AY649" s="18" t="s">
        <v>150</v>
      </c>
      <c r="BE649" s="177">
        <f>IF(N649="základní",J649,0)</f>
        <v>0</v>
      </c>
      <c r="BF649" s="177">
        <f>IF(N649="snížená",J649,0)</f>
        <v>0</v>
      </c>
      <c r="BG649" s="177">
        <f>IF(N649="zákl. přenesená",J649,0)</f>
        <v>0</v>
      </c>
      <c r="BH649" s="177">
        <f>IF(N649="sníž. přenesená",J649,0)</f>
        <v>0</v>
      </c>
      <c r="BI649" s="177">
        <f>IF(N649="nulová",J649,0)</f>
        <v>0</v>
      </c>
      <c r="BJ649" s="18" t="s">
        <v>158</v>
      </c>
      <c r="BK649" s="177">
        <f>ROUND(I649*H649,2)</f>
        <v>0</v>
      </c>
      <c r="BL649" s="18" t="s">
        <v>240</v>
      </c>
      <c r="BM649" s="176" t="s">
        <v>1026</v>
      </c>
    </row>
    <row r="650" spans="1:65" s="12" customFormat="1" ht="20.85" customHeight="1">
      <c r="B650" s="150"/>
      <c r="D650" s="151" t="s">
        <v>77</v>
      </c>
      <c r="E650" s="161" t="s">
        <v>1027</v>
      </c>
      <c r="F650" s="161" t="s">
        <v>1028</v>
      </c>
      <c r="I650" s="153"/>
      <c r="J650" s="162">
        <f>BK650</f>
        <v>0</v>
      </c>
      <c r="L650" s="150"/>
      <c r="M650" s="155"/>
      <c r="N650" s="156"/>
      <c r="O650" s="156"/>
      <c r="P650" s="157">
        <f>SUM(P651:P659)</f>
        <v>0</v>
      </c>
      <c r="Q650" s="156"/>
      <c r="R650" s="157">
        <f>SUM(R651:R659)</f>
        <v>0</v>
      </c>
      <c r="S650" s="156"/>
      <c r="T650" s="158">
        <f>SUM(T651:T659)</f>
        <v>0</v>
      </c>
      <c r="AR650" s="151" t="s">
        <v>158</v>
      </c>
      <c r="AT650" s="159" t="s">
        <v>77</v>
      </c>
      <c r="AU650" s="159" t="s">
        <v>158</v>
      </c>
      <c r="AY650" s="151" t="s">
        <v>150</v>
      </c>
      <c r="BK650" s="160">
        <f>SUM(BK651:BK659)</f>
        <v>0</v>
      </c>
    </row>
    <row r="651" spans="1:65" s="2" customFormat="1" ht="21.75" customHeight="1">
      <c r="A651" s="34"/>
      <c r="B651" s="163"/>
      <c r="C651" s="164" t="s">
        <v>1029</v>
      </c>
      <c r="D651" s="164" t="s">
        <v>153</v>
      </c>
      <c r="E651" s="165" t="s">
        <v>1030</v>
      </c>
      <c r="F651" s="166" t="s">
        <v>1031</v>
      </c>
      <c r="G651" s="167" t="s">
        <v>156</v>
      </c>
      <c r="H651" s="168">
        <v>8</v>
      </c>
      <c r="I651" s="169"/>
      <c r="J651" s="170">
        <f t="shared" ref="J651:J659" si="40">ROUND(I651*H651,2)</f>
        <v>0</v>
      </c>
      <c r="K651" s="171"/>
      <c r="L651" s="35"/>
      <c r="M651" s="172" t="s">
        <v>1</v>
      </c>
      <c r="N651" s="173" t="s">
        <v>44</v>
      </c>
      <c r="O651" s="60"/>
      <c r="P651" s="174">
        <f t="shared" ref="P651:P659" si="41">O651*H651</f>
        <v>0</v>
      </c>
      <c r="Q651" s="174">
        <v>0</v>
      </c>
      <c r="R651" s="174">
        <f t="shared" ref="R651:R659" si="42">Q651*H651</f>
        <v>0</v>
      </c>
      <c r="S651" s="174">
        <v>0</v>
      </c>
      <c r="T651" s="175">
        <f t="shared" ref="T651:T659" si="43"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76" t="s">
        <v>240</v>
      </c>
      <c r="AT651" s="176" t="s">
        <v>153</v>
      </c>
      <c r="AU651" s="176" t="s">
        <v>151</v>
      </c>
      <c r="AY651" s="18" t="s">
        <v>150</v>
      </c>
      <c r="BE651" s="177">
        <f t="shared" ref="BE651:BE659" si="44">IF(N651="základní",J651,0)</f>
        <v>0</v>
      </c>
      <c r="BF651" s="177">
        <f t="shared" ref="BF651:BF659" si="45">IF(N651="snížená",J651,0)</f>
        <v>0</v>
      </c>
      <c r="BG651" s="177">
        <f t="shared" ref="BG651:BG659" si="46">IF(N651="zákl. přenesená",J651,0)</f>
        <v>0</v>
      </c>
      <c r="BH651" s="177">
        <f t="shared" ref="BH651:BH659" si="47">IF(N651="sníž. přenesená",J651,0)</f>
        <v>0</v>
      </c>
      <c r="BI651" s="177">
        <f t="shared" ref="BI651:BI659" si="48">IF(N651="nulová",J651,0)</f>
        <v>0</v>
      </c>
      <c r="BJ651" s="18" t="s">
        <v>158</v>
      </c>
      <c r="BK651" s="177">
        <f t="shared" ref="BK651:BK659" si="49">ROUND(I651*H651,2)</f>
        <v>0</v>
      </c>
      <c r="BL651" s="18" t="s">
        <v>240</v>
      </c>
      <c r="BM651" s="176" t="s">
        <v>1032</v>
      </c>
    </row>
    <row r="652" spans="1:65" s="2" customFormat="1" ht="21.75" customHeight="1">
      <c r="A652" s="34"/>
      <c r="B652" s="163"/>
      <c r="C652" s="164" t="s">
        <v>1033</v>
      </c>
      <c r="D652" s="164" t="s">
        <v>153</v>
      </c>
      <c r="E652" s="165" t="s">
        <v>1034</v>
      </c>
      <c r="F652" s="166" t="s">
        <v>1035</v>
      </c>
      <c r="G652" s="167" t="s">
        <v>156</v>
      </c>
      <c r="H652" s="168">
        <v>6</v>
      </c>
      <c r="I652" s="169"/>
      <c r="J652" s="170">
        <f t="shared" si="40"/>
        <v>0</v>
      </c>
      <c r="K652" s="171"/>
      <c r="L652" s="35"/>
      <c r="M652" s="172" t="s">
        <v>1</v>
      </c>
      <c r="N652" s="173" t="s">
        <v>44</v>
      </c>
      <c r="O652" s="60"/>
      <c r="P652" s="174">
        <f t="shared" si="41"/>
        <v>0</v>
      </c>
      <c r="Q652" s="174">
        <v>0</v>
      </c>
      <c r="R652" s="174">
        <f t="shared" si="42"/>
        <v>0</v>
      </c>
      <c r="S652" s="174">
        <v>0</v>
      </c>
      <c r="T652" s="175">
        <f t="shared" si="43"/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76" t="s">
        <v>240</v>
      </c>
      <c r="AT652" s="176" t="s">
        <v>153</v>
      </c>
      <c r="AU652" s="176" t="s">
        <v>151</v>
      </c>
      <c r="AY652" s="18" t="s">
        <v>150</v>
      </c>
      <c r="BE652" s="177">
        <f t="shared" si="44"/>
        <v>0</v>
      </c>
      <c r="BF652" s="177">
        <f t="shared" si="45"/>
        <v>0</v>
      </c>
      <c r="BG652" s="177">
        <f t="shared" si="46"/>
        <v>0</v>
      </c>
      <c r="BH652" s="177">
        <f t="shared" si="47"/>
        <v>0</v>
      </c>
      <c r="BI652" s="177">
        <f t="shared" si="48"/>
        <v>0</v>
      </c>
      <c r="BJ652" s="18" t="s">
        <v>158</v>
      </c>
      <c r="BK652" s="177">
        <f t="shared" si="49"/>
        <v>0</v>
      </c>
      <c r="BL652" s="18" t="s">
        <v>240</v>
      </c>
      <c r="BM652" s="176" t="s">
        <v>1036</v>
      </c>
    </row>
    <row r="653" spans="1:65" s="2" customFormat="1" ht="21.75" customHeight="1">
      <c r="A653" s="34"/>
      <c r="B653" s="163"/>
      <c r="C653" s="164" t="s">
        <v>1037</v>
      </c>
      <c r="D653" s="164" t="s">
        <v>153</v>
      </c>
      <c r="E653" s="165" t="s">
        <v>1038</v>
      </c>
      <c r="F653" s="166" t="s">
        <v>1039</v>
      </c>
      <c r="G653" s="167" t="s">
        <v>156</v>
      </c>
      <c r="H653" s="168">
        <v>7</v>
      </c>
      <c r="I653" s="169"/>
      <c r="J653" s="170">
        <f t="shared" si="40"/>
        <v>0</v>
      </c>
      <c r="K653" s="171"/>
      <c r="L653" s="35"/>
      <c r="M653" s="172" t="s">
        <v>1</v>
      </c>
      <c r="N653" s="173" t="s">
        <v>44</v>
      </c>
      <c r="O653" s="60"/>
      <c r="P653" s="174">
        <f t="shared" si="41"/>
        <v>0</v>
      </c>
      <c r="Q653" s="174">
        <v>0</v>
      </c>
      <c r="R653" s="174">
        <f t="shared" si="42"/>
        <v>0</v>
      </c>
      <c r="S653" s="174">
        <v>0</v>
      </c>
      <c r="T653" s="175">
        <f t="shared" si="43"/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76" t="s">
        <v>240</v>
      </c>
      <c r="AT653" s="176" t="s">
        <v>153</v>
      </c>
      <c r="AU653" s="176" t="s">
        <v>151</v>
      </c>
      <c r="AY653" s="18" t="s">
        <v>150</v>
      </c>
      <c r="BE653" s="177">
        <f t="shared" si="44"/>
        <v>0</v>
      </c>
      <c r="BF653" s="177">
        <f t="shared" si="45"/>
        <v>0</v>
      </c>
      <c r="BG653" s="177">
        <f t="shared" si="46"/>
        <v>0</v>
      </c>
      <c r="BH653" s="177">
        <f t="shared" si="47"/>
        <v>0</v>
      </c>
      <c r="BI653" s="177">
        <f t="shared" si="48"/>
        <v>0</v>
      </c>
      <c r="BJ653" s="18" t="s">
        <v>158</v>
      </c>
      <c r="BK653" s="177">
        <f t="shared" si="49"/>
        <v>0</v>
      </c>
      <c r="BL653" s="18" t="s">
        <v>240</v>
      </c>
      <c r="BM653" s="176" t="s">
        <v>1040</v>
      </c>
    </row>
    <row r="654" spans="1:65" s="2" customFormat="1" ht="16.5" customHeight="1">
      <c r="A654" s="34"/>
      <c r="B654" s="163"/>
      <c r="C654" s="164" t="s">
        <v>1041</v>
      </c>
      <c r="D654" s="164" t="s">
        <v>153</v>
      </c>
      <c r="E654" s="165" t="s">
        <v>1042</v>
      </c>
      <c r="F654" s="166" t="s">
        <v>1043</v>
      </c>
      <c r="G654" s="167" t="s">
        <v>156</v>
      </c>
      <c r="H654" s="168">
        <v>2</v>
      </c>
      <c r="I654" s="169"/>
      <c r="J654" s="170">
        <f t="shared" si="40"/>
        <v>0</v>
      </c>
      <c r="K654" s="171"/>
      <c r="L654" s="35"/>
      <c r="M654" s="172" t="s">
        <v>1</v>
      </c>
      <c r="N654" s="173" t="s">
        <v>44</v>
      </c>
      <c r="O654" s="60"/>
      <c r="P654" s="174">
        <f t="shared" si="41"/>
        <v>0</v>
      </c>
      <c r="Q654" s="174">
        <v>0</v>
      </c>
      <c r="R654" s="174">
        <f t="shared" si="42"/>
        <v>0</v>
      </c>
      <c r="S654" s="174">
        <v>0</v>
      </c>
      <c r="T654" s="175">
        <f t="shared" si="43"/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76" t="s">
        <v>240</v>
      </c>
      <c r="AT654" s="176" t="s">
        <v>153</v>
      </c>
      <c r="AU654" s="176" t="s">
        <v>151</v>
      </c>
      <c r="AY654" s="18" t="s">
        <v>150</v>
      </c>
      <c r="BE654" s="177">
        <f t="shared" si="44"/>
        <v>0</v>
      </c>
      <c r="BF654" s="177">
        <f t="shared" si="45"/>
        <v>0</v>
      </c>
      <c r="BG654" s="177">
        <f t="shared" si="46"/>
        <v>0</v>
      </c>
      <c r="BH654" s="177">
        <f t="shared" si="47"/>
        <v>0</v>
      </c>
      <c r="BI654" s="177">
        <f t="shared" si="48"/>
        <v>0</v>
      </c>
      <c r="BJ654" s="18" t="s">
        <v>158</v>
      </c>
      <c r="BK654" s="177">
        <f t="shared" si="49"/>
        <v>0</v>
      </c>
      <c r="BL654" s="18" t="s">
        <v>240</v>
      </c>
      <c r="BM654" s="176" t="s">
        <v>1044</v>
      </c>
    </row>
    <row r="655" spans="1:65" s="2" customFormat="1" ht="21.75" customHeight="1">
      <c r="A655" s="34"/>
      <c r="B655" s="163"/>
      <c r="C655" s="164" t="s">
        <v>1045</v>
      </c>
      <c r="D655" s="164" t="s">
        <v>153</v>
      </c>
      <c r="E655" s="165" t="s">
        <v>1046</v>
      </c>
      <c r="F655" s="166" t="s">
        <v>1047</v>
      </c>
      <c r="G655" s="167" t="s">
        <v>156</v>
      </c>
      <c r="H655" s="168">
        <v>52</v>
      </c>
      <c r="I655" s="169"/>
      <c r="J655" s="170">
        <f t="shared" si="40"/>
        <v>0</v>
      </c>
      <c r="K655" s="171"/>
      <c r="L655" s="35"/>
      <c r="M655" s="172" t="s">
        <v>1</v>
      </c>
      <c r="N655" s="173" t="s">
        <v>44</v>
      </c>
      <c r="O655" s="60"/>
      <c r="P655" s="174">
        <f t="shared" si="41"/>
        <v>0</v>
      </c>
      <c r="Q655" s="174">
        <v>0</v>
      </c>
      <c r="R655" s="174">
        <f t="shared" si="42"/>
        <v>0</v>
      </c>
      <c r="S655" s="174">
        <v>0</v>
      </c>
      <c r="T655" s="175">
        <f t="shared" si="43"/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76" t="s">
        <v>240</v>
      </c>
      <c r="AT655" s="176" t="s">
        <v>153</v>
      </c>
      <c r="AU655" s="176" t="s">
        <v>151</v>
      </c>
      <c r="AY655" s="18" t="s">
        <v>150</v>
      </c>
      <c r="BE655" s="177">
        <f t="shared" si="44"/>
        <v>0</v>
      </c>
      <c r="BF655" s="177">
        <f t="shared" si="45"/>
        <v>0</v>
      </c>
      <c r="BG655" s="177">
        <f t="shared" si="46"/>
        <v>0</v>
      </c>
      <c r="BH655" s="177">
        <f t="shared" si="47"/>
        <v>0</v>
      </c>
      <c r="BI655" s="177">
        <f t="shared" si="48"/>
        <v>0</v>
      </c>
      <c r="BJ655" s="18" t="s">
        <v>158</v>
      </c>
      <c r="BK655" s="177">
        <f t="shared" si="49"/>
        <v>0</v>
      </c>
      <c r="BL655" s="18" t="s">
        <v>240</v>
      </c>
      <c r="BM655" s="176" t="s">
        <v>1048</v>
      </c>
    </row>
    <row r="656" spans="1:65" s="2" customFormat="1" ht="16.5" customHeight="1">
      <c r="A656" s="34"/>
      <c r="B656" s="163"/>
      <c r="C656" s="164" t="s">
        <v>1049</v>
      </c>
      <c r="D656" s="164" t="s">
        <v>153</v>
      </c>
      <c r="E656" s="165" t="s">
        <v>1050</v>
      </c>
      <c r="F656" s="166" t="s">
        <v>1051</v>
      </c>
      <c r="G656" s="167" t="s">
        <v>156</v>
      </c>
      <c r="H656" s="168">
        <v>3</v>
      </c>
      <c r="I656" s="169"/>
      <c r="J656" s="170">
        <f t="shared" si="40"/>
        <v>0</v>
      </c>
      <c r="K656" s="171"/>
      <c r="L656" s="35"/>
      <c r="M656" s="172" t="s">
        <v>1</v>
      </c>
      <c r="N656" s="173" t="s">
        <v>44</v>
      </c>
      <c r="O656" s="60"/>
      <c r="P656" s="174">
        <f t="shared" si="41"/>
        <v>0</v>
      </c>
      <c r="Q656" s="174">
        <v>0</v>
      </c>
      <c r="R656" s="174">
        <f t="shared" si="42"/>
        <v>0</v>
      </c>
      <c r="S656" s="174">
        <v>0</v>
      </c>
      <c r="T656" s="175">
        <f t="shared" si="43"/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76" t="s">
        <v>240</v>
      </c>
      <c r="AT656" s="176" t="s">
        <v>153</v>
      </c>
      <c r="AU656" s="176" t="s">
        <v>151</v>
      </c>
      <c r="AY656" s="18" t="s">
        <v>150</v>
      </c>
      <c r="BE656" s="177">
        <f t="shared" si="44"/>
        <v>0</v>
      </c>
      <c r="BF656" s="177">
        <f t="shared" si="45"/>
        <v>0</v>
      </c>
      <c r="BG656" s="177">
        <f t="shared" si="46"/>
        <v>0</v>
      </c>
      <c r="BH656" s="177">
        <f t="shared" si="47"/>
        <v>0</v>
      </c>
      <c r="BI656" s="177">
        <f t="shared" si="48"/>
        <v>0</v>
      </c>
      <c r="BJ656" s="18" t="s">
        <v>158</v>
      </c>
      <c r="BK656" s="177">
        <f t="shared" si="49"/>
        <v>0</v>
      </c>
      <c r="BL656" s="18" t="s">
        <v>240</v>
      </c>
      <c r="BM656" s="176" t="s">
        <v>1052</v>
      </c>
    </row>
    <row r="657" spans="1:65" s="2" customFormat="1" ht="16.5" customHeight="1">
      <c r="A657" s="34"/>
      <c r="B657" s="163"/>
      <c r="C657" s="164" t="s">
        <v>1053</v>
      </c>
      <c r="D657" s="164" t="s">
        <v>153</v>
      </c>
      <c r="E657" s="165" t="s">
        <v>1054</v>
      </c>
      <c r="F657" s="166" t="s">
        <v>1055</v>
      </c>
      <c r="G657" s="167" t="s">
        <v>156</v>
      </c>
      <c r="H657" s="168">
        <v>3</v>
      </c>
      <c r="I657" s="169"/>
      <c r="J657" s="170">
        <f t="shared" si="40"/>
        <v>0</v>
      </c>
      <c r="K657" s="171"/>
      <c r="L657" s="35"/>
      <c r="M657" s="172" t="s">
        <v>1</v>
      </c>
      <c r="N657" s="173" t="s">
        <v>44</v>
      </c>
      <c r="O657" s="60"/>
      <c r="P657" s="174">
        <f t="shared" si="41"/>
        <v>0</v>
      </c>
      <c r="Q657" s="174">
        <v>0</v>
      </c>
      <c r="R657" s="174">
        <f t="shared" si="42"/>
        <v>0</v>
      </c>
      <c r="S657" s="174">
        <v>0</v>
      </c>
      <c r="T657" s="175">
        <f t="shared" si="43"/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76" t="s">
        <v>240</v>
      </c>
      <c r="AT657" s="176" t="s">
        <v>153</v>
      </c>
      <c r="AU657" s="176" t="s">
        <v>151</v>
      </c>
      <c r="AY657" s="18" t="s">
        <v>150</v>
      </c>
      <c r="BE657" s="177">
        <f t="shared" si="44"/>
        <v>0</v>
      </c>
      <c r="BF657" s="177">
        <f t="shared" si="45"/>
        <v>0</v>
      </c>
      <c r="BG657" s="177">
        <f t="shared" si="46"/>
        <v>0</v>
      </c>
      <c r="BH657" s="177">
        <f t="shared" si="47"/>
        <v>0</v>
      </c>
      <c r="BI657" s="177">
        <f t="shared" si="48"/>
        <v>0</v>
      </c>
      <c r="BJ657" s="18" t="s">
        <v>158</v>
      </c>
      <c r="BK657" s="177">
        <f t="shared" si="49"/>
        <v>0</v>
      </c>
      <c r="BL657" s="18" t="s">
        <v>240</v>
      </c>
      <c r="BM657" s="176" t="s">
        <v>1056</v>
      </c>
    </row>
    <row r="658" spans="1:65" s="2" customFormat="1" ht="16.5" customHeight="1">
      <c r="A658" s="34"/>
      <c r="B658" s="163"/>
      <c r="C658" s="164" t="s">
        <v>1057</v>
      </c>
      <c r="D658" s="164" t="s">
        <v>153</v>
      </c>
      <c r="E658" s="165" t="s">
        <v>1058</v>
      </c>
      <c r="F658" s="166" t="s">
        <v>1059</v>
      </c>
      <c r="G658" s="167" t="s">
        <v>156</v>
      </c>
      <c r="H658" s="168">
        <v>1</v>
      </c>
      <c r="I658" s="169"/>
      <c r="J658" s="170">
        <f t="shared" si="40"/>
        <v>0</v>
      </c>
      <c r="K658" s="171"/>
      <c r="L658" s="35"/>
      <c r="M658" s="172" t="s">
        <v>1</v>
      </c>
      <c r="N658" s="173" t="s">
        <v>44</v>
      </c>
      <c r="O658" s="60"/>
      <c r="P658" s="174">
        <f t="shared" si="41"/>
        <v>0</v>
      </c>
      <c r="Q658" s="174">
        <v>0</v>
      </c>
      <c r="R658" s="174">
        <f t="shared" si="42"/>
        <v>0</v>
      </c>
      <c r="S658" s="174">
        <v>0</v>
      </c>
      <c r="T658" s="175">
        <f t="shared" si="43"/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76" t="s">
        <v>240</v>
      </c>
      <c r="AT658" s="176" t="s">
        <v>153</v>
      </c>
      <c r="AU658" s="176" t="s">
        <v>151</v>
      </c>
      <c r="AY658" s="18" t="s">
        <v>150</v>
      </c>
      <c r="BE658" s="177">
        <f t="shared" si="44"/>
        <v>0</v>
      </c>
      <c r="BF658" s="177">
        <f t="shared" si="45"/>
        <v>0</v>
      </c>
      <c r="BG658" s="177">
        <f t="shared" si="46"/>
        <v>0</v>
      </c>
      <c r="BH658" s="177">
        <f t="shared" si="47"/>
        <v>0</v>
      </c>
      <c r="BI658" s="177">
        <f t="shared" si="48"/>
        <v>0</v>
      </c>
      <c r="BJ658" s="18" t="s">
        <v>158</v>
      </c>
      <c r="BK658" s="177">
        <f t="shared" si="49"/>
        <v>0</v>
      </c>
      <c r="BL658" s="18" t="s">
        <v>240</v>
      </c>
      <c r="BM658" s="176" t="s">
        <v>1060</v>
      </c>
    </row>
    <row r="659" spans="1:65" s="2" customFormat="1" ht="16.5" customHeight="1">
      <c r="A659" s="34"/>
      <c r="B659" s="163"/>
      <c r="C659" s="164" t="s">
        <v>1061</v>
      </c>
      <c r="D659" s="164" t="s">
        <v>153</v>
      </c>
      <c r="E659" s="165" t="s">
        <v>1062</v>
      </c>
      <c r="F659" s="166" t="s">
        <v>1063</v>
      </c>
      <c r="G659" s="167" t="s">
        <v>156</v>
      </c>
      <c r="H659" s="168">
        <v>1</v>
      </c>
      <c r="I659" s="169"/>
      <c r="J659" s="170">
        <f t="shared" si="40"/>
        <v>0</v>
      </c>
      <c r="K659" s="171"/>
      <c r="L659" s="35"/>
      <c r="M659" s="172" t="s">
        <v>1</v>
      </c>
      <c r="N659" s="173" t="s">
        <v>44</v>
      </c>
      <c r="O659" s="60"/>
      <c r="P659" s="174">
        <f t="shared" si="41"/>
        <v>0</v>
      </c>
      <c r="Q659" s="174">
        <v>0</v>
      </c>
      <c r="R659" s="174">
        <f t="shared" si="42"/>
        <v>0</v>
      </c>
      <c r="S659" s="174">
        <v>0</v>
      </c>
      <c r="T659" s="175">
        <f t="shared" si="43"/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76" t="s">
        <v>240</v>
      </c>
      <c r="AT659" s="176" t="s">
        <v>153</v>
      </c>
      <c r="AU659" s="176" t="s">
        <v>151</v>
      </c>
      <c r="AY659" s="18" t="s">
        <v>150</v>
      </c>
      <c r="BE659" s="177">
        <f t="shared" si="44"/>
        <v>0</v>
      </c>
      <c r="BF659" s="177">
        <f t="shared" si="45"/>
        <v>0</v>
      </c>
      <c r="BG659" s="177">
        <f t="shared" si="46"/>
        <v>0</v>
      </c>
      <c r="BH659" s="177">
        <f t="shared" si="47"/>
        <v>0</v>
      </c>
      <c r="BI659" s="177">
        <f t="shared" si="48"/>
        <v>0</v>
      </c>
      <c r="BJ659" s="18" t="s">
        <v>158</v>
      </c>
      <c r="BK659" s="177">
        <f t="shared" si="49"/>
        <v>0</v>
      </c>
      <c r="BL659" s="18" t="s">
        <v>240</v>
      </c>
      <c r="BM659" s="176" t="s">
        <v>1064</v>
      </c>
    </row>
    <row r="660" spans="1:65" s="12" customFormat="1" ht="20.85" customHeight="1">
      <c r="B660" s="150"/>
      <c r="D660" s="151" t="s">
        <v>77</v>
      </c>
      <c r="E660" s="161" t="s">
        <v>1065</v>
      </c>
      <c r="F660" s="161" t="s">
        <v>1066</v>
      </c>
      <c r="I660" s="153"/>
      <c r="J660" s="162">
        <f>BK660</f>
        <v>0</v>
      </c>
      <c r="L660" s="150"/>
      <c r="M660" s="155"/>
      <c r="N660" s="156"/>
      <c r="O660" s="156"/>
      <c r="P660" s="157">
        <f>SUM(P661:P663)</f>
        <v>0</v>
      </c>
      <c r="Q660" s="156"/>
      <c r="R660" s="157">
        <f>SUM(R661:R663)</f>
        <v>0</v>
      </c>
      <c r="S660" s="156"/>
      <c r="T660" s="158">
        <f>SUM(T661:T663)</f>
        <v>0</v>
      </c>
      <c r="AR660" s="151" t="s">
        <v>158</v>
      </c>
      <c r="AT660" s="159" t="s">
        <v>77</v>
      </c>
      <c r="AU660" s="159" t="s">
        <v>158</v>
      </c>
      <c r="AY660" s="151" t="s">
        <v>150</v>
      </c>
      <c r="BK660" s="160">
        <f>SUM(BK661:BK663)</f>
        <v>0</v>
      </c>
    </row>
    <row r="661" spans="1:65" s="2" customFormat="1" ht="16.5" customHeight="1">
      <c r="A661" s="34"/>
      <c r="B661" s="163"/>
      <c r="C661" s="164" t="s">
        <v>1067</v>
      </c>
      <c r="D661" s="164" t="s">
        <v>153</v>
      </c>
      <c r="E661" s="165" t="s">
        <v>1068</v>
      </c>
      <c r="F661" s="166" t="s">
        <v>1069</v>
      </c>
      <c r="G661" s="167" t="s">
        <v>156</v>
      </c>
      <c r="H661" s="168">
        <v>77</v>
      </c>
      <c r="I661" s="169"/>
      <c r="J661" s="170">
        <f>ROUND(I661*H661,2)</f>
        <v>0</v>
      </c>
      <c r="K661" s="171"/>
      <c r="L661" s="35"/>
      <c r="M661" s="172" t="s">
        <v>1</v>
      </c>
      <c r="N661" s="173" t="s">
        <v>44</v>
      </c>
      <c r="O661" s="60"/>
      <c r="P661" s="174">
        <f>O661*H661</f>
        <v>0</v>
      </c>
      <c r="Q661" s="174">
        <v>0</v>
      </c>
      <c r="R661" s="174">
        <f>Q661*H661</f>
        <v>0</v>
      </c>
      <c r="S661" s="174">
        <v>0</v>
      </c>
      <c r="T661" s="175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76" t="s">
        <v>240</v>
      </c>
      <c r="AT661" s="176" t="s">
        <v>153</v>
      </c>
      <c r="AU661" s="176" t="s">
        <v>151</v>
      </c>
      <c r="AY661" s="18" t="s">
        <v>150</v>
      </c>
      <c r="BE661" s="177">
        <f>IF(N661="základní",J661,0)</f>
        <v>0</v>
      </c>
      <c r="BF661" s="177">
        <f>IF(N661="snížená",J661,0)</f>
        <v>0</v>
      </c>
      <c r="BG661" s="177">
        <f>IF(N661="zákl. přenesená",J661,0)</f>
        <v>0</v>
      </c>
      <c r="BH661" s="177">
        <f>IF(N661="sníž. přenesená",J661,0)</f>
        <v>0</v>
      </c>
      <c r="BI661" s="177">
        <f>IF(N661="nulová",J661,0)</f>
        <v>0</v>
      </c>
      <c r="BJ661" s="18" t="s">
        <v>158</v>
      </c>
      <c r="BK661" s="177">
        <f>ROUND(I661*H661,2)</f>
        <v>0</v>
      </c>
      <c r="BL661" s="18" t="s">
        <v>240</v>
      </c>
      <c r="BM661" s="176" t="s">
        <v>1070</v>
      </c>
    </row>
    <row r="662" spans="1:65" s="2" customFormat="1" ht="16.5" customHeight="1">
      <c r="A662" s="34"/>
      <c r="B662" s="163"/>
      <c r="C662" s="164" t="s">
        <v>1071</v>
      </c>
      <c r="D662" s="164" t="s">
        <v>153</v>
      </c>
      <c r="E662" s="165" t="s">
        <v>1072</v>
      </c>
      <c r="F662" s="166" t="s">
        <v>1073</v>
      </c>
      <c r="G662" s="167" t="s">
        <v>156</v>
      </c>
      <c r="H662" s="168">
        <v>21</v>
      </c>
      <c r="I662" s="169"/>
      <c r="J662" s="170">
        <f>ROUND(I662*H662,2)</f>
        <v>0</v>
      </c>
      <c r="K662" s="171"/>
      <c r="L662" s="35"/>
      <c r="M662" s="172" t="s">
        <v>1</v>
      </c>
      <c r="N662" s="173" t="s">
        <v>44</v>
      </c>
      <c r="O662" s="60"/>
      <c r="P662" s="174">
        <f>O662*H662</f>
        <v>0</v>
      </c>
      <c r="Q662" s="174">
        <v>0</v>
      </c>
      <c r="R662" s="174">
        <f>Q662*H662</f>
        <v>0</v>
      </c>
      <c r="S662" s="174">
        <v>0</v>
      </c>
      <c r="T662" s="175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76" t="s">
        <v>240</v>
      </c>
      <c r="AT662" s="176" t="s">
        <v>153</v>
      </c>
      <c r="AU662" s="176" t="s">
        <v>151</v>
      </c>
      <c r="AY662" s="18" t="s">
        <v>150</v>
      </c>
      <c r="BE662" s="177">
        <f>IF(N662="základní",J662,0)</f>
        <v>0</v>
      </c>
      <c r="BF662" s="177">
        <f>IF(N662="snížená",J662,0)</f>
        <v>0</v>
      </c>
      <c r="BG662" s="177">
        <f>IF(N662="zákl. přenesená",J662,0)</f>
        <v>0</v>
      </c>
      <c r="BH662" s="177">
        <f>IF(N662="sníž. přenesená",J662,0)</f>
        <v>0</v>
      </c>
      <c r="BI662" s="177">
        <f>IF(N662="nulová",J662,0)</f>
        <v>0</v>
      </c>
      <c r="BJ662" s="18" t="s">
        <v>158</v>
      </c>
      <c r="BK662" s="177">
        <f>ROUND(I662*H662,2)</f>
        <v>0</v>
      </c>
      <c r="BL662" s="18" t="s">
        <v>240</v>
      </c>
      <c r="BM662" s="176" t="s">
        <v>1074</v>
      </c>
    </row>
    <row r="663" spans="1:65" s="2" customFormat="1" ht="16.5" customHeight="1">
      <c r="A663" s="34"/>
      <c r="B663" s="163"/>
      <c r="C663" s="164" t="s">
        <v>1075</v>
      </c>
      <c r="D663" s="164" t="s">
        <v>153</v>
      </c>
      <c r="E663" s="165" t="s">
        <v>1076</v>
      </c>
      <c r="F663" s="166" t="s">
        <v>1077</v>
      </c>
      <c r="G663" s="167" t="s">
        <v>156</v>
      </c>
      <c r="H663" s="168">
        <v>312</v>
      </c>
      <c r="I663" s="169"/>
      <c r="J663" s="170">
        <f>ROUND(I663*H663,2)</f>
        <v>0</v>
      </c>
      <c r="K663" s="171"/>
      <c r="L663" s="35"/>
      <c r="M663" s="172" t="s">
        <v>1</v>
      </c>
      <c r="N663" s="173" t="s">
        <v>44</v>
      </c>
      <c r="O663" s="60"/>
      <c r="P663" s="174">
        <f>O663*H663</f>
        <v>0</v>
      </c>
      <c r="Q663" s="174">
        <v>0</v>
      </c>
      <c r="R663" s="174">
        <f>Q663*H663</f>
        <v>0</v>
      </c>
      <c r="S663" s="174">
        <v>0</v>
      </c>
      <c r="T663" s="175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76" t="s">
        <v>240</v>
      </c>
      <c r="AT663" s="176" t="s">
        <v>153</v>
      </c>
      <c r="AU663" s="176" t="s">
        <v>151</v>
      </c>
      <c r="AY663" s="18" t="s">
        <v>150</v>
      </c>
      <c r="BE663" s="177">
        <f>IF(N663="základní",J663,0)</f>
        <v>0</v>
      </c>
      <c r="BF663" s="177">
        <f>IF(N663="snížená",J663,0)</f>
        <v>0</v>
      </c>
      <c r="BG663" s="177">
        <f>IF(N663="zákl. přenesená",J663,0)</f>
        <v>0</v>
      </c>
      <c r="BH663" s="177">
        <f>IF(N663="sníž. přenesená",J663,0)</f>
        <v>0</v>
      </c>
      <c r="BI663" s="177">
        <f>IF(N663="nulová",J663,0)</f>
        <v>0</v>
      </c>
      <c r="BJ663" s="18" t="s">
        <v>158</v>
      </c>
      <c r="BK663" s="177">
        <f>ROUND(I663*H663,2)</f>
        <v>0</v>
      </c>
      <c r="BL663" s="18" t="s">
        <v>240</v>
      </c>
      <c r="BM663" s="176" t="s">
        <v>1078</v>
      </c>
    </row>
    <row r="664" spans="1:65" s="12" customFormat="1" ht="20.85" customHeight="1">
      <c r="B664" s="150"/>
      <c r="D664" s="151" t="s">
        <v>77</v>
      </c>
      <c r="E664" s="161" t="s">
        <v>1079</v>
      </c>
      <c r="F664" s="161" t="s">
        <v>1080</v>
      </c>
      <c r="I664" s="153"/>
      <c r="J664" s="162">
        <f>BK664</f>
        <v>0</v>
      </c>
      <c r="L664" s="150"/>
      <c r="M664" s="155"/>
      <c r="N664" s="156"/>
      <c r="O664" s="156"/>
      <c r="P664" s="157">
        <f>SUM(P665:P672)</f>
        <v>0</v>
      </c>
      <c r="Q664" s="156"/>
      <c r="R664" s="157">
        <f>SUM(R665:R672)</f>
        <v>0</v>
      </c>
      <c r="S664" s="156"/>
      <c r="T664" s="158">
        <f>SUM(T665:T672)</f>
        <v>0</v>
      </c>
      <c r="AR664" s="151" t="s">
        <v>158</v>
      </c>
      <c r="AT664" s="159" t="s">
        <v>77</v>
      </c>
      <c r="AU664" s="159" t="s">
        <v>158</v>
      </c>
      <c r="AY664" s="151" t="s">
        <v>150</v>
      </c>
      <c r="BK664" s="160">
        <f>SUM(BK665:BK672)</f>
        <v>0</v>
      </c>
    </row>
    <row r="665" spans="1:65" s="2" customFormat="1" ht="21.75" customHeight="1">
      <c r="A665" s="34"/>
      <c r="B665" s="163"/>
      <c r="C665" s="164" t="s">
        <v>1081</v>
      </c>
      <c r="D665" s="164" t="s">
        <v>153</v>
      </c>
      <c r="E665" s="165" t="s">
        <v>1082</v>
      </c>
      <c r="F665" s="166" t="s">
        <v>1083</v>
      </c>
      <c r="G665" s="167" t="s">
        <v>202</v>
      </c>
      <c r="H665" s="168">
        <v>290</v>
      </c>
      <c r="I665" s="169"/>
      <c r="J665" s="170">
        <f t="shared" ref="J665:J672" si="50">ROUND(I665*H665,2)</f>
        <v>0</v>
      </c>
      <c r="K665" s="171"/>
      <c r="L665" s="35"/>
      <c r="M665" s="172" t="s">
        <v>1</v>
      </c>
      <c r="N665" s="173" t="s">
        <v>44</v>
      </c>
      <c r="O665" s="60"/>
      <c r="P665" s="174">
        <f t="shared" ref="P665:P672" si="51">O665*H665</f>
        <v>0</v>
      </c>
      <c r="Q665" s="174">
        <v>0</v>
      </c>
      <c r="R665" s="174">
        <f t="shared" ref="R665:R672" si="52">Q665*H665</f>
        <v>0</v>
      </c>
      <c r="S665" s="174">
        <v>0</v>
      </c>
      <c r="T665" s="175">
        <f t="shared" ref="T665:T672" si="53"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76" t="s">
        <v>240</v>
      </c>
      <c r="AT665" s="176" t="s">
        <v>153</v>
      </c>
      <c r="AU665" s="176" t="s">
        <v>151</v>
      </c>
      <c r="AY665" s="18" t="s">
        <v>150</v>
      </c>
      <c r="BE665" s="177">
        <f t="shared" ref="BE665:BE672" si="54">IF(N665="základní",J665,0)</f>
        <v>0</v>
      </c>
      <c r="BF665" s="177">
        <f t="shared" ref="BF665:BF672" si="55">IF(N665="snížená",J665,0)</f>
        <v>0</v>
      </c>
      <c r="BG665" s="177">
        <f t="shared" ref="BG665:BG672" si="56">IF(N665="zákl. přenesená",J665,0)</f>
        <v>0</v>
      </c>
      <c r="BH665" s="177">
        <f t="shared" ref="BH665:BH672" si="57">IF(N665="sníž. přenesená",J665,0)</f>
        <v>0</v>
      </c>
      <c r="BI665" s="177">
        <f t="shared" ref="BI665:BI672" si="58">IF(N665="nulová",J665,0)</f>
        <v>0</v>
      </c>
      <c r="BJ665" s="18" t="s">
        <v>158</v>
      </c>
      <c r="BK665" s="177">
        <f t="shared" ref="BK665:BK672" si="59">ROUND(I665*H665,2)</f>
        <v>0</v>
      </c>
      <c r="BL665" s="18" t="s">
        <v>240</v>
      </c>
      <c r="BM665" s="176" t="s">
        <v>1084</v>
      </c>
    </row>
    <row r="666" spans="1:65" s="2" customFormat="1" ht="21.75" customHeight="1">
      <c r="A666" s="34"/>
      <c r="B666" s="163"/>
      <c r="C666" s="164" t="s">
        <v>1085</v>
      </c>
      <c r="D666" s="164" t="s">
        <v>153</v>
      </c>
      <c r="E666" s="165" t="s">
        <v>1086</v>
      </c>
      <c r="F666" s="166" t="s">
        <v>1087</v>
      </c>
      <c r="G666" s="167" t="s">
        <v>202</v>
      </c>
      <c r="H666" s="168">
        <v>380</v>
      </c>
      <c r="I666" s="169"/>
      <c r="J666" s="170">
        <f t="shared" si="50"/>
        <v>0</v>
      </c>
      <c r="K666" s="171"/>
      <c r="L666" s="35"/>
      <c r="M666" s="172" t="s">
        <v>1</v>
      </c>
      <c r="N666" s="173" t="s">
        <v>44</v>
      </c>
      <c r="O666" s="60"/>
      <c r="P666" s="174">
        <f t="shared" si="51"/>
        <v>0</v>
      </c>
      <c r="Q666" s="174">
        <v>0</v>
      </c>
      <c r="R666" s="174">
        <f t="shared" si="52"/>
        <v>0</v>
      </c>
      <c r="S666" s="174">
        <v>0</v>
      </c>
      <c r="T666" s="175">
        <f t="shared" si="53"/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76" t="s">
        <v>240</v>
      </c>
      <c r="AT666" s="176" t="s">
        <v>153</v>
      </c>
      <c r="AU666" s="176" t="s">
        <v>151</v>
      </c>
      <c r="AY666" s="18" t="s">
        <v>150</v>
      </c>
      <c r="BE666" s="177">
        <f t="shared" si="54"/>
        <v>0</v>
      </c>
      <c r="BF666" s="177">
        <f t="shared" si="55"/>
        <v>0</v>
      </c>
      <c r="BG666" s="177">
        <f t="shared" si="56"/>
        <v>0</v>
      </c>
      <c r="BH666" s="177">
        <f t="shared" si="57"/>
        <v>0</v>
      </c>
      <c r="BI666" s="177">
        <f t="shared" si="58"/>
        <v>0</v>
      </c>
      <c r="BJ666" s="18" t="s">
        <v>158</v>
      </c>
      <c r="BK666" s="177">
        <f t="shared" si="59"/>
        <v>0</v>
      </c>
      <c r="BL666" s="18" t="s">
        <v>240</v>
      </c>
      <c r="BM666" s="176" t="s">
        <v>1088</v>
      </c>
    </row>
    <row r="667" spans="1:65" s="2" customFormat="1" ht="21.75" customHeight="1">
      <c r="A667" s="34"/>
      <c r="B667" s="163"/>
      <c r="C667" s="164" t="s">
        <v>1089</v>
      </c>
      <c r="D667" s="164" t="s">
        <v>153</v>
      </c>
      <c r="E667" s="165" t="s">
        <v>1090</v>
      </c>
      <c r="F667" s="166" t="s">
        <v>1091</v>
      </c>
      <c r="G667" s="167" t="s">
        <v>202</v>
      </c>
      <c r="H667" s="168">
        <v>40</v>
      </c>
      <c r="I667" s="169"/>
      <c r="J667" s="170">
        <f t="shared" si="50"/>
        <v>0</v>
      </c>
      <c r="K667" s="171"/>
      <c r="L667" s="35"/>
      <c r="M667" s="172" t="s">
        <v>1</v>
      </c>
      <c r="N667" s="173" t="s">
        <v>44</v>
      </c>
      <c r="O667" s="60"/>
      <c r="P667" s="174">
        <f t="shared" si="51"/>
        <v>0</v>
      </c>
      <c r="Q667" s="174">
        <v>0</v>
      </c>
      <c r="R667" s="174">
        <f t="shared" si="52"/>
        <v>0</v>
      </c>
      <c r="S667" s="174">
        <v>0</v>
      </c>
      <c r="T667" s="175">
        <f t="shared" si="53"/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76" t="s">
        <v>240</v>
      </c>
      <c r="AT667" s="176" t="s">
        <v>153</v>
      </c>
      <c r="AU667" s="176" t="s">
        <v>151</v>
      </c>
      <c r="AY667" s="18" t="s">
        <v>150</v>
      </c>
      <c r="BE667" s="177">
        <f t="shared" si="54"/>
        <v>0</v>
      </c>
      <c r="BF667" s="177">
        <f t="shared" si="55"/>
        <v>0</v>
      </c>
      <c r="BG667" s="177">
        <f t="shared" si="56"/>
        <v>0</v>
      </c>
      <c r="BH667" s="177">
        <f t="shared" si="57"/>
        <v>0</v>
      </c>
      <c r="BI667" s="177">
        <f t="shared" si="58"/>
        <v>0</v>
      </c>
      <c r="BJ667" s="18" t="s">
        <v>158</v>
      </c>
      <c r="BK667" s="177">
        <f t="shared" si="59"/>
        <v>0</v>
      </c>
      <c r="BL667" s="18" t="s">
        <v>240</v>
      </c>
      <c r="BM667" s="176" t="s">
        <v>1092</v>
      </c>
    </row>
    <row r="668" spans="1:65" s="2" customFormat="1" ht="21.75" customHeight="1">
      <c r="A668" s="34"/>
      <c r="B668" s="163"/>
      <c r="C668" s="164" t="s">
        <v>1093</v>
      </c>
      <c r="D668" s="164" t="s">
        <v>153</v>
      </c>
      <c r="E668" s="165" t="s">
        <v>1094</v>
      </c>
      <c r="F668" s="166" t="s">
        <v>1095</v>
      </c>
      <c r="G668" s="167" t="s">
        <v>202</v>
      </c>
      <c r="H668" s="168">
        <v>30</v>
      </c>
      <c r="I668" s="169"/>
      <c r="J668" s="170">
        <f t="shared" si="50"/>
        <v>0</v>
      </c>
      <c r="K668" s="171"/>
      <c r="L668" s="35"/>
      <c r="M668" s="172" t="s">
        <v>1</v>
      </c>
      <c r="N668" s="173" t="s">
        <v>44</v>
      </c>
      <c r="O668" s="60"/>
      <c r="P668" s="174">
        <f t="shared" si="51"/>
        <v>0</v>
      </c>
      <c r="Q668" s="174">
        <v>0</v>
      </c>
      <c r="R668" s="174">
        <f t="shared" si="52"/>
        <v>0</v>
      </c>
      <c r="S668" s="174">
        <v>0</v>
      </c>
      <c r="T668" s="175">
        <f t="shared" si="53"/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76" t="s">
        <v>240</v>
      </c>
      <c r="AT668" s="176" t="s">
        <v>153</v>
      </c>
      <c r="AU668" s="176" t="s">
        <v>151</v>
      </c>
      <c r="AY668" s="18" t="s">
        <v>150</v>
      </c>
      <c r="BE668" s="177">
        <f t="shared" si="54"/>
        <v>0</v>
      </c>
      <c r="BF668" s="177">
        <f t="shared" si="55"/>
        <v>0</v>
      </c>
      <c r="BG668" s="177">
        <f t="shared" si="56"/>
        <v>0</v>
      </c>
      <c r="BH668" s="177">
        <f t="shared" si="57"/>
        <v>0</v>
      </c>
      <c r="BI668" s="177">
        <f t="shared" si="58"/>
        <v>0</v>
      </c>
      <c r="BJ668" s="18" t="s">
        <v>158</v>
      </c>
      <c r="BK668" s="177">
        <f t="shared" si="59"/>
        <v>0</v>
      </c>
      <c r="BL668" s="18" t="s">
        <v>240</v>
      </c>
      <c r="BM668" s="176" t="s">
        <v>1096</v>
      </c>
    </row>
    <row r="669" spans="1:65" s="2" customFormat="1" ht="21.75" customHeight="1">
      <c r="A669" s="34"/>
      <c r="B669" s="163"/>
      <c r="C669" s="164" t="s">
        <v>1097</v>
      </c>
      <c r="D669" s="164" t="s">
        <v>153</v>
      </c>
      <c r="E669" s="165" t="s">
        <v>1098</v>
      </c>
      <c r="F669" s="166" t="s">
        <v>1099</v>
      </c>
      <c r="G669" s="167" t="s">
        <v>202</v>
      </c>
      <c r="H669" s="168">
        <v>20</v>
      </c>
      <c r="I669" s="169"/>
      <c r="J669" s="170">
        <f t="shared" si="50"/>
        <v>0</v>
      </c>
      <c r="K669" s="171"/>
      <c r="L669" s="35"/>
      <c r="M669" s="172" t="s">
        <v>1</v>
      </c>
      <c r="N669" s="173" t="s">
        <v>44</v>
      </c>
      <c r="O669" s="60"/>
      <c r="P669" s="174">
        <f t="shared" si="51"/>
        <v>0</v>
      </c>
      <c r="Q669" s="174">
        <v>0</v>
      </c>
      <c r="R669" s="174">
        <f t="shared" si="52"/>
        <v>0</v>
      </c>
      <c r="S669" s="174">
        <v>0</v>
      </c>
      <c r="T669" s="175">
        <f t="shared" si="53"/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76" t="s">
        <v>240</v>
      </c>
      <c r="AT669" s="176" t="s">
        <v>153</v>
      </c>
      <c r="AU669" s="176" t="s">
        <v>151</v>
      </c>
      <c r="AY669" s="18" t="s">
        <v>150</v>
      </c>
      <c r="BE669" s="177">
        <f t="shared" si="54"/>
        <v>0</v>
      </c>
      <c r="BF669" s="177">
        <f t="shared" si="55"/>
        <v>0</v>
      </c>
      <c r="BG669" s="177">
        <f t="shared" si="56"/>
        <v>0</v>
      </c>
      <c r="BH669" s="177">
        <f t="shared" si="57"/>
        <v>0</v>
      </c>
      <c r="BI669" s="177">
        <f t="shared" si="58"/>
        <v>0</v>
      </c>
      <c r="BJ669" s="18" t="s">
        <v>158</v>
      </c>
      <c r="BK669" s="177">
        <f t="shared" si="59"/>
        <v>0</v>
      </c>
      <c r="BL669" s="18" t="s">
        <v>240</v>
      </c>
      <c r="BM669" s="176" t="s">
        <v>1100</v>
      </c>
    </row>
    <row r="670" spans="1:65" s="2" customFormat="1" ht="16.5" customHeight="1">
      <c r="A670" s="34"/>
      <c r="B670" s="163"/>
      <c r="C670" s="164" t="s">
        <v>1101</v>
      </c>
      <c r="D670" s="164" t="s">
        <v>153</v>
      </c>
      <c r="E670" s="165" t="s">
        <v>1102</v>
      </c>
      <c r="F670" s="166" t="s">
        <v>1103</v>
      </c>
      <c r="G670" s="167" t="s">
        <v>202</v>
      </c>
      <c r="H670" s="168">
        <v>30</v>
      </c>
      <c r="I670" s="169"/>
      <c r="J670" s="170">
        <f t="shared" si="50"/>
        <v>0</v>
      </c>
      <c r="K670" s="171"/>
      <c r="L670" s="35"/>
      <c r="M670" s="172" t="s">
        <v>1</v>
      </c>
      <c r="N670" s="173" t="s">
        <v>44</v>
      </c>
      <c r="O670" s="60"/>
      <c r="P670" s="174">
        <f t="shared" si="51"/>
        <v>0</v>
      </c>
      <c r="Q670" s="174">
        <v>0</v>
      </c>
      <c r="R670" s="174">
        <f t="shared" si="52"/>
        <v>0</v>
      </c>
      <c r="S670" s="174">
        <v>0</v>
      </c>
      <c r="T670" s="175">
        <f t="shared" si="53"/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76" t="s">
        <v>240</v>
      </c>
      <c r="AT670" s="176" t="s">
        <v>153</v>
      </c>
      <c r="AU670" s="176" t="s">
        <v>151</v>
      </c>
      <c r="AY670" s="18" t="s">
        <v>150</v>
      </c>
      <c r="BE670" s="177">
        <f t="shared" si="54"/>
        <v>0</v>
      </c>
      <c r="BF670" s="177">
        <f t="shared" si="55"/>
        <v>0</v>
      </c>
      <c r="BG670" s="177">
        <f t="shared" si="56"/>
        <v>0</v>
      </c>
      <c r="BH670" s="177">
        <f t="shared" si="57"/>
        <v>0</v>
      </c>
      <c r="BI670" s="177">
        <f t="shared" si="58"/>
        <v>0</v>
      </c>
      <c r="BJ670" s="18" t="s">
        <v>158</v>
      </c>
      <c r="BK670" s="177">
        <f t="shared" si="59"/>
        <v>0</v>
      </c>
      <c r="BL670" s="18" t="s">
        <v>240</v>
      </c>
      <c r="BM670" s="176" t="s">
        <v>1104</v>
      </c>
    </row>
    <row r="671" spans="1:65" s="2" customFormat="1" ht="16.5" customHeight="1">
      <c r="A671" s="34"/>
      <c r="B671" s="163"/>
      <c r="C671" s="164" t="s">
        <v>1105</v>
      </c>
      <c r="D671" s="164" t="s">
        <v>153</v>
      </c>
      <c r="E671" s="165" t="s">
        <v>1106</v>
      </c>
      <c r="F671" s="166" t="s">
        <v>1107</v>
      </c>
      <c r="G671" s="167" t="s">
        <v>202</v>
      </c>
      <c r="H671" s="168">
        <v>120</v>
      </c>
      <c r="I671" s="169"/>
      <c r="J671" s="170">
        <f t="shared" si="50"/>
        <v>0</v>
      </c>
      <c r="K671" s="171"/>
      <c r="L671" s="35"/>
      <c r="M671" s="172" t="s">
        <v>1</v>
      </c>
      <c r="N671" s="173" t="s">
        <v>44</v>
      </c>
      <c r="O671" s="60"/>
      <c r="P671" s="174">
        <f t="shared" si="51"/>
        <v>0</v>
      </c>
      <c r="Q671" s="174">
        <v>0</v>
      </c>
      <c r="R671" s="174">
        <f t="shared" si="52"/>
        <v>0</v>
      </c>
      <c r="S671" s="174">
        <v>0</v>
      </c>
      <c r="T671" s="175">
        <f t="shared" si="53"/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76" t="s">
        <v>240</v>
      </c>
      <c r="AT671" s="176" t="s">
        <v>153</v>
      </c>
      <c r="AU671" s="176" t="s">
        <v>151</v>
      </c>
      <c r="AY671" s="18" t="s">
        <v>150</v>
      </c>
      <c r="BE671" s="177">
        <f t="shared" si="54"/>
        <v>0</v>
      </c>
      <c r="BF671" s="177">
        <f t="shared" si="55"/>
        <v>0</v>
      </c>
      <c r="BG671" s="177">
        <f t="shared" si="56"/>
        <v>0</v>
      </c>
      <c r="BH671" s="177">
        <f t="shared" si="57"/>
        <v>0</v>
      </c>
      <c r="BI671" s="177">
        <f t="shared" si="58"/>
        <v>0</v>
      </c>
      <c r="BJ671" s="18" t="s">
        <v>158</v>
      </c>
      <c r="BK671" s="177">
        <f t="shared" si="59"/>
        <v>0</v>
      </c>
      <c r="BL671" s="18" t="s">
        <v>240</v>
      </c>
      <c r="BM671" s="176" t="s">
        <v>1108</v>
      </c>
    </row>
    <row r="672" spans="1:65" s="2" customFormat="1" ht="16.5" customHeight="1">
      <c r="A672" s="34"/>
      <c r="B672" s="163"/>
      <c r="C672" s="164" t="s">
        <v>1109</v>
      </c>
      <c r="D672" s="164" t="s">
        <v>153</v>
      </c>
      <c r="E672" s="165" t="s">
        <v>1110</v>
      </c>
      <c r="F672" s="166" t="s">
        <v>1111</v>
      </c>
      <c r="G672" s="167" t="s">
        <v>202</v>
      </c>
      <c r="H672" s="168">
        <v>60</v>
      </c>
      <c r="I672" s="169"/>
      <c r="J672" s="170">
        <f t="shared" si="50"/>
        <v>0</v>
      </c>
      <c r="K672" s="171"/>
      <c r="L672" s="35"/>
      <c r="M672" s="172" t="s">
        <v>1</v>
      </c>
      <c r="N672" s="173" t="s">
        <v>44</v>
      </c>
      <c r="O672" s="60"/>
      <c r="P672" s="174">
        <f t="shared" si="51"/>
        <v>0</v>
      </c>
      <c r="Q672" s="174">
        <v>0</v>
      </c>
      <c r="R672" s="174">
        <f t="shared" si="52"/>
        <v>0</v>
      </c>
      <c r="S672" s="174">
        <v>0</v>
      </c>
      <c r="T672" s="175">
        <f t="shared" si="53"/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76" t="s">
        <v>240</v>
      </c>
      <c r="AT672" s="176" t="s">
        <v>153</v>
      </c>
      <c r="AU672" s="176" t="s">
        <v>151</v>
      </c>
      <c r="AY672" s="18" t="s">
        <v>150</v>
      </c>
      <c r="BE672" s="177">
        <f t="shared" si="54"/>
        <v>0</v>
      </c>
      <c r="BF672" s="177">
        <f t="shared" si="55"/>
        <v>0</v>
      </c>
      <c r="BG672" s="177">
        <f t="shared" si="56"/>
        <v>0</v>
      </c>
      <c r="BH672" s="177">
        <f t="shared" si="57"/>
        <v>0</v>
      </c>
      <c r="BI672" s="177">
        <f t="shared" si="58"/>
        <v>0</v>
      </c>
      <c r="BJ672" s="18" t="s">
        <v>158</v>
      </c>
      <c r="BK672" s="177">
        <f t="shared" si="59"/>
        <v>0</v>
      </c>
      <c r="BL672" s="18" t="s">
        <v>240</v>
      </c>
      <c r="BM672" s="176" t="s">
        <v>1112</v>
      </c>
    </row>
    <row r="673" spans="1:65" s="12" customFormat="1" ht="20.85" customHeight="1">
      <c r="B673" s="150"/>
      <c r="D673" s="151" t="s">
        <v>77</v>
      </c>
      <c r="E673" s="161" t="s">
        <v>1113</v>
      </c>
      <c r="F673" s="161" t="s">
        <v>1114</v>
      </c>
      <c r="I673" s="153"/>
      <c r="J673" s="162">
        <f>BK673</f>
        <v>0</v>
      </c>
      <c r="L673" s="150"/>
      <c r="M673" s="155"/>
      <c r="N673" s="156"/>
      <c r="O673" s="156"/>
      <c r="P673" s="157">
        <f>SUM(P674:P675)</f>
        <v>0</v>
      </c>
      <c r="Q673" s="156"/>
      <c r="R673" s="157">
        <f>SUM(R674:R675)</f>
        <v>0</v>
      </c>
      <c r="S673" s="156"/>
      <c r="T673" s="158">
        <f>SUM(T674:T675)</f>
        <v>0</v>
      </c>
      <c r="AR673" s="151" t="s">
        <v>158</v>
      </c>
      <c r="AT673" s="159" t="s">
        <v>77</v>
      </c>
      <c r="AU673" s="159" t="s">
        <v>158</v>
      </c>
      <c r="AY673" s="151" t="s">
        <v>150</v>
      </c>
      <c r="BK673" s="160">
        <f>SUM(BK674:BK675)</f>
        <v>0</v>
      </c>
    </row>
    <row r="674" spans="1:65" s="2" customFormat="1" ht="21.75" customHeight="1">
      <c r="A674" s="34"/>
      <c r="B674" s="163"/>
      <c r="C674" s="164" t="s">
        <v>1115</v>
      </c>
      <c r="D674" s="164" t="s">
        <v>153</v>
      </c>
      <c r="E674" s="165" t="s">
        <v>1116</v>
      </c>
      <c r="F674" s="166" t="s">
        <v>1117</v>
      </c>
      <c r="G674" s="167" t="s">
        <v>451</v>
      </c>
      <c r="H674" s="168">
        <v>1</v>
      </c>
      <c r="I674" s="169"/>
      <c r="J674" s="170">
        <f>ROUND(I674*H674,2)</f>
        <v>0</v>
      </c>
      <c r="K674" s="171"/>
      <c r="L674" s="35"/>
      <c r="M674" s="172" t="s">
        <v>1</v>
      </c>
      <c r="N674" s="173" t="s">
        <v>44</v>
      </c>
      <c r="O674" s="60"/>
      <c r="P674" s="174">
        <f>O674*H674</f>
        <v>0</v>
      </c>
      <c r="Q674" s="174">
        <v>0</v>
      </c>
      <c r="R674" s="174">
        <f>Q674*H674</f>
        <v>0</v>
      </c>
      <c r="S674" s="174">
        <v>0</v>
      </c>
      <c r="T674" s="175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76" t="s">
        <v>240</v>
      </c>
      <c r="AT674" s="176" t="s">
        <v>153</v>
      </c>
      <c r="AU674" s="176" t="s">
        <v>151</v>
      </c>
      <c r="AY674" s="18" t="s">
        <v>150</v>
      </c>
      <c r="BE674" s="177">
        <f>IF(N674="základní",J674,0)</f>
        <v>0</v>
      </c>
      <c r="BF674" s="177">
        <f>IF(N674="snížená",J674,0)</f>
        <v>0</v>
      </c>
      <c r="BG674" s="177">
        <f>IF(N674="zákl. přenesená",J674,0)</f>
        <v>0</v>
      </c>
      <c r="BH674" s="177">
        <f>IF(N674="sníž. přenesená",J674,0)</f>
        <v>0</v>
      </c>
      <c r="BI674" s="177">
        <f>IF(N674="nulová",J674,0)</f>
        <v>0</v>
      </c>
      <c r="BJ674" s="18" t="s">
        <v>158</v>
      </c>
      <c r="BK674" s="177">
        <f>ROUND(I674*H674,2)</f>
        <v>0</v>
      </c>
      <c r="BL674" s="18" t="s">
        <v>240</v>
      </c>
      <c r="BM674" s="176" t="s">
        <v>1118</v>
      </c>
    </row>
    <row r="675" spans="1:65" s="2" customFormat="1" ht="44.25" customHeight="1">
      <c r="A675" s="34"/>
      <c r="B675" s="163"/>
      <c r="C675" s="164" t="s">
        <v>1119</v>
      </c>
      <c r="D675" s="164" t="s">
        <v>153</v>
      </c>
      <c r="E675" s="165" t="s">
        <v>1120</v>
      </c>
      <c r="F675" s="166" t="s">
        <v>1121</v>
      </c>
      <c r="G675" s="167" t="s">
        <v>451</v>
      </c>
      <c r="H675" s="168">
        <v>1</v>
      </c>
      <c r="I675" s="169"/>
      <c r="J675" s="170">
        <f>ROUND(I675*H675,2)</f>
        <v>0</v>
      </c>
      <c r="K675" s="171"/>
      <c r="L675" s="35"/>
      <c r="M675" s="172" t="s">
        <v>1</v>
      </c>
      <c r="N675" s="173" t="s">
        <v>44</v>
      </c>
      <c r="O675" s="60"/>
      <c r="P675" s="174">
        <f>O675*H675</f>
        <v>0</v>
      </c>
      <c r="Q675" s="174">
        <v>0</v>
      </c>
      <c r="R675" s="174">
        <f>Q675*H675</f>
        <v>0</v>
      </c>
      <c r="S675" s="174">
        <v>0</v>
      </c>
      <c r="T675" s="175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76" t="s">
        <v>240</v>
      </c>
      <c r="AT675" s="176" t="s">
        <v>153</v>
      </c>
      <c r="AU675" s="176" t="s">
        <v>151</v>
      </c>
      <c r="AY675" s="18" t="s">
        <v>150</v>
      </c>
      <c r="BE675" s="177">
        <f>IF(N675="základní",J675,0)</f>
        <v>0</v>
      </c>
      <c r="BF675" s="177">
        <f>IF(N675="snížená",J675,0)</f>
        <v>0</v>
      </c>
      <c r="BG675" s="177">
        <f>IF(N675="zákl. přenesená",J675,0)</f>
        <v>0</v>
      </c>
      <c r="BH675" s="177">
        <f>IF(N675="sníž. přenesená",J675,0)</f>
        <v>0</v>
      </c>
      <c r="BI675" s="177">
        <f>IF(N675="nulová",J675,0)</f>
        <v>0</v>
      </c>
      <c r="BJ675" s="18" t="s">
        <v>158</v>
      </c>
      <c r="BK675" s="177">
        <f>ROUND(I675*H675,2)</f>
        <v>0</v>
      </c>
      <c r="BL675" s="18" t="s">
        <v>240</v>
      </c>
      <c r="BM675" s="176" t="s">
        <v>1122</v>
      </c>
    </row>
    <row r="676" spans="1:65" s="12" customFormat="1" ht="20.85" customHeight="1">
      <c r="B676" s="150"/>
      <c r="D676" s="151" t="s">
        <v>77</v>
      </c>
      <c r="E676" s="161" t="s">
        <v>1123</v>
      </c>
      <c r="F676" s="161" t="s">
        <v>1124</v>
      </c>
      <c r="I676" s="153"/>
      <c r="J676" s="162">
        <f>BK676</f>
        <v>0</v>
      </c>
      <c r="L676" s="150"/>
      <c r="M676" s="155"/>
      <c r="N676" s="156"/>
      <c r="O676" s="156"/>
      <c r="P676" s="157">
        <f>SUM(P677:P683)</f>
        <v>0</v>
      </c>
      <c r="Q676" s="156"/>
      <c r="R676" s="157">
        <f>SUM(R677:R683)</f>
        <v>0</v>
      </c>
      <c r="S676" s="156"/>
      <c r="T676" s="158">
        <f>SUM(T677:T683)</f>
        <v>0</v>
      </c>
      <c r="AR676" s="151" t="s">
        <v>158</v>
      </c>
      <c r="AT676" s="159" t="s">
        <v>77</v>
      </c>
      <c r="AU676" s="159" t="s">
        <v>158</v>
      </c>
      <c r="AY676" s="151" t="s">
        <v>150</v>
      </c>
      <c r="BK676" s="160">
        <f>SUM(BK677:BK683)</f>
        <v>0</v>
      </c>
    </row>
    <row r="677" spans="1:65" s="2" customFormat="1" ht="16.5" customHeight="1">
      <c r="A677" s="34"/>
      <c r="B677" s="163"/>
      <c r="C677" s="164" t="s">
        <v>1125</v>
      </c>
      <c r="D677" s="164" t="s">
        <v>153</v>
      </c>
      <c r="E677" s="165" t="s">
        <v>1126</v>
      </c>
      <c r="F677" s="166" t="s">
        <v>1127</v>
      </c>
      <c r="G677" s="167" t="s">
        <v>451</v>
      </c>
      <c r="H677" s="168">
        <v>1</v>
      </c>
      <c r="I677" s="169"/>
      <c r="J677" s="170">
        <f t="shared" ref="J677:J683" si="60">ROUND(I677*H677,2)</f>
        <v>0</v>
      </c>
      <c r="K677" s="171"/>
      <c r="L677" s="35"/>
      <c r="M677" s="172" t="s">
        <v>1</v>
      </c>
      <c r="N677" s="173" t="s">
        <v>44</v>
      </c>
      <c r="O677" s="60"/>
      <c r="P677" s="174">
        <f t="shared" ref="P677:P683" si="61">O677*H677</f>
        <v>0</v>
      </c>
      <c r="Q677" s="174">
        <v>0</v>
      </c>
      <c r="R677" s="174">
        <f t="shared" ref="R677:R683" si="62">Q677*H677</f>
        <v>0</v>
      </c>
      <c r="S677" s="174">
        <v>0</v>
      </c>
      <c r="T677" s="175">
        <f t="shared" ref="T677:T683" si="63"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76" t="s">
        <v>240</v>
      </c>
      <c r="AT677" s="176" t="s">
        <v>153</v>
      </c>
      <c r="AU677" s="176" t="s">
        <v>151</v>
      </c>
      <c r="AY677" s="18" t="s">
        <v>150</v>
      </c>
      <c r="BE677" s="177">
        <f t="shared" ref="BE677:BE683" si="64">IF(N677="základní",J677,0)</f>
        <v>0</v>
      </c>
      <c r="BF677" s="177">
        <f t="shared" ref="BF677:BF683" si="65">IF(N677="snížená",J677,0)</f>
        <v>0</v>
      </c>
      <c r="BG677" s="177">
        <f t="shared" ref="BG677:BG683" si="66">IF(N677="zákl. přenesená",J677,0)</f>
        <v>0</v>
      </c>
      <c r="BH677" s="177">
        <f t="shared" ref="BH677:BH683" si="67">IF(N677="sníž. přenesená",J677,0)</f>
        <v>0</v>
      </c>
      <c r="BI677" s="177">
        <f t="shared" ref="BI677:BI683" si="68">IF(N677="nulová",J677,0)</f>
        <v>0</v>
      </c>
      <c r="BJ677" s="18" t="s">
        <v>158</v>
      </c>
      <c r="BK677" s="177">
        <f t="shared" ref="BK677:BK683" si="69">ROUND(I677*H677,2)</f>
        <v>0</v>
      </c>
      <c r="BL677" s="18" t="s">
        <v>240</v>
      </c>
      <c r="BM677" s="176" t="s">
        <v>1128</v>
      </c>
    </row>
    <row r="678" spans="1:65" s="2" customFormat="1" ht="16.5" customHeight="1">
      <c r="A678" s="34"/>
      <c r="B678" s="163"/>
      <c r="C678" s="164" t="s">
        <v>1129</v>
      </c>
      <c r="D678" s="164" t="s">
        <v>153</v>
      </c>
      <c r="E678" s="165" t="s">
        <v>1130</v>
      </c>
      <c r="F678" s="166" t="s">
        <v>1131</v>
      </c>
      <c r="G678" s="167" t="s">
        <v>451</v>
      </c>
      <c r="H678" s="168">
        <v>1</v>
      </c>
      <c r="I678" s="169"/>
      <c r="J678" s="170">
        <f t="shared" si="60"/>
        <v>0</v>
      </c>
      <c r="K678" s="171"/>
      <c r="L678" s="35"/>
      <c r="M678" s="172" t="s">
        <v>1</v>
      </c>
      <c r="N678" s="173" t="s">
        <v>44</v>
      </c>
      <c r="O678" s="60"/>
      <c r="P678" s="174">
        <f t="shared" si="61"/>
        <v>0</v>
      </c>
      <c r="Q678" s="174">
        <v>0</v>
      </c>
      <c r="R678" s="174">
        <f t="shared" si="62"/>
        <v>0</v>
      </c>
      <c r="S678" s="174">
        <v>0</v>
      </c>
      <c r="T678" s="175">
        <f t="shared" si="63"/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76" t="s">
        <v>240</v>
      </c>
      <c r="AT678" s="176" t="s">
        <v>153</v>
      </c>
      <c r="AU678" s="176" t="s">
        <v>151</v>
      </c>
      <c r="AY678" s="18" t="s">
        <v>150</v>
      </c>
      <c r="BE678" s="177">
        <f t="shared" si="64"/>
        <v>0</v>
      </c>
      <c r="BF678" s="177">
        <f t="shared" si="65"/>
        <v>0</v>
      </c>
      <c r="BG678" s="177">
        <f t="shared" si="66"/>
        <v>0</v>
      </c>
      <c r="BH678" s="177">
        <f t="shared" si="67"/>
        <v>0</v>
      </c>
      <c r="BI678" s="177">
        <f t="shared" si="68"/>
        <v>0</v>
      </c>
      <c r="BJ678" s="18" t="s">
        <v>158</v>
      </c>
      <c r="BK678" s="177">
        <f t="shared" si="69"/>
        <v>0</v>
      </c>
      <c r="BL678" s="18" t="s">
        <v>240</v>
      </c>
      <c r="BM678" s="176" t="s">
        <v>1132</v>
      </c>
    </row>
    <row r="679" spans="1:65" s="2" customFormat="1" ht="21.75" customHeight="1">
      <c r="A679" s="34"/>
      <c r="B679" s="163"/>
      <c r="C679" s="164" t="s">
        <v>1133</v>
      </c>
      <c r="D679" s="164" t="s">
        <v>153</v>
      </c>
      <c r="E679" s="165" t="s">
        <v>1134</v>
      </c>
      <c r="F679" s="166" t="s">
        <v>1135</v>
      </c>
      <c r="G679" s="167" t="s">
        <v>881</v>
      </c>
      <c r="H679" s="168">
        <v>25</v>
      </c>
      <c r="I679" s="169"/>
      <c r="J679" s="170">
        <f t="shared" si="60"/>
        <v>0</v>
      </c>
      <c r="K679" s="171"/>
      <c r="L679" s="35"/>
      <c r="M679" s="172" t="s">
        <v>1</v>
      </c>
      <c r="N679" s="173" t="s">
        <v>44</v>
      </c>
      <c r="O679" s="60"/>
      <c r="P679" s="174">
        <f t="shared" si="61"/>
        <v>0</v>
      </c>
      <c r="Q679" s="174">
        <v>0</v>
      </c>
      <c r="R679" s="174">
        <f t="shared" si="62"/>
        <v>0</v>
      </c>
      <c r="S679" s="174">
        <v>0</v>
      </c>
      <c r="T679" s="175">
        <f t="shared" si="63"/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76" t="s">
        <v>240</v>
      </c>
      <c r="AT679" s="176" t="s">
        <v>153</v>
      </c>
      <c r="AU679" s="176" t="s">
        <v>151</v>
      </c>
      <c r="AY679" s="18" t="s">
        <v>150</v>
      </c>
      <c r="BE679" s="177">
        <f t="shared" si="64"/>
        <v>0</v>
      </c>
      <c r="BF679" s="177">
        <f t="shared" si="65"/>
        <v>0</v>
      </c>
      <c r="BG679" s="177">
        <f t="shared" si="66"/>
        <v>0</v>
      </c>
      <c r="BH679" s="177">
        <f t="shared" si="67"/>
        <v>0</v>
      </c>
      <c r="BI679" s="177">
        <f t="shared" si="68"/>
        <v>0</v>
      </c>
      <c r="BJ679" s="18" t="s">
        <v>158</v>
      </c>
      <c r="BK679" s="177">
        <f t="shared" si="69"/>
        <v>0</v>
      </c>
      <c r="BL679" s="18" t="s">
        <v>240</v>
      </c>
      <c r="BM679" s="176" t="s">
        <v>1136</v>
      </c>
    </row>
    <row r="680" spans="1:65" s="2" customFormat="1" ht="16.5" customHeight="1">
      <c r="A680" s="34"/>
      <c r="B680" s="163"/>
      <c r="C680" s="164" t="s">
        <v>1137</v>
      </c>
      <c r="D680" s="164" t="s">
        <v>153</v>
      </c>
      <c r="E680" s="165" t="s">
        <v>1138</v>
      </c>
      <c r="F680" s="166" t="s">
        <v>1139</v>
      </c>
      <c r="G680" s="167" t="s">
        <v>451</v>
      </c>
      <c r="H680" s="168">
        <v>1</v>
      </c>
      <c r="I680" s="169"/>
      <c r="J680" s="170">
        <f t="shared" si="60"/>
        <v>0</v>
      </c>
      <c r="K680" s="171"/>
      <c r="L680" s="35"/>
      <c r="M680" s="172" t="s">
        <v>1</v>
      </c>
      <c r="N680" s="173" t="s">
        <v>44</v>
      </c>
      <c r="O680" s="60"/>
      <c r="P680" s="174">
        <f t="shared" si="61"/>
        <v>0</v>
      </c>
      <c r="Q680" s="174">
        <v>0</v>
      </c>
      <c r="R680" s="174">
        <f t="shared" si="62"/>
        <v>0</v>
      </c>
      <c r="S680" s="174">
        <v>0</v>
      </c>
      <c r="T680" s="175">
        <f t="shared" si="63"/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76" t="s">
        <v>240</v>
      </c>
      <c r="AT680" s="176" t="s">
        <v>153</v>
      </c>
      <c r="AU680" s="176" t="s">
        <v>151</v>
      </c>
      <c r="AY680" s="18" t="s">
        <v>150</v>
      </c>
      <c r="BE680" s="177">
        <f t="shared" si="64"/>
        <v>0</v>
      </c>
      <c r="BF680" s="177">
        <f t="shared" si="65"/>
        <v>0</v>
      </c>
      <c r="BG680" s="177">
        <f t="shared" si="66"/>
        <v>0</v>
      </c>
      <c r="BH680" s="177">
        <f t="shared" si="67"/>
        <v>0</v>
      </c>
      <c r="BI680" s="177">
        <f t="shared" si="68"/>
        <v>0</v>
      </c>
      <c r="BJ680" s="18" t="s">
        <v>158</v>
      </c>
      <c r="BK680" s="177">
        <f t="shared" si="69"/>
        <v>0</v>
      </c>
      <c r="BL680" s="18" t="s">
        <v>240</v>
      </c>
      <c r="BM680" s="176" t="s">
        <v>1140</v>
      </c>
    </row>
    <row r="681" spans="1:65" s="2" customFormat="1" ht="16.5" customHeight="1">
      <c r="A681" s="34"/>
      <c r="B681" s="163"/>
      <c r="C681" s="164" t="s">
        <v>1141</v>
      </c>
      <c r="D681" s="164" t="s">
        <v>153</v>
      </c>
      <c r="E681" s="165" t="s">
        <v>1142</v>
      </c>
      <c r="F681" s="166" t="s">
        <v>1143</v>
      </c>
      <c r="G681" s="167" t="s">
        <v>451</v>
      </c>
      <c r="H681" s="168">
        <v>1</v>
      </c>
      <c r="I681" s="169"/>
      <c r="J681" s="170">
        <f t="shared" si="60"/>
        <v>0</v>
      </c>
      <c r="K681" s="171"/>
      <c r="L681" s="35"/>
      <c r="M681" s="172" t="s">
        <v>1</v>
      </c>
      <c r="N681" s="173" t="s">
        <v>44</v>
      </c>
      <c r="O681" s="60"/>
      <c r="P681" s="174">
        <f t="shared" si="61"/>
        <v>0</v>
      </c>
      <c r="Q681" s="174">
        <v>0</v>
      </c>
      <c r="R681" s="174">
        <f t="shared" si="62"/>
        <v>0</v>
      </c>
      <c r="S681" s="174">
        <v>0</v>
      </c>
      <c r="T681" s="175">
        <f t="shared" si="63"/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76" t="s">
        <v>240</v>
      </c>
      <c r="AT681" s="176" t="s">
        <v>153</v>
      </c>
      <c r="AU681" s="176" t="s">
        <v>151</v>
      </c>
      <c r="AY681" s="18" t="s">
        <v>150</v>
      </c>
      <c r="BE681" s="177">
        <f t="shared" si="64"/>
        <v>0</v>
      </c>
      <c r="BF681" s="177">
        <f t="shared" si="65"/>
        <v>0</v>
      </c>
      <c r="BG681" s="177">
        <f t="shared" si="66"/>
        <v>0</v>
      </c>
      <c r="BH681" s="177">
        <f t="shared" si="67"/>
        <v>0</v>
      </c>
      <c r="BI681" s="177">
        <f t="shared" si="68"/>
        <v>0</v>
      </c>
      <c r="BJ681" s="18" t="s">
        <v>158</v>
      </c>
      <c r="BK681" s="177">
        <f t="shared" si="69"/>
        <v>0</v>
      </c>
      <c r="BL681" s="18" t="s">
        <v>240</v>
      </c>
      <c r="BM681" s="176" t="s">
        <v>1144</v>
      </c>
    </row>
    <row r="682" spans="1:65" s="2" customFormat="1" ht="21.75" customHeight="1">
      <c r="A682" s="34"/>
      <c r="B682" s="163"/>
      <c r="C682" s="164" t="s">
        <v>1145</v>
      </c>
      <c r="D682" s="164" t="s">
        <v>153</v>
      </c>
      <c r="E682" s="165" t="s">
        <v>1146</v>
      </c>
      <c r="F682" s="166" t="s">
        <v>1147</v>
      </c>
      <c r="G682" s="167" t="s">
        <v>451</v>
      </c>
      <c r="H682" s="168">
        <v>1</v>
      </c>
      <c r="I682" s="169"/>
      <c r="J682" s="170">
        <f t="shared" si="60"/>
        <v>0</v>
      </c>
      <c r="K682" s="171"/>
      <c r="L682" s="35"/>
      <c r="M682" s="172" t="s">
        <v>1</v>
      </c>
      <c r="N682" s="173" t="s">
        <v>44</v>
      </c>
      <c r="O682" s="60"/>
      <c r="P682" s="174">
        <f t="shared" si="61"/>
        <v>0</v>
      </c>
      <c r="Q682" s="174">
        <v>0</v>
      </c>
      <c r="R682" s="174">
        <f t="shared" si="62"/>
        <v>0</v>
      </c>
      <c r="S682" s="174">
        <v>0</v>
      </c>
      <c r="T682" s="175">
        <f t="shared" si="63"/>
        <v>0</v>
      </c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R682" s="176" t="s">
        <v>240</v>
      </c>
      <c r="AT682" s="176" t="s">
        <v>153</v>
      </c>
      <c r="AU682" s="176" t="s">
        <v>151</v>
      </c>
      <c r="AY682" s="18" t="s">
        <v>150</v>
      </c>
      <c r="BE682" s="177">
        <f t="shared" si="64"/>
        <v>0</v>
      </c>
      <c r="BF682" s="177">
        <f t="shared" si="65"/>
        <v>0</v>
      </c>
      <c r="BG682" s="177">
        <f t="shared" si="66"/>
        <v>0</v>
      </c>
      <c r="BH682" s="177">
        <f t="shared" si="67"/>
        <v>0</v>
      </c>
      <c r="BI682" s="177">
        <f t="shared" si="68"/>
        <v>0</v>
      </c>
      <c r="BJ682" s="18" t="s">
        <v>158</v>
      </c>
      <c r="BK682" s="177">
        <f t="shared" si="69"/>
        <v>0</v>
      </c>
      <c r="BL682" s="18" t="s">
        <v>240</v>
      </c>
      <c r="BM682" s="176" t="s">
        <v>1148</v>
      </c>
    </row>
    <row r="683" spans="1:65" s="2" customFormat="1" ht="16.5" customHeight="1">
      <c r="A683" s="34"/>
      <c r="B683" s="163"/>
      <c r="C683" s="164" t="s">
        <v>1149</v>
      </c>
      <c r="D683" s="164" t="s">
        <v>153</v>
      </c>
      <c r="E683" s="165" t="s">
        <v>1150</v>
      </c>
      <c r="F683" s="166" t="s">
        <v>1151</v>
      </c>
      <c r="G683" s="167" t="s">
        <v>451</v>
      </c>
      <c r="H683" s="168">
        <v>1</v>
      </c>
      <c r="I683" s="169"/>
      <c r="J683" s="170">
        <f t="shared" si="60"/>
        <v>0</v>
      </c>
      <c r="K683" s="171"/>
      <c r="L683" s="35"/>
      <c r="M683" s="172" t="s">
        <v>1</v>
      </c>
      <c r="N683" s="173" t="s">
        <v>44</v>
      </c>
      <c r="O683" s="60"/>
      <c r="P683" s="174">
        <f t="shared" si="61"/>
        <v>0</v>
      </c>
      <c r="Q683" s="174">
        <v>0</v>
      </c>
      <c r="R683" s="174">
        <f t="shared" si="62"/>
        <v>0</v>
      </c>
      <c r="S683" s="174">
        <v>0</v>
      </c>
      <c r="T683" s="175">
        <f t="shared" si="63"/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76" t="s">
        <v>240</v>
      </c>
      <c r="AT683" s="176" t="s">
        <v>153</v>
      </c>
      <c r="AU683" s="176" t="s">
        <v>151</v>
      </c>
      <c r="AY683" s="18" t="s">
        <v>150</v>
      </c>
      <c r="BE683" s="177">
        <f t="shared" si="64"/>
        <v>0</v>
      </c>
      <c r="BF683" s="177">
        <f t="shared" si="65"/>
        <v>0</v>
      </c>
      <c r="BG683" s="177">
        <f t="shared" si="66"/>
        <v>0</v>
      </c>
      <c r="BH683" s="177">
        <f t="shared" si="67"/>
        <v>0</v>
      </c>
      <c r="BI683" s="177">
        <f t="shared" si="68"/>
        <v>0</v>
      </c>
      <c r="BJ683" s="18" t="s">
        <v>158</v>
      </c>
      <c r="BK683" s="177">
        <f t="shared" si="69"/>
        <v>0</v>
      </c>
      <c r="BL683" s="18" t="s">
        <v>240</v>
      </c>
      <c r="BM683" s="176" t="s">
        <v>1152</v>
      </c>
    </row>
    <row r="684" spans="1:65" s="12" customFormat="1" ht="22.9" customHeight="1">
      <c r="B684" s="150"/>
      <c r="D684" s="151" t="s">
        <v>77</v>
      </c>
      <c r="E684" s="161" t="s">
        <v>1153</v>
      </c>
      <c r="F684" s="161" t="s">
        <v>1154</v>
      </c>
      <c r="I684" s="153"/>
      <c r="J684" s="162">
        <f>BK684</f>
        <v>0</v>
      </c>
      <c r="L684" s="150"/>
      <c r="M684" s="155"/>
      <c r="N684" s="156"/>
      <c r="O684" s="156"/>
      <c r="P684" s="157">
        <f>SUM(P685:P686)</f>
        <v>0</v>
      </c>
      <c r="Q684" s="156"/>
      <c r="R684" s="157">
        <f>SUM(R685:R686)</f>
        <v>0</v>
      </c>
      <c r="S684" s="156"/>
      <c r="T684" s="158">
        <f>SUM(T685:T686)</f>
        <v>2.7765</v>
      </c>
      <c r="AR684" s="151" t="s">
        <v>158</v>
      </c>
      <c r="AT684" s="159" t="s">
        <v>77</v>
      </c>
      <c r="AU684" s="159" t="s">
        <v>86</v>
      </c>
      <c r="AY684" s="151" t="s">
        <v>150</v>
      </c>
      <c r="BK684" s="160">
        <f>SUM(BK685:BK686)</f>
        <v>0</v>
      </c>
    </row>
    <row r="685" spans="1:65" s="2" customFormat="1" ht="16.5" customHeight="1">
      <c r="A685" s="34"/>
      <c r="B685" s="163"/>
      <c r="C685" s="164" t="s">
        <v>1155</v>
      </c>
      <c r="D685" s="164" t="s">
        <v>153</v>
      </c>
      <c r="E685" s="165" t="s">
        <v>1156</v>
      </c>
      <c r="F685" s="166" t="s">
        <v>1157</v>
      </c>
      <c r="G685" s="167" t="s">
        <v>196</v>
      </c>
      <c r="H685" s="168">
        <v>154.25</v>
      </c>
      <c r="I685" s="169"/>
      <c r="J685" s="170">
        <f>ROUND(I685*H685,2)</f>
        <v>0</v>
      </c>
      <c r="K685" s="171"/>
      <c r="L685" s="35"/>
      <c r="M685" s="172" t="s">
        <v>1</v>
      </c>
      <c r="N685" s="173" t="s">
        <v>44</v>
      </c>
      <c r="O685" s="60"/>
      <c r="P685" s="174">
        <f>O685*H685</f>
        <v>0</v>
      </c>
      <c r="Q685" s="174">
        <v>0</v>
      </c>
      <c r="R685" s="174">
        <f>Q685*H685</f>
        <v>0</v>
      </c>
      <c r="S685" s="174">
        <v>1.7999999999999999E-2</v>
      </c>
      <c r="T685" s="175">
        <f>S685*H685</f>
        <v>2.7765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176" t="s">
        <v>240</v>
      </c>
      <c r="AT685" s="176" t="s">
        <v>153</v>
      </c>
      <c r="AU685" s="176" t="s">
        <v>158</v>
      </c>
      <c r="AY685" s="18" t="s">
        <v>150</v>
      </c>
      <c r="BE685" s="177">
        <f>IF(N685="základní",J685,0)</f>
        <v>0</v>
      </c>
      <c r="BF685" s="177">
        <f>IF(N685="snížená",J685,0)</f>
        <v>0</v>
      </c>
      <c r="BG685" s="177">
        <f>IF(N685="zákl. přenesená",J685,0)</f>
        <v>0</v>
      </c>
      <c r="BH685" s="177">
        <f>IF(N685="sníž. přenesená",J685,0)</f>
        <v>0</v>
      </c>
      <c r="BI685" s="177">
        <f>IF(N685="nulová",J685,0)</f>
        <v>0</v>
      </c>
      <c r="BJ685" s="18" t="s">
        <v>158</v>
      </c>
      <c r="BK685" s="177">
        <f>ROUND(I685*H685,2)</f>
        <v>0</v>
      </c>
      <c r="BL685" s="18" t="s">
        <v>240</v>
      </c>
      <c r="BM685" s="176" t="s">
        <v>1158</v>
      </c>
    </row>
    <row r="686" spans="1:65" s="13" customFormat="1">
      <c r="B686" s="178"/>
      <c r="D686" s="179" t="s">
        <v>160</v>
      </c>
      <c r="E686" s="180" t="s">
        <v>1</v>
      </c>
      <c r="F686" s="181" t="s">
        <v>1159</v>
      </c>
      <c r="H686" s="182">
        <v>154.25</v>
      </c>
      <c r="I686" s="183"/>
      <c r="L686" s="178"/>
      <c r="M686" s="184"/>
      <c r="N686" s="185"/>
      <c r="O686" s="185"/>
      <c r="P686" s="185"/>
      <c r="Q686" s="185"/>
      <c r="R686" s="185"/>
      <c r="S686" s="185"/>
      <c r="T686" s="186"/>
      <c r="AT686" s="180" t="s">
        <v>160</v>
      </c>
      <c r="AU686" s="180" t="s">
        <v>158</v>
      </c>
      <c r="AV686" s="13" t="s">
        <v>158</v>
      </c>
      <c r="AW686" s="13" t="s">
        <v>35</v>
      </c>
      <c r="AX686" s="13" t="s">
        <v>86</v>
      </c>
      <c r="AY686" s="180" t="s">
        <v>150</v>
      </c>
    </row>
    <row r="687" spans="1:65" s="12" customFormat="1" ht="22.9" customHeight="1">
      <c r="B687" s="150"/>
      <c r="D687" s="151" t="s">
        <v>77</v>
      </c>
      <c r="E687" s="161" t="s">
        <v>1160</v>
      </c>
      <c r="F687" s="161" t="s">
        <v>1161</v>
      </c>
      <c r="I687" s="153"/>
      <c r="J687" s="162">
        <f>BK687</f>
        <v>0</v>
      </c>
      <c r="L687" s="150"/>
      <c r="M687" s="155"/>
      <c r="N687" s="156"/>
      <c r="O687" s="156"/>
      <c r="P687" s="157">
        <f>SUM(P688:P711)</f>
        <v>0</v>
      </c>
      <c r="Q687" s="156"/>
      <c r="R687" s="157">
        <f>SUM(R688:R711)</f>
        <v>7.3042631900000003</v>
      </c>
      <c r="S687" s="156"/>
      <c r="T687" s="158">
        <f>SUM(T688:T711)</f>
        <v>0</v>
      </c>
      <c r="AR687" s="151" t="s">
        <v>158</v>
      </c>
      <c r="AT687" s="159" t="s">
        <v>77</v>
      </c>
      <c r="AU687" s="159" t="s">
        <v>86</v>
      </c>
      <c r="AY687" s="151" t="s">
        <v>150</v>
      </c>
      <c r="BK687" s="160">
        <f>SUM(BK688:BK711)</f>
        <v>0</v>
      </c>
    </row>
    <row r="688" spans="1:65" s="2" customFormat="1" ht="21.75" customHeight="1">
      <c r="A688" s="34"/>
      <c r="B688" s="163"/>
      <c r="C688" s="164" t="s">
        <v>1162</v>
      </c>
      <c r="D688" s="164" t="s">
        <v>153</v>
      </c>
      <c r="E688" s="165" t="s">
        <v>1163</v>
      </c>
      <c r="F688" s="166" t="s">
        <v>1164</v>
      </c>
      <c r="G688" s="167" t="s">
        <v>196</v>
      </c>
      <c r="H688" s="168">
        <v>3.165</v>
      </c>
      <c r="I688" s="169"/>
      <c r="J688" s="170">
        <f>ROUND(I688*H688,2)</f>
        <v>0</v>
      </c>
      <c r="K688" s="171"/>
      <c r="L688" s="35"/>
      <c r="M688" s="172" t="s">
        <v>1</v>
      </c>
      <c r="N688" s="173" t="s">
        <v>44</v>
      </c>
      <c r="O688" s="60"/>
      <c r="P688" s="174">
        <f>O688*H688</f>
        <v>0</v>
      </c>
      <c r="Q688" s="174">
        <v>4.41E-2</v>
      </c>
      <c r="R688" s="174">
        <f>Q688*H688</f>
        <v>0.13957649999999999</v>
      </c>
      <c r="S688" s="174">
        <v>0</v>
      </c>
      <c r="T688" s="175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76" t="s">
        <v>240</v>
      </c>
      <c r="AT688" s="176" t="s">
        <v>153</v>
      </c>
      <c r="AU688" s="176" t="s">
        <v>158</v>
      </c>
      <c r="AY688" s="18" t="s">
        <v>150</v>
      </c>
      <c r="BE688" s="177">
        <f>IF(N688="základní",J688,0)</f>
        <v>0</v>
      </c>
      <c r="BF688" s="177">
        <f>IF(N688="snížená",J688,0)</f>
        <v>0</v>
      </c>
      <c r="BG688" s="177">
        <f>IF(N688="zákl. přenesená",J688,0)</f>
        <v>0</v>
      </c>
      <c r="BH688" s="177">
        <f>IF(N688="sníž. přenesená",J688,0)</f>
        <v>0</v>
      </c>
      <c r="BI688" s="177">
        <f>IF(N688="nulová",J688,0)</f>
        <v>0</v>
      </c>
      <c r="BJ688" s="18" t="s">
        <v>158</v>
      </c>
      <c r="BK688" s="177">
        <f>ROUND(I688*H688,2)</f>
        <v>0</v>
      </c>
      <c r="BL688" s="18" t="s">
        <v>240</v>
      </c>
      <c r="BM688" s="176" t="s">
        <v>1165</v>
      </c>
    </row>
    <row r="689" spans="1:65" s="13" customFormat="1">
      <c r="B689" s="178"/>
      <c r="D689" s="179" t="s">
        <v>160</v>
      </c>
      <c r="E689" s="180" t="s">
        <v>1</v>
      </c>
      <c r="F689" s="181" t="s">
        <v>1166</v>
      </c>
      <c r="H689" s="182">
        <v>3.165</v>
      </c>
      <c r="I689" s="183"/>
      <c r="L689" s="178"/>
      <c r="M689" s="184"/>
      <c r="N689" s="185"/>
      <c r="O689" s="185"/>
      <c r="P689" s="185"/>
      <c r="Q689" s="185"/>
      <c r="R689" s="185"/>
      <c r="S689" s="185"/>
      <c r="T689" s="186"/>
      <c r="AT689" s="180" t="s">
        <v>160</v>
      </c>
      <c r="AU689" s="180" t="s">
        <v>158</v>
      </c>
      <c r="AV689" s="13" t="s">
        <v>158</v>
      </c>
      <c r="AW689" s="13" t="s">
        <v>35</v>
      </c>
      <c r="AX689" s="13" t="s">
        <v>86</v>
      </c>
      <c r="AY689" s="180" t="s">
        <v>150</v>
      </c>
    </row>
    <row r="690" spans="1:65" s="2" customFormat="1" ht="16.5" customHeight="1">
      <c r="A690" s="34"/>
      <c r="B690" s="163"/>
      <c r="C690" s="164" t="s">
        <v>1167</v>
      </c>
      <c r="D690" s="164" t="s">
        <v>153</v>
      </c>
      <c r="E690" s="165" t="s">
        <v>1168</v>
      </c>
      <c r="F690" s="166" t="s">
        <v>1169</v>
      </c>
      <c r="G690" s="167" t="s">
        <v>202</v>
      </c>
      <c r="H690" s="168">
        <v>3.8</v>
      </c>
      <c r="I690" s="169"/>
      <c r="J690" s="170">
        <f>ROUND(I690*H690,2)</f>
        <v>0</v>
      </c>
      <c r="K690" s="171"/>
      <c r="L690" s="35"/>
      <c r="M690" s="172" t="s">
        <v>1</v>
      </c>
      <c r="N690" s="173" t="s">
        <v>44</v>
      </c>
      <c r="O690" s="60"/>
      <c r="P690" s="174">
        <f>O690*H690</f>
        <v>0</v>
      </c>
      <c r="Q690" s="174">
        <v>9.1E-4</v>
      </c>
      <c r="R690" s="174">
        <f>Q690*H690</f>
        <v>3.4579999999999997E-3</v>
      </c>
      <c r="S690" s="174">
        <v>0</v>
      </c>
      <c r="T690" s="175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76" t="s">
        <v>240</v>
      </c>
      <c r="AT690" s="176" t="s">
        <v>153</v>
      </c>
      <c r="AU690" s="176" t="s">
        <v>158</v>
      </c>
      <c r="AY690" s="18" t="s">
        <v>150</v>
      </c>
      <c r="BE690" s="177">
        <f>IF(N690="základní",J690,0)</f>
        <v>0</v>
      </c>
      <c r="BF690" s="177">
        <f>IF(N690="snížená",J690,0)</f>
        <v>0</v>
      </c>
      <c r="BG690" s="177">
        <f>IF(N690="zákl. přenesená",J690,0)</f>
        <v>0</v>
      </c>
      <c r="BH690" s="177">
        <f>IF(N690="sníž. přenesená",J690,0)</f>
        <v>0</v>
      </c>
      <c r="BI690" s="177">
        <f>IF(N690="nulová",J690,0)</f>
        <v>0</v>
      </c>
      <c r="BJ690" s="18" t="s">
        <v>158</v>
      </c>
      <c r="BK690" s="177">
        <f>ROUND(I690*H690,2)</f>
        <v>0</v>
      </c>
      <c r="BL690" s="18" t="s">
        <v>240</v>
      </c>
      <c r="BM690" s="176" t="s">
        <v>1170</v>
      </c>
    </row>
    <row r="691" spans="1:65" s="2" customFormat="1" ht="16.5" customHeight="1">
      <c r="A691" s="34"/>
      <c r="B691" s="163"/>
      <c r="C691" s="164" t="s">
        <v>1171</v>
      </c>
      <c r="D691" s="164" t="s">
        <v>153</v>
      </c>
      <c r="E691" s="165" t="s">
        <v>1172</v>
      </c>
      <c r="F691" s="166" t="s">
        <v>1173</v>
      </c>
      <c r="G691" s="167" t="s">
        <v>196</v>
      </c>
      <c r="H691" s="168">
        <v>3.165</v>
      </c>
      <c r="I691" s="169"/>
      <c r="J691" s="170">
        <f>ROUND(I691*H691,2)</f>
        <v>0</v>
      </c>
      <c r="K691" s="171"/>
      <c r="L691" s="35"/>
      <c r="M691" s="172" t="s">
        <v>1</v>
      </c>
      <c r="N691" s="173" t="s">
        <v>44</v>
      </c>
      <c r="O691" s="60"/>
      <c r="P691" s="174">
        <f>O691*H691</f>
        <v>0</v>
      </c>
      <c r="Q691" s="174">
        <v>0</v>
      </c>
      <c r="R691" s="174">
        <f>Q691*H691</f>
        <v>0</v>
      </c>
      <c r="S691" s="174">
        <v>0</v>
      </c>
      <c r="T691" s="175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76" t="s">
        <v>240</v>
      </c>
      <c r="AT691" s="176" t="s">
        <v>153</v>
      </c>
      <c r="AU691" s="176" t="s">
        <v>158</v>
      </c>
      <c r="AY691" s="18" t="s">
        <v>150</v>
      </c>
      <c r="BE691" s="177">
        <f>IF(N691="základní",J691,0)</f>
        <v>0</v>
      </c>
      <c r="BF691" s="177">
        <f>IF(N691="snížená",J691,0)</f>
        <v>0</v>
      </c>
      <c r="BG691" s="177">
        <f>IF(N691="zákl. přenesená",J691,0)</f>
        <v>0</v>
      </c>
      <c r="BH691" s="177">
        <f>IF(N691="sníž. přenesená",J691,0)</f>
        <v>0</v>
      </c>
      <c r="BI691" s="177">
        <f>IF(N691="nulová",J691,0)</f>
        <v>0</v>
      </c>
      <c r="BJ691" s="18" t="s">
        <v>158</v>
      </c>
      <c r="BK691" s="177">
        <f>ROUND(I691*H691,2)</f>
        <v>0</v>
      </c>
      <c r="BL691" s="18" t="s">
        <v>240</v>
      </c>
      <c r="BM691" s="176" t="s">
        <v>1174</v>
      </c>
    </row>
    <row r="692" spans="1:65" s="13" customFormat="1">
      <c r="B692" s="178"/>
      <c r="D692" s="179" t="s">
        <v>160</v>
      </c>
      <c r="E692" s="180" t="s">
        <v>1</v>
      </c>
      <c r="F692" s="181" t="s">
        <v>1166</v>
      </c>
      <c r="H692" s="182">
        <v>3.165</v>
      </c>
      <c r="I692" s="183"/>
      <c r="L692" s="178"/>
      <c r="M692" s="184"/>
      <c r="N692" s="185"/>
      <c r="O692" s="185"/>
      <c r="P692" s="185"/>
      <c r="Q692" s="185"/>
      <c r="R692" s="185"/>
      <c r="S692" s="185"/>
      <c r="T692" s="186"/>
      <c r="AT692" s="180" t="s">
        <v>160</v>
      </c>
      <c r="AU692" s="180" t="s">
        <v>158</v>
      </c>
      <c r="AV692" s="13" t="s">
        <v>158</v>
      </c>
      <c r="AW692" s="13" t="s">
        <v>35</v>
      </c>
      <c r="AX692" s="13" t="s">
        <v>86</v>
      </c>
      <c r="AY692" s="180" t="s">
        <v>150</v>
      </c>
    </row>
    <row r="693" spans="1:65" s="2" customFormat="1" ht="16.5" customHeight="1">
      <c r="A693" s="34"/>
      <c r="B693" s="163"/>
      <c r="C693" s="164" t="s">
        <v>1175</v>
      </c>
      <c r="D693" s="164" t="s">
        <v>153</v>
      </c>
      <c r="E693" s="165" t="s">
        <v>1176</v>
      </c>
      <c r="F693" s="166" t="s">
        <v>1177</v>
      </c>
      <c r="G693" s="167" t="s">
        <v>196</v>
      </c>
      <c r="H693" s="168">
        <v>0.98799999999999999</v>
      </c>
      <c r="I693" s="169"/>
      <c r="J693" s="170">
        <f>ROUND(I693*H693,2)</f>
        <v>0</v>
      </c>
      <c r="K693" s="171"/>
      <c r="L693" s="35"/>
      <c r="M693" s="172" t="s">
        <v>1</v>
      </c>
      <c r="N693" s="173" t="s">
        <v>44</v>
      </c>
      <c r="O693" s="60"/>
      <c r="P693" s="174">
        <f>O693*H693</f>
        <v>0</v>
      </c>
      <c r="Q693" s="174">
        <v>1.74E-3</v>
      </c>
      <c r="R693" s="174">
        <f>Q693*H693</f>
        <v>1.71912E-3</v>
      </c>
      <c r="S693" s="174">
        <v>0</v>
      </c>
      <c r="T693" s="175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76" t="s">
        <v>240</v>
      </c>
      <c r="AT693" s="176" t="s">
        <v>153</v>
      </c>
      <c r="AU693" s="176" t="s">
        <v>158</v>
      </c>
      <c r="AY693" s="18" t="s">
        <v>150</v>
      </c>
      <c r="BE693" s="177">
        <f>IF(N693="základní",J693,0)</f>
        <v>0</v>
      </c>
      <c r="BF693" s="177">
        <f>IF(N693="snížená",J693,0)</f>
        <v>0</v>
      </c>
      <c r="BG693" s="177">
        <f>IF(N693="zákl. přenesená",J693,0)</f>
        <v>0</v>
      </c>
      <c r="BH693" s="177">
        <f>IF(N693="sníž. přenesená",J693,0)</f>
        <v>0</v>
      </c>
      <c r="BI693" s="177">
        <f>IF(N693="nulová",J693,0)</f>
        <v>0</v>
      </c>
      <c r="BJ693" s="18" t="s">
        <v>158</v>
      </c>
      <c r="BK693" s="177">
        <f>ROUND(I693*H693,2)</f>
        <v>0</v>
      </c>
      <c r="BL693" s="18" t="s">
        <v>240</v>
      </c>
      <c r="BM693" s="176" t="s">
        <v>1178</v>
      </c>
    </row>
    <row r="694" spans="1:65" s="13" customFormat="1">
      <c r="B694" s="178"/>
      <c r="D694" s="179" t="s">
        <v>160</v>
      </c>
      <c r="E694" s="180" t="s">
        <v>1</v>
      </c>
      <c r="F694" s="181" t="s">
        <v>1179</v>
      </c>
      <c r="H694" s="182">
        <v>0.98799999999999999</v>
      </c>
      <c r="I694" s="183"/>
      <c r="L694" s="178"/>
      <c r="M694" s="184"/>
      <c r="N694" s="185"/>
      <c r="O694" s="185"/>
      <c r="P694" s="185"/>
      <c r="Q694" s="185"/>
      <c r="R694" s="185"/>
      <c r="S694" s="185"/>
      <c r="T694" s="186"/>
      <c r="AT694" s="180" t="s">
        <v>160</v>
      </c>
      <c r="AU694" s="180" t="s">
        <v>158</v>
      </c>
      <c r="AV694" s="13" t="s">
        <v>158</v>
      </c>
      <c r="AW694" s="13" t="s">
        <v>35</v>
      </c>
      <c r="AX694" s="13" t="s">
        <v>86</v>
      </c>
      <c r="AY694" s="180" t="s">
        <v>150</v>
      </c>
    </row>
    <row r="695" spans="1:65" s="2" customFormat="1" ht="21.75" customHeight="1">
      <c r="A695" s="34"/>
      <c r="B695" s="163"/>
      <c r="C695" s="164" t="s">
        <v>1180</v>
      </c>
      <c r="D695" s="164" t="s">
        <v>153</v>
      </c>
      <c r="E695" s="165" t="s">
        <v>1181</v>
      </c>
      <c r="F695" s="166" t="s">
        <v>1182</v>
      </c>
      <c r="G695" s="167" t="s">
        <v>196</v>
      </c>
      <c r="H695" s="168">
        <v>6.6689999999999996</v>
      </c>
      <c r="I695" s="169"/>
      <c r="J695" s="170">
        <f>ROUND(I695*H695,2)</f>
        <v>0</v>
      </c>
      <c r="K695" s="171"/>
      <c r="L695" s="35"/>
      <c r="M695" s="172" t="s">
        <v>1</v>
      </c>
      <c r="N695" s="173" t="s">
        <v>44</v>
      </c>
      <c r="O695" s="60"/>
      <c r="P695" s="174">
        <f>O695*H695</f>
        <v>0</v>
      </c>
      <c r="Q695" s="174">
        <v>4.6530000000000002E-2</v>
      </c>
      <c r="R695" s="174">
        <f>Q695*H695</f>
        <v>0.31030857000000001</v>
      </c>
      <c r="S695" s="174">
        <v>0</v>
      </c>
      <c r="T695" s="175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76" t="s">
        <v>240</v>
      </c>
      <c r="AT695" s="176" t="s">
        <v>153</v>
      </c>
      <c r="AU695" s="176" t="s">
        <v>158</v>
      </c>
      <c r="AY695" s="18" t="s">
        <v>150</v>
      </c>
      <c r="BE695" s="177">
        <f>IF(N695="základní",J695,0)</f>
        <v>0</v>
      </c>
      <c r="BF695" s="177">
        <f>IF(N695="snížená",J695,0)</f>
        <v>0</v>
      </c>
      <c r="BG695" s="177">
        <f>IF(N695="zákl. přenesená",J695,0)</f>
        <v>0</v>
      </c>
      <c r="BH695" s="177">
        <f>IF(N695="sníž. přenesená",J695,0)</f>
        <v>0</v>
      </c>
      <c r="BI695" s="177">
        <f>IF(N695="nulová",J695,0)</f>
        <v>0</v>
      </c>
      <c r="BJ695" s="18" t="s">
        <v>158</v>
      </c>
      <c r="BK695" s="177">
        <f>ROUND(I695*H695,2)</f>
        <v>0</v>
      </c>
      <c r="BL695" s="18" t="s">
        <v>240</v>
      </c>
      <c r="BM695" s="176" t="s">
        <v>1183</v>
      </c>
    </row>
    <row r="696" spans="1:65" s="13" customFormat="1">
      <c r="B696" s="178"/>
      <c r="D696" s="179" t="s">
        <v>160</v>
      </c>
      <c r="E696" s="180" t="s">
        <v>1</v>
      </c>
      <c r="F696" s="181" t="s">
        <v>1184</v>
      </c>
      <c r="H696" s="182">
        <v>6.6689999999999996</v>
      </c>
      <c r="I696" s="183"/>
      <c r="L696" s="178"/>
      <c r="M696" s="184"/>
      <c r="N696" s="185"/>
      <c r="O696" s="185"/>
      <c r="P696" s="185"/>
      <c r="Q696" s="185"/>
      <c r="R696" s="185"/>
      <c r="S696" s="185"/>
      <c r="T696" s="186"/>
      <c r="AT696" s="180" t="s">
        <v>160</v>
      </c>
      <c r="AU696" s="180" t="s">
        <v>158</v>
      </c>
      <c r="AV696" s="13" t="s">
        <v>158</v>
      </c>
      <c r="AW696" s="13" t="s">
        <v>35</v>
      </c>
      <c r="AX696" s="13" t="s">
        <v>86</v>
      </c>
      <c r="AY696" s="180" t="s">
        <v>150</v>
      </c>
    </row>
    <row r="697" spans="1:65" s="2" customFormat="1" ht="21.75" customHeight="1">
      <c r="A697" s="34"/>
      <c r="B697" s="163"/>
      <c r="C697" s="164" t="s">
        <v>1185</v>
      </c>
      <c r="D697" s="164" t="s">
        <v>153</v>
      </c>
      <c r="E697" s="165" t="s">
        <v>1186</v>
      </c>
      <c r="F697" s="166" t="s">
        <v>1187</v>
      </c>
      <c r="G697" s="167" t="s">
        <v>196</v>
      </c>
      <c r="H697" s="168">
        <v>19.669</v>
      </c>
      <c r="I697" s="169"/>
      <c r="J697" s="170">
        <f>ROUND(I697*H697,2)</f>
        <v>0</v>
      </c>
      <c r="K697" s="171"/>
      <c r="L697" s="35"/>
      <c r="M697" s="172" t="s">
        <v>1</v>
      </c>
      <c r="N697" s="173" t="s">
        <v>44</v>
      </c>
      <c r="O697" s="60"/>
      <c r="P697" s="174">
        <f>O697*H697</f>
        <v>0</v>
      </c>
      <c r="Q697" s="174">
        <v>2.9999999999999997E-4</v>
      </c>
      <c r="R697" s="174">
        <f>Q697*H697</f>
        <v>5.9007E-3</v>
      </c>
      <c r="S697" s="174">
        <v>0</v>
      </c>
      <c r="T697" s="175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76" t="s">
        <v>240</v>
      </c>
      <c r="AT697" s="176" t="s">
        <v>153</v>
      </c>
      <c r="AU697" s="176" t="s">
        <v>158</v>
      </c>
      <c r="AY697" s="18" t="s">
        <v>150</v>
      </c>
      <c r="BE697" s="177">
        <f>IF(N697="základní",J697,0)</f>
        <v>0</v>
      </c>
      <c r="BF697" s="177">
        <f>IF(N697="snížená",J697,0)</f>
        <v>0</v>
      </c>
      <c r="BG697" s="177">
        <f>IF(N697="zákl. přenesená",J697,0)</f>
        <v>0</v>
      </c>
      <c r="BH697" s="177">
        <f>IF(N697="sníž. přenesená",J697,0)</f>
        <v>0</v>
      </c>
      <c r="BI697" s="177">
        <f>IF(N697="nulová",J697,0)</f>
        <v>0</v>
      </c>
      <c r="BJ697" s="18" t="s">
        <v>158</v>
      </c>
      <c r="BK697" s="177">
        <f>ROUND(I697*H697,2)</f>
        <v>0</v>
      </c>
      <c r="BL697" s="18" t="s">
        <v>240</v>
      </c>
      <c r="BM697" s="176" t="s">
        <v>1188</v>
      </c>
    </row>
    <row r="698" spans="1:65" s="13" customFormat="1">
      <c r="B698" s="178"/>
      <c r="D698" s="179" t="s">
        <v>160</v>
      </c>
      <c r="E698" s="180" t="s">
        <v>1</v>
      </c>
      <c r="F698" s="181" t="s">
        <v>1189</v>
      </c>
      <c r="H698" s="182">
        <v>19.669</v>
      </c>
      <c r="I698" s="183"/>
      <c r="L698" s="178"/>
      <c r="M698" s="184"/>
      <c r="N698" s="185"/>
      <c r="O698" s="185"/>
      <c r="P698" s="185"/>
      <c r="Q698" s="185"/>
      <c r="R698" s="185"/>
      <c r="S698" s="185"/>
      <c r="T698" s="186"/>
      <c r="AT698" s="180" t="s">
        <v>160</v>
      </c>
      <c r="AU698" s="180" t="s">
        <v>158</v>
      </c>
      <c r="AV698" s="13" t="s">
        <v>158</v>
      </c>
      <c r="AW698" s="13" t="s">
        <v>35</v>
      </c>
      <c r="AX698" s="13" t="s">
        <v>86</v>
      </c>
      <c r="AY698" s="180" t="s">
        <v>150</v>
      </c>
    </row>
    <row r="699" spans="1:65" s="2" customFormat="1" ht="16.5" customHeight="1">
      <c r="A699" s="34"/>
      <c r="B699" s="163"/>
      <c r="C699" s="164" t="s">
        <v>1190</v>
      </c>
      <c r="D699" s="164" t="s">
        <v>153</v>
      </c>
      <c r="E699" s="165" t="s">
        <v>1191</v>
      </c>
      <c r="F699" s="166" t="s">
        <v>1192</v>
      </c>
      <c r="G699" s="167" t="s">
        <v>156</v>
      </c>
      <c r="H699" s="168">
        <v>1</v>
      </c>
      <c r="I699" s="169"/>
      <c r="J699" s="170">
        <f>ROUND(I699*H699,2)</f>
        <v>0</v>
      </c>
      <c r="K699" s="171"/>
      <c r="L699" s="35"/>
      <c r="M699" s="172" t="s">
        <v>1</v>
      </c>
      <c r="N699" s="173" t="s">
        <v>44</v>
      </c>
      <c r="O699" s="60"/>
      <c r="P699" s="174">
        <f>O699*H699</f>
        <v>0</v>
      </c>
      <c r="Q699" s="174">
        <v>3.0000000000000001E-5</v>
      </c>
      <c r="R699" s="174">
        <f>Q699*H699</f>
        <v>3.0000000000000001E-5</v>
      </c>
      <c r="S699" s="174">
        <v>0</v>
      </c>
      <c r="T699" s="175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76" t="s">
        <v>240</v>
      </c>
      <c r="AT699" s="176" t="s">
        <v>153</v>
      </c>
      <c r="AU699" s="176" t="s">
        <v>158</v>
      </c>
      <c r="AY699" s="18" t="s">
        <v>150</v>
      </c>
      <c r="BE699" s="177">
        <f>IF(N699="základní",J699,0)</f>
        <v>0</v>
      </c>
      <c r="BF699" s="177">
        <f>IF(N699="snížená",J699,0)</f>
        <v>0</v>
      </c>
      <c r="BG699" s="177">
        <f>IF(N699="zákl. přenesená",J699,0)</f>
        <v>0</v>
      </c>
      <c r="BH699" s="177">
        <f>IF(N699="sníž. přenesená",J699,0)</f>
        <v>0</v>
      </c>
      <c r="BI699" s="177">
        <f>IF(N699="nulová",J699,0)</f>
        <v>0</v>
      </c>
      <c r="BJ699" s="18" t="s">
        <v>158</v>
      </c>
      <c r="BK699" s="177">
        <f>ROUND(I699*H699,2)</f>
        <v>0</v>
      </c>
      <c r="BL699" s="18" t="s">
        <v>240</v>
      </c>
      <c r="BM699" s="176" t="s">
        <v>1193</v>
      </c>
    </row>
    <row r="700" spans="1:65" s="2" customFormat="1" ht="21.75" customHeight="1">
      <c r="A700" s="34"/>
      <c r="B700" s="163"/>
      <c r="C700" s="210" t="s">
        <v>1194</v>
      </c>
      <c r="D700" s="210" t="s">
        <v>385</v>
      </c>
      <c r="E700" s="211" t="s">
        <v>1195</v>
      </c>
      <c r="F700" s="212" t="s">
        <v>1196</v>
      </c>
      <c r="G700" s="213" t="s">
        <v>156</v>
      </c>
      <c r="H700" s="214">
        <v>1</v>
      </c>
      <c r="I700" s="215"/>
      <c r="J700" s="216">
        <f>ROUND(I700*H700,2)</f>
        <v>0</v>
      </c>
      <c r="K700" s="217"/>
      <c r="L700" s="218"/>
      <c r="M700" s="219" t="s">
        <v>1</v>
      </c>
      <c r="N700" s="220" t="s">
        <v>44</v>
      </c>
      <c r="O700" s="60"/>
      <c r="P700" s="174">
        <f>O700*H700</f>
        <v>0</v>
      </c>
      <c r="Q700" s="174">
        <v>3.6000000000000002E-4</v>
      </c>
      <c r="R700" s="174">
        <f>Q700*H700</f>
        <v>3.6000000000000002E-4</v>
      </c>
      <c r="S700" s="174">
        <v>0</v>
      </c>
      <c r="T700" s="175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76" t="s">
        <v>390</v>
      </c>
      <c r="AT700" s="176" t="s">
        <v>385</v>
      </c>
      <c r="AU700" s="176" t="s">
        <v>158</v>
      </c>
      <c r="AY700" s="18" t="s">
        <v>150</v>
      </c>
      <c r="BE700" s="177">
        <f>IF(N700="základní",J700,0)</f>
        <v>0</v>
      </c>
      <c r="BF700" s="177">
        <f>IF(N700="snížená",J700,0)</f>
        <v>0</v>
      </c>
      <c r="BG700" s="177">
        <f>IF(N700="zákl. přenesená",J700,0)</f>
        <v>0</v>
      </c>
      <c r="BH700" s="177">
        <f>IF(N700="sníž. přenesená",J700,0)</f>
        <v>0</v>
      </c>
      <c r="BI700" s="177">
        <f>IF(N700="nulová",J700,0)</f>
        <v>0</v>
      </c>
      <c r="BJ700" s="18" t="s">
        <v>158</v>
      </c>
      <c r="BK700" s="177">
        <f>ROUND(I700*H700,2)</f>
        <v>0</v>
      </c>
      <c r="BL700" s="18" t="s">
        <v>240</v>
      </c>
      <c r="BM700" s="176" t="s">
        <v>1197</v>
      </c>
    </row>
    <row r="701" spans="1:65" s="2" customFormat="1" ht="21.75" customHeight="1">
      <c r="A701" s="34"/>
      <c r="B701" s="163"/>
      <c r="C701" s="164" t="s">
        <v>1198</v>
      </c>
      <c r="D701" s="164" t="s">
        <v>153</v>
      </c>
      <c r="E701" s="165" t="s">
        <v>1199</v>
      </c>
      <c r="F701" s="166" t="s">
        <v>1200</v>
      </c>
      <c r="G701" s="167" t="s">
        <v>196</v>
      </c>
      <c r="H701" s="168">
        <v>154.31</v>
      </c>
      <c r="I701" s="169"/>
      <c r="J701" s="170">
        <f>ROUND(I701*H701,2)</f>
        <v>0</v>
      </c>
      <c r="K701" s="171"/>
      <c r="L701" s="35"/>
      <c r="M701" s="172" t="s">
        <v>1</v>
      </c>
      <c r="N701" s="173" t="s">
        <v>44</v>
      </c>
      <c r="O701" s="60"/>
      <c r="P701" s="174">
        <f>O701*H701</f>
        <v>0</v>
      </c>
      <c r="Q701" s="174">
        <v>2.853E-2</v>
      </c>
      <c r="R701" s="174">
        <f>Q701*H701</f>
        <v>4.4024643000000001</v>
      </c>
      <c r="S701" s="174">
        <v>0</v>
      </c>
      <c r="T701" s="175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76" t="s">
        <v>240</v>
      </c>
      <c r="AT701" s="176" t="s">
        <v>153</v>
      </c>
      <c r="AU701" s="176" t="s">
        <v>158</v>
      </c>
      <c r="AY701" s="18" t="s">
        <v>150</v>
      </c>
      <c r="BE701" s="177">
        <f>IF(N701="základní",J701,0)</f>
        <v>0</v>
      </c>
      <c r="BF701" s="177">
        <f>IF(N701="snížená",J701,0)</f>
        <v>0</v>
      </c>
      <c r="BG701" s="177">
        <f>IF(N701="zákl. přenesená",J701,0)</f>
        <v>0</v>
      </c>
      <c r="BH701" s="177">
        <f>IF(N701="sníž. přenesená",J701,0)</f>
        <v>0</v>
      </c>
      <c r="BI701" s="177">
        <f>IF(N701="nulová",J701,0)</f>
        <v>0</v>
      </c>
      <c r="BJ701" s="18" t="s">
        <v>158</v>
      </c>
      <c r="BK701" s="177">
        <f>ROUND(I701*H701,2)</f>
        <v>0</v>
      </c>
      <c r="BL701" s="18" t="s">
        <v>240</v>
      </c>
      <c r="BM701" s="176" t="s">
        <v>1201</v>
      </c>
    </row>
    <row r="702" spans="1:65" s="13" customFormat="1">
      <c r="B702" s="178"/>
      <c r="D702" s="179" t="s">
        <v>160</v>
      </c>
      <c r="E702" s="180" t="s">
        <v>1</v>
      </c>
      <c r="F702" s="181" t="s">
        <v>727</v>
      </c>
      <c r="H702" s="182">
        <v>111.97</v>
      </c>
      <c r="I702" s="183"/>
      <c r="L702" s="178"/>
      <c r="M702" s="184"/>
      <c r="N702" s="185"/>
      <c r="O702" s="185"/>
      <c r="P702" s="185"/>
      <c r="Q702" s="185"/>
      <c r="R702" s="185"/>
      <c r="S702" s="185"/>
      <c r="T702" s="186"/>
      <c r="AT702" s="180" t="s">
        <v>160</v>
      </c>
      <c r="AU702" s="180" t="s">
        <v>158</v>
      </c>
      <c r="AV702" s="13" t="s">
        <v>158</v>
      </c>
      <c r="AW702" s="13" t="s">
        <v>35</v>
      </c>
      <c r="AX702" s="13" t="s">
        <v>78</v>
      </c>
      <c r="AY702" s="180" t="s">
        <v>150</v>
      </c>
    </row>
    <row r="703" spans="1:65" s="13" customFormat="1">
      <c r="B703" s="178"/>
      <c r="D703" s="179" t="s">
        <v>160</v>
      </c>
      <c r="E703" s="180" t="s">
        <v>1</v>
      </c>
      <c r="F703" s="181" t="s">
        <v>728</v>
      </c>
      <c r="H703" s="182">
        <v>15.01</v>
      </c>
      <c r="I703" s="183"/>
      <c r="L703" s="178"/>
      <c r="M703" s="184"/>
      <c r="N703" s="185"/>
      <c r="O703" s="185"/>
      <c r="P703" s="185"/>
      <c r="Q703" s="185"/>
      <c r="R703" s="185"/>
      <c r="S703" s="185"/>
      <c r="T703" s="186"/>
      <c r="AT703" s="180" t="s">
        <v>160</v>
      </c>
      <c r="AU703" s="180" t="s">
        <v>158</v>
      </c>
      <c r="AV703" s="13" t="s">
        <v>158</v>
      </c>
      <c r="AW703" s="13" t="s">
        <v>35</v>
      </c>
      <c r="AX703" s="13" t="s">
        <v>78</v>
      </c>
      <c r="AY703" s="180" t="s">
        <v>150</v>
      </c>
    </row>
    <row r="704" spans="1:65" s="13" customFormat="1">
      <c r="B704" s="178"/>
      <c r="D704" s="179" t="s">
        <v>160</v>
      </c>
      <c r="E704" s="180" t="s">
        <v>1</v>
      </c>
      <c r="F704" s="181" t="s">
        <v>729</v>
      </c>
      <c r="H704" s="182">
        <v>27.33</v>
      </c>
      <c r="I704" s="183"/>
      <c r="L704" s="178"/>
      <c r="M704" s="184"/>
      <c r="N704" s="185"/>
      <c r="O704" s="185"/>
      <c r="P704" s="185"/>
      <c r="Q704" s="185"/>
      <c r="R704" s="185"/>
      <c r="S704" s="185"/>
      <c r="T704" s="186"/>
      <c r="AT704" s="180" t="s">
        <v>160</v>
      </c>
      <c r="AU704" s="180" t="s">
        <v>158</v>
      </c>
      <c r="AV704" s="13" t="s">
        <v>158</v>
      </c>
      <c r="AW704" s="13" t="s">
        <v>35</v>
      </c>
      <c r="AX704" s="13" t="s">
        <v>78</v>
      </c>
      <c r="AY704" s="180" t="s">
        <v>150</v>
      </c>
    </row>
    <row r="705" spans="1:65" s="14" customFormat="1">
      <c r="B705" s="187"/>
      <c r="D705" s="179" t="s">
        <v>160</v>
      </c>
      <c r="E705" s="188" t="s">
        <v>1</v>
      </c>
      <c r="F705" s="189" t="s">
        <v>174</v>
      </c>
      <c r="H705" s="190">
        <v>154.31</v>
      </c>
      <c r="I705" s="191"/>
      <c r="L705" s="187"/>
      <c r="M705" s="192"/>
      <c r="N705" s="193"/>
      <c r="O705" s="193"/>
      <c r="P705" s="193"/>
      <c r="Q705" s="193"/>
      <c r="R705" s="193"/>
      <c r="S705" s="193"/>
      <c r="T705" s="194"/>
      <c r="AT705" s="188" t="s">
        <v>160</v>
      </c>
      <c r="AU705" s="188" t="s">
        <v>158</v>
      </c>
      <c r="AV705" s="14" t="s">
        <v>157</v>
      </c>
      <c r="AW705" s="14" t="s">
        <v>35</v>
      </c>
      <c r="AX705" s="14" t="s">
        <v>86</v>
      </c>
      <c r="AY705" s="188" t="s">
        <v>150</v>
      </c>
    </row>
    <row r="706" spans="1:65" s="2" customFormat="1" ht="21.75" customHeight="1">
      <c r="A706" s="34"/>
      <c r="B706" s="163"/>
      <c r="C706" s="164" t="s">
        <v>1202</v>
      </c>
      <c r="D706" s="164" t="s">
        <v>153</v>
      </c>
      <c r="E706" s="165" t="s">
        <v>1203</v>
      </c>
      <c r="F706" s="166" t="s">
        <v>1204</v>
      </c>
      <c r="G706" s="167" t="s">
        <v>196</v>
      </c>
      <c r="H706" s="168">
        <v>659.58</v>
      </c>
      <c r="I706" s="169"/>
      <c r="J706" s="170">
        <f>ROUND(I706*H706,2)</f>
        <v>0</v>
      </c>
      <c r="K706" s="171"/>
      <c r="L706" s="35"/>
      <c r="M706" s="172" t="s">
        <v>1</v>
      </c>
      <c r="N706" s="173" t="s">
        <v>44</v>
      </c>
      <c r="O706" s="60"/>
      <c r="P706" s="174">
        <f>O706*H706</f>
        <v>0</v>
      </c>
      <c r="Q706" s="174">
        <v>3.7000000000000002E-3</v>
      </c>
      <c r="R706" s="174">
        <f>Q706*H706</f>
        <v>2.4404460000000001</v>
      </c>
      <c r="S706" s="174">
        <v>0</v>
      </c>
      <c r="T706" s="175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76" t="s">
        <v>240</v>
      </c>
      <c r="AT706" s="176" t="s">
        <v>153</v>
      </c>
      <c r="AU706" s="176" t="s">
        <v>158</v>
      </c>
      <c r="AY706" s="18" t="s">
        <v>150</v>
      </c>
      <c r="BE706" s="177">
        <f>IF(N706="základní",J706,0)</f>
        <v>0</v>
      </c>
      <c r="BF706" s="177">
        <f>IF(N706="snížená",J706,0)</f>
        <v>0</v>
      </c>
      <c r="BG706" s="177">
        <f>IF(N706="zákl. přenesená",J706,0)</f>
        <v>0</v>
      </c>
      <c r="BH706" s="177">
        <f>IF(N706="sníž. přenesená",J706,0)</f>
        <v>0</v>
      </c>
      <c r="BI706" s="177">
        <f>IF(N706="nulová",J706,0)</f>
        <v>0</v>
      </c>
      <c r="BJ706" s="18" t="s">
        <v>158</v>
      </c>
      <c r="BK706" s="177">
        <f>ROUND(I706*H706,2)</f>
        <v>0</v>
      </c>
      <c r="BL706" s="18" t="s">
        <v>240</v>
      </c>
      <c r="BM706" s="176" t="s">
        <v>1205</v>
      </c>
    </row>
    <row r="707" spans="1:65" s="13" customFormat="1">
      <c r="B707" s="178"/>
      <c r="D707" s="179" t="s">
        <v>160</v>
      </c>
      <c r="E707" s="180" t="s">
        <v>1</v>
      </c>
      <c r="F707" s="181" t="s">
        <v>1206</v>
      </c>
      <c r="H707" s="182">
        <v>447.88</v>
      </c>
      <c r="I707" s="183"/>
      <c r="L707" s="178"/>
      <c r="M707" s="184"/>
      <c r="N707" s="185"/>
      <c r="O707" s="185"/>
      <c r="P707" s="185"/>
      <c r="Q707" s="185"/>
      <c r="R707" s="185"/>
      <c r="S707" s="185"/>
      <c r="T707" s="186"/>
      <c r="AT707" s="180" t="s">
        <v>160</v>
      </c>
      <c r="AU707" s="180" t="s">
        <v>158</v>
      </c>
      <c r="AV707" s="13" t="s">
        <v>158</v>
      </c>
      <c r="AW707" s="13" t="s">
        <v>35</v>
      </c>
      <c r="AX707" s="13" t="s">
        <v>78</v>
      </c>
      <c r="AY707" s="180" t="s">
        <v>150</v>
      </c>
    </row>
    <row r="708" spans="1:65" s="13" customFormat="1">
      <c r="B708" s="178"/>
      <c r="D708" s="179" t="s">
        <v>160</v>
      </c>
      <c r="E708" s="180" t="s">
        <v>1</v>
      </c>
      <c r="F708" s="181" t="s">
        <v>1207</v>
      </c>
      <c r="H708" s="182">
        <v>75.05</v>
      </c>
      <c r="I708" s="183"/>
      <c r="L708" s="178"/>
      <c r="M708" s="184"/>
      <c r="N708" s="185"/>
      <c r="O708" s="185"/>
      <c r="P708" s="185"/>
      <c r="Q708" s="185"/>
      <c r="R708" s="185"/>
      <c r="S708" s="185"/>
      <c r="T708" s="186"/>
      <c r="AT708" s="180" t="s">
        <v>160</v>
      </c>
      <c r="AU708" s="180" t="s">
        <v>158</v>
      </c>
      <c r="AV708" s="13" t="s">
        <v>158</v>
      </c>
      <c r="AW708" s="13" t="s">
        <v>35</v>
      </c>
      <c r="AX708" s="13" t="s">
        <v>78</v>
      </c>
      <c r="AY708" s="180" t="s">
        <v>150</v>
      </c>
    </row>
    <row r="709" spans="1:65" s="13" customFormat="1">
      <c r="B709" s="178"/>
      <c r="D709" s="179" t="s">
        <v>160</v>
      </c>
      <c r="E709" s="180" t="s">
        <v>1</v>
      </c>
      <c r="F709" s="181" t="s">
        <v>1208</v>
      </c>
      <c r="H709" s="182">
        <v>136.65</v>
      </c>
      <c r="I709" s="183"/>
      <c r="L709" s="178"/>
      <c r="M709" s="184"/>
      <c r="N709" s="185"/>
      <c r="O709" s="185"/>
      <c r="P709" s="185"/>
      <c r="Q709" s="185"/>
      <c r="R709" s="185"/>
      <c r="S709" s="185"/>
      <c r="T709" s="186"/>
      <c r="AT709" s="180" t="s">
        <v>160</v>
      </c>
      <c r="AU709" s="180" t="s">
        <v>158</v>
      </c>
      <c r="AV709" s="13" t="s">
        <v>158</v>
      </c>
      <c r="AW709" s="13" t="s">
        <v>35</v>
      </c>
      <c r="AX709" s="13" t="s">
        <v>78</v>
      </c>
      <c r="AY709" s="180" t="s">
        <v>150</v>
      </c>
    </row>
    <row r="710" spans="1:65" s="14" customFormat="1">
      <c r="B710" s="187"/>
      <c r="D710" s="179" t="s">
        <v>160</v>
      </c>
      <c r="E710" s="188" t="s">
        <v>1</v>
      </c>
      <c r="F710" s="189" t="s">
        <v>174</v>
      </c>
      <c r="H710" s="190">
        <v>659.57999999999993</v>
      </c>
      <c r="I710" s="191"/>
      <c r="L710" s="187"/>
      <c r="M710" s="192"/>
      <c r="N710" s="193"/>
      <c r="O710" s="193"/>
      <c r="P710" s="193"/>
      <c r="Q710" s="193"/>
      <c r="R710" s="193"/>
      <c r="S710" s="193"/>
      <c r="T710" s="194"/>
      <c r="AT710" s="188" t="s">
        <v>160</v>
      </c>
      <c r="AU710" s="188" t="s">
        <v>158</v>
      </c>
      <c r="AV710" s="14" t="s">
        <v>157</v>
      </c>
      <c r="AW710" s="14" t="s">
        <v>35</v>
      </c>
      <c r="AX710" s="14" t="s">
        <v>86</v>
      </c>
      <c r="AY710" s="188" t="s">
        <v>150</v>
      </c>
    </row>
    <row r="711" spans="1:65" s="2" customFormat="1" ht="21.75" customHeight="1">
      <c r="A711" s="34"/>
      <c r="B711" s="163"/>
      <c r="C711" s="164" t="s">
        <v>1209</v>
      </c>
      <c r="D711" s="164" t="s">
        <v>153</v>
      </c>
      <c r="E711" s="165" t="s">
        <v>1210</v>
      </c>
      <c r="F711" s="166" t="s">
        <v>1211</v>
      </c>
      <c r="G711" s="167" t="s">
        <v>719</v>
      </c>
      <c r="H711" s="221"/>
      <c r="I711" s="169"/>
      <c r="J711" s="170">
        <f>ROUND(I711*H711,2)</f>
        <v>0</v>
      </c>
      <c r="K711" s="171"/>
      <c r="L711" s="35"/>
      <c r="M711" s="172" t="s">
        <v>1</v>
      </c>
      <c r="N711" s="173" t="s">
        <v>44</v>
      </c>
      <c r="O711" s="60"/>
      <c r="P711" s="174">
        <f>O711*H711</f>
        <v>0</v>
      </c>
      <c r="Q711" s="174">
        <v>0</v>
      </c>
      <c r="R711" s="174">
        <f>Q711*H711</f>
        <v>0</v>
      </c>
      <c r="S711" s="174">
        <v>0</v>
      </c>
      <c r="T711" s="175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76" t="s">
        <v>240</v>
      </c>
      <c r="AT711" s="176" t="s">
        <v>153</v>
      </c>
      <c r="AU711" s="176" t="s">
        <v>158</v>
      </c>
      <c r="AY711" s="18" t="s">
        <v>150</v>
      </c>
      <c r="BE711" s="177">
        <f>IF(N711="základní",J711,0)</f>
        <v>0</v>
      </c>
      <c r="BF711" s="177">
        <f>IF(N711="snížená",J711,0)</f>
        <v>0</v>
      </c>
      <c r="BG711" s="177">
        <f>IF(N711="zákl. přenesená",J711,0)</f>
        <v>0</v>
      </c>
      <c r="BH711" s="177">
        <f>IF(N711="sníž. přenesená",J711,0)</f>
        <v>0</v>
      </c>
      <c r="BI711" s="177">
        <f>IF(N711="nulová",J711,0)</f>
        <v>0</v>
      </c>
      <c r="BJ711" s="18" t="s">
        <v>158</v>
      </c>
      <c r="BK711" s="177">
        <f>ROUND(I711*H711,2)</f>
        <v>0</v>
      </c>
      <c r="BL711" s="18" t="s">
        <v>240</v>
      </c>
      <c r="BM711" s="176" t="s">
        <v>1212</v>
      </c>
    </row>
    <row r="712" spans="1:65" s="12" customFormat="1" ht="22.9" customHeight="1">
      <c r="B712" s="150"/>
      <c r="D712" s="151" t="s">
        <v>77</v>
      </c>
      <c r="E712" s="161" t="s">
        <v>1213</v>
      </c>
      <c r="F712" s="161" t="s">
        <v>1214</v>
      </c>
      <c r="I712" s="153"/>
      <c r="J712" s="162">
        <f>BK712</f>
        <v>0</v>
      </c>
      <c r="L712" s="150"/>
      <c r="M712" s="155"/>
      <c r="N712" s="156"/>
      <c r="O712" s="156"/>
      <c r="P712" s="157">
        <f>SUM(P713:P738)</f>
        <v>0</v>
      </c>
      <c r="Q712" s="156"/>
      <c r="R712" s="157">
        <f>SUM(R713:R738)</f>
        <v>0</v>
      </c>
      <c r="S712" s="156"/>
      <c r="T712" s="158">
        <f>SUM(T713:T738)</f>
        <v>0.66496</v>
      </c>
      <c r="AR712" s="151" t="s">
        <v>158</v>
      </c>
      <c r="AT712" s="159" t="s">
        <v>77</v>
      </c>
      <c r="AU712" s="159" t="s">
        <v>86</v>
      </c>
      <c r="AY712" s="151" t="s">
        <v>150</v>
      </c>
      <c r="BK712" s="160">
        <f>SUM(BK713:BK738)</f>
        <v>0</v>
      </c>
    </row>
    <row r="713" spans="1:65" s="2" customFormat="1" ht="16.5" customHeight="1">
      <c r="A713" s="34"/>
      <c r="B713" s="163"/>
      <c r="C713" s="164" t="s">
        <v>1215</v>
      </c>
      <c r="D713" s="164" t="s">
        <v>153</v>
      </c>
      <c r="E713" s="165" t="s">
        <v>1216</v>
      </c>
      <c r="F713" s="166" t="s">
        <v>1217</v>
      </c>
      <c r="G713" s="167" t="s">
        <v>156</v>
      </c>
      <c r="H713" s="168">
        <v>2</v>
      </c>
      <c r="I713" s="169"/>
      <c r="J713" s="170">
        <f>ROUND(I713*H713,2)</f>
        <v>0</v>
      </c>
      <c r="K713" s="171"/>
      <c r="L713" s="35"/>
      <c r="M713" s="172" t="s">
        <v>1</v>
      </c>
      <c r="N713" s="173" t="s">
        <v>44</v>
      </c>
      <c r="O713" s="60"/>
      <c r="P713" s="174">
        <f>O713*H713</f>
        <v>0</v>
      </c>
      <c r="Q713" s="174">
        <v>0</v>
      </c>
      <c r="R713" s="174">
        <f>Q713*H713</f>
        <v>0</v>
      </c>
      <c r="S713" s="174">
        <v>1.8E-3</v>
      </c>
      <c r="T713" s="175">
        <f>S713*H713</f>
        <v>3.5999999999999999E-3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76" t="s">
        <v>240</v>
      </c>
      <c r="AT713" s="176" t="s">
        <v>153</v>
      </c>
      <c r="AU713" s="176" t="s">
        <v>158</v>
      </c>
      <c r="AY713" s="18" t="s">
        <v>150</v>
      </c>
      <c r="BE713" s="177">
        <f>IF(N713="základní",J713,0)</f>
        <v>0</v>
      </c>
      <c r="BF713" s="177">
        <f>IF(N713="snížená",J713,0)</f>
        <v>0</v>
      </c>
      <c r="BG713" s="177">
        <f>IF(N713="zákl. přenesená",J713,0)</f>
        <v>0</v>
      </c>
      <c r="BH713" s="177">
        <f>IF(N713="sníž. přenesená",J713,0)</f>
        <v>0</v>
      </c>
      <c r="BI713" s="177">
        <f>IF(N713="nulová",J713,0)</f>
        <v>0</v>
      </c>
      <c r="BJ713" s="18" t="s">
        <v>158</v>
      </c>
      <c r="BK713" s="177">
        <f>ROUND(I713*H713,2)</f>
        <v>0</v>
      </c>
      <c r="BL713" s="18" t="s">
        <v>240</v>
      </c>
      <c r="BM713" s="176" t="s">
        <v>1218</v>
      </c>
    </row>
    <row r="714" spans="1:65" s="2" customFormat="1" ht="16.5" customHeight="1">
      <c r="A714" s="34"/>
      <c r="B714" s="163"/>
      <c r="C714" s="164" t="s">
        <v>1219</v>
      </c>
      <c r="D714" s="164" t="s">
        <v>153</v>
      </c>
      <c r="E714" s="165" t="s">
        <v>1220</v>
      </c>
      <c r="F714" s="166" t="s">
        <v>1221</v>
      </c>
      <c r="G714" s="167" t="s">
        <v>156</v>
      </c>
      <c r="H714" s="168">
        <v>2</v>
      </c>
      <c r="I714" s="169"/>
      <c r="J714" s="170">
        <f>ROUND(I714*H714,2)</f>
        <v>0</v>
      </c>
      <c r="K714" s="171"/>
      <c r="L714" s="35"/>
      <c r="M714" s="172" t="s">
        <v>1</v>
      </c>
      <c r="N714" s="173" t="s">
        <v>44</v>
      </c>
      <c r="O714" s="60"/>
      <c r="P714" s="174">
        <f>O714*H714</f>
        <v>0</v>
      </c>
      <c r="Q714" s="174">
        <v>0</v>
      </c>
      <c r="R714" s="174">
        <f>Q714*H714</f>
        <v>0</v>
      </c>
      <c r="S714" s="174">
        <v>2.2300000000000002E-3</v>
      </c>
      <c r="T714" s="175">
        <f>S714*H714</f>
        <v>4.4600000000000004E-3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76" t="s">
        <v>240</v>
      </c>
      <c r="AT714" s="176" t="s">
        <v>153</v>
      </c>
      <c r="AU714" s="176" t="s">
        <v>158</v>
      </c>
      <c r="AY714" s="18" t="s">
        <v>150</v>
      </c>
      <c r="BE714" s="177">
        <f>IF(N714="základní",J714,0)</f>
        <v>0</v>
      </c>
      <c r="BF714" s="177">
        <f>IF(N714="snížená",J714,0)</f>
        <v>0</v>
      </c>
      <c r="BG714" s="177">
        <f>IF(N714="zákl. přenesená",J714,0)</f>
        <v>0</v>
      </c>
      <c r="BH714" s="177">
        <f>IF(N714="sníž. přenesená",J714,0)</f>
        <v>0</v>
      </c>
      <c r="BI714" s="177">
        <f>IF(N714="nulová",J714,0)</f>
        <v>0</v>
      </c>
      <c r="BJ714" s="18" t="s">
        <v>158</v>
      </c>
      <c r="BK714" s="177">
        <f>ROUND(I714*H714,2)</f>
        <v>0</v>
      </c>
      <c r="BL714" s="18" t="s">
        <v>240</v>
      </c>
      <c r="BM714" s="176" t="s">
        <v>1222</v>
      </c>
    </row>
    <row r="715" spans="1:65" s="2" customFormat="1" ht="21.75" customHeight="1">
      <c r="A715" s="34"/>
      <c r="B715" s="163"/>
      <c r="C715" s="164" t="s">
        <v>1223</v>
      </c>
      <c r="D715" s="164" t="s">
        <v>153</v>
      </c>
      <c r="E715" s="165" t="s">
        <v>1224</v>
      </c>
      <c r="F715" s="166" t="s">
        <v>1225</v>
      </c>
      <c r="G715" s="167" t="s">
        <v>156</v>
      </c>
      <c r="H715" s="168">
        <v>13</v>
      </c>
      <c r="I715" s="169"/>
      <c r="J715" s="170">
        <f>ROUND(I715*H715,2)</f>
        <v>0</v>
      </c>
      <c r="K715" s="171"/>
      <c r="L715" s="35"/>
      <c r="M715" s="172" t="s">
        <v>1</v>
      </c>
      <c r="N715" s="173" t="s">
        <v>44</v>
      </c>
      <c r="O715" s="60"/>
      <c r="P715" s="174">
        <f>O715*H715</f>
        <v>0</v>
      </c>
      <c r="Q715" s="174">
        <v>0</v>
      </c>
      <c r="R715" s="174">
        <f>Q715*H715</f>
        <v>0</v>
      </c>
      <c r="S715" s="174">
        <v>1.2500000000000001E-2</v>
      </c>
      <c r="T715" s="175">
        <f>S715*H715</f>
        <v>0.16250000000000001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176" t="s">
        <v>240</v>
      </c>
      <c r="AT715" s="176" t="s">
        <v>153</v>
      </c>
      <c r="AU715" s="176" t="s">
        <v>158</v>
      </c>
      <c r="AY715" s="18" t="s">
        <v>150</v>
      </c>
      <c r="BE715" s="177">
        <f>IF(N715="základní",J715,0)</f>
        <v>0</v>
      </c>
      <c r="BF715" s="177">
        <f>IF(N715="snížená",J715,0)</f>
        <v>0</v>
      </c>
      <c r="BG715" s="177">
        <f>IF(N715="zákl. přenesená",J715,0)</f>
        <v>0</v>
      </c>
      <c r="BH715" s="177">
        <f>IF(N715="sníž. přenesená",J715,0)</f>
        <v>0</v>
      </c>
      <c r="BI715" s="177">
        <f>IF(N715="nulová",J715,0)</f>
        <v>0</v>
      </c>
      <c r="BJ715" s="18" t="s">
        <v>158</v>
      </c>
      <c r="BK715" s="177">
        <f>ROUND(I715*H715,2)</f>
        <v>0</v>
      </c>
      <c r="BL715" s="18" t="s">
        <v>240</v>
      </c>
      <c r="BM715" s="176" t="s">
        <v>1226</v>
      </c>
    </row>
    <row r="716" spans="1:65" s="13" customFormat="1">
      <c r="B716" s="178"/>
      <c r="D716" s="179" t="s">
        <v>160</v>
      </c>
      <c r="E716" s="180" t="s">
        <v>1</v>
      </c>
      <c r="F716" s="181" t="s">
        <v>1227</v>
      </c>
      <c r="H716" s="182">
        <v>13</v>
      </c>
      <c r="I716" s="183"/>
      <c r="L716" s="178"/>
      <c r="M716" s="184"/>
      <c r="N716" s="185"/>
      <c r="O716" s="185"/>
      <c r="P716" s="185"/>
      <c r="Q716" s="185"/>
      <c r="R716" s="185"/>
      <c r="S716" s="185"/>
      <c r="T716" s="186"/>
      <c r="AT716" s="180" t="s">
        <v>160</v>
      </c>
      <c r="AU716" s="180" t="s">
        <v>158</v>
      </c>
      <c r="AV716" s="13" t="s">
        <v>158</v>
      </c>
      <c r="AW716" s="13" t="s">
        <v>35</v>
      </c>
      <c r="AX716" s="13" t="s">
        <v>86</v>
      </c>
      <c r="AY716" s="180" t="s">
        <v>150</v>
      </c>
    </row>
    <row r="717" spans="1:65" s="2" customFormat="1" ht="21.75" customHeight="1">
      <c r="A717" s="34"/>
      <c r="B717" s="163"/>
      <c r="C717" s="164" t="s">
        <v>1228</v>
      </c>
      <c r="D717" s="164" t="s">
        <v>153</v>
      </c>
      <c r="E717" s="165" t="s">
        <v>1229</v>
      </c>
      <c r="F717" s="166" t="s">
        <v>1230</v>
      </c>
      <c r="G717" s="167" t="s">
        <v>156</v>
      </c>
      <c r="H717" s="168">
        <v>16</v>
      </c>
      <c r="I717" s="169"/>
      <c r="J717" s="170">
        <f>ROUND(I717*H717,2)</f>
        <v>0</v>
      </c>
      <c r="K717" s="171"/>
      <c r="L717" s="35"/>
      <c r="M717" s="172" t="s">
        <v>1</v>
      </c>
      <c r="N717" s="173" t="s">
        <v>44</v>
      </c>
      <c r="O717" s="60"/>
      <c r="P717" s="174">
        <f>O717*H717</f>
        <v>0</v>
      </c>
      <c r="Q717" s="174">
        <v>0</v>
      </c>
      <c r="R717" s="174">
        <f>Q717*H717</f>
        <v>0</v>
      </c>
      <c r="S717" s="174">
        <v>2.4E-2</v>
      </c>
      <c r="T717" s="175">
        <f>S717*H717</f>
        <v>0.38400000000000001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76" t="s">
        <v>240</v>
      </c>
      <c r="AT717" s="176" t="s">
        <v>153</v>
      </c>
      <c r="AU717" s="176" t="s">
        <v>158</v>
      </c>
      <c r="AY717" s="18" t="s">
        <v>150</v>
      </c>
      <c r="BE717" s="177">
        <f>IF(N717="základní",J717,0)</f>
        <v>0</v>
      </c>
      <c r="BF717" s="177">
        <f>IF(N717="snížená",J717,0)</f>
        <v>0</v>
      </c>
      <c r="BG717" s="177">
        <f>IF(N717="zákl. přenesená",J717,0)</f>
        <v>0</v>
      </c>
      <c r="BH717" s="177">
        <f>IF(N717="sníž. přenesená",J717,0)</f>
        <v>0</v>
      </c>
      <c r="BI717" s="177">
        <f>IF(N717="nulová",J717,0)</f>
        <v>0</v>
      </c>
      <c r="BJ717" s="18" t="s">
        <v>158</v>
      </c>
      <c r="BK717" s="177">
        <f>ROUND(I717*H717,2)</f>
        <v>0</v>
      </c>
      <c r="BL717" s="18" t="s">
        <v>240</v>
      </c>
      <c r="BM717" s="176" t="s">
        <v>1231</v>
      </c>
    </row>
    <row r="718" spans="1:65" s="13" customFormat="1">
      <c r="B718" s="178"/>
      <c r="D718" s="179" t="s">
        <v>160</v>
      </c>
      <c r="E718" s="180" t="s">
        <v>1</v>
      </c>
      <c r="F718" s="181" t="s">
        <v>1232</v>
      </c>
      <c r="H718" s="182">
        <v>15</v>
      </c>
      <c r="I718" s="183"/>
      <c r="L718" s="178"/>
      <c r="M718" s="184"/>
      <c r="N718" s="185"/>
      <c r="O718" s="185"/>
      <c r="P718" s="185"/>
      <c r="Q718" s="185"/>
      <c r="R718" s="185"/>
      <c r="S718" s="185"/>
      <c r="T718" s="186"/>
      <c r="AT718" s="180" t="s">
        <v>160</v>
      </c>
      <c r="AU718" s="180" t="s">
        <v>158</v>
      </c>
      <c r="AV718" s="13" t="s">
        <v>158</v>
      </c>
      <c r="AW718" s="13" t="s">
        <v>35</v>
      </c>
      <c r="AX718" s="13" t="s">
        <v>78</v>
      </c>
      <c r="AY718" s="180" t="s">
        <v>150</v>
      </c>
    </row>
    <row r="719" spans="1:65" s="13" customFormat="1">
      <c r="B719" s="178"/>
      <c r="D719" s="179" t="s">
        <v>160</v>
      </c>
      <c r="E719" s="180" t="s">
        <v>1</v>
      </c>
      <c r="F719" s="181" t="s">
        <v>1233</v>
      </c>
      <c r="H719" s="182">
        <v>1</v>
      </c>
      <c r="I719" s="183"/>
      <c r="L719" s="178"/>
      <c r="M719" s="184"/>
      <c r="N719" s="185"/>
      <c r="O719" s="185"/>
      <c r="P719" s="185"/>
      <c r="Q719" s="185"/>
      <c r="R719" s="185"/>
      <c r="S719" s="185"/>
      <c r="T719" s="186"/>
      <c r="AT719" s="180" t="s">
        <v>160</v>
      </c>
      <c r="AU719" s="180" t="s">
        <v>158</v>
      </c>
      <c r="AV719" s="13" t="s">
        <v>158</v>
      </c>
      <c r="AW719" s="13" t="s">
        <v>35</v>
      </c>
      <c r="AX719" s="13" t="s">
        <v>78</v>
      </c>
      <c r="AY719" s="180" t="s">
        <v>150</v>
      </c>
    </row>
    <row r="720" spans="1:65" s="14" customFormat="1">
      <c r="B720" s="187"/>
      <c r="D720" s="179" t="s">
        <v>160</v>
      </c>
      <c r="E720" s="188" t="s">
        <v>1</v>
      </c>
      <c r="F720" s="189" t="s">
        <v>174</v>
      </c>
      <c r="H720" s="190">
        <v>16</v>
      </c>
      <c r="I720" s="191"/>
      <c r="L720" s="187"/>
      <c r="M720" s="192"/>
      <c r="N720" s="193"/>
      <c r="O720" s="193"/>
      <c r="P720" s="193"/>
      <c r="Q720" s="193"/>
      <c r="R720" s="193"/>
      <c r="S720" s="193"/>
      <c r="T720" s="194"/>
      <c r="AT720" s="188" t="s">
        <v>160</v>
      </c>
      <c r="AU720" s="188" t="s">
        <v>158</v>
      </c>
      <c r="AV720" s="14" t="s">
        <v>157</v>
      </c>
      <c r="AW720" s="14" t="s">
        <v>35</v>
      </c>
      <c r="AX720" s="14" t="s">
        <v>86</v>
      </c>
      <c r="AY720" s="188" t="s">
        <v>150</v>
      </c>
    </row>
    <row r="721" spans="1:65" s="2" customFormat="1" ht="44.25" customHeight="1">
      <c r="A721" s="34"/>
      <c r="B721" s="163"/>
      <c r="C721" s="164" t="s">
        <v>1234</v>
      </c>
      <c r="D721" s="164" t="s">
        <v>153</v>
      </c>
      <c r="E721" s="165" t="s">
        <v>1235</v>
      </c>
      <c r="F721" s="166" t="s">
        <v>1236</v>
      </c>
      <c r="G721" s="167" t="s">
        <v>156</v>
      </c>
      <c r="H721" s="168">
        <v>1</v>
      </c>
      <c r="I721" s="169"/>
      <c r="J721" s="170">
        <f t="shared" ref="J721:J738" si="70">ROUND(I721*H721,2)</f>
        <v>0</v>
      </c>
      <c r="K721" s="171"/>
      <c r="L721" s="35"/>
      <c r="M721" s="172" t="s">
        <v>1</v>
      </c>
      <c r="N721" s="173" t="s">
        <v>44</v>
      </c>
      <c r="O721" s="60"/>
      <c r="P721" s="174">
        <f t="shared" ref="P721:P738" si="71">O721*H721</f>
        <v>0</v>
      </c>
      <c r="Q721" s="174">
        <v>0</v>
      </c>
      <c r="R721" s="174">
        <f t="shared" ref="R721:R738" si="72">Q721*H721</f>
        <v>0</v>
      </c>
      <c r="S721" s="174">
        <v>0</v>
      </c>
      <c r="T721" s="175">
        <f t="shared" ref="T721:T738" si="73"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76" t="s">
        <v>240</v>
      </c>
      <c r="AT721" s="176" t="s">
        <v>153</v>
      </c>
      <c r="AU721" s="176" t="s">
        <v>158</v>
      </c>
      <c r="AY721" s="18" t="s">
        <v>150</v>
      </c>
      <c r="BE721" s="177">
        <f t="shared" ref="BE721:BE738" si="74">IF(N721="základní",J721,0)</f>
        <v>0</v>
      </c>
      <c r="BF721" s="177">
        <f t="shared" ref="BF721:BF738" si="75">IF(N721="snížená",J721,0)</f>
        <v>0</v>
      </c>
      <c r="BG721" s="177">
        <f t="shared" ref="BG721:BG738" si="76">IF(N721="zákl. přenesená",J721,0)</f>
        <v>0</v>
      </c>
      <c r="BH721" s="177">
        <f t="shared" ref="BH721:BH738" si="77">IF(N721="sníž. přenesená",J721,0)</f>
        <v>0</v>
      </c>
      <c r="BI721" s="177">
        <f t="shared" ref="BI721:BI738" si="78">IF(N721="nulová",J721,0)</f>
        <v>0</v>
      </c>
      <c r="BJ721" s="18" t="s">
        <v>158</v>
      </c>
      <c r="BK721" s="177">
        <f t="shared" ref="BK721:BK738" si="79">ROUND(I721*H721,2)</f>
        <v>0</v>
      </c>
      <c r="BL721" s="18" t="s">
        <v>240</v>
      </c>
      <c r="BM721" s="176" t="s">
        <v>1237</v>
      </c>
    </row>
    <row r="722" spans="1:65" s="2" customFormat="1" ht="44.25" customHeight="1">
      <c r="A722" s="34"/>
      <c r="B722" s="163"/>
      <c r="C722" s="164" t="s">
        <v>1238</v>
      </c>
      <c r="D722" s="164" t="s">
        <v>153</v>
      </c>
      <c r="E722" s="165" t="s">
        <v>1239</v>
      </c>
      <c r="F722" s="166" t="s">
        <v>1240</v>
      </c>
      <c r="G722" s="167" t="s">
        <v>156</v>
      </c>
      <c r="H722" s="168">
        <v>1</v>
      </c>
      <c r="I722" s="169"/>
      <c r="J722" s="170">
        <f t="shared" si="70"/>
        <v>0</v>
      </c>
      <c r="K722" s="171"/>
      <c r="L722" s="35"/>
      <c r="M722" s="172" t="s">
        <v>1</v>
      </c>
      <c r="N722" s="173" t="s">
        <v>44</v>
      </c>
      <c r="O722" s="60"/>
      <c r="P722" s="174">
        <f t="shared" si="71"/>
        <v>0</v>
      </c>
      <c r="Q722" s="174">
        <v>0</v>
      </c>
      <c r="R722" s="174">
        <f t="shared" si="72"/>
        <v>0</v>
      </c>
      <c r="S722" s="174">
        <v>0</v>
      </c>
      <c r="T722" s="175">
        <f t="shared" si="73"/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76" t="s">
        <v>240</v>
      </c>
      <c r="AT722" s="176" t="s">
        <v>153</v>
      </c>
      <c r="AU722" s="176" t="s">
        <v>158</v>
      </c>
      <c r="AY722" s="18" t="s">
        <v>150</v>
      </c>
      <c r="BE722" s="177">
        <f t="shared" si="74"/>
        <v>0</v>
      </c>
      <c r="BF722" s="177">
        <f t="shared" si="75"/>
        <v>0</v>
      </c>
      <c r="BG722" s="177">
        <f t="shared" si="76"/>
        <v>0</v>
      </c>
      <c r="BH722" s="177">
        <f t="shared" si="77"/>
        <v>0</v>
      </c>
      <c r="BI722" s="177">
        <f t="shared" si="78"/>
        <v>0</v>
      </c>
      <c r="BJ722" s="18" t="s">
        <v>158</v>
      </c>
      <c r="BK722" s="177">
        <f t="shared" si="79"/>
        <v>0</v>
      </c>
      <c r="BL722" s="18" t="s">
        <v>240</v>
      </c>
      <c r="BM722" s="176" t="s">
        <v>1241</v>
      </c>
    </row>
    <row r="723" spans="1:65" s="2" customFormat="1" ht="44.25" customHeight="1">
      <c r="A723" s="34"/>
      <c r="B723" s="163"/>
      <c r="C723" s="164" t="s">
        <v>1242</v>
      </c>
      <c r="D723" s="164" t="s">
        <v>153</v>
      </c>
      <c r="E723" s="165" t="s">
        <v>1243</v>
      </c>
      <c r="F723" s="166" t="s">
        <v>1244</v>
      </c>
      <c r="G723" s="167" t="s">
        <v>156</v>
      </c>
      <c r="H723" s="168">
        <v>1</v>
      </c>
      <c r="I723" s="169"/>
      <c r="J723" s="170">
        <f t="shared" si="70"/>
        <v>0</v>
      </c>
      <c r="K723" s="171"/>
      <c r="L723" s="35"/>
      <c r="M723" s="172" t="s">
        <v>1</v>
      </c>
      <c r="N723" s="173" t="s">
        <v>44</v>
      </c>
      <c r="O723" s="60"/>
      <c r="P723" s="174">
        <f t="shared" si="71"/>
        <v>0</v>
      </c>
      <c r="Q723" s="174">
        <v>0</v>
      </c>
      <c r="R723" s="174">
        <f t="shared" si="72"/>
        <v>0</v>
      </c>
      <c r="S723" s="174">
        <v>0</v>
      </c>
      <c r="T723" s="175">
        <f t="shared" si="73"/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76" t="s">
        <v>240</v>
      </c>
      <c r="AT723" s="176" t="s">
        <v>153</v>
      </c>
      <c r="AU723" s="176" t="s">
        <v>158</v>
      </c>
      <c r="AY723" s="18" t="s">
        <v>150</v>
      </c>
      <c r="BE723" s="177">
        <f t="shared" si="74"/>
        <v>0</v>
      </c>
      <c r="BF723" s="177">
        <f t="shared" si="75"/>
        <v>0</v>
      </c>
      <c r="BG723" s="177">
        <f t="shared" si="76"/>
        <v>0</v>
      </c>
      <c r="BH723" s="177">
        <f t="shared" si="77"/>
        <v>0</v>
      </c>
      <c r="BI723" s="177">
        <f t="shared" si="78"/>
        <v>0</v>
      </c>
      <c r="BJ723" s="18" t="s">
        <v>158</v>
      </c>
      <c r="BK723" s="177">
        <f t="shared" si="79"/>
        <v>0</v>
      </c>
      <c r="BL723" s="18" t="s">
        <v>240</v>
      </c>
      <c r="BM723" s="176" t="s">
        <v>1245</v>
      </c>
    </row>
    <row r="724" spans="1:65" s="2" customFormat="1" ht="44.25" customHeight="1">
      <c r="A724" s="34"/>
      <c r="B724" s="163"/>
      <c r="C724" s="164" t="s">
        <v>1246</v>
      </c>
      <c r="D724" s="164" t="s">
        <v>153</v>
      </c>
      <c r="E724" s="165" t="s">
        <v>1247</v>
      </c>
      <c r="F724" s="166" t="s">
        <v>1248</v>
      </c>
      <c r="G724" s="167" t="s">
        <v>156</v>
      </c>
      <c r="H724" s="168">
        <v>1</v>
      </c>
      <c r="I724" s="169"/>
      <c r="J724" s="170">
        <f t="shared" si="70"/>
        <v>0</v>
      </c>
      <c r="K724" s="171"/>
      <c r="L724" s="35"/>
      <c r="M724" s="172" t="s">
        <v>1</v>
      </c>
      <c r="N724" s="173" t="s">
        <v>44</v>
      </c>
      <c r="O724" s="60"/>
      <c r="P724" s="174">
        <f t="shared" si="71"/>
        <v>0</v>
      </c>
      <c r="Q724" s="174">
        <v>0</v>
      </c>
      <c r="R724" s="174">
        <f t="shared" si="72"/>
        <v>0</v>
      </c>
      <c r="S724" s="174">
        <v>0</v>
      </c>
      <c r="T724" s="175">
        <f t="shared" si="73"/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76" t="s">
        <v>240</v>
      </c>
      <c r="AT724" s="176" t="s">
        <v>153</v>
      </c>
      <c r="AU724" s="176" t="s">
        <v>158</v>
      </c>
      <c r="AY724" s="18" t="s">
        <v>150</v>
      </c>
      <c r="BE724" s="177">
        <f t="shared" si="74"/>
        <v>0</v>
      </c>
      <c r="BF724" s="177">
        <f t="shared" si="75"/>
        <v>0</v>
      </c>
      <c r="BG724" s="177">
        <f t="shared" si="76"/>
        <v>0</v>
      </c>
      <c r="BH724" s="177">
        <f t="shared" si="77"/>
        <v>0</v>
      </c>
      <c r="BI724" s="177">
        <f t="shared" si="78"/>
        <v>0</v>
      </c>
      <c r="BJ724" s="18" t="s">
        <v>158</v>
      </c>
      <c r="BK724" s="177">
        <f t="shared" si="79"/>
        <v>0</v>
      </c>
      <c r="BL724" s="18" t="s">
        <v>240</v>
      </c>
      <c r="BM724" s="176" t="s">
        <v>1249</v>
      </c>
    </row>
    <row r="725" spans="1:65" s="2" customFormat="1" ht="44.25" customHeight="1">
      <c r="A725" s="34"/>
      <c r="B725" s="163"/>
      <c r="C725" s="164" t="s">
        <v>1250</v>
      </c>
      <c r="D725" s="164" t="s">
        <v>153</v>
      </c>
      <c r="E725" s="165" t="s">
        <v>1251</v>
      </c>
      <c r="F725" s="166" t="s">
        <v>1252</v>
      </c>
      <c r="G725" s="167" t="s">
        <v>156</v>
      </c>
      <c r="H725" s="168">
        <v>1</v>
      </c>
      <c r="I725" s="169"/>
      <c r="J725" s="170">
        <f t="shared" si="70"/>
        <v>0</v>
      </c>
      <c r="K725" s="171"/>
      <c r="L725" s="35"/>
      <c r="M725" s="172" t="s">
        <v>1</v>
      </c>
      <c r="N725" s="173" t="s">
        <v>44</v>
      </c>
      <c r="O725" s="60"/>
      <c r="P725" s="174">
        <f t="shared" si="71"/>
        <v>0</v>
      </c>
      <c r="Q725" s="174">
        <v>0</v>
      </c>
      <c r="R725" s="174">
        <f t="shared" si="72"/>
        <v>0</v>
      </c>
      <c r="S725" s="174">
        <v>0</v>
      </c>
      <c r="T725" s="175">
        <f t="shared" si="73"/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76" t="s">
        <v>240</v>
      </c>
      <c r="AT725" s="176" t="s">
        <v>153</v>
      </c>
      <c r="AU725" s="176" t="s">
        <v>158</v>
      </c>
      <c r="AY725" s="18" t="s">
        <v>150</v>
      </c>
      <c r="BE725" s="177">
        <f t="shared" si="74"/>
        <v>0</v>
      </c>
      <c r="BF725" s="177">
        <f t="shared" si="75"/>
        <v>0</v>
      </c>
      <c r="BG725" s="177">
        <f t="shared" si="76"/>
        <v>0</v>
      </c>
      <c r="BH725" s="177">
        <f t="shared" si="77"/>
        <v>0</v>
      </c>
      <c r="BI725" s="177">
        <f t="shared" si="78"/>
        <v>0</v>
      </c>
      <c r="BJ725" s="18" t="s">
        <v>158</v>
      </c>
      <c r="BK725" s="177">
        <f t="shared" si="79"/>
        <v>0</v>
      </c>
      <c r="BL725" s="18" t="s">
        <v>240</v>
      </c>
      <c r="BM725" s="176" t="s">
        <v>1253</v>
      </c>
    </row>
    <row r="726" spans="1:65" s="2" customFormat="1" ht="44.25" customHeight="1">
      <c r="A726" s="34"/>
      <c r="B726" s="163"/>
      <c r="C726" s="164" t="s">
        <v>1254</v>
      </c>
      <c r="D726" s="164" t="s">
        <v>153</v>
      </c>
      <c r="E726" s="165" t="s">
        <v>1255</v>
      </c>
      <c r="F726" s="166" t="s">
        <v>1256</v>
      </c>
      <c r="G726" s="167" t="s">
        <v>156</v>
      </c>
      <c r="H726" s="168">
        <v>1</v>
      </c>
      <c r="I726" s="169"/>
      <c r="J726" s="170">
        <f t="shared" si="70"/>
        <v>0</v>
      </c>
      <c r="K726" s="171"/>
      <c r="L726" s="35"/>
      <c r="M726" s="172" t="s">
        <v>1</v>
      </c>
      <c r="N726" s="173" t="s">
        <v>44</v>
      </c>
      <c r="O726" s="60"/>
      <c r="P726" s="174">
        <f t="shared" si="71"/>
        <v>0</v>
      </c>
      <c r="Q726" s="174">
        <v>0</v>
      </c>
      <c r="R726" s="174">
        <f t="shared" si="72"/>
        <v>0</v>
      </c>
      <c r="S726" s="174">
        <v>0</v>
      </c>
      <c r="T726" s="175">
        <f t="shared" si="73"/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176" t="s">
        <v>240</v>
      </c>
      <c r="AT726" s="176" t="s">
        <v>153</v>
      </c>
      <c r="AU726" s="176" t="s">
        <v>158</v>
      </c>
      <c r="AY726" s="18" t="s">
        <v>150</v>
      </c>
      <c r="BE726" s="177">
        <f t="shared" si="74"/>
        <v>0</v>
      </c>
      <c r="BF726" s="177">
        <f t="shared" si="75"/>
        <v>0</v>
      </c>
      <c r="BG726" s="177">
        <f t="shared" si="76"/>
        <v>0</v>
      </c>
      <c r="BH726" s="177">
        <f t="shared" si="77"/>
        <v>0</v>
      </c>
      <c r="BI726" s="177">
        <f t="shared" si="78"/>
        <v>0</v>
      </c>
      <c r="BJ726" s="18" t="s">
        <v>158</v>
      </c>
      <c r="BK726" s="177">
        <f t="shared" si="79"/>
        <v>0</v>
      </c>
      <c r="BL726" s="18" t="s">
        <v>240</v>
      </c>
      <c r="BM726" s="176" t="s">
        <v>1257</v>
      </c>
    </row>
    <row r="727" spans="1:65" s="2" customFormat="1" ht="44.25" customHeight="1">
      <c r="A727" s="34"/>
      <c r="B727" s="163"/>
      <c r="C727" s="164" t="s">
        <v>1258</v>
      </c>
      <c r="D727" s="164" t="s">
        <v>153</v>
      </c>
      <c r="E727" s="165" t="s">
        <v>1259</v>
      </c>
      <c r="F727" s="166" t="s">
        <v>1260</v>
      </c>
      <c r="G727" s="167" t="s">
        <v>156</v>
      </c>
      <c r="H727" s="168">
        <v>1</v>
      </c>
      <c r="I727" s="169"/>
      <c r="J727" s="170">
        <f t="shared" si="70"/>
        <v>0</v>
      </c>
      <c r="K727" s="171"/>
      <c r="L727" s="35"/>
      <c r="M727" s="172" t="s">
        <v>1</v>
      </c>
      <c r="N727" s="173" t="s">
        <v>44</v>
      </c>
      <c r="O727" s="60"/>
      <c r="P727" s="174">
        <f t="shared" si="71"/>
        <v>0</v>
      </c>
      <c r="Q727" s="174">
        <v>0</v>
      </c>
      <c r="R727" s="174">
        <f t="shared" si="72"/>
        <v>0</v>
      </c>
      <c r="S727" s="174">
        <v>0</v>
      </c>
      <c r="T727" s="175">
        <f t="shared" si="73"/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76" t="s">
        <v>240</v>
      </c>
      <c r="AT727" s="176" t="s">
        <v>153</v>
      </c>
      <c r="AU727" s="176" t="s">
        <v>158</v>
      </c>
      <c r="AY727" s="18" t="s">
        <v>150</v>
      </c>
      <c r="BE727" s="177">
        <f t="shared" si="74"/>
        <v>0</v>
      </c>
      <c r="BF727" s="177">
        <f t="shared" si="75"/>
        <v>0</v>
      </c>
      <c r="BG727" s="177">
        <f t="shared" si="76"/>
        <v>0</v>
      </c>
      <c r="BH727" s="177">
        <f t="shared" si="77"/>
        <v>0</v>
      </c>
      <c r="BI727" s="177">
        <f t="shared" si="78"/>
        <v>0</v>
      </c>
      <c r="BJ727" s="18" t="s">
        <v>158</v>
      </c>
      <c r="BK727" s="177">
        <f t="shared" si="79"/>
        <v>0</v>
      </c>
      <c r="BL727" s="18" t="s">
        <v>240</v>
      </c>
      <c r="BM727" s="176" t="s">
        <v>1261</v>
      </c>
    </row>
    <row r="728" spans="1:65" s="2" customFormat="1" ht="44.25" customHeight="1">
      <c r="A728" s="34"/>
      <c r="B728" s="163"/>
      <c r="C728" s="164" t="s">
        <v>1262</v>
      </c>
      <c r="D728" s="164" t="s">
        <v>153</v>
      </c>
      <c r="E728" s="165" t="s">
        <v>1263</v>
      </c>
      <c r="F728" s="166" t="s">
        <v>1264</v>
      </c>
      <c r="G728" s="167" t="s">
        <v>156</v>
      </c>
      <c r="H728" s="168">
        <v>1</v>
      </c>
      <c r="I728" s="169"/>
      <c r="J728" s="170">
        <f t="shared" si="70"/>
        <v>0</v>
      </c>
      <c r="K728" s="171"/>
      <c r="L728" s="35"/>
      <c r="M728" s="172" t="s">
        <v>1</v>
      </c>
      <c r="N728" s="173" t="s">
        <v>44</v>
      </c>
      <c r="O728" s="60"/>
      <c r="P728" s="174">
        <f t="shared" si="71"/>
        <v>0</v>
      </c>
      <c r="Q728" s="174">
        <v>0</v>
      </c>
      <c r="R728" s="174">
        <f t="shared" si="72"/>
        <v>0</v>
      </c>
      <c r="S728" s="174">
        <v>0</v>
      </c>
      <c r="T728" s="175">
        <f t="shared" si="73"/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176" t="s">
        <v>240</v>
      </c>
      <c r="AT728" s="176" t="s">
        <v>153</v>
      </c>
      <c r="AU728" s="176" t="s">
        <v>158</v>
      </c>
      <c r="AY728" s="18" t="s">
        <v>150</v>
      </c>
      <c r="BE728" s="177">
        <f t="shared" si="74"/>
        <v>0</v>
      </c>
      <c r="BF728" s="177">
        <f t="shared" si="75"/>
        <v>0</v>
      </c>
      <c r="BG728" s="177">
        <f t="shared" si="76"/>
        <v>0</v>
      </c>
      <c r="BH728" s="177">
        <f t="shared" si="77"/>
        <v>0</v>
      </c>
      <c r="BI728" s="177">
        <f t="shared" si="78"/>
        <v>0</v>
      </c>
      <c r="BJ728" s="18" t="s">
        <v>158</v>
      </c>
      <c r="BK728" s="177">
        <f t="shared" si="79"/>
        <v>0</v>
      </c>
      <c r="BL728" s="18" t="s">
        <v>240</v>
      </c>
      <c r="BM728" s="176" t="s">
        <v>1265</v>
      </c>
    </row>
    <row r="729" spans="1:65" s="2" customFormat="1" ht="44.25" customHeight="1">
      <c r="A729" s="34"/>
      <c r="B729" s="163"/>
      <c r="C729" s="164" t="s">
        <v>1266</v>
      </c>
      <c r="D729" s="164" t="s">
        <v>153</v>
      </c>
      <c r="E729" s="165" t="s">
        <v>1267</v>
      </c>
      <c r="F729" s="166" t="s">
        <v>1268</v>
      </c>
      <c r="G729" s="167" t="s">
        <v>156</v>
      </c>
      <c r="H729" s="168">
        <v>1</v>
      </c>
      <c r="I729" s="169"/>
      <c r="J729" s="170">
        <f t="shared" si="70"/>
        <v>0</v>
      </c>
      <c r="K729" s="171"/>
      <c r="L729" s="35"/>
      <c r="M729" s="172" t="s">
        <v>1</v>
      </c>
      <c r="N729" s="173" t="s">
        <v>44</v>
      </c>
      <c r="O729" s="60"/>
      <c r="P729" s="174">
        <f t="shared" si="71"/>
        <v>0</v>
      </c>
      <c r="Q729" s="174">
        <v>0</v>
      </c>
      <c r="R729" s="174">
        <f t="shared" si="72"/>
        <v>0</v>
      </c>
      <c r="S729" s="174">
        <v>0</v>
      </c>
      <c r="T729" s="175">
        <f t="shared" si="73"/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76" t="s">
        <v>240</v>
      </c>
      <c r="AT729" s="176" t="s">
        <v>153</v>
      </c>
      <c r="AU729" s="176" t="s">
        <v>158</v>
      </c>
      <c r="AY729" s="18" t="s">
        <v>150</v>
      </c>
      <c r="BE729" s="177">
        <f t="shared" si="74"/>
        <v>0</v>
      </c>
      <c r="BF729" s="177">
        <f t="shared" si="75"/>
        <v>0</v>
      </c>
      <c r="BG729" s="177">
        <f t="shared" si="76"/>
        <v>0</v>
      </c>
      <c r="BH729" s="177">
        <f t="shared" si="77"/>
        <v>0</v>
      </c>
      <c r="BI729" s="177">
        <f t="shared" si="78"/>
        <v>0</v>
      </c>
      <c r="BJ729" s="18" t="s">
        <v>158</v>
      </c>
      <c r="BK729" s="177">
        <f t="shared" si="79"/>
        <v>0</v>
      </c>
      <c r="BL729" s="18" t="s">
        <v>240</v>
      </c>
      <c r="BM729" s="176" t="s">
        <v>1269</v>
      </c>
    </row>
    <row r="730" spans="1:65" s="2" customFormat="1" ht="55.5" customHeight="1">
      <c r="A730" s="34"/>
      <c r="B730" s="163"/>
      <c r="C730" s="164" t="s">
        <v>1270</v>
      </c>
      <c r="D730" s="164" t="s">
        <v>153</v>
      </c>
      <c r="E730" s="165" t="s">
        <v>1271</v>
      </c>
      <c r="F730" s="166" t="s">
        <v>1272</v>
      </c>
      <c r="G730" s="167" t="s">
        <v>156</v>
      </c>
      <c r="H730" s="168">
        <v>1</v>
      </c>
      <c r="I730" s="169"/>
      <c r="J730" s="170">
        <f t="shared" si="70"/>
        <v>0</v>
      </c>
      <c r="K730" s="171"/>
      <c r="L730" s="35"/>
      <c r="M730" s="172" t="s">
        <v>1</v>
      </c>
      <c r="N730" s="173" t="s">
        <v>44</v>
      </c>
      <c r="O730" s="60"/>
      <c r="P730" s="174">
        <f t="shared" si="71"/>
        <v>0</v>
      </c>
      <c r="Q730" s="174">
        <v>0</v>
      </c>
      <c r="R730" s="174">
        <f t="shared" si="72"/>
        <v>0</v>
      </c>
      <c r="S730" s="174">
        <v>0</v>
      </c>
      <c r="T730" s="175">
        <f t="shared" si="73"/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176" t="s">
        <v>240</v>
      </c>
      <c r="AT730" s="176" t="s">
        <v>153</v>
      </c>
      <c r="AU730" s="176" t="s">
        <v>158</v>
      </c>
      <c r="AY730" s="18" t="s">
        <v>150</v>
      </c>
      <c r="BE730" s="177">
        <f t="shared" si="74"/>
        <v>0</v>
      </c>
      <c r="BF730" s="177">
        <f t="shared" si="75"/>
        <v>0</v>
      </c>
      <c r="BG730" s="177">
        <f t="shared" si="76"/>
        <v>0</v>
      </c>
      <c r="BH730" s="177">
        <f t="shared" si="77"/>
        <v>0</v>
      </c>
      <c r="BI730" s="177">
        <f t="shared" si="78"/>
        <v>0</v>
      </c>
      <c r="BJ730" s="18" t="s">
        <v>158</v>
      </c>
      <c r="BK730" s="177">
        <f t="shared" si="79"/>
        <v>0</v>
      </c>
      <c r="BL730" s="18" t="s">
        <v>240</v>
      </c>
      <c r="BM730" s="176" t="s">
        <v>1273</v>
      </c>
    </row>
    <row r="731" spans="1:65" s="2" customFormat="1" ht="55.5" customHeight="1">
      <c r="A731" s="34"/>
      <c r="B731" s="163"/>
      <c r="C731" s="164" t="s">
        <v>1274</v>
      </c>
      <c r="D731" s="164" t="s">
        <v>153</v>
      </c>
      <c r="E731" s="165" t="s">
        <v>1275</v>
      </c>
      <c r="F731" s="166" t="s">
        <v>1276</v>
      </c>
      <c r="G731" s="167" t="s">
        <v>156</v>
      </c>
      <c r="H731" s="168">
        <v>1</v>
      </c>
      <c r="I731" s="169"/>
      <c r="J731" s="170">
        <f t="shared" si="70"/>
        <v>0</v>
      </c>
      <c r="K731" s="171"/>
      <c r="L731" s="35"/>
      <c r="M731" s="172" t="s">
        <v>1</v>
      </c>
      <c r="N731" s="173" t="s">
        <v>44</v>
      </c>
      <c r="O731" s="60"/>
      <c r="P731" s="174">
        <f t="shared" si="71"/>
        <v>0</v>
      </c>
      <c r="Q731" s="174">
        <v>0</v>
      </c>
      <c r="R731" s="174">
        <f t="shared" si="72"/>
        <v>0</v>
      </c>
      <c r="S731" s="174">
        <v>0</v>
      </c>
      <c r="T731" s="175">
        <f t="shared" si="73"/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76" t="s">
        <v>240</v>
      </c>
      <c r="AT731" s="176" t="s">
        <v>153</v>
      </c>
      <c r="AU731" s="176" t="s">
        <v>158</v>
      </c>
      <c r="AY731" s="18" t="s">
        <v>150</v>
      </c>
      <c r="BE731" s="177">
        <f t="shared" si="74"/>
        <v>0</v>
      </c>
      <c r="BF731" s="177">
        <f t="shared" si="75"/>
        <v>0</v>
      </c>
      <c r="BG731" s="177">
        <f t="shared" si="76"/>
        <v>0</v>
      </c>
      <c r="BH731" s="177">
        <f t="shared" si="77"/>
        <v>0</v>
      </c>
      <c r="BI731" s="177">
        <f t="shared" si="78"/>
        <v>0</v>
      </c>
      <c r="BJ731" s="18" t="s">
        <v>158</v>
      </c>
      <c r="BK731" s="177">
        <f t="shared" si="79"/>
        <v>0</v>
      </c>
      <c r="BL731" s="18" t="s">
        <v>240</v>
      </c>
      <c r="BM731" s="176" t="s">
        <v>1277</v>
      </c>
    </row>
    <row r="732" spans="1:65" s="2" customFormat="1" ht="55.5" customHeight="1">
      <c r="A732" s="34"/>
      <c r="B732" s="163"/>
      <c r="C732" s="164" t="s">
        <v>1278</v>
      </c>
      <c r="D732" s="164" t="s">
        <v>153</v>
      </c>
      <c r="E732" s="165" t="s">
        <v>1279</v>
      </c>
      <c r="F732" s="166" t="s">
        <v>1280</v>
      </c>
      <c r="G732" s="167" t="s">
        <v>156</v>
      </c>
      <c r="H732" s="168">
        <v>1</v>
      </c>
      <c r="I732" s="169"/>
      <c r="J732" s="170">
        <f t="shared" si="70"/>
        <v>0</v>
      </c>
      <c r="K732" s="171"/>
      <c r="L732" s="35"/>
      <c r="M732" s="172" t="s">
        <v>1</v>
      </c>
      <c r="N732" s="173" t="s">
        <v>44</v>
      </c>
      <c r="O732" s="60"/>
      <c r="P732" s="174">
        <f t="shared" si="71"/>
        <v>0</v>
      </c>
      <c r="Q732" s="174">
        <v>0</v>
      </c>
      <c r="R732" s="174">
        <f t="shared" si="72"/>
        <v>0</v>
      </c>
      <c r="S732" s="174">
        <v>0</v>
      </c>
      <c r="T732" s="175">
        <f t="shared" si="73"/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76" t="s">
        <v>240</v>
      </c>
      <c r="AT732" s="176" t="s">
        <v>153</v>
      </c>
      <c r="AU732" s="176" t="s">
        <v>158</v>
      </c>
      <c r="AY732" s="18" t="s">
        <v>150</v>
      </c>
      <c r="BE732" s="177">
        <f t="shared" si="74"/>
        <v>0</v>
      </c>
      <c r="BF732" s="177">
        <f t="shared" si="75"/>
        <v>0</v>
      </c>
      <c r="BG732" s="177">
        <f t="shared" si="76"/>
        <v>0</v>
      </c>
      <c r="BH732" s="177">
        <f t="shared" si="77"/>
        <v>0</v>
      </c>
      <c r="BI732" s="177">
        <f t="shared" si="78"/>
        <v>0</v>
      </c>
      <c r="BJ732" s="18" t="s">
        <v>158</v>
      </c>
      <c r="BK732" s="177">
        <f t="shared" si="79"/>
        <v>0</v>
      </c>
      <c r="BL732" s="18" t="s">
        <v>240</v>
      </c>
      <c r="BM732" s="176" t="s">
        <v>1281</v>
      </c>
    </row>
    <row r="733" spans="1:65" s="2" customFormat="1" ht="55.5" customHeight="1">
      <c r="A733" s="34"/>
      <c r="B733" s="163"/>
      <c r="C733" s="164" t="s">
        <v>1282</v>
      </c>
      <c r="D733" s="164" t="s">
        <v>153</v>
      </c>
      <c r="E733" s="165" t="s">
        <v>1283</v>
      </c>
      <c r="F733" s="166" t="s">
        <v>1284</v>
      </c>
      <c r="G733" s="167" t="s">
        <v>156</v>
      </c>
      <c r="H733" s="168">
        <v>1</v>
      </c>
      <c r="I733" s="169"/>
      <c r="J733" s="170">
        <f t="shared" si="70"/>
        <v>0</v>
      </c>
      <c r="K733" s="171"/>
      <c r="L733" s="35"/>
      <c r="M733" s="172" t="s">
        <v>1</v>
      </c>
      <c r="N733" s="173" t="s">
        <v>44</v>
      </c>
      <c r="O733" s="60"/>
      <c r="P733" s="174">
        <f t="shared" si="71"/>
        <v>0</v>
      </c>
      <c r="Q733" s="174">
        <v>0</v>
      </c>
      <c r="R733" s="174">
        <f t="shared" si="72"/>
        <v>0</v>
      </c>
      <c r="S733" s="174">
        <v>0</v>
      </c>
      <c r="T733" s="175">
        <f t="shared" si="73"/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76" t="s">
        <v>240</v>
      </c>
      <c r="AT733" s="176" t="s">
        <v>153</v>
      </c>
      <c r="AU733" s="176" t="s">
        <v>158</v>
      </c>
      <c r="AY733" s="18" t="s">
        <v>150</v>
      </c>
      <c r="BE733" s="177">
        <f t="shared" si="74"/>
        <v>0</v>
      </c>
      <c r="BF733" s="177">
        <f t="shared" si="75"/>
        <v>0</v>
      </c>
      <c r="BG733" s="177">
        <f t="shared" si="76"/>
        <v>0</v>
      </c>
      <c r="BH733" s="177">
        <f t="shared" si="77"/>
        <v>0</v>
      </c>
      <c r="BI733" s="177">
        <f t="shared" si="78"/>
        <v>0</v>
      </c>
      <c r="BJ733" s="18" t="s">
        <v>158</v>
      </c>
      <c r="BK733" s="177">
        <f t="shared" si="79"/>
        <v>0</v>
      </c>
      <c r="BL733" s="18" t="s">
        <v>240</v>
      </c>
      <c r="BM733" s="176" t="s">
        <v>1285</v>
      </c>
    </row>
    <row r="734" spans="1:65" s="2" customFormat="1" ht="55.5" customHeight="1">
      <c r="A734" s="34"/>
      <c r="B734" s="163"/>
      <c r="C734" s="164" t="s">
        <v>1286</v>
      </c>
      <c r="D734" s="164" t="s">
        <v>153</v>
      </c>
      <c r="E734" s="165" t="s">
        <v>1287</v>
      </c>
      <c r="F734" s="166" t="s">
        <v>1288</v>
      </c>
      <c r="G734" s="167" t="s">
        <v>156</v>
      </c>
      <c r="H734" s="168">
        <v>1</v>
      </c>
      <c r="I734" s="169"/>
      <c r="J734" s="170">
        <f t="shared" si="70"/>
        <v>0</v>
      </c>
      <c r="K734" s="171"/>
      <c r="L734" s="35"/>
      <c r="M734" s="172" t="s">
        <v>1</v>
      </c>
      <c r="N734" s="173" t="s">
        <v>44</v>
      </c>
      <c r="O734" s="60"/>
      <c r="P734" s="174">
        <f t="shared" si="71"/>
        <v>0</v>
      </c>
      <c r="Q734" s="174">
        <v>0</v>
      </c>
      <c r="R734" s="174">
        <f t="shared" si="72"/>
        <v>0</v>
      </c>
      <c r="S734" s="174">
        <v>0</v>
      </c>
      <c r="T734" s="175">
        <f t="shared" si="73"/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76" t="s">
        <v>240</v>
      </c>
      <c r="AT734" s="176" t="s">
        <v>153</v>
      </c>
      <c r="AU734" s="176" t="s">
        <v>158</v>
      </c>
      <c r="AY734" s="18" t="s">
        <v>150</v>
      </c>
      <c r="BE734" s="177">
        <f t="shared" si="74"/>
        <v>0</v>
      </c>
      <c r="BF734" s="177">
        <f t="shared" si="75"/>
        <v>0</v>
      </c>
      <c r="BG734" s="177">
        <f t="shared" si="76"/>
        <v>0</v>
      </c>
      <c r="BH734" s="177">
        <f t="shared" si="77"/>
        <v>0</v>
      </c>
      <c r="BI734" s="177">
        <f t="shared" si="78"/>
        <v>0</v>
      </c>
      <c r="BJ734" s="18" t="s">
        <v>158</v>
      </c>
      <c r="BK734" s="177">
        <f t="shared" si="79"/>
        <v>0</v>
      </c>
      <c r="BL734" s="18" t="s">
        <v>240</v>
      </c>
      <c r="BM734" s="176" t="s">
        <v>1289</v>
      </c>
    </row>
    <row r="735" spans="1:65" s="2" customFormat="1" ht="55.5" customHeight="1">
      <c r="A735" s="34"/>
      <c r="B735" s="163"/>
      <c r="C735" s="164" t="s">
        <v>1290</v>
      </c>
      <c r="D735" s="164" t="s">
        <v>153</v>
      </c>
      <c r="E735" s="165" t="s">
        <v>1291</v>
      </c>
      <c r="F735" s="166" t="s">
        <v>1292</v>
      </c>
      <c r="G735" s="167" t="s">
        <v>156</v>
      </c>
      <c r="H735" s="168">
        <v>1</v>
      </c>
      <c r="I735" s="169"/>
      <c r="J735" s="170">
        <f t="shared" si="70"/>
        <v>0</v>
      </c>
      <c r="K735" s="171"/>
      <c r="L735" s="35"/>
      <c r="M735" s="172" t="s">
        <v>1</v>
      </c>
      <c r="N735" s="173" t="s">
        <v>44</v>
      </c>
      <c r="O735" s="60"/>
      <c r="P735" s="174">
        <f t="shared" si="71"/>
        <v>0</v>
      </c>
      <c r="Q735" s="174">
        <v>0</v>
      </c>
      <c r="R735" s="174">
        <f t="shared" si="72"/>
        <v>0</v>
      </c>
      <c r="S735" s="174">
        <v>0</v>
      </c>
      <c r="T735" s="175">
        <f t="shared" si="73"/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76" t="s">
        <v>240</v>
      </c>
      <c r="AT735" s="176" t="s">
        <v>153</v>
      </c>
      <c r="AU735" s="176" t="s">
        <v>158</v>
      </c>
      <c r="AY735" s="18" t="s">
        <v>150</v>
      </c>
      <c r="BE735" s="177">
        <f t="shared" si="74"/>
        <v>0</v>
      </c>
      <c r="BF735" s="177">
        <f t="shared" si="75"/>
        <v>0</v>
      </c>
      <c r="BG735" s="177">
        <f t="shared" si="76"/>
        <v>0</v>
      </c>
      <c r="BH735" s="177">
        <f t="shared" si="77"/>
        <v>0</v>
      </c>
      <c r="BI735" s="177">
        <f t="shared" si="78"/>
        <v>0</v>
      </c>
      <c r="BJ735" s="18" t="s">
        <v>158</v>
      </c>
      <c r="BK735" s="177">
        <f t="shared" si="79"/>
        <v>0</v>
      </c>
      <c r="BL735" s="18" t="s">
        <v>240</v>
      </c>
      <c r="BM735" s="176" t="s">
        <v>1293</v>
      </c>
    </row>
    <row r="736" spans="1:65" s="2" customFormat="1" ht="33" customHeight="1">
      <c r="A736" s="34"/>
      <c r="B736" s="163"/>
      <c r="C736" s="164" t="s">
        <v>1294</v>
      </c>
      <c r="D736" s="164" t="s">
        <v>153</v>
      </c>
      <c r="E736" s="165" t="s">
        <v>1295</v>
      </c>
      <c r="F736" s="166" t="s">
        <v>1296</v>
      </c>
      <c r="G736" s="167" t="s">
        <v>156</v>
      </c>
      <c r="H736" s="168">
        <v>1</v>
      </c>
      <c r="I736" s="169"/>
      <c r="J736" s="170">
        <f t="shared" si="70"/>
        <v>0</v>
      </c>
      <c r="K736" s="171"/>
      <c r="L736" s="35"/>
      <c r="M736" s="172" t="s">
        <v>1</v>
      </c>
      <c r="N736" s="173" t="s">
        <v>44</v>
      </c>
      <c r="O736" s="60"/>
      <c r="P736" s="174">
        <f t="shared" si="71"/>
        <v>0</v>
      </c>
      <c r="Q736" s="174">
        <v>0</v>
      </c>
      <c r="R736" s="174">
        <f t="shared" si="72"/>
        <v>0</v>
      </c>
      <c r="S736" s="174">
        <v>0</v>
      </c>
      <c r="T736" s="175">
        <f t="shared" si="73"/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76" t="s">
        <v>240</v>
      </c>
      <c r="AT736" s="176" t="s">
        <v>153</v>
      </c>
      <c r="AU736" s="176" t="s">
        <v>158</v>
      </c>
      <c r="AY736" s="18" t="s">
        <v>150</v>
      </c>
      <c r="BE736" s="177">
        <f t="shared" si="74"/>
        <v>0</v>
      </c>
      <c r="BF736" s="177">
        <f t="shared" si="75"/>
        <v>0</v>
      </c>
      <c r="BG736" s="177">
        <f t="shared" si="76"/>
        <v>0</v>
      </c>
      <c r="BH736" s="177">
        <f t="shared" si="77"/>
        <v>0</v>
      </c>
      <c r="BI736" s="177">
        <f t="shared" si="78"/>
        <v>0</v>
      </c>
      <c r="BJ736" s="18" t="s">
        <v>158</v>
      </c>
      <c r="BK736" s="177">
        <f t="shared" si="79"/>
        <v>0</v>
      </c>
      <c r="BL736" s="18" t="s">
        <v>240</v>
      </c>
      <c r="BM736" s="176" t="s">
        <v>1297</v>
      </c>
    </row>
    <row r="737" spans="1:65" s="2" customFormat="1" ht="16.5" customHeight="1">
      <c r="A737" s="34"/>
      <c r="B737" s="163"/>
      <c r="C737" s="164" t="s">
        <v>1298</v>
      </c>
      <c r="D737" s="164" t="s">
        <v>153</v>
      </c>
      <c r="E737" s="165" t="s">
        <v>1299</v>
      </c>
      <c r="F737" s="166" t="s">
        <v>1300</v>
      </c>
      <c r="G737" s="167" t="s">
        <v>156</v>
      </c>
      <c r="H737" s="168">
        <v>1</v>
      </c>
      <c r="I737" s="169"/>
      <c r="J737" s="170">
        <f t="shared" si="70"/>
        <v>0</v>
      </c>
      <c r="K737" s="171"/>
      <c r="L737" s="35"/>
      <c r="M737" s="172" t="s">
        <v>1</v>
      </c>
      <c r="N737" s="173" t="s">
        <v>44</v>
      </c>
      <c r="O737" s="60"/>
      <c r="P737" s="174">
        <f t="shared" si="71"/>
        <v>0</v>
      </c>
      <c r="Q737" s="174">
        <v>0</v>
      </c>
      <c r="R737" s="174">
        <f t="shared" si="72"/>
        <v>0</v>
      </c>
      <c r="S737" s="174">
        <v>0.1104</v>
      </c>
      <c r="T737" s="175">
        <f t="shared" si="73"/>
        <v>0.1104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76" t="s">
        <v>240</v>
      </c>
      <c r="AT737" s="176" t="s">
        <v>153</v>
      </c>
      <c r="AU737" s="176" t="s">
        <v>158</v>
      </c>
      <c r="AY737" s="18" t="s">
        <v>150</v>
      </c>
      <c r="BE737" s="177">
        <f t="shared" si="74"/>
        <v>0</v>
      </c>
      <c r="BF737" s="177">
        <f t="shared" si="75"/>
        <v>0</v>
      </c>
      <c r="BG737" s="177">
        <f t="shared" si="76"/>
        <v>0</v>
      </c>
      <c r="BH737" s="177">
        <f t="shared" si="77"/>
        <v>0</v>
      </c>
      <c r="BI737" s="177">
        <f t="shared" si="78"/>
        <v>0</v>
      </c>
      <c r="BJ737" s="18" t="s">
        <v>158</v>
      </c>
      <c r="BK737" s="177">
        <f t="shared" si="79"/>
        <v>0</v>
      </c>
      <c r="BL737" s="18" t="s">
        <v>240</v>
      </c>
      <c r="BM737" s="176" t="s">
        <v>1301</v>
      </c>
    </row>
    <row r="738" spans="1:65" s="2" customFormat="1" ht="21.75" customHeight="1">
      <c r="A738" s="34"/>
      <c r="B738" s="163"/>
      <c r="C738" s="164" t="s">
        <v>1302</v>
      </c>
      <c r="D738" s="164" t="s">
        <v>153</v>
      </c>
      <c r="E738" s="165" t="s">
        <v>1303</v>
      </c>
      <c r="F738" s="166" t="s">
        <v>1304</v>
      </c>
      <c r="G738" s="167" t="s">
        <v>719</v>
      </c>
      <c r="H738" s="221"/>
      <c r="I738" s="169"/>
      <c r="J738" s="170">
        <f t="shared" si="70"/>
        <v>0</v>
      </c>
      <c r="K738" s="171"/>
      <c r="L738" s="35"/>
      <c r="M738" s="172" t="s">
        <v>1</v>
      </c>
      <c r="N738" s="173" t="s">
        <v>44</v>
      </c>
      <c r="O738" s="60"/>
      <c r="P738" s="174">
        <f t="shared" si="71"/>
        <v>0</v>
      </c>
      <c r="Q738" s="174">
        <v>0</v>
      </c>
      <c r="R738" s="174">
        <f t="shared" si="72"/>
        <v>0</v>
      </c>
      <c r="S738" s="174">
        <v>0</v>
      </c>
      <c r="T738" s="175">
        <f t="shared" si="73"/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76" t="s">
        <v>240</v>
      </c>
      <c r="AT738" s="176" t="s">
        <v>153</v>
      </c>
      <c r="AU738" s="176" t="s">
        <v>158</v>
      </c>
      <c r="AY738" s="18" t="s">
        <v>150</v>
      </c>
      <c r="BE738" s="177">
        <f t="shared" si="74"/>
        <v>0</v>
      </c>
      <c r="BF738" s="177">
        <f t="shared" si="75"/>
        <v>0</v>
      </c>
      <c r="BG738" s="177">
        <f t="shared" si="76"/>
        <v>0</v>
      </c>
      <c r="BH738" s="177">
        <f t="shared" si="77"/>
        <v>0</v>
      </c>
      <c r="BI738" s="177">
        <f t="shared" si="78"/>
        <v>0</v>
      </c>
      <c r="BJ738" s="18" t="s">
        <v>158</v>
      </c>
      <c r="BK738" s="177">
        <f t="shared" si="79"/>
        <v>0</v>
      </c>
      <c r="BL738" s="18" t="s">
        <v>240</v>
      </c>
      <c r="BM738" s="176" t="s">
        <v>1305</v>
      </c>
    </row>
    <row r="739" spans="1:65" s="12" customFormat="1" ht="22.9" customHeight="1">
      <c r="B739" s="150"/>
      <c r="D739" s="151" t="s">
        <v>77</v>
      </c>
      <c r="E739" s="161" t="s">
        <v>1306</v>
      </c>
      <c r="F739" s="161" t="s">
        <v>1307</v>
      </c>
      <c r="I739" s="153"/>
      <c r="J739" s="162">
        <f>BK739</f>
        <v>0</v>
      </c>
      <c r="L739" s="150"/>
      <c r="M739" s="155"/>
      <c r="N739" s="156"/>
      <c r="O739" s="156"/>
      <c r="P739" s="157">
        <f>SUM(P740:P746)</f>
        <v>0</v>
      </c>
      <c r="Q739" s="156"/>
      <c r="R739" s="157">
        <f>SUM(R740:R746)</f>
        <v>0</v>
      </c>
      <c r="S739" s="156"/>
      <c r="T739" s="158">
        <f>SUM(T740:T746)</f>
        <v>1.5820000000000001E-2</v>
      </c>
      <c r="AR739" s="151" t="s">
        <v>158</v>
      </c>
      <c r="AT739" s="159" t="s">
        <v>77</v>
      </c>
      <c r="AU739" s="159" t="s">
        <v>86</v>
      </c>
      <c r="AY739" s="151" t="s">
        <v>150</v>
      </c>
      <c r="BK739" s="160">
        <f>SUM(BK740:BK746)</f>
        <v>0</v>
      </c>
    </row>
    <row r="740" spans="1:65" s="2" customFormat="1" ht="16.5" customHeight="1">
      <c r="A740" s="34"/>
      <c r="B740" s="163"/>
      <c r="C740" s="164" t="s">
        <v>1308</v>
      </c>
      <c r="D740" s="164" t="s">
        <v>153</v>
      </c>
      <c r="E740" s="165" t="s">
        <v>1309</v>
      </c>
      <c r="F740" s="166" t="s">
        <v>1310</v>
      </c>
      <c r="G740" s="167" t="s">
        <v>196</v>
      </c>
      <c r="H740" s="168">
        <v>0.79100000000000004</v>
      </c>
      <c r="I740" s="169"/>
      <c r="J740" s="170">
        <f>ROUND(I740*H740,2)</f>
        <v>0</v>
      </c>
      <c r="K740" s="171"/>
      <c r="L740" s="35"/>
      <c r="M740" s="172" t="s">
        <v>1</v>
      </c>
      <c r="N740" s="173" t="s">
        <v>44</v>
      </c>
      <c r="O740" s="60"/>
      <c r="P740" s="174">
        <f>O740*H740</f>
        <v>0</v>
      </c>
      <c r="Q740" s="174">
        <v>0</v>
      </c>
      <c r="R740" s="174">
        <f>Q740*H740</f>
        <v>0</v>
      </c>
      <c r="S740" s="174">
        <v>0.02</v>
      </c>
      <c r="T740" s="175">
        <f>S740*H740</f>
        <v>1.5820000000000001E-2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76" t="s">
        <v>240</v>
      </c>
      <c r="AT740" s="176" t="s">
        <v>153</v>
      </c>
      <c r="AU740" s="176" t="s">
        <v>158</v>
      </c>
      <c r="AY740" s="18" t="s">
        <v>150</v>
      </c>
      <c r="BE740" s="177">
        <f>IF(N740="základní",J740,0)</f>
        <v>0</v>
      </c>
      <c r="BF740" s="177">
        <f>IF(N740="snížená",J740,0)</f>
        <v>0</v>
      </c>
      <c r="BG740" s="177">
        <f>IF(N740="zákl. přenesená",J740,0)</f>
        <v>0</v>
      </c>
      <c r="BH740" s="177">
        <f>IF(N740="sníž. přenesená",J740,0)</f>
        <v>0</v>
      </c>
      <c r="BI740" s="177">
        <f>IF(N740="nulová",J740,0)</f>
        <v>0</v>
      </c>
      <c r="BJ740" s="18" t="s">
        <v>158</v>
      </c>
      <c r="BK740" s="177">
        <f>ROUND(I740*H740,2)</f>
        <v>0</v>
      </c>
      <c r="BL740" s="18" t="s">
        <v>240</v>
      </c>
      <c r="BM740" s="176" t="s">
        <v>1311</v>
      </c>
    </row>
    <row r="741" spans="1:65" s="13" customFormat="1">
      <c r="B741" s="178"/>
      <c r="D741" s="179" t="s">
        <v>160</v>
      </c>
      <c r="E741" s="180" t="s">
        <v>1</v>
      </c>
      <c r="F741" s="181" t="s">
        <v>1312</v>
      </c>
      <c r="H741" s="182">
        <v>0.79100000000000004</v>
      </c>
      <c r="I741" s="183"/>
      <c r="L741" s="178"/>
      <c r="M741" s="184"/>
      <c r="N741" s="185"/>
      <c r="O741" s="185"/>
      <c r="P741" s="185"/>
      <c r="Q741" s="185"/>
      <c r="R741" s="185"/>
      <c r="S741" s="185"/>
      <c r="T741" s="186"/>
      <c r="AT741" s="180" t="s">
        <v>160</v>
      </c>
      <c r="AU741" s="180" t="s">
        <v>158</v>
      </c>
      <c r="AV741" s="13" t="s">
        <v>158</v>
      </c>
      <c r="AW741" s="13" t="s">
        <v>35</v>
      </c>
      <c r="AX741" s="13" t="s">
        <v>86</v>
      </c>
      <c r="AY741" s="180" t="s">
        <v>150</v>
      </c>
    </row>
    <row r="742" spans="1:65" s="2" customFormat="1" ht="33" customHeight="1">
      <c r="A742" s="34"/>
      <c r="B742" s="163"/>
      <c r="C742" s="164" t="s">
        <v>1313</v>
      </c>
      <c r="D742" s="164" t="s">
        <v>153</v>
      </c>
      <c r="E742" s="165" t="s">
        <v>1314</v>
      </c>
      <c r="F742" s="166" t="s">
        <v>1315</v>
      </c>
      <c r="G742" s="167" t="s">
        <v>156</v>
      </c>
      <c r="H742" s="168">
        <v>1</v>
      </c>
      <c r="I742" s="169"/>
      <c r="J742" s="170">
        <f>ROUND(I742*H742,2)</f>
        <v>0</v>
      </c>
      <c r="K742" s="171"/>
      <c r="L742" s="35"/>
      <c r="M742" s="172" t="s">
        <v>1</v>
      </c>
      <c r="N742" s="173" t="s">
        <v>44</v>
      </c>
      <c r="O742" s="60"/>
      <c r="P742" s="174">
        <f>O742*H742</f>
        <v>0</v>
      </c>
      <c r="Q742" s="174">
        <v>0</v>
      </c>
      <c r="R742" s="174">
        <f>Q742*H742</f>
        <v>0</v>
      </c>
      <c r="S742" s="174">
        <v>0</v>
      </c>
      <c r="T742" s="175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76" t="s">
        <v>240</v>
      </c>
      <c r="AT742" s="176" t="s">
        <v>153</v>
      </c>
      <c r="AU742" s="176" t="s">
        <v>158</v>
      </c>
      <c r="AY742" s="18" t="s">
        <v>150</v>
      </c>
      <c r="BE742" s="177">
        <f>IF(N742="základní",J742,0)</f>
        <v>0</v>
      </c>
      <c r="BF742" s="177">
        <f>IF(N742="snížená",J742,0)</f>
        <v>0</v>
      </c>
      <c r="BG742" s="177">
        <f>IF(N742="zákl. přenesená",J742,0)</f>
        <v>0</v>
      </c>
      <c r="BH742" s="177">
        <f>IF(N742="sníž. přenesená",J742,0)</f>
        <v>0</v>
      </c>
      <c r="BI742" s="177">
        <f>IF(N742="nulová",J742,0)</f>
        <v>0</v>
      </c>
      <c r="BJ742" s="18" t="s">
        <v>158</v>
      </c>
      <c r="BK742" s="177">
        <f>ROUND(I742*H742,2)</f>
        <v>0</v>
      </c>
      <c r="BL742" s="18" t="s">
        <v>240</v>
      </c>
      <c r="BM742" s="176" t="s">
        <v>1316</v>
      </c>
    </row>
    <row r="743" spans="1:65" s="2" customFormat="1" ht="44.25" customHeight="1">
      <c r="A743" s="34"/>
      <c r="B743" s="163"/>
      <c r="C743" s="164" t="s">
        <v>1317</v>
      </c>
      <c r="D743" s="164" t="s">
        <v>153</v>
      </c>
      <c r="E743" s="165" t="s">
        <v>1318</v>
      </c>
      <c r="F743" s="166" t="s">
        <v>1319</v>
      </c>
      <c r="G743" s="167" t="s">
        <v>156</v>
      </c>
      <c r="H743" s="168">
        <v>1</v>
      </c>
      <c r="I743" s="169"/>
      <c r="J743" s="170">
        <f>ROUND(I743*H743,2)</f>
        <v>0</v>
      </c>
      <c r="K743" s="171"/>
      <c r="L743" s="35"/>
      <c r="M743" s="172" t="s">
        <v>1</v>
      </c>
      <c r="N743" s="173" t="s">
        <v>44</v>
      </c>
      <c r="O743" s="60"/>
      <c r="P743" s="174">
        <f>O743*H743</f>
        <v>0</v>
      </c>
      <c r="Q743" s="174">
        <v>0</v>
      </c>
      <c r="R743" s="174">
        <f>Q743*H743</f>
        <v>0</v>
      </c>
      <c r="S743" s="174">
        <v>0</v>
      </c>
      <c r="T743" s="175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76" t="s">
        <v>240</v>
      </c>
      <c r="AT743" s="176" t="s">
        <v>153</v>
      </c>
      <c r="AU743" s="176" t="s">
        <v>158</v>
      </c>
      <c r="AY743" s="18" t="s">
        <v>150</v>
      </c>
      <c r="BE743" s="177">
        <f>IF(N743="základní",J743,0)</f>
        <v>0</v>
      </c>
      <c r="BF743" s="177">
        <f>IF(N743="snížená",J743,0)</f>
        <v>0</v>
      </c>
      <c r="BG743" s="177">
        <f>IF(N743="zákl. přenesená",J743,0)</f>
        <v>0</v>
      </c>
      <c r="BH743" s="177">
        <f>IF(N743="sníž. přenesená",J743,0)</f>
        <v>0</v>
      </c>
      <c r="BI743" s="177">
        <f>IF(N743="nulová",J743,0)</f>
        <v>0</v>
      </c>
      <c r="BJ743" s="18" t="s">
        <v>158</v>
      </c>
      <c r="BK743" s="177">
        <f>ROUND(I743*H743,2)</f>
        <v>0</v>
      </c>
      <c r="BL743" s="18" t="s">
        <v>240</v>
      </c>
      <c r="BM743" s="176" t="s">
        <v>1320</v>
      </c>
    </row>
    <row r="744" spans="1:65" s="2" customFormat="1" ht="33" customHeight="1">
      <c r="A744" s="34"/>
      <c r="B744" s="163"/>
      <c r="C744" s="164" t="s">
        <v>1321</v>
      </c>
      <c r="D744" s="164" t="s">
        <v>153</v>
      </c>
      <c r="E744" s="165" t="s">
        <v>1322</v>
      </c>
      <c r="F744" s="166" t="s">
        <v>1323</v>
      </c>
      <c r="G744" s="167" t="s">
        <v>156</v>
      </c>
      <c r="H744" s="168">
        <v>1</v>
      </c>
      <c r="I744" s="169"/>
      <c r="J744" s="170">
        <f>ROUND(I744*H744,2)</f>
        <v>0</v>
      </c>
      <c r="K744" s="171"/>
      <c r="L744" s="35"/>
      <c r="M744" s="172" t="s">
        <v>1</v>
      </c>
      <c r="N744" s="173" t="s">
        <v>44</v>
      </c>
      <c r="O744" s="60"/>
      <c r="P744" s="174">
        <f>O744*H744</f>
        <v>0</v>
      </c>
      <c r="Q744" s="174">
        <v>0</v>
      </c>
      <c r="R744" s="174">
        <f>Q744*H744</f>
        <v>0</v>
      </c>
      <c r="S744" s="174">
        <v>0</v>
      </c>
      <c r="T744" s="175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76" t="s">
        <v>240</v>
      </c>
      <c r="AT744" s="176" t="s">
        <v>153</v>
      </c>
      <c r="AU744" s="176" t="s">
        <v>158</v>
      </c>
      <c r="AY744" s="18" t="s">
        <v>150</v>
      </c>
      <c r="BE744" s="177">
        <f>IF(N744="základní",J744,0)</f>
        <v>0</v>
      </c>
      <c r="BF744" s="177">
        <f>IF(N744="snížená",J744,0)</f>
        <v>0</v>
      </c>
      <c r="BG744" s="177">
        <f>IF(N744="zákl. přenesená",J744,0)</f>
        <v>0</v>
      </c>
      <c r="BH744" s="177">
        <f>IF(N744="sníž. přenesená",J744,0)</f>
        <v>0</v>
      </c>
      <c r="BI744" s="177">
        <f>IF(N744="nulová",J744,0)</f>
        <v>0</v>
      </c>
      <c r="BJ744" s="18" t="s">
        <v>158</v>
      </c>
      <c r="BK744" s="177">
        <f>ROUND(I744*H744,2)</f>
        <v>0</v>
      </c>
      <c r="BL744" s="18" t="s">
        <v>240</v>
      </c>
      <c r="BM744" s="176" t="s">
        <v>1324</v>
      </c>
    </row>
    <row r="745" spans="1:65" s="2" customFormat="1" ht="33" customHeight="1">
      <c r="A745" s="34"/>
      <c r="B745" s="163"/>
      <c r="C745" s="164" t="s">
        <v>1325</v>
      </c>
      <c r="D745" s="164" t="s">
        <v>153</v>
      </c>
      <c r="E745" s="165" t="s">
        <v>1326</v>
      </c>
      <c r="F745" s="166" t="s">
        <v>1327</v>
      </c>
      <c r="G745" s="167" t="s">
        <v>156</v>
      </c>
      <c r="H745" s="168">
        <v>1</v>
      </c>
      <c r="I745" s="169"/>
      <c r="J745" s="170">
        <f>ROUND(I745*H745,2)</f>
        <v>0</v>
      </c>
      <c r="K745" s="171"/>
      <c r="L745" s="35"/>
      <c r="M745" s="172" t="s">
        <v>1</v>
      </c>
      <c r="N745" s="173" t="s">
        <v>44</v>
      </c>
      <c r="O745" s="60"/>
      <c r="P745" s="174">
        <f>O745*H745</f>
        <v>0</v>
      </c>
      <c r="Q745" s="174">
        <v>0</v>
      </c>
      <c r="R745" s="174">
        <f>Q745*H745</f>
        <v>0</v>
      </c>
      <c r="S745" s="174">
        <v>0</v>
      </c>
      <c r="T745" s="175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76" t="s">
        <v>240</v>
      </c>
      <c r="AT745" s="176" t="s">
        <v>153</v>
      </c>
      <c r="AU745" s="176" t="s">
        <v>158</v>
      </c>
      <c r="AY745" s="18" t="s">
        <v>150</v>
      </c>
      <c r="BE745" s="177">
        <f>IF(N745="základní",J745,0)</f>
        <v>0</v>
      </c>
      <c r="BF745" s="177">
        <f>IF(N745="snížená",J745,0)</f>
        <v>0</v>
      </c>
      <c r="BG745" s="177">
        <f>IF(N745="zákl. přenesená",J745,0)</f>
        <v>0</v>
      </c>
      <c r="BH745" s="177">
        <f>IF(N745="sníž. přenesená",J745,0)</f>
        <v>0</v>
      </c>
      <c r="BI745" s="177">
        <f>IF(N745="nulová",J745,0)</f>
        <v>0</v>
      </c>
      <c r="BJ745" s="18" t="s">
        <v>158</v>
      </c>
      <c r="BK745" s="177">
        <f>ROUND(I745*H745,2)</f>
        <v>0</v>
      </c>
      <c r="BL745" s="18" t="s">
        <v>240</v>
      </c>
      <c r="BM745" s="176" t="s">
        <v>1328</v>
      </c>
    </row>
    <row r="746" spans="1:65" s="2" customFormat="1" ht="21.75" customHeight="1">
      <c r="A746" s="34"/>
      <c r="B746" s="163"/>
      <c r="C746" s="164" t="s">
        <v>1329</v>
      </c>
      <c r="D746" s="164" t="s">
        <v>153</v>
      </c>
      <c r="E746" s="165" t="s">
        <v>1330</v>
      </c>
      <c r="F746" s="166" t="s">
        <v>1331</v>
      </c>
      <c r="G746" s="167" t="s">
        <v>719</v>
      </c>
      <c r="H746" s="221"/>
      <c r="I746" s="169"/>
      <c r="J746" s="170">
        <f>ROUND(I746*H746,2)</f>
        <v>0</v>
      </c>
      <c r="K746" s="171"/>
      <c r="L746" s="35"/>
      <c r="M746" s="172" t="s">
        <v>1</v>
      </c>
      <c r="N746" s="173" t="s">
        <v>44</v>
      </c>
      <c r="O746" s="60"/>
      <c r="P746" s="174">
        <f>O746*H746</f>
        <v>0</v>
      </c>
      <c r="Q746" s="174">
        <v>0</v>
      </c>
      <c r="R746" s="174">
        <f>Q746*H746</f>
        <v>0</v>
      </c>
      <c r="S746" s="174">
        <v>0</v>
      </c>
      <c r="T746" s="175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176" t="s">
        <v>240</v>
      </c>
      <c r="AT746" s="176" t="s">
        <v>153</v>
      </c>
      <c r="AU746" s="176" t="s">
        <v>158</v>
      </c>
      <c r="AY746" s="18" t="s">
        <v>150</v>
      </c>
      <c r="BE746" s="177">
        <f>IF(N746="základní",J746,0)</f>
        <v>0</v>
      </c>
      <c r="BF746" s="177">
        <f>IF(N746="snížená",J746,0)</f>
        <v>0</v>
      </c>
      <c r="BG746" s="177">
        <f>IF(N746="zákl. přenesená",J746,0)</f>
        <v>0</v>
      </c>
      <c r="BH746" s="177">
        <f>IF(N746="sníž. přenesená",J746,0)</f>
        <v>0</v>
      </c>
      <c r="BI746" s="177">
        <f>IF(N746="nulová",J746,0)</f>
        <v>0</v>
      </c>
      <c r="BJ746" s="18" t="s">
        <v>158</v>
      </c>
      <c r="BK746" s="177">
        <f>ROUND(I746*H746,2)</f>
        <v>0</v>
      </c>
      <c r="BL746" s="18" t="s">
        <v>240</v>
      </c>
      <c r="BM746" s="176" t="s">
        <v>1332</v>
      </c>
    </row>
    <row r="747" spans="1:65" s="12" customFormat="1" ht="22.9" customHeight="1">
      <c r="B747" s="150"/>
      <c r="D747" s="151" t="s">
        <v>77</v>
      </c>
      <c r="E747" s="161" t="s">
        <v>1333</v>
      </c>
      <c r="F747" s="161" t="s">
        <v>1334</v>
      </c>
      <c r="I747" s="153"/>
      <c r="J747" s="162">
        <f>BK747</f>
        <v>0</v>
      </c>
      <c r="L747" s="150"/>
      <c r="M747" s="155"/>
      <c r="N747" s="156"/>
      <c r="O747" s="156"/>
      <c r="P747" s="157">
        <f>SUM(P748:P813)</f>
        <v>0</v>
      </c>
      <c r="Q747" s="156"/>
      <c r="R747" s="157">
        <f>SUM(R748:R813)</f>
        <v>0.92197651999999997</v>
      </c>
      <c r="S747" s="156"/>
      <c r="T747" s="158">
        <f>SUM(T748:T813)</f>
        <v>0</v>
      </c>
      <c r="AR747" s="151" t="s">
        <v>158</v>
      </c>
      <c r="AT747" s="159" t="s">
        <v>77</v>
      </c>
      <c r="AU747" s="159" t="s">
        <v>86</v>
      </c>
      <c r="AY747" s="151" t="s">
        <v>150</v>
      </c>
      <c r="BK747" s="160">
        <f>SUM(BK748:BK813)</f>
        <v>0</v>
      </c>
    </row>
    <row r="748" spans="1:65" s="2" customFormat="1" ht="21.75" customHeight="1">
      <c r="A748" s="34"/>
      <c r="B748" s="163"/>
      <c r="C748" s="164" t="s">
        <v>1335</v>
      </c>
      <c r="D748" s="164" t="s">
        <v>153</v>
      </c>
      <c r="E748" s="165" t="s">
        <v>1336</v>
      </c>
      <c r="F748" s="166" t="s">
        <v>1337</v>
      </c>
      <c r="G748" s="167" t="s">
        <v>202</v>
      </c>
      <c r="H748" s="168">
        <v>30.466999999999999</v>
      </c>
      <c r="I748" s="169"/>
      <c r="J748" s="170">
        <f>ROUND(I748*H748,2)</f>
        <v>0</v>
      </c>
      <c r="K748" s="171"/>
      <c r="L748" s="35"/>
      <c r="M748" s="172" t="s">
        <v>1</v>
      </c>
      <c r="N748" s="173" t="s">
        <v>44</v>
      </c>
      <c r="O748" s="60"/>
      <c r="P748" s="174">
        <f>O748*H748</f>
        <v>0</v>
      </c>
      <c r="Q748" s="174">
        <v>6.2E-4</v>
      </c>
      <c r="R748" s="174">
        <f>Q748*H748</f>
        <v>1.888954E-2</v>
      </c>
      <c r="S748" s="174">
        <v>0</v>
      </c>
      <c r="T748" s="175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176" t="s">
        <v>240</v>
      </c>
      <c r="AT748" s="176" t="s">
        <v>153</v>
      </c>
      <c r="AU748" s="176" t="s">
        <v>158</v>
      </c>
      <c r="AY748" s="18" t="s">
        <v>150</v>
      </c>
      <c r="BE748" s="177">
        <f>IF(N748="základní",J748,0)</f>
        <v>0</v>
      </c>
      <c r="BF748" s="177">
        <f>IF(N748="snížená",J748,0)</f>
        <v>0</v>
      </c>
      <c r="BG748" s="177">
        <f>IF(N748="zákl. přenesená",J748,0)</f>
        <v>0</v>
      </c>
      <c r="BH748" s="177">
        <f>IF(N748="sníž. přenesená",J748,0)</f>
        <v>0</v>
      </c>
      <c r="BI748" s="177">
        <f>IF(N748="nulová",J748,0)</f>
        <v>0</v>
      </c>
      <c r="BJ748" s="18" t="s">
        <v>158</v>
      </c>
      <c r="BK748" s="177">
        <f>ROUND(I748*H748,2)</f>
        <v>0</v>
      </c>
      <c r="BL748" s="18" t="s">
        <v>240</v>
      </c>
      <c r="BM748" s="176" t="s">
        <v>1338</v>
      </c>
    </row>
    <row r="749" spans="1:65" s="13" customFormat="1">
      <c r="B749" s="178"/>
      <c r="D749" s="179" t="s">
        <v>160</v>
      </c>
      <c r="E749" s="180" t="s">
        <v>1</v>
      </c>
      <c r="F749" s="181" t="s">
        <v>379</v>
      </c>
      <c r="H749" s="182">
        <v>22.79</v>
      </c>
      <c r="I749" s="183"/>
      <c r="L749" s="178"/>
      <c r="M749" s="184"/>
      <c r="N749" s="185"/>
      <c r="O749" s="185"/>
      <c r="P749" s="185"/>
      <c r="Q749" s="185"/>
      <c r="R749" s="185"/>
      <c r="S749" s="185"/>
      <c r="T749" s="186"/>
      <c r="AT749" s="180" t="s">
        <v>160</v>
      </c>
      <c r="AU749" s="180" t="s">
        <v>158</v>
      </c>
      <c r="AV749" s="13" t="s">
        <v>158</v>
      </c>
      <c r="AW749" s="13" t="s">
        <v>35</v>
      </c>
      <c r="AX749" s="13" t="s">
        <v>78</v>
      </c>
      <c r="AY749" s="180" t="s">
        <v>150</v>
      </c>
    </row>
    <row r="750" spans="1:65" s="13" customFormat="1" ht="22.5">
      <c r="B750" s="178"/>
      <c r="D750" s="179" t="s">
        <v>160</v>
      </c>
      <c r="E750" s="180" t="s">
        <v>1</v>
      </c>
      <c r="F750" s="181" t="s">
        <v>380</v>
      </c>
      <c r="H750" s="182">
        <v>-7.4729999999999999</v>
      </c>
      <c r="I750" s="183"/>
      <c r="L750" s="178"/>
      <c r="M750" s="184"/>
      <c r="N750" s="185"/>
      <c r="O750" s="185"/>
      <c r="P750" s="185"/>
      <c r="Q750" s="185"/>
      <c r="R750" s="185"/>
      <c r="S750" s="185"/>
      <c r="T750" s="186"/>
      <c r="AT750" s="180" t="s">
        <v>160</v>
      </c>
      <c r="AU750" s="180" t="s">
        <v>158</v>
      </c>
      <c r="AV750" s="13" t="s">
        <v>158</v>
      </c>
      <c r="AW750" s="13" t="s">
        <v>35</v>
      </c>
      <c r="AX750" s="13" t="s">
        <v>78</v>
      </c>
      <c r="AY750" s="180" t="s">
        <v>150</v>
      </c>
    </row>
    <row r="751" spans="1:65" s="16" customFormat="1">
      <c r="B751" s="202"/>
      <c r="D751" s="179" t="s">
        <v>160</v>
      </c>
      <c r="E751" s="203" t="s">
        <v>1</v>
      </c>
      <c r="F751" s="204" t="s">
        <v>287</v>
      </c>
      <c r="H751" s="205">
        <v>15.317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160</v>
      </c>
      <c r="AU751" s="203" t="s">
        <v>158</v>
      </c>
      <c r="AV751" s="16" t="s">
        <v>151</v>
      </c>
      <c r="AW751" s="16" t="s">
        <v>35</v>
      </c>
      <c r="AX751" s="16" t="s">
        <v>78</v>
      </c>
      <c r="AY751" s="203" t="s">
        <v>150</v>
      </c>
    </row>
    <row r="752" spans="1:65" s="13" customFormat="1">
      <c r="B752" s="178"/>
      <c r="D752" s="179" t="s">
        <v>160</v>
      </c>
      <c r="E752" s="180" t="s">
        <v>1</v>
      </c>
      <c r="F752" s="181" t="s">
        <v>381</v>
      </c>
      <c r="H752" s="182">
        <v>6.3970000000000002</v>
      </c>
      <c r="I752" s="183"/>
      <c r="L752" s="178"/>
      <c r="M752" s="184"/>
      <c r="N752" s="185"/>
      <c r="O752" s="185"/>
      <c r="P752" s="185"/>
      <c r="Q752" s="185"/>
      <c r="R752" s="185"/>
      <c r="S752" s="185"/>
      <c r="T752" s="186"/>
      <c r="AT752" s="180" t="s">
        <v>160</v>
      </c>
      <c r="AU752" s="180" t="s">
        <v>158</v>
      </c>
      <c r="AV752" s="13" t="s">
        <v>158</v>
      </c>
      <c r="AW752" s="13" t="s">
        <v>35</v>
      </c>
      <c r="AX752" s="13" t="s">
        <v>78</v>
      </c>
      <c r="AY752" s="180" t="s">
        <v>150</v>
      </c>
    </row>
    <row r="753" spans="1:65" s="13" customFormat="1">
      <c r="B753" s="178"/>
      <c r="D753" s="179" t="s">
        <v>160</v>
      </c>
      <c r="E753" s="180" t="s">
        <v>1</v>
      </c>
      <c r="F753" s="181" t="s">
        <v>382</v>
      </c>
      <c r="H753" s="182">
        <v>6.0549999999999997</v>
      </c>
      <c r="I753" s="183"/>
      <c r="L753" s="178"/>
      <c r="M753" s="184"/>
      <c r="N753" s="185"/>
      <c r="O753" s="185"/>
      <c r="P753" s="185"/>
      <c r="Q753" s="185"/>
      <c r="R753" s="185"/>
      <c r="S753" s="185"/>
      <c r="T753" s="186"/>
      <c r="AT753" s="180" t="s">
        <v>160</v>
      </c>
      <c r="AU753" s="180" t="s">
        <v>158</v>
      </c>
      <c r="AV753" s="13" t="s">
        <v>158</v>
      </c>
      <c r="AW753" s="13" t="s">
        <v>35</v>
      </c>
      <c r="AX753" s="13" t="s">
        <v>78</v>
      </c>
      <c r="AY753" s="180" t="s">
        <v>150</v>
      </c>
    </row>
    <row r="754" spans="1:65" s="13" customFormat="1">
      <c r="B754" s="178"/>
      <c r="D754" s="179" t="s">
        <v>160</v>
      </c>
      <c r="E754" s="180" t="s">
        <v>1</v>
      </c>
      <c r="F754" s="181" t="s">
        <v>383</v>
      </c>
      <c r="H754" s="182">
        <v>2.698</v>
      </c>
      <c r="I754" s="183"/>
      <c r="L754" s="178"/>
      <c r="M754" s="184"/>
      <c r="N754" s="185"/>
      <c r="O754" s="185"/>
      <c r="P754" s="185"/>
      <c r="Q754" s="185"/>
      <c r="R754" s="185"/>
      <c r="S754" s="185"/>
      <c r="T754" s="186"/>
      <c r="AT754" s="180" t="s">
        <v>160</v>
      </c>
      <c r="AU754" s="180" t="s">
        <v>158</v>
      </c>
      <c r="AV754" s="13" t="s">
        <v>158</v>
      </c>
      <c r="AW754" s="13" t="s">
        <v>35</v>
      </c>
      <c r="AX754" s="13" t="s">
        <v>78</v>
      </c>
      <c r="AY754" s="180" t="s">
        <v>150</v>
      </c>
    </row>
    <row r="755" spans="1:65" s="16" customFormat="1">
      <c r="B755" s="202"/>
      <c r="D755" s="179" t="s">
        <v>160</v>
      </c>
      <c r="E755" s="203" t="s">
        <v>1</v>
      </c>
      <c r="F755" s="204" t="s">
        <v>287</v>
      </c>
      <c r="H755" s="205">
        <v>15.15</v>
      </c>
      <c r="I755" s="206"/>
      <c r="L755" s="202"/>
      <c r="M755" s="207"/>
      <c r="N755" s="208"/>
      <c r="O755" s="208"/>
      <c r="P755" s="208"/>
      <c r="Q755" s="208"/>
      <c r="R755" s="208"/>
      <c r="S755" s="208"/>
      <c r="T755" s="209"/>
      <c r="AT755" s="203" t="s">
        <v>160</v>
      </c>
      <c r="AU755" s="203" t="s">
        <v>158</v>
      </c>
      <c r="AV755" s="16" t="s">
        <v>151</v>
      </c>
      <c r="AW755" s="16" t="s">
        <v>35</v>
      </c>
      <c r="AX755" s="16" t="s">
        <v>78</v>
      </c>
      <c r="AY755" s="203" t="s">
        <v>150</v>
      </c>
    </row>
    <row r="756" spans="1:65" s="14" customFormat="1">
      <c r="B756" s="187"/>
      <c r="D756" s="179" t="s">
        <v>160</v>
      </c>
      <c r="E756" s="188" t="s">
        <v>1</v>
      </c>
      <c r="F756" s="189" t="s">
        <v>174</v>
      </c>
      <c r="H756" s="190">
        <v>30.466999999999999</v>
      </c>
      <c r="I756" s="191"/>
      <c r="L756" s="187"/>
      <c r="M756" s="192"/>
      <c r="N756" s="193"/>
      <c r="O756" s="193"/>
      <c r="P756" s="193"/>
      <c r="Q756" s="193"/>
      <c r="R756" s="193"/>
      <c r="S756" s="193"/>
      <c r="T756" s="194"/>
      <c r="AT756" s="188" t="s">
        <v>160</v>
      </c>
      <c r="AU756" s="188" t="s">
        <v>158</v>
      </c>
      <c r="AV756" s="14" t="s">
        <v>157</v>
      </c>
      <c r="AW756" s="14" t="s">
        <v>35</v>
      </c>
      <c r="AX756" s="14" t="s">
        <v>86</v>
      </c>
      <c r="AY756" s="188" t="s">
        <v>150</v>
      </c>
    </row>
    <row r="757" spans="1:65" s="2" customFormat="1" ht="21.75" customHeight="1">
      <c r="A757" s="34"/>
      <c r="B757" s="163"/>
      <c r="C757" s="210" t="s">
        <v>1339</v>
      </c>
      <c r="D757" s="210" t="s">
        <v>385</v>
      </c>
      <c r="E757" s="211" t="s">
        <v>1340</v>
      </c>
      <c r="F757" s="212" t="s">
        <v>1341</v>
      </c>
      <c r="G757" s="213" t="s">
        <v>196</v>
      </c>
      <c r="H757" s="214">
        <v>1.667</v>
      </c>
      <c r="I757" s="215"/>
      <c r="J757" s="216">
        <f>ROUND(I757*H757,2)</f>
        <v>0</v>
      </c>
      <c r="K757" s="217"/>
      <c r="L757" s="218"/>
      <c r="M757" s="219" t="s">
        <v>1</v>
      </c>
      <c r="N757" s="220" t="s">
        <v>44</v>
      </c>
      <c r="O757" s="60"/>
      <c r="P757" s="174">
        <f>O757*H757</f>
        <v>0</v>
      </c>
      <c r="Q757" s="174">
        <v>1.4200000000000001E-2</v>
      </c>
      <c r="R757" s="174">
        <f>Q757*H757</f>
        <v>2.3671400000000002E-2</v>
      </c>
      <c r="S757" s="174">
        <v>0</v>
      </c>
      <c r="T757" s="175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176" t="s">
        <v>390</v>
      </c>
      <c r="AT757" s="176" t="s">
        <v>385</v>
      </c>
      <c r="AU757" s="176" t="s">
        <v>158</v>
      </c>
      <c r="AY757" s="18" t="s">
        <v>150</v>
      </c>
      <c r="BE757" s="177">
        <f>IF(N757="základní",J757,0)</f>
        <v>0</v>
      </c>
      <c r="BF757" s="177">
        <f>IF(N757="snížená",J757,0)</f>
        <v>0</v>
      </c>
      <c r="BG757" s="177">
        <f>IF(N757="zákl. přenesená",J757,0)</f>
        <v>0</v>
      </c>
      <c r="BH757" s="177">
        <f>IF(N757="sníž. přenesená",J757,0)</f>
        <v>0</v>
      </c>
      <c r="BI757" s="177">
        <f>IF(N757="nulová",J757,0)</f>
        <v>0</v>
      </c>
      <c r="BJ757" s="18" t="s">
        <v>158</v>
      </c>
      <c r="BK757" s="177">
        <f>ROUND(I757*H757,2)</f>
        <v>0</v>
      </c>
      <c r="BL757" s="18" t="s">
        <v>240</v>
      </c>
      <c r="BM757" s="176" t="s">
        <v>1342</v>
      </c>
    </row>
    <row r="758" spans="1:65" s="13" customFormat="1">
      <c r="B758" s="178"/>
      <c r="D758" s="179" t="s">
        <v>160</v>
      </c>
      <c r="E758" s="180" t="s">
        <v>1</v>
      </c>
      <c r="F758" s="181" t="s">
        <v>1343</v>
      </c>
      <c r="H758" s="182">
        <v>1.5149999999999999</v>
      </c>
      <c r="I758" s="183"/>
      <c r="L758" s="178"/>
      <c r="M758" s="184"/>
      <c r="N758" s="185"/>
      <c r="O758" s="185"/>
      <c r="P758" s="185"/>
      <c r="Q758" s="185"/>
      <c r="R758" s="185"/>
      <c r="S758" s="185"/>
      <c r="T758" s="186"/>
      <c r="AT758" s="180" t="s">
        <v>160</v>
      </c>
      <c r="AU758" s="180" t="s">
        <v>158</v>
      </c>
      <c r="AV758" s="13" t="s">
        <v>158</v>
      </c>
      <c r="AW758" s="13" t="s">
        <v>35</v>
      </c>
      <c r="AX758" s="13" t="s">
        <v>86</v>
      </c>
      <c r="AY758" s="180" t="s">
        <v>150</v>
      </c>
    </row>
    <row r="759" spans="1:65" s="13" customFormat="1">
      <c r="B759" s="178"/>
      <c r="D759" s="179" t="s">
        <v>160</v>
      </c>
      <c r="F759" s="181" t="s">
        <v>1344</v>
      </c>
      <c r="H759" s="182">
        <v>1.667</v>
      </c>
      <c r="I759" s="183"/>
      <c r="L759" s="178"/>
      <c r="M759" s="184"/>
      <c r="N759" s="185"/>
      <c r="O759" s="185"/>
      <c r="P759" s="185"/>
      <c r="Q759" s="185"/>
      <c r="R759" s="185"/>
      <c r="S759" s="185"/>
      <c r="T759" s="186"/>
      <c r="AT759" s="180" t="s">
        <v>160</v>
      </c>
      <c r="AU759" s="180" t="s">
        <v>158</v>
      </c>
      <c r="AV759" s="13" t="s">
        <v>158</v>
      </c>
      <c r="AW759" s="13" t="s">
        <v>3</v>
      </c>
      <c r="AX759" s="13" t="s">
        <v>86</v>
      </c>
      <c r="AY759" s="180" t="s">
        <v>150</v>
      </c>
    </row>
    <row r="760" spans="1:65" s="2" customFormat="1" ht="21.75" customHeight="1">
      <c r="A760" s="34"/>
      <c r="B760" s="163"/>
      <c r="C760" s="210" t="s">
        <v>1345</v>
      </c>
      <c r="D760" s="210" t="s">
        <v>385</v>
      </c>
      <c r="E760" s="211" t="s">
        <v>1346</v>
      </c>
      <c r="F760" s="212" t="s">
        <v>1347</v>
      </c>
      <c r="G760" s="213" t="s">
        <v>196</v>
      </c>
      <c r="H760" s="214">
        <v>1.6850000000000001</v>
      </c>
      <c r="I760" s="215"/>
      <c r="J760" s="216">
        <f>ROUND(I760*H760,2)</f>
        <v>0</v>
      </c>
      <c r="K760" s="217"/>
      <c r="L760" s="218"/>
      <c r="M760" s="219" t="s">
        <v>1</v>
      </c>
      <c r="N760" s="220" t="s">
        <v>44</v>
      </c>
      <c r="O760" s="60"/>
      <c r="P760" s="174">
        <f>O760*H760</f>
        <v>0</v>
      </c>
      <c r="Q760" s="174">
        <v>1.4200000000000001E-2</v>
      </c>
      <c r="R760" s="174">
        <f>Q760*H760</f>
        <v>2.3927000000000004E-2</v>
      </c>
      <c r="S760" s="174">
        <v>0</v>
      </c>
      <c r="T760" s="175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76" t="s">
        <v>390</v>
      </c>
      <c r="AT760" s="176" t="s">
        <v>385</v>
      </c>
      <c r="AU760" s="176" t="s">
        <v>158</v>
      </c>
      <c r="AY760" s="18" t="s">
        <v>150</v>
      </c>
      <c r="BE760" s="177">
        <f>IF(N760="základní",J760,0)</f>
        <v>0</v>
      </c>
      <c r="BF760" s="177">
        <f>IF(N760="snížená",J760,0)</f>
        <v>0</v>
      </c>
      <c r="BG760" s="177">
        <f>IF(N760="zákl. přenesená",J760,0)</f>
        <v>0</v>
      </c>
      <c r="BH760" s="177">
        <f>IF(N760="sníž. přenesená",J760,0)</f>
        <v>0</v>
      </c>
      <c r="BI760" s="177">
        <f>IF(N760="nulová",J760,0)</f>
        <v>0</v>
      </c>
      <c r="BJ760" s="18" t="s">
        <v>158</v>
      </c>
      <c r="BK760" s="177">
        <f>ROUND(I760*H760,2)</f>
        <v>0</v>
      </c>
      <c r="BL760" s="18" t="s">
        <v>240</v>
      </c>
      <c r="BM760" s="176" t="s">
        <v>1348</v>
      </c>
    </row>
    <row r="761" spans="1:65" s="13" customFormat="1">
      <c r="B761" s="178"/>
      <c r="D761" s="179" t="s">
        <v>160</v>
      </c>
      <c r="E761" s="180" t="s">
        <v>1</v>
      </c>
      <c r="F761" s="181" t="s">
        <v>1349</v>
      </c>
      <c r="H761" s="182">
        <v>1.532</v>
      </c>
      <c r="I761" s="183"/>
      <c r="L761" s="178"/>
      <c r="M761" s="184"/>
      <c r="N761" s="185"/>
      <c r="O761" s="185"/>
      <c r="P761" s="185"/>
      <c r="Q761" s="185"/>
      <c r="R761" s="185"/>
      <c r="S761" s="185"/>
      <c r="T761" s="186"/>
      <c r="AT761" s="180" t="s">
        <v>160</v>
      </c>
      <c r="AU761" s="180" t="s">
        <v>158</v>
      </c>
      <c r="AV761" s="13" t="s">
        <v>158</v>
      </c>
      <c r="AW761" s="13" t="s">
        <v>35</v>
      </c>
      <c r="AX761" s="13" t="s">
        <v>86</v>
      </c>
      <c r="AY761" s="180" t="s">
        <v>150</v>
      </c>
    </row>
    <row r="762" spans="1:65" s="13" customFormat="1">
      <c r="B762" s="178"/>
      <c r="D762" s="179" t="s">
        <v>160</v>
      </c>
      <c r="F762" s="181" t="s">
        <v>1350</v>
      </c>
      <c r="H762" s="182">
        <v>1.6850000000000001</v>
      </c>
      <c r="I762" s="183"/>
      <c r="L762" s="178"/>
      <c r="M762" s="184"/>
      <c r="N762" s="185"/>
      <c r="O762" s="185"/>
      <c r="P762" s="185"/>
      <c r="Q762" s="185"/>
      <c r="R762" s="185"/>
      <c r="S762" s="185"/>
      <c r="T762" s="186"/>
      <c r="AT762" s="180" t="s">
        <v>160</v>
      </c>
      <c r="AU762" s="180" t="s">
        <v>158</v>
      </c>
      <c r="AV762" s="13" t="s">
        <v>158</v>
      </c>
      <c r="AW762" s="13" t="s">
        <v>3</v>
      </c>
      <c r="AX762" s="13" t="s">
        <v>86</v>
      </c>
      <c r="AY762" s="180" t="s">
        <v>150</v>
      </c>
    </row>
    <row r="763" spans="1:65" s="2" customFormat="1" ht="21.75" customHeight="1">
      <c r="A763" s="34"/>
      <c r="B763" s="163"/>
      <c r="C763" s="164" t="s">
        <v>1351</v>
      </c>
      <c r="D763" s="164" t="s">
        <v>153</v>
      </c>
      <c r="E763" s="165" t="s">
        <v>1352</v>
      </c>
      <c r="F763" s="166" t="s">
        <v>1353</v>
      </c>
      <c r="G763" s="167" t="s">
        <v>196</v>
      </c>
      <c r="H763" s="168">
        <v>13.58</v>
      </c>
      <c r="I763" s="169"/>
      <c r="J763" s="170">
        <f>ROUND(I763*H763,2)</f>
        <v>0</v>
      </c>
      <c r="K763" s="171"/>
      <c r="L763" s="35"/>
      <c r="M763" s="172" t="s">
        <v>1</v>
      </c>
      <c r="N763" s="173" t="s">
        <v>44</v>
      </c>
      <c r="O763" s="60"/>
      <c r="P763" s="174">
        <f>O763*H763</f>
        <v>0</v>
      </c>
      <c r="Q763" s="174">
        <v>3.6700000000000001E-3</v>
      </c>
      <c r="R763" s="174">
        <f>Q763*H763</f>
        <v>4.9838600000000004E-2</v>
      </c>
      <c r="S763" s="174">
        <v>0</v>
      </c>
      <c r="T763" s="175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76" t="s">
        <v>240</v>
      </c>
      <c r="AT763" s="176" t="s">
        <v>153</v>
      </c>
      <c r="AU763" s="176" t="s">
        <v>158</v>
      </c>
      <c r="AY763" s="18" t="s">
        <v>150</v>
      </c>
      <c r="BE763" s="177">
        <f>IF(N763="základní",J763,0)</f>
        <v>0</v>
      </c>
      <c r="BF763" s="177">
        <f>IF(N763="snížená",J763,0)</f>
        <v>0</v>
      </c>
      <c r="BG763" s="177">
        <f>IF(N763="zákl. přenesená",J763,0)</f>
        <v>0</v>
      </c>
      <c r="BH763" s="177">
        <f>IF(N763="sníž. přenesená",J763,0)</f>
        <v>0</v>
      </c>
      <c r="BI763" s="177">
        <f>IF(N763="nulová",J763,0)</f>
        <v>0</v>
      </c>
      <c r="BJ763" s="18" t="s">
        <v>158</v>
      </c>
      <c r="BK763" s="177">
        <f>ROUND(I763*H763,2)</f>
        <v>0</v>
      </c>
      <c r="BL763" s="18" t="s">
        <v>240</v>
      </c>
      <c r="BM763" s="176" t="s">
        <v>1354</v>
      </c>
    </row>
    <row r="764" spans="1:65" s="13" customFormat="1">
      <c r="B764" s="178"/>
      <c r="D764" s="179" t="s">
        <v>160</v>
      </c>
      <c r="E764" s="180" t="s">
        <v>1</v>
      </c>
      <c r="F764" s="181" t="s">
        <v>1355</v>
      </c>
      <c r="H764" s="182">
        <v>13.58</v>
      </c>
      <c r="I764" s="183"/>
      <c r="L764" s="178"/>
      <c r="M764" s="184"/>
      <c r="N764" s="185"/>
      <c r="O764" s="185"/>
      <c r="P764" s="185"/>
      <c r="Q764" s="185"/>
      <c r="R764" s="185"/>
      <c r="S764" s="185"/>
      <c r="T764" s="186"/>
      <c r="AT764" s="180" t="s">
        <v>160</v>
      </c>
      <c r="AU764" s="180" t="s">
        <v>158</v>
      </c>
      <c r="AV764" s="13" t="s">
        <v>158</v>
      </c>
      <c r="AW764" s="13" t="s">
        <v>35</v>
      </c>
      <c r="AX764" s="13" t="s">
        <v>86</v>
      </c>
      <c r="AY764" s="180" t="s">
        <v>150</v>
      </c>
    </row>
    <row r="765" spans="1:65" s="2" customFormat="1" ht="33" customHeight="1">
      <c r="A765" s="34"/>
      <c r="B765" s="163"/>
      <c r="C765" s="210" t="s">
        <v>1356</v>
      </c>
      <c r="D765" s="210" t="s">
        <v>385</v>
      </c>
      <c r="E765" s="211" t="s">
        <v>1357</v>
      </c>
      <c r="F765" s="212" t="s">
        <v>1358</v>
      </c>
      <c r="G765" s="213" t="s">
        <v>196</v>
      </c>
      <c r="H765" s="214">
        <v>14.938000000000001</v>
      </c>
      <c r="I765" s="215"/>
      <c r="J765" s="216">
        <f>ROUND(I765*H765,2)</f>
        <v>0</v>
      </c>
      <c r="K765" s="217"/>
      <c r="L765" s="218"/>
      <c r="M765" s="219" t="s">
        <v>1</v>
      </c>
      <c r="N765" s="220" t="s">
        <v>44</v>
      </c>
      <c r="O765" s="60"/>
      <c r="P765" s="174">
        <f>O765*H765</f>
        <v>0</v>
      </c>
      <c r="Q765" s="174">
        <v>1.9E-2</v>
      </c>
      <c r="R765" s="174">
        <f>Q765*H765</f>
        <v>0.28382200000000002</v>
      </c>
      <c r="S765" s="174">
        <v>0</v>
      </c>
      <c r="T765" s="175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176" t="s">
        <v>390</v>
      </c>
      <c r="AT765" s="176" t="s">
        <v>385</v>
      </c>
      <c r="AU765" s="176" t="s">
        <v>158</v>
      </c>
      <c r="AY765" s="18" t="s">
        <v>150</v>
      </c>
      <c r="BE765" s="177">
        <f>IF(N765="základní",J765,0)</f>
        <v>0</v>
      </c>
      <c r="BF765" s="177">
        <f>IF(N765="snížená",J765,0)</f>
        <v>0</v>
      </c>
      <c r="BG765" s="177">
        <f>IF(N765="zákl. přenesená",J765,0)</f>
        <v>0</v>
      </c>
      <c r="BH765" s="177">
        <f>IF(N765="sníž. přenesená",J765,0)</f>
        <v>0</v>
      </c>
      <c r="BI765" s="177">
        <f>IF(N765="nulová",J765,0)</f>
        <v>0</v>
      </c>
      <c r="BJ765" s="18" t="s">
        <v>158</v>
      </c>
      <c r="BK765" s="177">
        <f>ROUND(I765*H765,2)</f>
        <v>0</v>
      </c>
      <c r="BL765" s="18" t="s">
        <v>240</v>
      </c>
      <c r="BM765" s="176" t="s">
        <v>1359</v>
      </c>
    </row>
    <row r="766" spans="1:65" s="13" customFormat="1">
      <c r="B766" s="178"/>
      <c r="D766" s="179" t="s">
        <v>160</v>
      </c>
      <c r="F766" s="181" t="s">
        <v>1360</v>
      </c>
      <c r="H766" s="182">
        <v>14.938000000000001</v>
      </c>
      <c r="I766" s="183"/>
      <c r="L766" s="178"/>
      <c r="M766" s="184"/>
      <c r="N766" s="185"/>
      <c r="O766" s="185"/>
      <c r="P766" s="185"/>
      <c r="Q766" s="185"/>
      <c r="R766" s="185"/>
      <c r="S766" s="185"/>
      <c r="T766" s="186"/>
      <c r="AT766" s="180" t="s">
        <v>160</v>
      </c>
      <c r="AU766" s="180" t="s">
        <v>158</v>
      </c>
      <c r="AV766" s="13" t="s">
        <v>158</v>
      </c>
      <c r="AW766" s="13" t="s">
        <v>3</v>
      </c>
      <c r="AX766" s="13" t="s">
        <v>86</v>
      </c>
      <c r="AY766" s="180" t="s">
        <v>150</v>
      </c>
    </row>
    <row r="767" spans="1:65" s="2" customFormat="1" ht="21.75" customHeight="1">
      <c r="A767" s="34"/>
      <c r="B767" s="163"/>
      <c r="C767" s="164" t="s">
        <v>1361</v>
      </c>
      <c r="D767" s="164" t="s">
        <v>153</v>
      </c>
      <c r="E767" s="165" t="s">
        <v>1362</v>
      </c>
      <c r="F767" s="166" t="s">
        <v>1363</v>
      </c>
      <c r="G767" s="167" t="s">
        <v>196</v>
      </c>
      <c r="H767" s="168">
        <v>28.76</v>
      </c>
      <c r="I767" s="169"/>
      <c r="J767" s="170">
        <f>ROUND(I767*H767,2)</f>
        <v>0</v>
      </c>
      <c r="K767" s="171"/>
      <c r="L767" s="35"/>
      <c r="M767" s="172" t="s">
        <v>1</v>
      </c>
      <c r="N767" s="173" t="s">
        <v>44</v>
      </c>
      <c r="O767" s="60"/>
      <c r="P767" s="174">
        <f>O767*H767</f>
        <v>0</v>
      </c>
      <c r="Q767" s="174">
        <v>3.5000000000000001E-3</v>
      </c>
      <c r="R767" s="174">
        <f>Q767*H767</f>
        <v>0.10066000000000001</v>
      </c>
      <c r="S767" s="174">
        <v>0</v>
      </c>
      <c r="T767" s="175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176" t="s">
        <v>240</v>
      </c>
      <c r="AT767" s="176" t="s">
        <v>153</v>
      </c>
      <c r="AU767" s="176" t="s">
        <v>158</v>
      </c>
      <c r="AY767" s="18" t="s">
        <v>150</v>
      </c>
      <c r="BE767" s="177">
        <f>IF(N767="základní",J767,0)</f>
        <v>0</v>
      </c>
      <c r="BF767" s="177">
        <f>IF(N767="snížená",J767,0)</f>
        <v>0</v>
      </c>
      <c r="BG767" s="177">
        <f>IF(N767="zákl. přenesená",J767,0)</f>
        <v>0</v>
      </c>
      <c r="BH767" s="177">
        <f>IF(N767="sníž. přenesená",J767,0)</f>
        <v>0</v>
      </c>
      <c r="BI767" s="177">
        <f>IF(N767="nulová",J767,0)</f>
        <v>0</v>
      </c>
      <c r="BJ767" s="18" t="s">
        <v>158</v>
      </c>
      <c r="BK767" s="177">
        <f>ROUND(I767*H767,2)</f>
        <v>0</v>
      </c>
      <c r="BL767" s="18" t="s">
        <v>240</v>
      </c>
      <c r="BM767" s="176" t="s">
        <v>1364</v>
      </c>
    </row>
    <row r="768" spans="1:65" s="13" customFormat="1">
      <c r="B768" s="178"/>
      <c r="D768" s="179" t="s">
        <v>160</v>
      </c>
      <c r="E768" s="180" t="s">
        <v>1</v>
      </c>
      <c r="F768" s="181" t="s">
        <v>1365</v>
      </c>
      <c r="H768" s="182">
        <v>1.43</v>
      </c>
      <c r="I768" s="183"/>
      <c r="L768" s="178"/>
      <c r="M768" s="184"/>
      <c r="N768" s="185"/>
      <c r="O768" s="185"/>
      <c r="P768" s="185"/>
      <c r="Q768" s="185"/>
      <c r="R768" s="185"/>
      <c r="S768" s="185"/>
      <c r="T768" s="186"/>
      <c r="AT768" s="180" t="s">
        <v>160</v>
      </c>
      <c r="AU768" s="180" t="s">
        <v>158</v>
      </c>
      <c r="AV768" s="13" t="s">
        <v>158</v>
      </c>
      <c r="AW768" s="13" t="s">
        <v>35</v>
      </c>
      <c r="AX768" s="13" t="s">
        <v>78</v>
      </c>
      <c r="AY768" s="180" t="s">
        <v>150</v>
      </c>
    </row>
    <row r="769" spans="1:65" s="13" customFormat="1">
      <c r="B769" s="178"/>
      <c r="D769" s="179" t="s">
        <v>160</v>
      </c>
      <c r="E769" s="180" t="s">
        <v>1</v>
      </c>
      <c r="F769" s="181" t="s">
        <v>729</v>
      </c>
      <c r="H769" s="182">
        <v>27.33</v>
      </c>
      <c r="I769" s="183"/>
      <c r="L769" s="178"/>
      <c r="M769" s="184"/>
      <c r="N769" s="185"/>
      <c r="O769" s="185"/>
      <c r="P769" s="185"/>
      <c r="Q769" s="185"/>
      <c r="R769" s="185"/>
      <c r="S769" s="185"/>
      <c r="T769" s="186"/>
      <c r="AT769" s="180" t="s">
        <v>160</v>
      </c>
      <c r="AU769" s="180" t="s">
        <v>158</v>
      </c>
      <c r="AV769" s="13" t="s">
        <v>158</v>
      </c>
      <c r="AW769" s="13" t="s">
        <v>35</v>
      </c>
      <c r="AX769" s="13" t="s">
        <v>78</v>
      </c>
      <c r="AY769" s="180" t="s">
        <v>150</v>
      </c>
    </row>
    <row r="770" spans="1:65" s="14" customFormat="1">
      <c r="B770" s="187"/>
      <c r="D770" s="179" t="s">
        <v>160</v>
      </c>
      <c r="E770" s="188" t="s">
        <v>1</v>
      </c>
      <c r="F770" s="189" t="s">
        <v>174</v>
      </c>
      <c r="H770" s="190">
        <v>28.759999999999998</v>
      </c>
      <c r="I770" s="191"/>
      <c r="L770" s="187"/>
      <c r="M770" s="192"/>
      <c r="N770" s="193"/>
      <c r="O770" s="193"/>
      <c r="P770" s="193"/>
      <c r="Q770" s="193"/>
      <c r="R770" s="193"/>
      <c r="S770" s="193"/>
      <c r="T770" s="194"/>
      <c r="AT770" s="188" t="s">
        <v>160</v>
      </c>
      <c r="AU770" s="188" t="s">
        <v>158</v>
      </c>
      <c r="AV770" s="14" t="s">
        <v>157</v>
      </c>
      <c r="AW770" s="14" t="s">
        <v>35</v>
      </c>
      <c r="AX770" s="14" t="s">
        <v>86</v>
      </c>
      <c r="AY770" s="188" t="s">
        <v>150</v>
      </c>
    </row>
    <row r="771" spans="1:65" s="2" customFormat="1" ht="21.75" customHeight="1">
      <c r="A771" s="34"/>
      <c r="B771" s="163"/>
      <c r="C771" s="210" t="s">
        <v>1366</v>
      </c>
      <c r="D771" s="210" t="s">
        <v>385</v>
      </c>
      <c r="E771" s="211" t="s">
        <v>1340</v>
      </c>
      <c r="F771" s="212" t="s">
        <v>1341</v>
      </c>
      <c r="G771" s="213" t="s">
        <v>196</v>
      </c>
      <c r="H771" s="214">
        <v>15.981999999999999</v>
      </c>
      <c r="I771" s="215"/>
      <c r="J771" s="216">
        <f>ROUND(I771*H771,2)</f>
        <v>0</v>
      </c>
      <c r="K771" s="217"/>
      <c r="L771" s="218"/>
      <c r="M771" s="219" t="s">
        <v>1</v>
      </c>
      <c r="N771" s="220" t="s">
        <v>44</v>
      </c>
      <c r="O771" s="60"/>
      <c r="P771" s="174">
        <f>O771*H771</f>
        <v>0</v>
      </c>
      <c r="Q771" s="174">
        <v>1.4200000000000001E-2</v>
      </c>
      <c r="R771" s="174">
        <f>Q771*H771</f>
        <v>0.22694439999999999</v>
      </c>
      <c r="S771" s="174">
        <v>0</v>
      </c>
      <c r="T771" s="175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76" t="s">
        <v>390</v>
      </c>
      <c r="AT771" s="176" t="s">
        <v>385</v>
      </c>
      <c r="AU771" s="176" t="s">
        <v>158</v>
      </c>
      <c r="AY771" s="18" t="s">
        <v>150</v>
      </c>
      <c r="BE771" s="177">
        <f>IF(N771="základní",J771,0)</f>
        <v>0</v>
      </c>
      <c r="BF771" s="177">
        <f>IF(N771="snížená",J771,0)</f>
        <v>0</v>
      </c>
      <c r="BG771" s="177">
        <f>IF(N771="zákl. přenesená",J771,0)</f>
        <v>0</v>
      </c>
      <c r="BH771" s="177">
        <f>IF(N771="sníž. přenesená",J771,0)</f>
        <v>0</v>
      </c>
      <c r="BI771" s="177">
        <f>IF(N771="nulová",J771,0)</f>
        <v>0</v>
      </c>
      <c r="BJ771" s="18" t="s">
        <v>158</v>
      </c>
      <c r="BK771" s="177">
        <f>ROUND(I771*H771,2)</f>
        <v>0</v>
      </c>
      <c r="BL771" s="18" t="s">
        <v>240</v>
      </c>
      <c r="BM771" s="176" t="s">
        <v>1367</v>
      </c>
    </row>
    <row r="772" spans="1:65" s="13" customFormat="1">
      <c r="B772" s="178"/>
      <c r="D772" s="179" t="s">
        <v>160</v>
      </c>
      <c r="E772" s="180" t="s">
        <v>1</v>
      </c>
      <c r="F772" s="181" t="s">
        <v>1365</v>
      </c>
      <c r="H772" s="182">
        <v>1.43</v>
      </c>
      <c r="I772" s="183"/>
      <c r="L772" s="178"/>
      <c r="M772" s="184"/>
      <c r="N772" s="185"/>
      <c r="O772" s="185"/>
      <c r="P772" s="185"/>
      <c r="Q772" s="185"/>
      <c r="R772" s="185"/>
      <c r="S772" s="185"/>
      <c r="T772" s="186"/>
      <c r="AT772" s="180" t="s">
        <v>160</v>
      </c>
      <c r="AU772" s="180" t="s">
        <v>158</v>
      </c>
      <c r="AV772" s="13" t="s">
        <v>158</v>
      </c>
      <c r="AW772" s="13" t="s">
        <v>35</v>
      </c>
      <c r="AX772" s="13" t="s">
        <v>78</v>
      </c>
      <c r="AY772" s="180" t="s">
        <v>150</v>
      </c>
    </row>
    <row r="773" spans="1:65" s="13" customFormat="1">
      <c r="B773" s="178"/>
      <c r="D773" s="179" t="s">
        <v>160</v>
      </c>
      <c r="E773" s="180" t="s">
        <v>1</v>
      </c>
      <c r="F773" s="181" t="s">
        <v>1368</v>
      </c>
      <c r="H773" s="182">
        <v>7</v>
      </c>
      <c r="I773" s="183"/>
      <c r="L773" s="178"/>
      <c r="M773" s="184"/>
      <c r="N773" s="185"/>
      <c r="O773" s="185"/>
      <c r="P773" s="185"/>
      <c r="Q773" s="185"/>
      <c r="R773" s="185"/>
      <c r="S773" s="185"/>
      <c r="T773" s="186"/>
      <c r="AT773" s="180" t="s">
        <v>160</v>
      </c>
      <c r="AU773" s="180" t="s">
        <v>158</v>
      </c>
      <c r="AV773" s="13" t="s">
        <v>158</v>
      </c>
      <c r="AW773" s="13" t="s">
        <v>35</v>
      </c>
      <c r="AX773" s="13" t="s">
        <v>78</v>
      </c>
      <c r="AY773" s="180" t="s">
        <v>150</v>
      </c>
    </row>
    <row r="774" spans="1:65" s="16" customFormat="1">
      <c r="B774" s="202"/>
      <c r="D774" s="179" t="s">
        <v>160</v>
      </c>
      <c r="E774" s="203" t="s">
        <v>1</v>
      </c>
      <c r="F774" s="204" t="s">
        <v>287</v>
      </c>
      <c r="H774" s="205">
        <v>8.43</v>
      </c>
      <c r="I774" s="206"/>
      <c r="L774" s="202"/>
      <c r="M774" s="207"/>
      <c r="N774" s="208"/>
      <c r="O774" s="208"/>
      <c r="P774" s="208"/>
      <c r="Q774" s="208"/>
      <c r="R774" s="208"/>
      <c r="S774" s="208"/>
      <c r="T774" s="209"/>
      <c r="AT774" s="203" t="s">
        <v>160</v>
      </c>
      <c r="AU774" s="203" t="s">
        <v>158</v>
      </c>
      <c r="AV774" s="16" t="s">
        <v>151</v>
      </c>
      <c r="AW774" s="16" t="s">
        <v>35</v>
      </c>
      <c r="AX774" s="16" t="s">
        <v>78</v>
      </c>
      <c r="AY774" s="203" t="s">
        <v>150</v>
      </c>
    </row>
    <row r="775" spans="1:65" s="13" customFormat="1">
      <c r="B775" s="178"/>
      <c r="D775" s="179" t="s">
        <v>160</v>
      </c>
      <c r="E775" s="180" t="s">
        <v>1</v>
      </c>
      <c r="F775" s="181" t="s">
        <v>1369</v>
      </c>
      <c r="H775" s="182">
        <v>6.0990000000000002</v>
      </c>
      <c r="I775" s="183"/>
      <c r="L775" s="178"/>
      <c r="M775" s="184"/>
      <c r="N775" s="185"/>
      <c r="O775" s="185"/>
      <c r="P775" s="185"/>
      <c r="Q775" s="185"/>
      <c r="R775" s="185"/>
      <c r="S775" s="185"/>
      <c r="T775" s="186"/>
      <c r="AT775" s="180" t="s">
        <v>160</v>
      </c>
      <c r="AU775" s="180" t="s">
        <v>158</v>
      </c>
      <c r="AV775" s="13" t="s">
        <v>158</v>
      </c>
      <c r="AW775" s="13" t="s">
        <v>35</v>
      </c>
      <c r="AX775" s="13" t="s">
        <v>78</v>
      </c>
      <c r="AY775" s="180" t="s">
        <v>150</v>
      </c>
    </row>
    <row r="776" spans="1:65" s="14" customFormat="1">
      <c r="B776" s="187"/>
      <c r="D776" s="179" t="s">
        <v>160</v>
      </c>
      <c r="E776" s="188" t="s">
        <v>1</v>
      </c>
      <c r="F776" s="189" t="s">
        <v>174</v>
      </c>
      <c r="H776" s="190">
        <v>14.529</v>
      </c>
      <c r="I776" s="191"/>
      <c r="L776" s="187"/>
      <c r="M776" s="192"/>
      <c r="N776" s="193"/>
      <c r="O776" s="193"/>
      <c r="P776" s="193"/>
      <c r="Q776" s="193"/>
      <c r="R776" s="193"/>
      <c r="S776" s="193"/>
      <c r="T776" s="194"/>
      <c r="AT776" s="188" t="s">
        <v>160</v>
      </c>
      <c r="AU776" s="188" t="s">
        <v>158</v>
      </c>
      <c r="AV776" s="14" t="s">
        <v>157</v>
      </c>
      <c r="AW776" s="14" t="s">
        <v>35</v>
      </c>
      <c r="AX776" s="14" t="s">
        <v>86</v>
      </c>
      <c r="AY776" s="188" t="s">
        <v>150</v>
      </c>
    </row>
    <row r="777" spans="1:65" s="13" customFormat="1">
      <c r="B777" s="178"/>
      <c r="D777" s="179" t="s">
        <v>160</v>
      </c>
      <c r="F777" s="181" t="s">
        <v>1370</v>
      </c>
      <c r="H777" s="182">
        <v>15.981999999999999</v>
      </c>
      <c r="I777" s="183"/>
      <c r="L777" s="178"/>
      <c r="M777" s="184"/>
      <c r="N777" s="185"/>
      <c r="O777" s="185"/>
      <c r="P777" s="185"/>
      <c r="Q777" s="185"/>
      <c r="R777" s="185"/>
      <c r="S777" s="185"/>
      <c r="T777" s="186"/>
      <c r="AT777" s="180" t="s">
        <v>160</v>
      </c>
      <c r="AU777" s="180" t="s">
        <v>158</v>
      </c>
      <c r="AV777" s="13" t="s">
        <v>158</v>
      </c>
      <c r="AW777" s="13" t="s">
        <v>3</v>
      </c>
      <c r="AX777" s="13" t="s">
        <v>86</v>
      </c>
      <c r="AY777" s="180" t="s">
        <v>150</v>
      </c>
    </row>
    <row r="778" spans="1:65" s="2" customFormat="1" ht="21.75" customHeight="1">
      <c r="A778" s="34"/>
      <c r="B778" s="163"/>
      <c r="C778" s="210" t="s">
        <v>1371</v>
      </c>
      <c r="D778" s="210" t="s">
        <v>385</v>
      </c>
      <c r="E778" s="211" t="s">
        <v>1346</v>
      </c>
      <c r="F778" s="212" t="s">
        <v>1347</v>
      </c>
      <c r="G778" s="213" t="s">
        <v>196</v>
      </c>
      <c r="H778" s="214">
        <v>13.417999999999999</v>
      </c>
      <c r="I778" s="215"/>
      <c r="J778" s="216">
        <f>ROUND(I778*H778,2)</f>
        <v>0</v>
      </c>
      <c r="K778" s="217"/>
      <c r="L778" s="218"/>
      <c r="M778" s="219" t="s">
        <v>1</v>
      </c>
      <c r="N778" s="220" t="s">
        <v>44</v>
      </c>
      <c r="O778" s="60"/>
      <c r="P778" s="174">
        <f>O778*H778</f>
        <v>0</v>
      </c>
      <c r="Q778" s="174">
        <v>1.4200000000000001E-2</v>
      </c>
      <c r="R778" s="174">
        <f>Q778*H778</f>
        <v>0.1905356</v>
      </c>
      <c r="S778" s="174">
        <v>0</v>
      </c>
      <c r="T778" s="175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76" t="s">
        <v>390</v>
      </c>
      <c r="AT778" s="176" t="s">
        <v>385</v>
      </c>
      <c r="AU778" s="176" t="s">
        <v>158</v>
      </c>
      <c r="AY778" s="18" t="s">
        <v>150</v>
      </c>
      <c r="BE778" s="177">
        <f>IF(N778="základní",J778,0)</f>
        <v>0</v>
      </c>
      <c r="BF778" s="177">
        <f>IF(N778="snížená",J778,0)</f>
        <v>0</v>
      </c>
      <c r="BG778" s="177">
        <f>IF(N778="zákl. přenesená",J778,0)</f>
        <v>0</v>
      </c>
      <c r="BH778" s="177">
        <f>IF(N778="sníž. přenesená",J778,0)</f>
        <v>0</v>
      </c>
      <c r="BI778" s="177">
        <f>IF(N778="nulová",J778,0)</f>
        <v>0</v>
      </c>
      <c r="BJ778" s="18" t="s">
        <v>158</v>
      </c>
      <c r="BK778" s="177">
        <f>ROUND(I778*H778,2)</f>
        <v>0</v>
      </c>
      <c r="BL778" s="18" t="s">
        <v>240</v>
      </c>
      <c r="BM778" s="176" t="s">
        <v>1372</v>
      </c>
    </row>
    <row r="779" spans="1:65" s="13" customFormat="1">
      <c r="B779" s="178"/>
      <c r="D779" s="179" t="s">
        <v>160</v>
      </c>
      <c r="E779" s="180" t="s">
        <v>1</v>
      </c>
      <c r="F779" s="181" t="s">
        <v>1373</v>
      </c>
      <c r="H779" s="182">
        <v>12.198</v>
      </c>
      <c r="I779" s="183"/>
      <c r="L779" s="178"/>
      <c r="M779" s="184"/>
      <c r="N779" s="185"/>
      <c r="O779" s="185"/>
      <c r="P779" s="185"/>
      <c r="Q779" s="185"/>
      <c r="R779" s="185"/>
      <c r="S779" s="185"/>
      <c r="T779" s="186"/>
      <c r="AT779" s="180" t="s">
        <v>160</v>
      </c>
      <c r="AU779" s="180" t="s">
        <v>158</v>
      </c>
      <c r="AV779" s="13" t="s">
        <v>158</v>
      </c>
      <c r="AW779" s="13" t="s">
        <v>35</v>
      </c>
      <c r="AX779" s="13" t="s">
        <v>78</v>
      </c>
      <c r="AY779" s="180" t="s">
        <v>150</v>
      </c>
    </row>
    <row r="780" spans="1:65" s="14" customFormat="1">
      <c r="B780" s="187"/>
      <c r="D780" s="179" t="s">
        <v>160</v>
      </c>
      <c r="E780" s="188" t="s">
        <v>1</v>
      </c>
      <c r="F780" s="189" t="s">
        <v>174</v>
      </c>
      <c r="H780" s="190">
        <v>12.198</v>
      </c>
      <c r="I780" s="191"/>
      <c r="L780" s="187"/>
      <c r="M780" s="192"/>
      <c r="N780" s="193"/>
      <c r="O780" s="193"/>
      <c r="P780" s="193"/>
      <c r="Q780" s="193"/>
      <c r="R780" s="193"/>
      <c r="S780" s="193"/>
      <c r="T780" s="194"/>
      <c r="AT780" s="188" t="s">
        <v>160</v>
      </c>
      <c r="AU780" s="188" t="s">
        <v>158</v>
      </c>
      <c r="AV780" s="14" t="s">
        <v>157</v>
      </c>
      <c r="AW780" s="14" t="s">
        <v>35</v>
      </c>
      <c r="AX780" s="14" t="s">
        <v>86</v>
      </c>
      <c r="AY780" s="188" t="s">
        <v>150</v>
      </c>
    </row>
    <row r="781" spans="1:65" s="13" customFormat="1">
      <c r="B781" s="178"/>
      <c r="D781" s="179" t="s">
        <v>160</v>
      </c>
      <c r="F781" s="181" t="s">
        <v>1374</v>
      </c>
      <c r="H781" s="182">
        <v>13.417999999999999</v>
      </c>
      <c r="I781" s="183"/>
      <c r="L781" s="178"/>
      <c r="M781" s="184"/>
      <c r="N781" s="185"/>
      <c r="O781" s="185"/>
      <c r="P781" s="185"/>
      <c r="Q781" s="185"/>
      <c r="R781" s="185"/>
      <c r="S781" s="185"/>
      <c r="T781" s="186"/>
      <c r="AT781" s="180" t="s">
        <v>160</v>
      </c>
      <c r="AU781" s="180" t="s">
        <v>158</v>
      </c>
      <c r="AV781" s="13" t="s">
        <v>158</v>
      </c>
      <c r="AW781" s="13" t="s">
        <v>3</v>
      </c>
      <c r="AX781" s="13" t="s">
        <v>86</v>
      </c>
      <c r="AY781" s="180" t="s">
        <v>150</v>
      </c>
    </row>
    <row r="782" spans="1:65" s="2" customFormat="1" ht="21.75" customHeight="1">
      <c r="A782" s="34"/>
      <c r="B782" s="163"/>
      <c r="C782" s="164" t="s">
        <v>1375</v>
      </c>
      <c r="D782" s="164" t="s">
        <v>153</v>
      </c>
      <c r="E782" s="165" t="s">
        <v>1376</v>
      </c>
      <c r="F782" s="166" t="s">
        <v>1377</v>
      </c>
      <c r="G782" s="167" t="s">
        <v>196</v>
      </c>
      <c r="H782" s="168">
        <v>8.43</v>
      </c>
      <c r="I782" s="169"/>
      <c r="J782" s="170">
        <f>ROUND(I782*H782,2)</f>
        <v>0</v>
      </c>
      <c r="K782" s="171"/>
      <c r="L782" s="35"/>
      <c r="M782" s="172" t="s">
        <v>1</v>
      </c>
      <c r="N782" s="173" t="s">
        <v>44</v>
      </c>
      <c r="O782" s="60"/>
      <c r="P782" s="174">
        <f>O782*H782</f>
        <v>0</v>
      </c>
      <c r="Q782" s="174">
        <v>0</v>
      </c>
      <c r="R782" s="174">
        <f>Q782*H782</f>
        <v>0</v>
      </c>
      <c r="S782" s="174">
        <v>0</v>
      </c>
      <c r="T782" s="175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176" t="s">
        <v>240</v>
      </c>
      <c r="AT782" s="176" t="s">
        <v>153</v>
      </c>
      <c r="AU782" s="176" t="s">
        <v>158</v>
      </c>
      <c r="AY782" s="18" t="s">
        <v>150</v>
      </c>
      <c r="BE782" s="177">
        <f>IF(N782="základní",J782,0)</f>
        <v>0</v>
      </c>
      <c r="BF782" s="177">
        <f>IF(N782="snížená",J782,0)</f>
        <v>0</v>
      </c>
      <c r="BG782" s="177">
        <f>IF(N782="zákl. přenesená",J782,0)</f>
        <v>0</v>
      </c>
      <c r="BH782" s="177">
        <f>IF(N782="sníž. přenesená",J782,0)</f>
        <v>0</v>
      </c>
      <c r="BI782" s="177">
        <f>IF(N782="nulová",J782,0)</f>
        <v>0</v>
      </c>
      <c r="BJ782" s="18" t="s">
        <v>158</v>
      </c>
      <c r="BK782" s="177">
        <f>ROUND(I782*H782,2)</f>
        <v>0</v>
      </c>
      <c r="BL782" s="18" t="s">
        <v>240</v>
      </c>
      <c r="BM782" s="176" t="s">
        <v>1378</v>
      </c>
    </row>
    <row r="783" spans="1:65" s="13" customFormat="1">
      <c r="B783" s="178"/>
      <c r="D783" s="179" t="s">
        <v>160</v>
      </c>
      <c r="E783" s="180" t="s">
        <v>1</v>
      </c>
      <c r="F783" s="181" t="s">
        <v>1365</v>
      </c>
      <c r="H783" s="182">
        <v>1.43</v>
      </c>
      <c r="I783" s="183"/>
      <c r="L783" s="178"/>
      <c r="M783" s="184"/>
      <c r="N783" s="185"/>
      <c r="O783" s="185"/>
      <c r="P783" s="185"/>
      <c r="Q783" s="185"/>
      <c r="R783" s="185"/>
      <c r="S783" s="185"/>
      <c r="T783" s="186"/>
      <c r="AT783" s="180" t="s">
        <v>160</v>
      </c>
      <c r="AU783" s="180" t="s">
        <v>158</v>
      </c>
      <c r="AV783" s="13" t="s">
        <v>158</v>
      </c>
      <c r="AW783" s="13" t="s">
        <v>35</v>
      </c>
      <c r="AX783" s="13" t="s">
        <v>78</v>
      </c>
      <c r="AY783" s="180" t="s">
        <v>150</v>
      </c>
    </row>
    <row r="784" spans="1:65" s="13" customFormat="1">
      <c r="B784" s="178"/>
      <c r="D784" s="179" t="s">
        <v>160</v>
      </c>
      <c r="E784" s="180" t="s">
        <v>1</v>
      </c>
      <c r="F784" s="181" t="s">
        <v>1368</v>
      </c>
      <c r="H784" s="182">
        <v>7</v>
      </c>
      <c r="I784" s="183"/>
      <c r="L784" s="178"/>
      <c r="M784" s="184"/>
      <c r="N784" s="185"/>
      <c r="O784" s="185"/>
      <c r="P784" s="185"/>
      <c r="Q784" s="185"/>
      <c r="R784" s="185"/>
      <c r="S784" s="185"/>
      <c r="T784" s="186"/>
      <c r="AT784" s="180" t="s">
        <v>160</v>
      </c>
      <c r="AU784" s="180" t="s">
        <v>158</v>
      </c>
      <c r="AV784" s="13" t="s">
        <v>158</v>
      </c>
      <c r="AW784" s="13" t="s">
        <v>35</v>
      </c>
      <c r="AX784" s="13" t="s">
        <v>78</v>
      </c>
      <c r="AY784" s="180" t="s">
        <v>150</v>
      </c>
    </row>
    <row r="785" spans="1:65" s="14" customFormat="1">
      <c r="B785" s="187"/>
      <c r="D785" s="179" t="s">
        <v>160</v>
      </c>
      <c r="E785" s="188" t="s">
        <v>1</v>
      </c>
      <c r="F785" s="189" t="s">
        <v>174</v>
      </c>
      <c r="H785" s="190">
        <v>8.43</v>
      </c>
      <c r="I785" s="191"/>
      <c r="L785" s="187"/>
      <c r="M785" s="192"/>
      <c r="N785" s="193"/>
      <c r="O785" s="193"/>
      <c r="P785" s="193"/>
      <c r="Q785" s="193"/>
      <c r="R785" s="193"/>
      <c r="S785" s="193"/>
      <c r="T785" s="194"/>
      <c r="AT785" s="188" t="s">
        <v>160</v>
      </c>
      <c r="AU785" s="188" t="s">
        <v>158</v>
      </c>
      <c r="AV785" s="14" t="s">
        <v>157</v>
      </c>
      <c r="AW785" s="14" t="s">
        <v>35</v>
      </c>
      <c r="AX785" s="14" t="s">
        <v>86</v>
      </c>
      <c r="AY785" s="188" t="s">
        <v>150</v>
      </c>
    </row>
    <row r="786" spans="1:65" s="2" customFormat="1" ht="16.5" customHeight="1">
      <c r="A786" s="34"/>
      <c r="B786" s="163"/>
      <c r="C786" s="164" t="s">
        <v>1379</v>
      </c>
      <c r="D786" s="164" t="s">
        <v>153</v>
      </c>
      <c r="E786" s="165" t="s">
        <v>1380</v>
      </c>
      <c r="F786" s="166" t="s">
        <v>1381</v>
      </c>
      <c r="G786" s="167" t="s">
        <v>202</v>
      </c>
      <c r="H786" s="168">
        <v>30.466999999999999</v>
      </c>
      <c r="I786" s="169"/>
      <c r="J786" s="170">
        <f>ROUND(I786*H786,2)</f>
        <v>0</v>
      </c>
      <c r="K786" s="171"/>
      <c r="L786" s="35"/>
      <c r="M786" s="172" t="s">
        <v>1</v>
      </c>
      <c r="N786" s="173" t="s">
        <v>44</v>
      </c>
      <c r="O786" s="60"/>
      <c r="P786" s="174">
        <f>O786*H786</f>
        <v>0</v>
      </c>
      <c r="Q786" s="174">
        <v>0</v>
      </c>
      <c r="R786" s="174">
        <f>Q786*H786</f>
        <v>0</v>
      </c>
      <c r="S786" s="174">
        <v>0</v>
      </c>
      <c r="T786" s="175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176" t="s">
        <v>240</v>
      </c>
      <c r="AT786" s="176" t="s">
        <v>153</v>
      </c>
      <c r="AU786" s="176" t="s">
        <v>158</v>
      </c>
      <c r="AY786" s="18" t="s">
        <v>150</v>
      </c>
      <c r="BE786" s="177">
        <f>IF(N786="základní",J786,0)</f>
        <v>0</v>
      </c>
      <c r="BF786" s="177">
        <f>IF(N786="snížená",J786,0)</f>
        <v>0</v>
      </c>
      <c r="BG786" s="177">
        <f>IF(N786="zákl. přenesená",J786,0)</f>
        <v>0</v>
      </c>
      <c r="BH786" s="177">
        <f>IF(N786="sníž. přenesená",J786,0)</f>
        <v>0</v>
      </c>
      <c r="BI786" s="177">
        <f>IF(N786="nulová",J786,0)</f>
        <v>0</v>
      </c>
      <c r="BJ786" s="18" t="s">
        <v>158</v>
      </c>
      <c r="BK786" s="177">
        <f>ROUND(I786*H786,2)</f>
        <v>0</v>
      </c>
      <c r="BL786" s="18" t="s">
        <v>240</v>
      </c>
      <c r="BM786" s="176" t="s">
        <v>1382</v>
      </c>
    </row>
    <row r="787" spans="1:65" s="13" customFormat="1">
      <c r="B787" s="178"/>
      <c r="D787" s="179" t="s">
        <v>160</v>
      </c>
      <c r="E787" s="180" t="s">
        <v>1</v>
      </c>
      <c r="F787" s="181" t="s">
        <v>1383</v>
      </c>
      <c r="H787" s="182">
        <v>30.466999999999999</v>
      </c>
      <c r="I787" s="183"/>
      <c r="L787" s="178"/>
      <c r="M787" s="184"/>
      <c r="N787" s="185"/>
      <c r="O787" s="185"/>
      <c r="P787" s="185"/>
      <c r="Q787" s="185"/>
      <c r="R787" s="185"/>
      <c r="S787" s="185"/>
      <c r="T787" s="186"/>
      <c r="AT787" s="180" t="s">
        <v>160</v>
      </c>
      <c r="AU787" s="180" t="s">
        <v>158</v>
      </c>
      <c r="AV787" s="13" t="s">
        <v>158</v>
      </c>
      <c r="AW787" s="13" t="s">
        <v>35</v>
      </c>
      <c r="AX787" s="13" t="s">
        <v>86</v>
      </c>
      <c r="AY787" s="180" t="s">
        <v>150</v>
      </c>
    </row>
    <row r="788" spans="1:65" s="2" customFormat="1" ht="16.5" customHeight="1">
      <c r="A788" s="34"/>
      <c r="B788" s="163"/>
      <c r="C788" s="164" t="s">
        <v>1384</v>
      </c>
      <c r="D788" s="164" t="s">
        <v>153</v>
      </c>
      <c r="E788" s="165" t="s">
        <v>1385</v>
      </c>
      <c r="F788" s="166" t="s">
        <v>1386</v>
      </c>
      <c r="G788" s="167" t="s">
        <v>202</v>
      </c>
      <c r="H788" s="168">
        <v>19.478999999999999</v>
      </c>
      <c r="I788" s="169"/>
      <c r="J788" s="170">
        <f>ROUND(I788*H788,2)</f>
        <v>0</v>
      </c>
      <c r="K788" s="171"/>
      <c r="L788" s="35"/>
      <c r="M788" s="172" t="s">
        <v>1</v>
      </c>
      <c r="N788" s="173" t="s">
        <v>44</v>
      </c>
      <c r="O788" s="60"/>
      <c r="P788" s="174">
        <f>O788*H788</f>
        <v>0</v>
      </c>
      <c r="Q788" s="174">
        <v>3.0000000000000001E-5</v>
      </c>
      <c r="R788" s="174">
        <f>Q788*H788</f>
        <v>5.8436999999999996E-4</v>
      </c>
      <c r="S788" s="174">
        <v>0</v>
      </c>
      <c r="T788" s="175">
        <f>S788*H788</f>
        <v>0</v>
      </c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R788" s="176" t="s">
        <v>240</v>
      </c>
      <c r="AT788" s="176" t="s">
        <v>153</v>
      </c>
      <c r="AU788" s="176" t="s">
        <v>158</v>
      </c>
      <c r="AY788" s="18" t="s">
        <v>150</v>
      </c>
      <c r="BE788" s="177">
        <f>IF(N788="základní",J788,0)</f>
        <v>0</v>
      </c>
      <c r="BF788" s="177">
        <f>IF(N788="snížená",J788,0)</f>
        <v>0</v>
      </c>
      <c r="BG788" s="177">
        <f>IF(N788="zákl. přenesená",J788,0)</f>
        <v>0</v>
      </c>
      <c r="BH788" s="177">
        <f>IF(N788="sníž. přenesená",J788,0)</f>
        <v>0</v>
      </c>
      <c r="BI788" s="177">
        <f>IF(N788="nulová",J788,0)</f>
        <v>0</v>
      </c>
      <c r="BJ788" s="18" t="s">
        <v>158</v>
      </c>
      <c r="BK788" s="177">
        <f>ROUND(I788*H788,2)</f>
        <v>0</v>
      </c>
      <c r="BL788" s="18" t="s">
        <v>240</v>
      </c>
      <c r="BM788" s="176" t="s">
        <v>1387</v>
      </c>
    </row>
    <row r="789" spans="1:65" s="15" customFormat="1">
      <c r="B789" s="195"/>
      <c r="D789" s="179" t="s">
        <v>160</v>
      </c>
      <c r="E789" s="196" t="s">
        <v>1</v>
      </c>
      <c r="F789" s="197" t="s">
        <v>1388</v>
      </c>
      <c r="H789" s="196" t="s">
        <v>1</v>
      </c>
      <c r="I789" s="198"/>
      <c r="L789" s="195"/>
      <c r="M789" s="199"/>
      <c r="N789" s="200"/>
      <c r="O789" s="200"/>
      <c r="P789" s="200"/>
      <c r="Q789" s="200"/>
      <c r="R789" s="200"/>
      <c r="S789" s="200"/>
      <c r="T789" s="201"/>
      <c r="AT789" s="196" t="s">
        <v>160</v>
      </c>
      <c r="AU789" s="196" t="s">
        <v>158</v>
      </c>
      <c r="AV789" s="15" t="s">
        <v>86</v>
      </c>
      <c r="AW789" s="15" t="s">
        <v>35</v>
      </c>
      <c r="AX789" s="15" t="s">
        <v>78</v>
      </c>
      <c r="AY789" s="196" t="s">
        <v>150</v>
      </c>
    </row>
    <row r="790" spans="1:65" s="15" customFormat="1">
      <c r="B790" s="195"/>
      <c r="D790" s="179" t="s">
        <v>160</v>
      </c>
      <c r="E790" s="196" t="s">
        <v>1</v>
      </c>
      <c r="F790" s="197" t="s">
        <v>1389</v>
      </c>
      <c r="H790" s="196" t="s">
        <v>1</v>
      </c>
      <c r="I790" s="198"/>
      <c r="L790" s="195"/>
      <c r="M790" s="199"/>
      <c r="N790" s="200"/>
      <c r="O790" s="200"/>
      <c r="P790" s="200"/>
      <c r="Q790" s="200"/>
      <c r="R790" s="200"/>
      <c r="S790" s="200"/>
      <c r="T790" s="201"/>
      <c r="AT790" s="196" t="s">
        <v>160</v>
      </c>
      <c r="AU790" s="196" t="s">
        <v>158</v>
      </c>
      <c r="AV790" s="15" t="s">
        <v>86</v>
      </c>
      <c r="AW790" s="15" t="s">
        <v>35</v>
      </c>
      <c r="AX790" s="15" t="s">
        <v>78</v>
      </c>
      <c r="AY790" s="196" t="s">
        <v>150</v>
      </c>
    </row>
    <row r="791" spans="1:65" s="13" customFormat="1" ht="22.5">
      <c r="B791" s="178"/>
      <c r="D791" s="179" t="s">
        <v>160</v>
      </c>
      <c r="E791" s="180" t="s">
        <v>1</v>
      </c>
      <c r="F791" s="181" t="s">
        <v>1390</v>
      </c>
      <c r="H791" s="182">
        <v>15.396000000000001</v>
      </c>
      <c r="I791" s="183"/>
      <c r="L791" s="178"/>
      <c r="M791" s="184"/>
      <c r="N791" s="185"/>
      <c r="O791" s="185"/>
      <c r="P791" s="185"/>
      <c r="Q791" s="185"/>
      <c r="R791" s="185"/>
      <c r="S791" s="185"/>
      <c r="T791" s="186"/>
      <c r="AT791" s="180" t="s">
        <v>160</v>
      </c>
      <c r="AU791" s="180" t="s">
        <v>158</v>
      </c>
      <c r="AV791" s="13" t="s">
        <v>158</v>
      </c>
      <c r="AW791" s="13" t="s">
        <v>35</v>
      </c>
      <c r="AX791" s="13" t="s">
        <v>78</v>
      </c>
      <c r="AY791" s="180" t="s">
        <v>150</v>
      </c>
    </row>
    <row r="792" spans="1:65" s="16" customFormat="1">
      <c r="B792" s="202"/>
      <c r="D792" s="179" t="s">
        <v>160</v>
      </c>
      <c r="E792" s="203" t="s">
        <v>1</v>
      </c>
      <c r="F792" s="204" t="s">
        <v>287</v>
      </c>
      <c r="H792" s="205">
        <v>15.396000000000001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160</v>
      </c>
      <c r="AU792" s="203" t="s">
        <v>158</v>
      </c>
      <c r="AV792" s="16" t="s">
        <v>151</v>
      </c>
      <c r="AW792" s="16" t="s">
        <v>35</v>
      </c>
      <c r="AX792" s="16" t="s">
        <v>78</v>
      </c>
      <c r="AY792" s="203" t="s">
        <v>150</v>
      </c>
    </row>
    <row r="793" spans="1:65" s="15" customFormat="1">
      <c r="B793" s="195"/>
      <c r="D793" s="179" t="s">
        <v>160</v>
      </c>
      <c r="E793" s="196" t="s">
        <v>1</v>
      </c>
      <c r="F793" s="197" t="s">
        <v>1391</v>
      </c>
      <c r="H793" s="196" t="s">
        <v>1</v>
      </c>
      <c r="I793" s="198"/>
      <c r="L793" s="195"/>
      <c r="M793" s="199"/>
      <c r="N793" s="200"/>
      <c r="O793" s="200"/>
      <c r="P793" s="200"/>
      <c r="Q793" s="200"/>
      <c r="R793" s="200"/>
      <c r="S793" s="200"/>
      <c r="T793" s="201"/>
      <c r="AT793" s="196" t="s">
        <v>160</v>
      </c>
      <c r="AU793" s="196" t="s">
        <v>158</v>
      </c>
      <c r="AV793" s="15" t="s">
        <v>86</v>
      </c>
      <c r="AW793" s="15" t="s">
        <v>35</v>
      </c>
      <c r="AX793" s="15" t="s">
        <v>78</v>
      </c>
      <c r="AY793" s="196" t="s">
        <v>150</v>
      </c>
    </row>
    <row r="794" spans="1:65" s="13" customFormat="1">
      <c r="B794" s="178"/>
      <c r="D794" s="179" t="s">
        <v>160</v>
      </c>
      <c r="E794" s="180" t="s">
        <v>1</v>
      </c>
      <c r="F794" s="181" t="s">
        <v>1392</v>
      </c>
      <c r="H794" s="182">
        <v>4.0830000000000002</v>
      </c>
      <c r="I794" s="183"/>
      <c r="L794" s="178"/>
      <c r="M794" s="184"/>
      <c r="N794" s="185"/>
      <c r="O794" s="185"/>
      <c r="P794" s="185"/>
      <c r="Q794" s="185"/>
      <c r="R794" s="185"/>
      <c r="S794" s="185"/>
      <c r="T794" s="186"/>
      <c r="AT794" s="180" t="s">
        <v>160</v>
      </c>
      <c r="AU794" s="180" t="s">
        <v>158</v>
      </c>
      <c r="AV794" s="13" t="s">
        <v>158</v>
      </c>
      <c r="AW794" s="13" t="s">
        <v>35</v>
      </c>
      <c r="AX794" s="13" t="s">
        <v>78</v>
      </c>
      <c r="AY794" s="180" t="s">
        <v>150</v>
      </c>
    </row>
    <row r="795" spans="1:65" s="16" customFormat="1">
      <c r="B795" s="202"/>
      <c r="D795" s="179" t="s">
        <v>160</v>
      </c>
      <c r="E795" s="203" t="s">
        <v>1</v>
      </c>
      <c r="F795" s="204" t="s">
        <v>287</v>
      </c>
      <c r="H795" s="205">
        <v>4.0830000000000002</v>
      </c>
      <c r="I795" s="206"/>
      <c r="L795" s="202"/>
      <c r="M795" s="207"/>
      <c r="N795" s="208"/>
      <c r="O795" s="208"/>
      <c r="P795" s="208"/>
      <c r="Q795" s="208"/>
      <c r="R795" s="208"/>
      <c r="S795" s="208"/>
      <c r="T795" s="209"/>
      <c r="AT795" s="203" t="s">
        <v>160</v>
      </c>
      <c r="AU795" s="203" t="s">
        <v>158</v>
      </c>
      <c r="AV795" s="16" t="s">
        <v>151</v>
      </c>
      <c r="AW795" s="16" t="s">
        <v>35</v>
      </c>
      <c r="AX795" s="16" t="s">
        <v>78</v>
      </c>
      <c r="AY795" s="203" t="s">
        <v>150</v>
      </c>
    </row>
    <row r="796" spans="1:65" s="14" customFormat="1">
      <c r="B796" s="187"/>
      <c r="D796" s="179" t="s">
        <v>160</v>
      </c>
      <c r="E796" s="188" t="s">
        <v>1</v>
      </c>
      <c r="F796" s="189" t="s">
        <v>174</v>
      </c>
      <c r="H796" s="190">
        <v>19.478999999999999</v>
      </c>
      <c r="I796" s="191"/>
      <c r="L796" s="187"/>
      <c r="M796" s="192"/>
      <c r="N796" s="193"/>
      <c r="O796" s="193"/>
      <c r="P796" s="193"/>
      <c r="Q796" s="193"/>
      <c r="R796" s="193"/>
      <c r="S796" s="193"/>
      <c r="T796" s="194"/>
      <c r="AT796" s="188" t="s">
        <v>160</v>
      </c>
      <c r="AU796" s="188" t="s">
        <v>158</v>
      </c>
      <c r="AV796" s="14" t="s">
        <v>157</v>
      </c>
      <c r="AW796" s="14" t="s">
        <v>35</v>
      </c>
      <c r="AX796" s="14" t="s">
        <v>86</v>
      </c>
      <c r="AY796" s="188" t="s">
        <v>150</v>
      </c>
    </row>
    <row r="797" spans="1:65" s="2" customFormat="1" ht="16.5" customHeight="1">
      <c r="A797" s="34"/>
      <c r="B797" s="163"/>
      <c r="C797" s="164" t="s">
        <v>1393</v>
      </c>
      <c r="D797" s="164" t="s">
        <v>153</v>
      </c>
      <c r="E797" s="165" t="s">
        <v>1394</v>
      </c>
      <c r="F797" s="166" t="s">
        <v>1395</v>
      </c>
      <c r="G797" s="167" t="s">
        <v>202</v>
      </c>
      <c r="H797" s="168">
        <v>32.466999999999999</v>
      </c>
      <c r="I797" s="169"/>
      <c r="J797" s="170">
        <f>ROUND(I797*H797,2)</f>
        <v>0</v>
      </c>
      <c r="K797" s="171"/>
      <c r="L797" s="35"/>
      <c r="M797" s="172" t="s">
        <v>1</v>
      </c>
      <c r="N797" s="173" t="s">
        <v>44</v>
      </c>
      <c r="O797" s="60"/>
      <c r="P797" s="174">
        <f>O797*H797</f>
        <v>0</v>
      </c>
      <c r="Q797" s="174">
        <v>3.0000000000000001E-5</v>
      </c>
      <c r="R797" s="174">
        <f>Q797*H797</f>
        <v>9.7400999999999998E-4</v>
      </c>
      <c r="S797" s="174">
        <v>0</v>
      </c>
      <c r="T797" s="175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76" t="s">
        <v>240</v>
      </c>
      <c r="AT797" s="176" t="s">
        <v>153</v>
      </c>
      <c r="AU797" s="176" t="s">
        <v>158</v>
      </c>
      <c r="AY797" s="18" t="s">
        <v>150</v>
      </c>
      <c r="BE797" s="177">
        <f>IF(N797="základní",J797,0)</f>
        <v>0</v>
      </c>
      <c r="BF797" s="177">
        <f>IF(N797="snížená",J797,0)</f>
        <v>0</v>
      </c>
      <c r="BG797" s="177">
        <f>IF(N797="zákl. přenesená",J797,0)</f>
        <v>0</v>
      </c>
      <c r="BH797" s="177">
        <f>IF(N797="sníž. přenesená",J797,0)</f>
        <v>0</v>
      </c>
      <c r="BI797" s="177">
        <f>IF(N797="nulová",J797,0)</f>
        <v>0</v>
      </c>
      <c r="BJ797" s="18" t="s">
        <v>158</v>
      </c>
      <c r="BK797" s="177">
        <f>ROUND(I797*H797,2)</f>
        <v>0</v>
      </c>
      <c r="BL797" s="18" t="s">
        <v>240</v>
      </c>
      <c r="BM797" s="176" t="s">
        <v>1396</v>
      </c>
    </row>
    <row r="798" spans="1:65" s="13" customFormat="1">
      <c r="B798" s="178"/>
      <c r="D798" s="179" t="s">
        <v>160</v>
      </c>
      <c r="E798" s="180" t="s">
        <v>1</v>
      </c>
      <c r="F798" s="181" t="s">
        <v>1397</v>
      </c>
      <c r="H798" s="182">
        <v>30.466999999999999</v>
      </c>
      <c r="I798" s="183"/>
      <c r="L798" s="178"/>
      <c r="M798" s="184"/>
      <c r="N798" s="185"/>
      <c r="O798" s="185"/>
      <c r="P798" s="185"/>
      <c r="Q798" s="185"/>
      <c r="R798" s="185"/>
      <c r="S798" s="185"/>
      <c r="T798" s="186"/>
      <c r="AT798" s="180" t="s">
        <v>160</v>
      </c>
      <c r="AU798" s="180" t="s">
        <v>158</v>
      </c>
      <c r="AV798" s="13" t="s">
        <v>158</v>
      </c>
      <c r="AW798" s="13" t="s">
        <v>35</v>
      </c>
      <c r="AX798" s="13" t="s">
        <v>78</v>
      </c>
      <c r="AY798" s="180" t="s">
        <v>150</v>
      </c>
    </row>
    <row r="799" spans="1:65" s="13" customFormat="1">
      <c r="B799" s="178"/>
      <c r="D799" s="179" t="s">
        <v>160</v>
      </c>
      <c r="E799" s="180" t="s">
        <v>1</v>
      </c>
      <c r="F799" s="181" t="s">
        <v>1398</v>
      </c>
      <c r="H799" s="182">
        <v>2</v>
      </c>
      <c r="I799" s="183"/>
      <c r="L799" s="178"/>
      <c r="M799" s="184"/>
      <c r="N799" s="185"/>
      <c r="O799" s="185"/>
      <c r="P799" s="185"/>
      <c r="Q799" s="185"/>
      <c r="R799" s="185"/>
      <c r="S799" s="185"/>
      <c r="T799" s="186"/>
      <c r="AT799" s="180" t="s">
        <v>160</v>
      </c>
      <c r="AU799" s="180" t="s">
        <v>158</v>
      </c>
      <c r="AV799" s="13" t="s">
        <v>158</v>
      </c>
      <c r="AW799" s="13" t="s">
        <v>35</v>
      </c>
      <c r="AX799" s="13" t="s">
        <v>78</v>
      </c>
      <c r="AY799" s="180" t="s">
        <v>150</v>
      </c>
    </row>
    <row r="800" spans="1:65" s="14" customFormat="1">
      <c r="B800" s="187"/>
      <c r="D800" s="179" t="s">
        <v>160</v>
      </c>
      <c r="E800" s="188" t="s">
        <v>1</v>
      </c>
      <c r="F800" s="189" t="s">
        <v>174</v>
      </c>
      <c r="H800" s="190">
        <v>32.466999999999999</v>
      </c>
      <c r="I800" s="191"/>
      <c r="L800" s="187"/>
      <c r="M800" s="192"/>
      <c r="N800" s="193"/>
      <c r="O800" s="193"/>
      <c r="P800" s="193"/>
      <c r="Q800" s="193"/>
      <c r="R800" s="193"/>
      <c r="S800" s="193"/>
      <c r="T800" s="194"/>
      <c r="AT800" s="188" t="s">
        <v>160</v>
      </c>
      <c r="AU800" s="188" t="s">
        <v>158</v>
      </c>
      <c r="AV800" s="14" t="s">
        <v>157</v>
      </c>
      <c r="AW800" s="14" t="s">
        <v>35</v>
      </c>
      <c r="AX800" s="14" t="s">
        <v>86</v>
      </c>
      <c r="AY800" s="188" t="s">
        <v>150</v>
      </c>
    </row>
    <row r="801" spans="1:65" s="2" customFormat="1" ht="21.75" customHeight="1">
      <c r="A801" s="34"/>
      <c r="B801" s="163"/>
      <c r="C801" s="164" t="s">
        <v>1399</v>
      </c>
      <c r="D801" s="164" t="s">
        <v>153</v>
      </c>
      <c r="E801" s="165" t="s">
        <v>1400</v>
      </c>
      <c r="F801" s="166" t="s">
        <v>1401</v>
      </c>
      <c r="G801" s="167" t="s">
        <v>202</v>
      </c>
      <c r="H801" s="168">
        <v>4.84</v>
      </c>
      <c r="I801" s="169"/>
      <c r="J801" s="170">
        <f>ROUND(I801*H801,2)</f>
        <v>0</v>
      </c>
      <c r="K801" s="171"/>
      <c r="L801" s="35"/>
      <c r="M801" s="172" t="s">
        <v>1</v>
      </c>
      <c r="N801" s="173" t="s">
        <v>44</v>
      </c>
      <c r="O801" s="60"/>
      <c r="P801" s="174">
        <f>O801*H801</f>
        <v>0</v>
      </c>
      <c r="Q801" s="174">
        <v>4.4000000000000002E-4</v>
      </c>
      <c r="R801" s="174">
        <f>Q801*H801</f>
        <v>2.1296000000000002E-3</v>
      </c>
      <c r="S801" s="174">
        <v>0</v>
      </c>
      <c r="T801" s="175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176" t="s">
        <v>240</v>
      </c>
      <c r="AT801" s="176" t="s">
        <v>153</v>
      </c>
      <c r="AU801" s="176" t="s">
        <v>158</v>
      </c>
      <c r="AY801" s="18" t="s">
        <v>150</v>
      </c>
      <c r="BE801" s="177">
        <f>IF(N801="základní",J801,0)</f>
        <v>0</v>
      </c>
      <c r="BF801" s="177">
        <f>IF(N801="snížená",J801,0)</f>
        <v>0</v>
      </c>
      <c r="BG801" s="177">
        <f>IF(N801="zákl. přenesená",J801,0)</f>
        <v>0</v>
      </c>
      <c r="BH801" s="177">
        <f>IF(N801="sníž. přenesená",J801,0)</f>
        <v>0</v>
      </c>
      <c r="BI801" s="177">
        <f>IF(N801="nulová",J801,0)</f>
        <v>0</v>
      </c>
      <c r="BJ801" s="18" t="s">
        <v>158</v>
      </c>
      <c r="BK801" s="177">
        <f>ROUND(I801*H801,2)</f>
        <v>0</v>
      </c>
      <c r="BL801" s="18" t="s">
        <v>240</v>
      </c>
      <c r="BM801" s="176" t="s">
        <v>1402</v>
      </c>
    </row>
    <row r="802" spans="1:65" s="13" customFormat="1">
      <c r="B802" s="178"/>
      <c r="D802" s="179" t="s">
        <v>160</v>
      </c>
      <c r="E802" s="180" t="s">
        <v>1</v>
      </c>
      <c r="F802" s="181" t="s">
        <v>1403</v>
      </c>
      <c r="H802" s="182">
        <v>1.1499999999999999</v>
      </c>
      <c r="I802" s="183"/>
      <c r="L802" s="178"/>
      <c r="M802" s="184"/>
      <c r="N802" s="185"/>
      <c r="O802" s="185"/>
      <c r="P802" s="185"/>
      <c r="Q802" s="185"/>
      <c r="R802" s="185"/>
      <c r="S802" s="185"/>
      <c r="T802" s="186"/>
      <c r="AT802" s="180" t="s">
        <v>160</v>
      </c>
      <c r="AU802" s="180" t="s">
        <v>158</v>
      </c>
      <c r="AV802" s="13" t="s">
        <v>158</v>
      </c>
      <c r="AW802" s="13" t="s">
        <v>35</v>
      </c>
      <c r="AX802" s="13" t="s">
        <v>78</v>
      </c>
      <c r="AY802" s="180" t="s">
        <v>150</v>
      </c>
    </row>
    <row r="803" spans="1:65" s="13" customFormat="1">
      <c r="B803" s="178"/>
      <c r="D803" s="179" t="s">
        <v>160</v>
      </c>
      <c r="E803" s="180" t="s">
        <v>1</v>
      </c>
      <c r="F803" s="181" t="s">
        <v>1404</v>
      </c>
      <c r="H803" s="182">
        <v>0.88</v>
      </c>
      <c r="I803" s="183"/>
      <c r="L803" s="178"/>
      <c r="M803" s="184"/>
      <c r="N803" s="185"/>
      <c r="O803" s="185"/>
      <c r="P803" s="185"/>
      <c r="Q803" s="185"/>
      <c r="R803" s="185"/>
      <c r="S803" s="185"/>
      <c r="T803" s="186"/>
      <c r="AT803" s="180" t="s">
        <v>160</v>
      </c>
      <c r="AU803" s="180" t="s">
        <v>158</v>
      </c>
      <c r="AV803" s="13" t="s">
        <v>158</v>
      </c>
      <c r="AW803" s="13" t="s">
        <v>35</v>
      </c>
      <c r="AX803" s="13" t="s">
        <v>78</v>
      </c>
      <c r="AY803" s="180" t="s">
        <v>150</v>
      </c>
    </row>
    <row r="804" spans="1:65" s="13" customFormat="1">
      <c r="B804" s="178"/>
      <c r="D804" s="179" t="s">
        <v>160</v>
      </c>
      <c r="E804" s="180" t="s">
        <v>1</v>
      </c>
      <c r="F804" s="181" t="s">
        <v>1405</v>
      </c>
      <c r="H804" s="182">
        <v>0.7</v>
      </c>
      <c r="I804" s="183"/>
      <c r="L804" s="178"/>
      <c r="M804" s="184"/>
      <c r="N804" s="185"/>
      <c r="O804" s="185"/>
      <c r="P804" s="185"/>
      <c r="Q804" s="185"/>
      <c r="R804" s="185"/>
      <c r="S804" s="185"/>
      <c r="T804" s="186"/>
      <c r="AT804" s="180" t="s">
        <v>160</v>
      </c>
      <c r="AU804" s="180" t="s">
        <v>158</v>
      </c>
      <c r="AV804" s="13" t="s">
        <v>158</v>
      </c>
      <c r="AW804" s="13" t="s">
        <v>35</v>
      </c>
      <c r="AX804" s="13" t="s">
        <v>78</v>
      </c>
      <c r="AY804" s="180" t="s">
        <v>150</v>
      </c>
    </row>
    <row r="805" spans="1:65" s="13" customFormat="1">
      <c r="B805" s="178"/>
      <c r="D805" s="179" t="s">
        <v>160</v>
      </c>
      <c r="E805" s="180" t="s">
        <v>1</v>
      </c>
      <c r="F805" s="181" t="s">
        <v>1406</v>
      </c>
      <c r="H805" s="182">
        <v>0.71</v>
      </c>
      <c r="I805" s="183"/>
      <c r="L805" s="178"/>
      <c r="M805" s="184"/>
      <c r="N805" s="185"/>
      <c r="O805" s="185"/>
      <c r="P805" s="185"/>
      <c r="Q805" s="185"/>
      <c r="R805" s="185"/>
      <c r="S805" s="185"/>
      <c r="T805" s="186"/>
      <c r="AT805" s="180" t="s">
        <v>160</v>
      </c>
      <c r="AU805" s="180" t="s">
        <v>158</v>
      </c>
      <c r="AV805" s="13" t="s">
        <v>158</v>
      </c>
      <c r="AW805" s="13" t="s">
        <v>35</v>
      </c>
      <c r="AX805" s="13" t="s">
        <v>78</v>
      </c>
      <c r="AY805" s="180" t="s">
        <v>150</v>
      </c>
    </row>
    <row r="806" spans="1:65" s="13" customFormat="1">
      <c r="B806" s="178"/>
      <c r="D806" s="179" t="s">
        <v>160</v>
      </c>
      <c r="E806" s="180" t="s">
        <v>1</v>
      </c>
      <c r="F806" s="181" t="s">
        <v>1407</v>
      </c>
      <c r="H806" s="182">
        <v>0.7</v>
      </c>
      <c r="I806" s="183"/>
      <c r="L806" s="178"/>
      <c r="M806" s="184"/>
      <c r="N806" s="185"/>
      <c r="O806" s="185"/>
      <c r="P806" s="185"/>
      <c r="Q806" s="185"/>
      <c r="R806" s="185"/>
      <c r="S806" s="185"/>
      <c r="T806" s="186"/>
      <c r="AT806" s="180" t="s">
        <v>160</v>
      </c>
      <c r="AU806" s="180" t="s">
        <v>158</v>
      </c>
      <c r="AV806" s="13" t="s">
        <v>158</v>
      </c>
      <c r="AW806" s="13" t="s">
        <v>35</v>
      </c>
      <c r="AX806" s="13" t="s">
        <v>78</v>
      </c>
      <c r="AY806" s="180" t="s">
        <v>150</v>
      </c>
    </row>
    <row r="807" spans="1:65" s="13" customFormat="1">
      <c r="B807" s="178"/>
      <c r="D807" s="179" t="s">
        <v>160</v>
      </c>
      <c r="E807" s="180" t="s">
        <v>1</v>
      </c>
      <c r="F807" s="181" t="s">
        <v>1408</v>
      </c>
      <c r="H807" s="182">
        <v>0.7</v>
      </c>
      <c r="I807" s="183"/>
      <c r="L807" s="178"/>
      <c r="M807" s="184"/>
      <c r="N807" s="185"/>
      <c r="O807" s="185"/>
      <c r="P807" s="185"/>
      <c r="Q807" s="185"/>
      <c r="R807" s="185"/>
      <c r="S807" s="185"/>
      <c r="T807" s="186"/>
      <c r="AT807" s="180" t="s">
        <v>160</v>
      </c>
      <c r="AU807" s="180" t="s">
        <v>158</v>
      </c>
      <c r="AV807" s="13" t="s">
        <v>158</v>
      </c>
      <c r="AW807" s="13" t="s">
        <v>35</v>
      </c>
      <c r="AX807" s="13" t="s">
        <v>78</v>
      </c>
      <c r="AY807" s="180" t="s">
        <v>150</v>
      </c>
    </row>
    <row r="808" spans="1:65" s="14" customFormat="1">
      <c r="B808" s="187"/>
      <c r="D808" s="179" t="s">
        <v>160</v>
      </c>
      <c r="E808" s="188" t="s">
        <v>1</v>
      </c>
      <c r="F808" s="189" t="s">
        <v>174</v>
      </c>
      <c r="H808" s="190">
        <v>4.84</v>
      </c>
      <c r="I808" s="191"/>
      <c r="L808" s="187"/>
      <c r="M808" s="192"/>
      <c r="N808" s="193"/>
      <c r="O808" s="193"/>
      <c r="P808" s="193"/>
      <c r="Q808" s="193"/>
      <c r="R808" s="193"/>
      <c r="S808" s="193"/>
      <c r="T808" s="194"/>
      <c r="AT808" s="188" t="s">
        <v>160</v>
      </c>
      <c r="AU808" s="188" t="s">
        <v>158</v>
      </c>
      <c r="AV808" s="14" t="s">
        <v>157</v>
      </c>
      <c r="AW808" s="14" t="s">
        <v>35</v>
      </c>
      <c r="AX808" s="14" t="s">
        <v>86</v>
      </c>
      <c r="AY808" s="188" t="s">
        <v>150</v>
      </c>
    </row>
    <row r="809" spans="1:65" s="2" customFormat="1" ht="16.5" customHeight="1">
      <c r="A809" s="34"/>
      <c r="B809" s="163"/>
      <c r="C809" s="164" t="s">
        <v>1409</v>
      </c>
      <c r="D809" s="164" t="s">
        <v>153</v>
      </c>
      <c r="E809" s="165" t="s">
        <v>1410</v>
      </c>
      <c r="F809" s="166" t="s">
        <v>1411</v>
      </c>
      <c r="G809" s="167" t="s">
        <v>196</v>
      </c>
      <c r="H809" s="168">
        <v>20.329999999999998</v>
      </c>
      <c r="I809" s="169"/>
      <c r="J809" s="170">
        <f>ROUND(I809*H809,2)</f>
        <v>0</v>
      </c>
      <c r="K809" s="171"/>
      <c r="L809" s="35"/>
      <c r="M809" s="172" t="s">
        <v>1</v>
      </c>
      <c r="N809" s="173" t="s">
        <v>44</v>
      </c>
      <c r="O809" s="60"/>
      <c r="P809" s="174">
        <f>O809*H809</f>
        <v>0</v>
      </c>
      <c r="Q809" s="174">
        <v>0</v>
      </c>
      <c r="R809" s="174">
        <f>Q809*H809</f>
        <v>0</v>
      </c>
      <c r="S809" s="174">
        <v>0</v>
      </c>
      <c r="T809" s="175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176" t="s">
        <v>240</v>
      </c>
      <c r="AT809" s="176" t="s">
        <v>153</v>
      </c>
      <c r="AU809" s="176" t="s">
        <v>158</v>
      </c>
      <c r="AY809" s="18" t="s">
        <v>150</v>
      </c>
      <c r="BE809" s="177">
        <f>IF(N809="základní",J809,0)</f>
        <v>0</v>
      </c>
      <c r="BF809" s="177">
        <f>IF(N809="snížená",J809,0)</f>
        <v>0</v>
      </c>
      <c r="BG809" s="177">
        <f>IF(N809="zákl. přenesená",J809,0)</f>
        <v>0</v>
      </c>
      <c r="BH809" s="177">
        <f>IF(N809="sníž. přenesená",J809,0)</f>
        <v>0</v>
      </c>
      <c r="BI809" s="177">
        <f>IF(N809="nulová",J809,0)</f>
        <v>0</v>
      </c>
      <c r="BJ809" s="18" t="s">
        <v>158</v>
      </c>
      <c r="BK809" s="177">
        <f>ROUND(I809*H809,2)</f>
        <v>0</v>
      </c>
      <c r="BL809" s="18" t="s">
        <v>240</v>
      </c>
      <c r="BM809" s="176" t="s">
        <v>1412</v>
      </c>
    </row>
    <row r="810" spans="1:65" s="13" customFormat="1">
      <c r="B810" s="178"/>
      <c r="D810" s="179" t="s">
        <v>160</v>
      </c>
      <c r="E810" s="180" t="s">
        <v>1</v>
      </c>
      <c r="F810" s="181" t="s">
        <v>1413</v>
      </c>
      <c r="H810" s="182">
        <v>20.329999999999998</v>
      </c>
      <c r="I810" s="183"/>
      <c r="L810" s="178"/>
      <c r="M810" s="184"/>
      <c r="N810" s="185"/>
      <c r="O810" s="185"/>
      <c r="P810" s="185"/>
      <c r="Q810" s="185"/>
      <c r="R810" s="185"/>
      <c r="S810" s="185"/>
      <c r="T810" s="186"/>
      <c r="AT810" s="180" t="s">
        <v>160</v>
      </c>
      <c r="AU810" s="180" t="s">
        <v>158</v>
      </c>
      <c r="AV810" s="13" t="s">
        <v>158</v>
      </c>
      <c r="AW810" s="13" t="s">
        <v>35</v>
      </c>
      <c r="AX810" s="13" t="s">
        <v>86</v>
      </c>
      <c r="AY810" s="180" t="s">
        <v>150</v>
      </c>
    </row>
    <row r="811" spans="1:65" s="2" customFormat="1" ht="16.5" customHeight="1">
      <c r="A811" s="34"/>
      <c r="B811" s="163"/>
      <c r="C811" s="164" t="s">
        <v>1414</v>
      </c>
      <c r="D811" s="164" t="s">
        <v>153</v>
      </c>
      <c r="E811" s="165" t="s">
        <v>1415</v>
      </c>
      <c r="F811" s="166" t="s">
        <v>1416</v>
      </c>
      <c r="G811" s="167" t="s">
        <v>196</v>
      </c>
      <c r="H811" s="168">
        <v>20.329999999999998</v>
      </c>
      <c r="I811" s="169"/>
      <c r="J811" s="170">
        <f>ROUND(I811*H811,2)</f>
        <v>0</v>
      </c>
      <c r="K811" s="171"/>
      <c r="L811" s="35"/>
      <c r="M811" s="172" t="s">
        <v>1</v>
      </c>
      <c r="N811" s="173" t="s">
        <v>44</v>
      </c>
      <c r="O811" s="60"/>
      <c r="P811" s="174">
        <f>O811*H811</f>
        <v>0</v>
      </c>
      <c r="Q811" s="174">
        <v>0</v>
      </c>
      <c r="R811" s="174">
        <f>Q811*H811</f>
        <v>0</v>
      </c>
      <c r="S811" s="174">
        <v>0</v>
      </c>
      <c r="T811" s="175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76" t="s">
        <v>240</v>
      </c>
      <c r="AT811" s="176" t="s">
        <v>153</v>
      </c>
      <c r="AU811" s="176" t="s">
        <v>158</v>
      </c>
      <c r="AY811" s="18" t="s">
        <v>150</v>
      </c>
      <c r="BE811" s="177">
        <f>IF(N811="základní",J811,0)</f>
        <v>0</v>
      </c>
      <c r="BF811" s="177">
        <f>IF(N811="snížená",J811,0)</f>
        <v>0</v>
      </c>
      <c r="BG811" s="177">
        <f>IF(N811="zákl. přenesená",J811,0)</f>
        <v>0</v>
      </c>
      <c r="BH811" s="177">
        <f>IF(N811="sníž. přenesená",J811,0)</f>
        <v>0</v>
      </c>
      <c r="BI811" s="177">
        <f>IF(N811="nulová",J811,0)</f>
        <v>0</v>
      </c>
      <c r="BJ811" s="18" t="s">
        <v>158</v>
      </c>
      <c r="BK811" s="177">
        <f>ROUND(I811*H811,2)</f>
        <v>0</v>
      </c>
      <c r="BL811" s="18" t="s">
        <v>240</v>
      </c>
      <c r="BM811" s="176" t="s">
        <v>1417</v>
      </c>
    </row>
    <row r="812" spans="1:65" s="13" customFormat="1">
      <c r="B812" s="178"/>
      <c r="D812" s="179" t="s">
        <v>160</v>
      </c>
      <c r="E812" s="180" t="s">
        <v>1</v>
      </c>
      <c r="F812" s="181" t="s">
        <v>1413</v>
      </c>
      <c r="H812" s="182">
        <v>20.329999999999998</v>
      </c>
      <c r="I812" s="183"/>
      <c r="L812" s="178"/>
      <c r="M812" s="184"/>
      <c r="N812" s="185"/>
      <c r="O812" s="185"/>
      <c r="P812" s="185"/>
      <c r="Q812" s="185"/>
      <c r="R812" s="185"/>
      <c r="S812" s="185"/>
      <c r="T812" s="186"/>
      <c r="AT812" s="180" t="s">
        <v>160</v>
      </c>
      <c r="AU812" s="180" t="s">
        <v>158</v>
      </c>
      <c r="AV812" s="13" t="s">
        <v>158</v>
      </c>
      <c r="AW812" s="13" t="s">
        <v>35</v>
      </c>
      <c r="AX812" s="13" t="s">
        <v>86</v>
      </c>
      <c r="AY812" s="180" t="s">
        <v>150</v>
      </c>
    </row>
    <row r="813" spans="1:65" s="2" customFormat="1" ht="21.75" customHeight="1">
      <c r="A813" s="34"/>
      <c r="B813" s="163"/>
      <c r="C813" s="164" t="s">
        <v>1418</v>
      </c>
      <c r="D813" s="164" t="s">
        <v>153</v>
      </c>
      <c r="E813" s="165" t="s">
        <v>1419</v>
      </c>
      <c r="F813" s="166" t="s">
        <v>1420</v>
      </c>
      <c r="G813" s="167" t="s">
        <v>719</v>
      </c>
      <c r="H813" s="221"/>
      <c r="I813" s="169"/>
      <c r="J813" s="170">
        <f>ROUND(I813*H813,2)</f>
        <v>0</v>
      </c>
      <c r="K813" s="171"/>
      <c r="L813" s="35"/>
      <c r="M813" s="172" t="s">
        <v>1</v>
      </c>
      <c r="N813" s="173" t="s">
        <v>44</v>
      </c>
      <c r="O813" s="60"/>
      <c r="P813" s="174">
        <f>O813*H813</f>
        <v>0</v>
      </c>
      <c r="Q813" s="174">
        <v>0</v>
      </c>
      <c r="R813" s="174">
        <f>Q813*H813</f>
        <v>0</v>
      </c>
      <c r="S813" s="174">
        <v>0</v>
      </c>
      <c r="T813" s="175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176" t="s">
        <v>240</v>
      </c>
      <c r="AT813" s="176" t="s">
        <v>153</v>
      </c>
      <c r="AU813" s="176" t="s">
        <v>158</v>
      </c>
      <c r="AY813" s="18" t="s">
        <v>150</v>
      </c>
      <c r="BE813" s="177">
        <f>IF(N813="základní",J813,0)</f>
        <v>0</v>
      </c>
      <c r="BF813" s="177">
        <f>IF(N813="snížená",J813,0)</f>
        <v>0</v>
      </c>
      <c r="BG813" s="177">
        <f>IF(N813="zákl. přenesená",J813,0)</f>
        <v>0</v>
      </c>
      <c r="BH813" s="177">
        <f>IF(N813="sníž. přenesená",J813,0)</f>
        <v>0</v>
      </c>
      <c r="BI813" s="177">
        <f>IF(N813="nulová",J813,0)</f>
        <v>0</v>
      </c>
      <c r="BJ813" s="18" t="s">
        <v>158</v>
      </c>
      <c r="BK813" s="177">
        <f>ROUND(I813*H813,2)</f>
        <v>0</v>
      </c>
      <c r="BL813" s="18" t="s">
        <v>240</v>
      </c>
      <c r="BM813" s="176" t="s">
        <v>1421</v>
      </c>
    </row>
    <row r="814" spans="1:65" s="12" customFormat="1" ht="22.9" customHeight="1">
      <c r="B814" s="150"/>
      <c r="D814" s="151" t="s">
        <v>77</v>
      </c>
      <c r="E814" s="161" t="s">
        <v>1422</v>
      </c>
      <c r="F814" s="161" t="s">
        <v>1423</v>
      </c>
      <c r="I814" s="153"/>
      <c r="J814" s="162">
        <f>BK814</f>
        <v>0</v>
      </c>
      <c r="L814" s="150"/>
      <c r="M814" s="155"/>
      <c r="N814" s="156"/>
      <c r="O814" s="156"/>
      <c r="P814" s="157">
        <f>SUM(P815:P840)</f>
        <v>0</v>
      </c>
      <c r="Q814" s="156"/>
      <c r="R814" s="157">
        <f>SUM(R815:R840)</f>
        <v>3.0233750099999996</v>
      </c>
      <c r="S814" s="156"/>
      <c r="T814" s="158">
        <f>SUM(T815:T840)</f>
        <v>3.1681499999999998</v>
      </c>
      <c r="AR814" s="151" t="s">
        <v>158</v>
      </c>
      <c r="AT814" s="159" t="s">
        <v>77</v>
      </c>
      <c r="AU814" s="159" t="s">
        <v>86</v>
      </c>
      <c r="AY814" s="151" t="s">
        <v>150</v>
      </c>
      <c r="BK814" s="160">
        <f>SUM(BK815:BK840)</f>
        <v>0</v>
      </c>
    </row>
    <row r="815" spans="1:65" s="2" customFormat="1" ht="21.75" customHeight="1">
      <c r="A815" s="34"/>
      <c r="B815" s="163"/>
      <c r="C815" s="164" t="s">
        <v>1424</v>
      </c>
      <c r="D815" s="164" t="s">
        <v>153</v>
      </c>
      <c r="E815" s="165" t="s">
        <v>1425</v>
      </c>
      <c r="F815" s="166" t="s">
        <v>1426</v>
      </c>
      <c r="G815" s="167" t="s">
        <v>202</v>
      </c>
      <c r="H815" s="168">
        <v>82.510999999999996</v>
      </c>
      <c r="I815" s="169"/>
      <c r="J815" s="170">
        <f>ROUND(I815*H815,2)</f>
        <v>0</v>
      </c>
      <c r="K815" s="171"/>
      <c r="L815" s="35"/>
      <c r="M815" s="172" t="s">
        <v>1</v>
      </c>
      <c r="N815" s="173" t="s">
        <v>44</v>
      </c>
      <c r="O815" s="60"/>
      <c r="P815" s="174">
        <f>O815*H815</f>
        <v>0</v>
      </c>
      <c r="Q815" s="174">
        <v>1.2099999999999999E-3</v>
      </c>
      <c r="R815" s="174">
        <f>Q815*H815</f>
        <v>9.9838309999999986E-2</v>
      </c>
      <c r="S815" s="174">
        <v>0</v>
      </c>
      <c r="T815" s="175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76" t="s">
        <v>240</v>
      </c>
      <c r="AT815" s="176" t="s">
        <v>153</v>
      </c>
      <c r="AU815" s="176" t="s">
        <v>158</v>
      </c>
      <c r="AY815" s="18" t="s">
        <v>150</v>
      </c>
      <c r="BE815" s="177">
        <f>IF(N815="základní",J815,0)</f>
        <v>0</v>
      </c>
      <c r="BF815" s="177">
        <f>IF(N815="snížená",J815,0)</f>
        <v>0</v>
      </c>
      <c r="BG815" s="177">
        <f>IF(N815="zákl. přenesená",J815,0)</f>
        <v>0</v>
      </c>
      <c r="BH815" s="177">
        <f>IF(N815="sníž. přenesená",J815,0)</f>
        <v>0</v>
      </c>
      <c r="BI815" s="177">
        <f>IF(N815="nulová",J815,0)</f>
        <v>0</v>
      </c>
      <c r="BJ815" s="18" t="s">
        <v>158</v>
      </c>
      <c r="BK815" s="177">
        <f>ROUND(I815*H815,2)</f>
        <v>0</v>
      </c>
      <c r="BL815" s="18" t="s">
        <v>240</v>
      </c>
      <c r="BM815" s="176" t="s">
        <v>1427</v>
      </c>
    </row>
    <row r="816" spans="1:65" s="13" customFormat="1" ht="22.5">
      <c r="B816" s="178"/>
      <c r="D816" s="179" t="s">
        <v>160</v>
      </c>
      <c r="E816" s="180" t="s">
        <v>1</v>
      </c>
      <c r="F816" s="181" t="s">
        <v>1428</v>
      </c>
      <c r="H816" s="182">
        <v>20.765999999999998</v>
      </c>
      <c r="I816" s="183"/>
      <c r="L816" s="178"/>
      <c r="M816" s="184"/>
      <c r="N816" s="185"/>
      <c r="O816" s="185"/>
      <c r="P816" s="185"/>
      <c r="Q816" s="185"/>
      <c r="R816" s="185"/>
      <c r="S816" s="185"/>
      <c r="T816" s="186"/>
      <c r="AT816" s="180" t="s">
        <v>160</v>
      </c>
      <c r="AU816" s="180" t="s">
        <v>158</v>
      </c>
      <c r="AV816" s="13" t="s">
        <v>158</v>
      </c>
      <c r="AW816" s="13" t="s">
        <v>35</v>
      </c>
      <c r="AX816" s="13" t="s">
        <v>78</v>
      </c>
      <c r="AY816" s="180" t="s">
        <v>150</v>
      </c>
    </row>
    <row r="817" spans="1:65" s="13" customFormat="1" ht="22.5">
      <c r="B817" s="178"/>
      <c r="D817" s="179" t="s">
        <v>160</v>
      </c>
      <c r="E817" s="180" t="s">
        <v>1</v>
      </c>
      <c r="F817" s="181" t="s">
        <v>1429</v>
      </c>
      <c r="H817" s="182">
        <v>22.84</v>
      </c>
      <c r="I817" s="183"/>
      <c r="L817" s="178"/>
      <c r="M817" s="184"/>
      <c r="N817" s="185"/>
      <c r="O817" s="185"/>
      <c r="P817" s="185"/>
      <c r="Q817" s="185"/>
      <c r="R817" s="185"/>
      <c r="S817" s="185"/>
      <c r="T817" s="186"/>
      <c r="AT817" s="180" t="s">
        <v>160</v>
      </c>
      <c r="AU817" s="180" t="s">
        <v>158</v>
      </c>
      <c r="AV817" s="13" t="s">
        <v>158</v>
      </c>
      <c r="AW817" s="13" t="s">
        <v>35</v>
      </c>
      <c r="AX817" s="13" t="s">
        <v>78</v>
      </c>
      <c r="AY817" s="180" t="s">
        <v>150</v>
      </c>
    </row>
    <row r="818" spans="1:65" s="13" customFormat="1" ht="22.5">
      <c r="B818" s="178"/>
      <c r="D818" s="179" t="s">
        <v>160</v>
      </c>
      <c r="E818" s="180" t="s">
        <v>1</v>
      </c>
      <c r="F818" s="181" t="s">
        <v>1430</v>
      </c>
      <c r="H818" s="182">
        <v>18.030999999999999</v>
      </c>
      <c r="I818" s="183"/>
      <c r="L818" s="178"/>
      <c r="M818" s="184"/>
      <c r="N818" s="185"/>
      <c r="O818" s="185"/>
      <c r="P818" s="185"/>
      <c r="Q818" s="185"/>
      <c r="R818" s="185"/>
      <c r="S818" s="185"/>
      <c r="T818" s="186"/>
      <c r="AT818" s="180" t="s">
        <v>160</v>
      </c>
      <c r="AU818" s="180" t="s">
        <v>158</v>
      </c>
      <c r="AV818" s="13" t="s">
        <v>158</v>
      </c>
      <c r="AW818" s="13" t="s">
        <v>35</v>
      </c>
      <c r="AX818" s="13" t="s">
        <v>78</v>
      </c>
      <c r="AY818" s="180" t="s">
        <v>150</v>
      </c>
    </row>
    <row r="819" spans="1:65" s="13" customFormat="1">
      <c r="B819" s="178"/>
      <c r="D819" s="179" t="s">
        <v>160</v>
      </c>
      <c r="E819" s="180" t="s">
        <v>1</v>
      </c>
      <c r="F819" s="181" t="s">
        <v>1431</v>
      </c>
      <c r="H819" s="182">
        <v>20.873999999999999</v>
      </c>
      <c r="I819" s="183"/>
      <c r="L819" s="178"/>
      <c r="M819" s="184"/>
      <c r="N819" s="185"/>
      <c r="O819" s="185"/>
      <c r="P819" s="185"/>
      <c r="Q819" s="185"/>
      <c r="R819" s="185"/>
      <c r="S819" s="185"/>
      <c r="T819" s="186"/>
      <c r="AT819" s="180" t="s">
        <v>160</v>
      </c>
      <c r="AU819" s="180" t="s">
        <v>158</v>
      </c>
      <c r="AV819" s="13" t="s">
        <v>158</v>
      </c>
      <c r="AW819" s="13" t="s">
        <v>35</v>
      </c>
      <c r="AX819" s="13" t="s">
        <v>78</v>
      </c>
      <c r="AY819" s="180" t="s">
        <v>150</v>
      </c>
    </row>
    <row r="820" spans="1:65" s="14" customFormat="1">
      <c r="B820" s="187"/>
      <c r="D820" s="179" t="s">
        <v>160</v>
      </c>
      <c r="E820" s="188" t="s">
        <v>1</v>
      </c>
      <c r="F820" s="189" t="s">
        <v>174</v>
      </c>
      <c r="H820" s="190">
        <v>82.510999999999996</v>
      </c>
      <c r="I820" s="191"/>
      <c r="L820" s="187"/>
      <c r="M820" s="192"/>
      <c r="N820" s="193"/>
      <c r="O820" s="193"/>
      <c r="P820" s="193"/>
      <c r="Q820" s="193"/>
      <c r="R820" s="193"/>
      <c r="S820" s="193"/>
      <c r="T820" s="194"/>
      <c r="AT820" s="188" t="s">
        <v>160</v>
      </c>
      <c r="AU820" s="188" t="s">
        <v>158</v>
      </c>
      <c r="AV820" s="14" t="s">
        <v>157</v>
      </c>
      <c r="AW820" s="14" t="s">
        <v>35</v>
      </c>
      <c r="AX820" s="14" t="s">
        <v>86</v>
      </c>
      <c r="AY820" s="188" t="s">
        <v>150</v>
      </c>
    </row>
    <row r="821" spans="1:65" s="2" customFormat="1" ht="21.75" customHeight="1">
      <c r="A821" s="34"/>
      <c r="B821" s="163"/>
      <c r="C821" s="164" t="s">
        <v>1432</v>
      </c>
      <c r="D821" s="164" t="s">
        <v>153</v>
      </c>
      <c r="E821" s="165" t="s">
        <v>1433</v>
      </c>
      <c r="F821" s="166" t="s">
        <v>1434</v>
      </c>
      <c r="G821" s="167" t="s">
        <v>196</v>
      </c>
      <c r="H821" s="168">
        <v>126.06</v>
      </c>
      <c r="I821" s="169"/>
      <c r="J821" s="170">
        <f>ROUND(I821*H821,2)</f>
        <v>0</v>
      </c>
      <c r="K821" s="171"/>
      <c r="L821" s="35"/>
      <c r="M821" s="172" t="s">
        <v>1</v>
      </c>
      <c r="N821" s="173" t="s">
        <v>44</v>
      </c>
      <c r="O821" s="60"/>
      <c r="P821" s="174">
        <f>O821*H821</f>
        <v>0</v>
      </c>
      <c r="Q821" s="174">
        <v>0</v>
      </c>
      <c r="R821" s="174">
        <f>Q821*H821</f>
        <v>0</v>
      </c>
      <c r="S821" s="174">
        <v>1.4999999999999999E-2</v>
      </c>
      <c r="T821" s="175">
        <f>S821*H821</f>
        <v>1.8909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76" t="s">
        <v>240</v>
      </c>
      <c r="AT821" s="176" t="s">
        <v>153</v>
      </c>
      <c r="AU821" s="176" t="s">
        <v>158</v>
      </c>
      <c r="AY821" s="18" t="s">
        <v>150</v>
      </c>
      <c r="BE821" s="177">
        <f>IF(N821="základní",J821,0)</f>
        <v>0</v>
      </c>
      <c r="BF821" s="177">
        <f>IF(N821="snížená",J821,0)</f>
        <v>0</v>
      </c>
      <c r="BG821" s="177">
        <f>IF(N821="zákl. přenesená",J821,0)</f>
        <v>0</v>
      </c>
      <c r="BH821" s="177">
        <f>IF(N821="sníž. přenesená",J821,0)</f>
        <v>0</v>
      </c>
      <c r="BI821" s="177">
        <f>IF(N821="nulová",J821,0)</f>
        <v>0</v>
      </c>
      <c r="BJ821" s="18" t="s">
        <v>158</v>
      </c>
      <c r="BK821" s="177">
        <f>ROUND(I821*H821,2)</f>
        <v>0</v>
      </c>
      <c r="BL821" s="18" t="s">
        <v>240</v>
      </c>
      <c r="BM821" s="176" t="s">
        <v>1435</v>
      </c>
    </row>
    <row r="822" spans="1:65" s="15" customFormat="1">
      <c r="B822" s="195"/>
      <c r="D822" s="179" t="s">
        <v>160</v>
      </c>
      <c r="E822" s="196" t="s">
        <v>1</v>
      </c>
      <c r="F822" s="197" t="s">
        <v>1436</v>
      </c>
      <c r="H822" s="196" t="s">
        <v>1</v>
      </c>
      <c r="I822" s="198"/>
      <c r="L822" s="195"/>
      <c r="M822" s="199"/>
      <c r="N822" s="200"/>
      <c r="O822" s="200"/>
      <c r="P822" s="200"/>
      <c r="Q822" s="200"/>
      <c r="R822" s="200"/>
      <c r="S822" s="200"/>
      <c r="T822" s="201"/>
      <c r="AT822" s="196" t="s">
        <v>160</v>
      </c>
      <c r="AU822" s="196" t="s">
        <v>158</v>
      </c>
      <c r="AV822" s="15" t="s">
        <v>86</v>
      </c>
      <c r="AW822" s="15" t="s">
        <v>35</v>
      </c>
      <c r="AX822" s="15" t="s">
        <v>78</v>
      </c>
      <c r="AY822" s="196" t="s">
        <v>150</v>
      </c>
    </row>
    <row r="823" spans="1:65" s="13" customFormat="1">
      <c r="B823" s="178"/>
      <c r="D823" s="179" t="s">
        <v>160</v>
      </c>
      <c r="E823" s="180" t="s">
        <v>1</v>
      </c>
      <c r="F823" s="181" t="s">
        <v>1437</v>
      </c>
      <c r="H823" s="182">
        <v>29.33</v>
      </c>
      <c r="I823" s="183"/>
      <c r="L823" s="178"/>
      <c r="M823" s="184"/>
      <c r="N823" s="185"/>
      <c r="O823" s="185"/>
      <c r="P823" s="185"/>
      <c r="Q823" s="185"/>
      <c r="R823" s="185"/>
      <c r="S823" s="185"/>
      <c r="T823" s="186"/>
      <c r="AT823" s="180" t="s">
        <v>160</v>
      </c>
      <c r="AU823" s="180" t="s">
        <v>158</v>
      </c>
      <c r="AV823" s="13" t="s">
        <v>158</v>
      </c>
      <c r="AW823" s="13" t="s">
        <v>35</v>
      </c>
      <c r="AX823" s="13" t="s">
        <v>78</v>
      </c>
      <c r="AY823" s="180" t="s">
        <v>150</v>
      </c>
    </row>
    <row r="824" spans="1:65" s="13" customFormat="1">
      <c r="B824" s="178"/>
      <c r="D824" s="179" t="s">
        <v>160</v>
      </c>
      <c r="E824" s="180" t="s">
        <v>1</v>
      </c>
      <c r="F824" s="181" t="s">
        <v>1438</v>
      </c>
      <c r="H824" s="182">
        <v>31.8</v>
      </c>
      <c r="I824" s="183"/>
      <c r="L824" s="178"/>
      <c r="M824" s="184"/>
      <c r="N824" s="185"/>
      <c r="O824" s="185"/>
      <c r="P824" s="185"/>
      <c r="Q824" s="185"/>
      <c r="R824" s="185"/>
      <c r="S824" s="185"/>
      <c r="T824" s="186"/>
      <c r="AT824" s="180" t="s">
        <v>160</v>
      </c>
      <c r="AU824" s="180" t="s">
        <v>158</v>
      </c>
      <c r="AV824" s="13" t="s">
        <v>158</v>
      </c>
      <c r="AW824" s="13" t="s">
        <v>35</v>
      </c>
      <c r="AX824" s="13" t="s">
        <v>78</v>
      </c>
      <c r="AY824" s="180" t="s">
        <v>150</v>
      </c>
    </row>
    <row r="825" spans="1:65" s="13" customFormat="1">
      <c r="B825" s="178"/>
      <c r="D825" s="179" t="s">
        <v>160</v>
      </c>
      <c r="E825" s="180" t="s">
        <v>1</v>
      </c>
      <c r="F825" s="181" t="s">
        <v>1439</v>
      </c>
      <c r="H825" s="182">
        <v>24.02</v>
      </c>
      <c r="I825" s="183"/>
      <c r="L825" s="178"/>
      <c r="M825" s="184"/>
      <c r="N825" s="185"/>
      <c r="O825" s="185"/>
      <c r="P825" s="185"/>
      <c r="Q825" s="185"/>
      <c r="R825" s="185"/>
      <c r="S825" s="185"/>
      <c r="T825" s="186"/>
      <c r="AT825" s="180" t="s">
        <v>160</v>
      </c>
      <c r="AU825" s="180" t="s">
        <v>158</v>
      </c>
      <c r="AV825" s="13" t="s">
        <v>158</v>
      </c>
      <c r="AW825" s="13" t="s">
        <v>35</v>
      </c>
      <c r="AX825" s="13" t="s">
        <v>78</v>
      </c>
      <c r="AY825" s="180" t="s">
        <v>150</v>
      </c>
    </row>
    <row r="826" spans="1:65" s="13" customFormat="1">
      <c r="B826" s="178"/>
      <c r="D826" s="179" t="s">
        <v>160</v>
      </c>
      <c r="E826" s="180" t="s">
        <v>1</v>
      </c>
      <c r="F826" s="181" t="s">
        <v>1440</v>
      </c>
      <c r="H826" s="182">
        <v>26.82</v>
      </c>
      <c r="I826" s="183"/>
      <c r="L826" s="178"/>
      <c r="M826" s="184"/>
      <c r="N826" s="185"/>
      <c r="O826" s="185"/>
      <c r="P826" s="185"/>
      <c r="Q826" s="185"/>
      <c r="R826" s="185"/>
      <c r="S826" s="185"/>
      <c r="T826" s="186"/>
      <c r="AT826" s="180" t="s">
        <v>160</v>
      </c>
      <c r="AU826" s="180" t="s">
        <v>158</v>
      </c>
      <c r="AV826" s="13" t="s">
        <v>158</v>
      </c>
      <c r="AW826" s="13" t="s">
        <v>35</v>
      </c>
      <c r="AX826" s="13" t="s">
        <v>78</v>
      </c>
      <c r="AY826" s="180" t="s">
        <v>150</v>
      </c>
    </row>
    <row r="827" spans="1:65" s="13" customFormat="1">
      <c r="B827" s="178"/>
      <c r="D827" s="179" t="s">
        <v>160</v>
      </c>
      <c r="E827" s="180" t="s">
        <v>1</v>
      </c>
      <c r="F827" s="181" t="s">
        <v>1441</v>
      </c>
      <c r="H827" s="182">
        <v>14.09</v>
      </c>
      <c r="I827" s="183"/>
      <c r="L827" s="178"/>
      <c r="M827" s="184"/>
      <c r="N827" s="185"/>
      <c r="O827" s="185"/>
      <c r="P827" s="185"/>
      <c r="Q827" s="185"/>
      <c r="R827" s="185"/>
      <c r="S827" s="185"/>
      <c r="T827" s="186"/>
      <c r="AT827" s="180" t="s">
        <v>160</v>
      </c>
      <c r="AU827" s="180" t="s">
        <v>158</v>
      </c>
      <c r="AV827" s="13" t="s">
        <v>158</v>
      </c>
      <c r="AW827" s="13" t="s">
        <v>35</v>
      </c>
      <c r="AX827" s="13" t="s">
        <v>78</v>
      </c>
      <c r="AY827" s="180" t="s">
        <v>150</v>
      </c>
    </row>
    <row r="828" spans="1:65" s="14" customFormat="1">
      <c r="B828" s="187"/>
      <c r="D828" s="179" t="s">
        <v>160</v>
      </c>
      <c r="E828" s="188" t="s">
        <v>1</v>
      </c>
      <c r="F828" s="189" t="s">
        <v>174</v>
      </c>
      <c r="H828" s="190">
        <v>126.06</v>
      </c>
      <c r="I828" s="191"/>
      <c r="L828" s="187"/>
      <c r="M828" s="192"/>
      <c r="N828" s="193"/>
      <c r="O828" s="193"/>
      <c r="P828" s="193"/>
      <c r="Q828" s="193"/>
      <c r="R828" s="193"/>
      <c r="S828" s="193"/>
      <c r="T828" s="194"/>
      <c r="AT828" s="188" t="s">
        <v>160</v>
      </c>
      <c r="AU828" s="188" t="s">
        <v>158</v>
      </c>
      <c r="AV828" s="14" t="s">
        <v>157</v>
      </c>
      <c r="AW828" s="14" t="s">
        <v>35</v>
      </c>
      <c r="AX828" s="14" t="s">
        <v>86</v>
      </c>
      <c r="AY828" s="188" t="s">
        <v>150</v>
      </c>
    </row>
    <row r="829" spans="1:65" s="2" customFormat="1" ht="16.5" customHeight="1">
      <c r="A829" s="34"/>
      <c r="B829" s="163"/>
      <c r="C829" s="164" t="s">
        <v>1442</v>
      </c>
      <c r="D829" s="164" t="s">
        <v>153</v>
      </c>
      <c r="E829" s="165" t="s">
        <v>1443</v>
      </c>
      <c r="F829" s="166" t="s">
        <v>1444</v>
      </c>
      <c r="G829" s="167" t="s">
        <v>196</v>
      </c>
      <c r="H829" s="168">
        <v>85.15</v>
      </c>
      <c r="I829" s="169"/>
      <c r="J829" s="170">
        <f>ROUND(I829*H829,2)</f>
        <v>0</v>
      </c>
      <c r="K829" s="171"/>
      <c r="L829" s="35"/>
      <c r="M829" s="172" t="s">
        <v>1</v>
      </c>
      <c r="N829" s="173" t="s">
        <v>44</v>
      </c>
      <c r="O829" s="60"/>
      <c r="P829" s="174">
        <f>O829*H829</f>
        <v>0</v>
      </c>
      <c r="Q829" s="174">
        <v>0</v>
      </c>
      <c r="R829" s="174">
        <f>Q829*H829</f>
        <v>0</v>
      </c>
      <c r="S829" s="174">
        <v>1.4999999999999999E-2</v>
      </c>
      <c r="T829" s="175">
        <f>S829*H829</f>
        <v>1.27725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176" t="s">
        <v>240</v>
      </c>
      <c r="AT829" s="176" t="s">
        <v>153</v>
      </c>
      <c r="AU829" s="176" t="s">
        <v>158</v>
      </c>
      <c r="AY829" s="18" t="s">
        <v>150</v>
      </c>
      <c r="BE829" s="177">
        <f>IF(N829="základní",J829,0)</f>
        <v>0</v>
      </c>
      <c r="BF829" s="177">
        <f>IF(N829="snížená",J829,0)</f>
        <v>0</v>
      </c>
      <c r="BG829" s="177">
        <f>IF(N829="zákl. přenesená",J829,0)</f>
        <v>0</v>
      </c>
      <c r="BH829" s="177">
        <f>IF(N829="sníž. přenesená",J829,0)</f>
        <v>0</v>
      </c>
      <c r="BI829" s="177">
        <f>IF(N829="nulová",J829,0)</f>
        <v>0</v>
      </c>
      <c r="BJ829" s="18" t="s">
        <v>158</v>
      </c>
      <c r="BK829" s="177">
        <f>ROUND(I829*H829,2)</f>
        <v>0</v>
      </c>
      <c r="BL829" s="18" t="s">
        <v>240</v>
      </c>
      <c r="BM829" s="176" t="s">
        <v>1445</v>
      </c>
    </row>
    <row r="830" spans="1:65" s="15" customFormat="1">
      <c r="B830" s="195"/>
      <c r="D830" s="179" t="s">
        <v>160</v>
      </c>
      <c r="E830" s="196" t="s">
        <v>1</v>
      </c>
      <c r="F830" s="197" t="s">
        <v>1446</v>
      </c>
      <c r="H830" s="196" t="s">
        <v>1</v>
      </c>
      <c r="I830" s="198"/>
      <c r="L830" s="195"/>
      <c r="M830" s="199"/>
      <c r="N830" s="200"/>
      <c r="O830" s="200"/>
      <c r="P830" s="200"/>
      <c r="Q830" s="200"/>
      <c r="R830" s="200"/>
      <c r="S830" s="200"/>
      <c r="T830" s="201"/>
      <c r="AT830" s="196" t="s">
        <v>160</v>
      </c>
      <c r="AU830" s="196" t="s">
        <v>158</v>
      </c>
      <c r="AV830" s="15" t="s">
        <v>86</v>
      </c>
      <c r="AW830" s="15" t="s">
        <v>35</v>
      </c>
      <c r="AX830" s="15" t="s">
        <v>78</v>
      </c>
      <c r="AY830" s="196" t="s">
        <v>150</v>
      </c>
    </row>
    <row r="831" spans="1:65" s="13" customFormat="1">
      <c r="B831" s="178"/>
      <c r="D831" s="179" t="s">
        <v>160</v>
      </c>
      <c r="E831" s="180" t="s">
        <v>1</v>
      </c>
      <c r="F831" s="181" t="s">
        <v>1437</v>
      </c>
      <c r="H831" s="182">
        <v>29.33</v>
      </c>
      <c r="I831" s="183"/>
      <c r="L831" s="178"/>
      <c r="M831" s="184"/>
      <c r="N831" s="185"/>
      <c r="O831" s="185"/>
      <c r="P831" s="185"/>
      <c r="Q831" s="185"/>
      <c r="R831" s="185"/>
      <c r="S831" s="185"/>
      <c r="T831" s="186"/>
      <c r="AT831" s="180" t="s">
        <v>160</v>
      </c>
      <c r="AU831" s="180" t="s">
        <v>158</v>
      </c>
      <c r="AV831" s="13" t="s">
        <v>158</v>
      </c>
      <c r="AW831" s="13" t="s">
        <v>35</v>
      </c>
      <c r="AX831" s="13" t="s">
        <v>78</v>
      </c>
      <c r="AY831" s="180" t="s">
        <v>150</v>
      </c>
    </row>
    <row r="832" spans="1:65" s="13" customFormat="1">
      <c r="B832" s="178"/>
      <c r="D832" s="179" t="s">
        <v>160</v>
      </c>
      <c r="E832" s="180" t="s">
        <v>1</v>
      </c>
      <c r="F832" s="181" t="s">
        <v>1438</v>
      </c>
      <c r="H832" s="182">
        <v>31.8</v>
      </c>
      <c r="I832" s="183"/>
      <c r="L832" s="178"/>
      <c r="M832" s="184"/>
      <c r="N832" s="185"/>
      <c r="O832" s="185"/>
      <c r="P832" s="185"/>
      <c r="Q832" s="185"/>
      <c r="R832" s="185"/>
      <c r="S832" s="185"/>
      <c r="T832" s="186"/>
      <c r="AT832" s="180" t="s">
        <v>160</v>
      </c>
      <c r="AU832" s="180" t="s">
        <v>158</v>
      </c>
      <c r="AV832" s="13" t="s">
        <v>158</v>
      </c>
      <c r="AW832" s="13" t="s">
        <v>35</v>
      </c>
      <c r="AX832" s="13" t="s">
        <v>78</v>
      </c>
      <c r="AY832" s="180" t="s">
        <v>150</v>
      </c>
    </row>
    <row r="833" spans="1:65" s="13" customFormat="1">
      <c r="B833" s="178"/>
      <c r="D833" s="179" t="s">
        <v>160</v>
      </c>
      <c r="E833" s="180" t="s">
        <v>1</v>
      </c>
      <c r="F833" s="181" t="s">
        <v>1439</v>
      </c>
      <c r="H833" s="182">
        <v>24.02</v>
      </c>
      <c r="I833" s="183"/>
      <c r="L833" s="178"/>
      <c r="M833" s="184"/>
      <c r="N833" s="185"/>
      <c r="O833" s="185"/>
      <c r="P833" s="185"/>
      <c r="Q833" s="185"/>
      <c r="R833" s="185"/>
      <c r="S833" s="185"/>
      <c r="T833" s="186"/>
      <c r="AT833" s="180" t="s">
        <v>160</v>
      </c>
      <c r="AU833" s="180" t="s">
        <v>158</v>
      </c>
      <c r="AV833" s="13" t="s">
        <v>158</v>
      </c>
      <c r="AW833" s="13" t="s">
        <v>35</v>
      </c>
      <c r="AX833" s="13" t="s">
        <v>78</v>
      </c>
      <c r="AY833" s="180" t="s">
        <v>150</v>
      </c>
    </row>
    <row r="834" spans="1:65" s="14" customFormat="1">
      <c r="B834" s="187"/>
      <c r="D834" s="179" t="s">
        <v>160</v>
      </c>
      <c r="E834" s="188" t="s">
        <v>1</v>
      </c>
      <c r="F834" s="189" t="s">
        <v>174</v>
      </c>
      <c r="H834" s="190">
        <v>85.149999999999991</v>
      </c>
      <c r="I834" s="191"/>
      <c r="L834" s="187"/>
      <c r="M834" s="192"/>
      <c r="N834" s="193"/>
      <c r="O834" s="193"/>
      <c r="P834" s="193"/>
      <c r="Q834" s="193"/>
      <c r="R834" s="193"/>
      <c r="S834" s="193"/>
      <c r="T834" s="194"/>
      <c r="AT834" s="188" t="s">
        <v>160</v>
      </c>
      <c r="AU834" s="188" t="s">
        <v>158</v>
      </c>
      <c r="AV834" s="14" t="s">
        <v>157</v>
      </c>
      <c r="AW834" s="14" t="s">
        <v>35</v>
      </c>
      <c r="AX834" s="14" t="s">
        <v>86</v>
      </c>
      <c r="AY834" s="188" t="s">
        <v>150</v>
      </c>
    </row>
    <row r="835" spans="1:65" s="2" customFormat="1" ht="21.75" customHeight="1">
      <c r="A835" s="34"/>
      <c r="B835" s="163"/>
      <c r="C835" s="164" t="s">
        <v>1447</v>
      </c>
      <c r="D835" s="164" t="s">
        <v>153</v>
      </c>
      <c r="E835" s="165" t="s">
        <v>1448</v>
      </c>
      <c r="F835" s="166" t="s">
        <v>1449</v>
      </c>
      <c r="G835" s="167" t="s">
        <v>196</v>
      </c>
      <c r="H835" s="168">
        <v>111.97</v>
      </c>
      <c r="I835" s="169"/>
      <c r="J835" s="170">
        <f>ROUND(I835*H835,2)</f>
        <v>0</v>
      </c>
      <c r="K835" s="171"/>
      <c r="L835" s="35"/>
      <c r="M835" s="172" t="s">
        <v>1</v>
      </c>
      <c r="N835" s="173" t="s">
        <v>44</v>
      </c>
      <c r="O835" s="60"/>
      <c r="P835" s="174">
        <f>O835*H835</f>
        <v>0</v>
      </c>
      <c r="Q835" s="174">
        <v>1.0630000000000001E-2</v>
      </c>
      <c r="R835" s="174">
        <f>Q835*H835</f>
        <v>1.1902410999999999</v>
      </c>
      <c r="S835" s="174">
        <v>0</v>
      </c>
      <c r="T835" s="175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176" t="s">
        <v>240</v>
      </c>
      <c r="AT835" s="176" t="s">
        <v>153</v>
      </c>
      <c r="AU835" s="176" t="s">
        <v>158</v>
      </c>
      <c r="AY835" s="18" t="s">
        <v>150</v>
      </c>
      <c r="BE835" s="177">
        <f>IF(N835="základní",J835,0)</f>
        <v>0</v>
      </c>
      <c r="BF835" s="177">
        <f>IF(N835="snížená",J835,0)</f>
        <v>0</v>
      </c>
      <c r="BG835" s="177">
        <f>IF(N835="zákl. přenesená",J835,0)</f>
        <v>0</v>
      </c>
      <c r="BH835" s="177">
        <f>IF(N835="sníž. přenesená",J835,0)</f>
        <v>0</v>
      </c>
      <c r="BI835" s="177">
        <f>IF(N835="nulová",J835,0)</f>
        <v>0</v>
      </c>
      <c r="BJ835" s="18" t="s">
        <v>158</v>
      </c>
      <c r="BK835" s="177">
        <f>ROUND(I835*H835,2)</f>
        <v>0</v>
      </c>
      <c r="BL835" s="18" t="s">
        <v>240</v>
      </c>
      <c r="BM835" s="176" t="s">
        <v>1450</v>
      </c>
    </row>
    <row r="836" spans="1:65" s="13" customFormat="1">
      <c r="B836" s="178"/>
      <c r="D836" s="179" t="s">
        <v>160</v>
      </c>
      <c r="E836" s="180" t="s">
        <v>1</v>
      </c>
      <c r="F836" s="181" t="s">
        <v>727</v>
      </c>
      <c r="H836" s="182">
        <v>111.97</v>
      </c>
      <c r="I836" s="183"/>
      <c r="L836" s="178"/>
      <c r="M836" s="184"/>
      <c r="N836" s="185"/>
      <c r="O836" s="185"/>
      <c r="P836" s="185"/>
      <c r="Q836" s="185"/>
      <c r="R836" s="185"/>
      <c r="S836" s="185"/>
      <c r="T836" s="186"/>
      <c r="AT836" s="180" t="s">
        <v>160</v>
      </c>
      <c r="AU836" s="180" t="s">
        <v>158</v>
      </c>
      <c r="AV836" s="13" t="s">
        <v>158</v>
      </c>
      <c r="AW836" s="13" t="s">
        <v>35</v>
      </c>
      <c r="AX836" s="13" t="s">
        <v>86</v>
      </c>
      <c r="AY836" s="180" t="s">
        <v>150</v>
      </c>
    </row>
    <row r="837" spans="1:65" s="2" customFormat="1" ht="16.5" customHeight="1">
      <c r="A837" s="34"/>
      <c r="B837" s="163"/>
      <c r="C837" s="210" t="s">
        <v>1451</v>
      </c>
      <c r="D837" s="210" t="s">
        <v>385</v>
      </c>
      <c r="E837" s="211" t="s">
        <v>1452</v>
      </c>
      <c r="F837" s="212" t="s">
        <v>1453</v>
      </c>
      <c r="G837" s="213" t="s">
        <v>196</v>
      </c>
      <c r="H837" s="214">
        <v>111.97</v>
      </c>
      <c r="I837" s="215"/>
      <c r="J837" s="216">
        <f>ROUND(I837*H837,2)</f>
        <v>0</v>
      </c>
      <c r="K837" s="217"/>
      <c r="L837" s="218"/>
      <c r="M837" s="219" t="s">
        <v>1</v>
      </c>
      <c r="N837" s="220" t="s">
        <v>44</v>
      </c>
      <c r="O837" s="60"/>
      <c r="P837" s="174">
        <f>O837*H837</f>
        <v>0</v>
      </c>
      <c r="Q837" s="174">
        <v>1.4999999999999999E-2</v>
      </c>
      <c r="R837" s="174">
        <f>Q837*H837</f>
        <v>1.6795499999999999</v>
      </c>
      <c r="S837" s="174">
        <v>0</v>
      </c>
      <c r="T837" s="175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176" t="s">
        <v>390</v>
      </c>
      <c r="AT837" s="176" t="s">
        <v>385</v>
      </c>
      <c r="AU837" s="176" t="s">
        <v>158</v>
      </c>
      <c r="AY837" s="18" t="s">
        <v>150</v>
      </c>
      <c r="BE837" s="177">
        <f>IF(N837="základní",J837,0)</f>
        <v>0</v>
      </c>
      <c r="BF837" s="177">
        <f>IF(N837="snížená",J837,0)</f>
        <v>0</v>
      </c>
      <c r="BG837" s="177">
        <f>IF(N837="zákl. přenesená",J837,0)</f>
        <v>0</v>
      </c>
      <c r="BH837" s="177">
        <f>IF(N837="sníž. přenesená",J837,0)</f>
        <v>0</v>
      </c>
      <c r="BI837" s="177">
        <f>IF(N837="nulová",J837,0)</f>
        <v>0</v>
      </c>
      <c r="BJ837" s="18" t="s">
        <v>158</v>
      </c>
      <c r="BK837" s="177">
        <f>ROUND(I837*H837,2)</f>
        <v>0</v>
      </c>
      <c r="BL837" s="18" t="s">
        <v>240</v>
      </c>
      <c r="BM837" s="176" t="s">
        <v>1454</v>
      </c>
    </row>
    <row r="838" spans="1:65" s="2" customFormat="1" ht="21.75" customHeight="1">
      <c r="A838" s="34"/>
      <c r="B838" s="163"/>
      <c r="C838" s="164" t="s">
        <v>1455</v>
      </c>
      <c r="D838" s="164" t="s">
        <v>153</v>
      </c>
      <c r="E838" s="165" t="s">
        <v>1456</v>
      </c>
      <c r="F838" s="166" t="s">
        <v>1457</v>
      </c>
      <c r="G838" s="167" t="s">
        <v>196</v>
      </c>
      <c r="H838" s="168">
        <v>111.97</v>
      </c>
      <c r="I838" s="169"/>
      <c r="J838" s="170">
        <f>ROUND(I838*H838,2)</f>
        <v>0</v>
      </c>
      <c r="K838" s="171"/>
      <c r="L838" s="35"/>
      <c r="M838" s="172" t="s">
        <v>1</v>
      </c>
      <c r="N838" s="173" t="s">
        <v>44</v>
      </c>
      <c r="O838" s="60"/>
      <c r="P838" s="174">
        <f>O838*H838</f>
        <v>0</v>
      </c>
      <c r="Q838" s="174">
        <v>4.8000000000000001E-4</v>
      </c>
      <c r="R838" s="174">
        <f>Q838*H838</f>
        <v>5.3745599999999998E-2</v>
      </c>
      <c r="S838" s="174">
        <v>0</v>
      </c>
      <c r="T838" s="175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76" t="s">
        <v>240</v>
      </c>
      <c r="AT838" s="176" t="s">
        <v>153</v>
      </c>
      <c r="AU838" s="176" t="s">
        <v>158</v>
      </c>
      <c r="AY838" s="18" t="s">
        <v>150</v>
      </c>
      <c r="BE838" s="177">
        <f>IF(N838="základní",J838,0)</f>
        <v>0</v>
      </c>
      <c r="BF838" s="177">
        <f>IF(N838="snížená",J838,0)</f>
        <v>0</v>
      </c>
      <c r="BG838" s="177">
        <f>IF(N838="zákl. přenesená",J838,0)</f>
        <v>0</v>
      </c>
      <c r="BH838" s="177">
        <f>IF(N838="sníž. přenesená",J838,0)</f>
        <v>0</v>
      </c>
      <c r="BI838" s="177">
        <f>IF(N838="nulová",J838,0)</f>
        <v>0</v>
      </c>
      <c r="BJ838" s="18" t="s">
        <v>158</v>
      </c>
      <c r="BK838" s="177">
        <f>ROUND(I838*H838,2)</f>
        <v>0</v>
      </c>
      <c r="BL838" s="18" t="s">
        <v>240</v>
      </c>
      <c r="BM838" s="176" t="s">
        <v>1458</v>
      </c>
    </row>
    <row r="839" spans="1:65" s="13" customFormat="1">
      <c r="B839" s="178"/>
      <c r="D839" s="179" t="s">
        <v>160</v>
      </c>
      <c r="E839" s="180" t="s">
        <v>1</v>
      </c>
      <c r="F839" s="181" t="s">
        <v>727</v>
      </c>
      <c r="H839" s="182">
        <v>111.97</v>
      </c>
      <c r="I839" s="183"/>
      <c r="L839" s="178"/>
      <c r="M839" s="184"/>
      <c r="N839" s="185"/>
      <c r="O839" s="185"/>
      <c r="P839" s="185"/>
      <c r="Q839" s="185"/>
      <c r="R839" s="185"/>
      <c r="S839" s="185"/>
      <c r="T839" s="186"/>
      <c r="AT839" s="180" t="s">
        <v>160</v>
      </c>
      <c r="AU839" s="180" t="s">
        <v>158</v>
      </c>
      <c r="AV839" s="13" t="s">
        <v>158</v>
      </c>
      <c r="AW839" s="13" t="s">
        <v>35</v>
      </c>
      <c r="AX839" s="13" t="s">
        <v>86</v>
      </c>
      <c r="AY839" s="180" t="s">
        <v>150</v>
      </c>
    </row>
    <row r="840" spans="1:65" s="2" customFormat="1" ht="21.75" customHeight="1">
      <c r="A840" s="34"/>
      <c r="B840" s="163"/>
      <c r="C840" s="164" t="s">
        <v>1459</v>
      </c>
      <c r="D840" s="164" t="s">
        <v>153</v>
      </c>
      <c r="E840" s="165" t="s">
        <v>1460</v>
      </c>
      <c r="F840" s="166" t="s">
        <v>1461</v>
      </c>
      <c r="G840" s="167" t="s">
        <v>719</v>
      </c>
      <c r="H840" s="221"/>
      <c r="I840" s="169"/>
      <c r="J840" s="170">
        <f>ROUND(I840*H840,2)</f>
        <v>0</v>
      </c>
      <c r="K840" s="171"/>
      <c r="L840" s="35"/>
      <c r="M840" s="172" t="s">
        <v>1</v>
      </c>
      <c r="N840" s="173" t="s">
        <v>44</v>
      </c>
      <c r="O840" s="60"/>
      <c r="P840" s="174">
        <f>O840*H840</f>
        <v>0</v>
      </c>
      <c r="Q840" s="174">
        <v>0</v>
      </c>
      <c r="R840" s="174">
        <f>Q840*H840</f>
        <v>0</v>
      </c>
      <c r="S840" s="174">
        <v>0</v>
      </c>
      <c r="T840" s="175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76" t="s">
        <v>240</v>
      </c>
      <c r="AT840" s="176" t="s">
        <v>153</v>
      </c>
      <c r="AU840" s="176" t="s">
        <v>158</v>
      </c>
      <c r="AY840" s="18" t="s">
        <v>150</v>
      </c>
      <c r="BE840" s="177">
        <f>IF(N840="základní",J840,0)</f>
        <v>0</v>
      </c>
      <c r="BF840" s="177">
        <f>IF(N840="snížená",J840,0)</f>
        <v>0</v>
      </c>
      <c r="BG840" s="177">
        <f>IF(N840="zákl. přenesená",J840,0)</f>
        <v>0</v>
      </c>
      <c r="BH840" s="177">
        <f>IF(N840="sníž. přenesená",J840,0)</f>
        <v>0</v>
      </c>
      <c r="BI840" s="177">
        <f>IF(N840="nulová",J840,0)</f>
        <v>0</v>
      </c>
      <c r="BJ840" s="18" t="s">
        <v>158</v>
      </c>
      <c r="BK840" s="177">
        <f>ROUND(I840*H840,2)</f>
        <v>0</v>
      </c>
      <c r="BL840" s="18" t="s">
        <v>240</v>
      </c>
      <c r="BM840" s="176" t="s">
        <v>1462</v>
      </c>
    </row>
    <row r="841" spans="1:65" s="12" customFormat="1" ht="22.9" customHeight="1">
      <c r="B841" s="150"/>
      <c r="D841" s="151" t="s">
        <v>77</v>
      </c>
      <c r="E841" s="161" t="s">
        <v>1463</v>
      </c>
      <c r="F841" s="161" t="s">
        <v>1464</v>
      </c>
      <c r="I841" s="153"/>
      <c r="J841" s="162">
        <f>BK841</f>
        <v>0</v>
      </c>
      <c r="L841" s="150"/>
      <c r="M841" s="155"/>
      <c r="N841" s="156"/>
      <c r="O841" s="156"/>
      <c r="P841" s="157">
        <f>SUM(P842:P843)</f>
        <v>0</v>
      </c>
      <c r="Q841" s="156"/>
      <c r="R841" s="157">
        <f>SUM(R842:R843)</f>
        <v>0</v>
      </c>
      <c r="S841" s="156"/>
      <c r="T841" s="158">
        <f>SUM(T842:T843)</f>
        <v>3.5224999999999999E-2</v>
      </c>
      <c r="AR841" s="151" t="s">
        <v>158</v>
      </c>
      <c r="AT841" s="159" t="s">
        <v>77</v>
      </c>
      <c r="AU841" s="159" t="s">
        <v>86</v>
      </c>
      <c r="AY841" s="151" t="s">
        <v>150</v>
      </c>
      <c r="BK841" s="160">
        <f>SUM(BK842:BK843)</f>
        <v>0</v>
      </c>
    </row>
    <row r="842" spans="1:65" s="2" customFormat="1" ht="21.75" customHeight="1">
      <c r="A842" s="34"/>
      <c r="B842" s="163"/>
      <c r="C842" s="164" t="s">
        <v>1465</v>
      </c>
      <c r="D842" s="164" t="s">
        <v>153</v>
      </c>
      <c r="E842" s="165" t="s">
        <v>1466</v>
      </c>
      <c r="F842" s="166" t="s">
        <v>1467</v>
      </c>
      <c r="G842" s="167" t="s">
        <v>196</v>
      </c>
      <c r="H842" s="168">
        <v>14.09</v>
      </c>
      <c r="I842" s="169"/>
      <c r="J842" s="170">
        <f>ROUND(I842*H842,2)</f>
        <v>0</v>
      </c>
      <c r="K842" s="171"/>
      <c r="L842" s="35"/>
      <c r="M842" s="172" t="s">
        <v>1</v>
      </c>
      <c r="N842" s="173" t="s">
        <v>44</v>
      </c>
      <c r="O842" s="60"/>
      <c r="P842" s="174">
        <f>O842*H842</f>
        <v>0</v>
      </c>
      <c r="Q842" s="174">
        <v>0</v>
      </c>
      <c r="R842" s="174">
        <f>Q842*H842</f>
        <v>0</v>
      </c>
      <c r="S842" s="174">
        <v>2.5000000000000001E-3</v>
      </c>
      <c r="T842" s="175">
        <f>S842*H842</f>
        <v>3.5224999999999999E-2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176" t="s">
        <v>240</v>
      </c>
      <c r="AT842" s="176" t="s">
        <v>153</v>
      </c>
      <c r="AU842" s="176" t="s">
        <v>158</v>
      </c>
      <c r="AY842" s="18" t="s">
        <v>150</v>
      </c>
      <c r="BE842" s="177">
        <f>IF(N842="základní",J842,0)</f>
        <v>0</v>
      </c>
      <c r="BF842" s="177">
        <f>IF(N842="snížená",J842,0)</f>
        <v>0</v>
      </c>
      <c r="BG842" s="177">
        <f>IF(N842="zákl. přenesená",J842,0)</f>
        <v>0</v>
      </c>
      <c r="BH842" s="177">
        <f>IF(N842="sníž. přenesená",J842,0)</f>
        <v>0</v>
      </c>
      <c r="BI842" s="177">
        <f>IF(N842="nulová",J842,0)</f>
        <v>0</v>
      </c>
      <c r="BJ842" s="18" t="s">
        <v>158</v>
      </c>
      <c r="BK842" s="177">
        <f>ROUND(I842*H842,2)</f>
        <v>0</v>
      </c>
      <c r="BL842" s="18" t="s">
        <v>240</v>
      </c>
      <c r="BM842" s="176" t="s">
        <v>1468</v>
      </c>
    </row>
    <row r="843" spans="1:65" s="13" customFormat="1">
      <c r="B843" s="178"/>
      <c r="D843" s="179" t="s">
        <v>160</v>
      </c>
      <c r="E843" s="180" t="s">
        <v>1</v>
      </c>
      <c r="F843" s="181" t="s">
        <v>1441</v>
      </c>
      <c r="H843" s="182">
        <v>14.09</v>
      </c>
      <c r="I843" s="183"/>
      <c r="L843" s="178"/>
      <c r="M843" s="184"/>
      <c r="N843" s="185"/>
      <c r="O843" s="185"/>
      <c r="P843" s="185"/>
      <c r="Q843" s="185"/>
      <c r="R843" s="185"/>
      <c r="S843" s="185"/>
      <c r="T843" s="186"/>
      <c r="AT843" s="180" t="s">
        <v>160</v>
      </c>
      <c r="AU843" s="180" t="s">
        <v>158</v>
      </c>
      <c r="AV843" s="13" t="s">
        <v>158</v>
      </c>
      <c r="AW843" s="13" t="s">
        <v>35</v>
      </c>
      <c r="AX843" s="13" t="s">
        <v>86</v>
      </c>
      <c r="AY843" s="180" t="s">
        <v>150</v>
      </c>
    </row>
    <row r="844" spans="1:65" s="12" customFormat="1" ht="22.9" customHeight="1">
      <c r="B844" s="150"/>
      <c r="D844" s="151" t="s">
        <v>77</v>
      </c>
      <c r="E844" s="161" t="s">
        <v>1469</v>
      </c>
      <c r="F844" s="161" t="s">
        <v>1470</v>
      </c>
      <c r="I844" s="153"/>
      <c r="J844" s="162">
        <f>BK844</f>
        <v>0</v>
      </c>
      <c r="L844" s="150"/>
      <c r="M844" s="155"/>
      <c r="N844" s="156"/>
      <c r="O844" s="156"/>
      <c r="P844" s="157">
        <f>SUM(P845:P888)</f>
        <v>0</v>
      </c>
      <c r="Q844" s="156"/>
      <c r="R844" s="157">
        <f>SUM(R845:R888)</f>
        <v>0.87783666999999999</v>
      </c>
      <c r="S844" s="156"/>
      <c r="T844" s="158">
        <f>SUM(T845:T888)</f>
        <v>0</v>
      </c>
      <c r="AR844" s="151" t="s">
        <v>158</v>
      </c>
      <c r="AT844" s="159" t="s">
        <v>77</v>
      </c>
      <c r="AU844" s="159" t="s">
        <v>86</v>
      </c>
      <c r="AY844" s="151" t="s">
        <v>150</v>
      </c>
      <c r="BK844" s="160">
        <f>SUM(BK845:BK888)</f>
        <v>0</v>
      </c>
    </row>
    <row r="845" spans="1:65" s="2" customFormat="1" ht="21.75" customHeight="1">
      <c r="A845" s="34"/>
      <c r="B845" s="163"/>
      <c r="C845" s="164" t="s">
        <v>1471</v>
      </c>
      <c r="D845" s="164" t="s">
        <v>153</v>
      </c>
      <c r="E845" s="165" t="s">
        <v>1472</v>
      </c>
      <c r="F845" s="166" t="s">
        <v>1473</v>
      </c>
      <c r="G845" s="167" t="s">
        <v>196</v>
      </c>
      <c r="H845" s="168">
        <v>49.389000000000003</v>
      </c>
      <c r="I845" s="169"/>
      <c r="J845" s="170">
        <f>ROUND(I845*H845,2)</f>
        <v>0</v>
      </c>
      <c r="K845" s="171"/>
      <c r="L845" s="35"/>
      <c r="M845" s="172" t="s">
        <v>1</v>
      </c>
      <c r="N845" s="173" t="s">
        <v>44</v>
      </c>
      <c r="O845" s="60"/>
      <c r="P845" s="174">
        <f>O845*H845</f>
        <v>0</v>
      </c>
      <c r="Q845" s="174">
        <v>3.0999999999999999E-3</v>
      </c>
      <c r="R845" s="174">
        <f>Q845*H845</f>
        <v>0.15310590000000002</v>
      </c>
      <c r="S845" s="174">
        <v>0</v>
      </c>
      <c r="T845" s="175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176" t="s">
        <v>240</v>
      </c>
      <c r="AT845" s="176" t="s">
        <v>153</v>
      </c>
      <c r="AU845" s="176" t="s">
        <v>158</v>
      </c>
      <c r="AY845" s="18" t="s">
        <v>150</v>
      </c>
      <c r="BE845" s="177">
        <f>IF(N845="základní",J845,0)</f>
        <v>0</v>
      </c>
      <c r="BF845" s="177">
        <f>IF(N845="snížená",J845,0)</f>
        <v>0</v>
      </c>
      <c r="BG845" s="177">
        <f>IF(N845="zákl. přenesená",J845,0)</f>
        <v>0</v>
      </c>
      <c r="BH845" s="177">
        <f>IF(N845="sníž. přenesená",J845,0)</f>
        <v>0</v>
      </c>
      <c r="BI845" s="177">
        <f>IF(N845="nulová",J845,0)</f>
        <v>0</v>
      </c>
      <c r="BJ845" s="18" t="s">
        <v>158</v>
      </c>
      <c r="BK845" s="177">
        <f>ROUND(I845*H845,2)</f>
        <v>0</v>
      </c>
      <c r="BL845" s="18" t="s">
        <v>240</v>
      </c>
      <c r="BM845" s="176" t="s">
        <v>1474</v>
      </c>
    </row>
    <row r="846" spans="1:65" s="15" customFormat="1">
      <c r="B846" s="195"/>
      <c r="D846" s="179" t="s">
        <v>160</v>
      </c>
      <c r="E846" s="196" t="s">
        <v>1</v>
      </c>
      <c r="F846" s="197" t="s">
        <v>1389</v>
      </c>
      <c r="H846" s="196" t="s">
        <v>1</v>
      </c>
      <c r="I846" s="198"/>
      <c r="L846" s="195"/>
      <c r="M846" s="199"/>
      <c r="N846" s="200"/>
      <c r="O846" s="200"/>
      <c r="P846" s="200"/>
      <c r="Q846" s="200"/>
      <c r="R846" s="200"/>
      <c r="S846" s="200"/>
      <c r="T846" s="201"/>
      <c r="AT846" s="196" t="s">
        <v>160</v>
      </c>
      <c r="AU846" s="196" t="s">
        <v>158</v>
      </c>
      <c r="AV846" s="15" t="s">
        <v>86</v>
      </c>
      <c r="AW846" s="15" t="s">
        <v>35</v>
      </c>
      <c r="AX846" s="15" t="s">
        <v>78</v>
      </c>
      <c r="AY846" s="196" t="s">
        <v>150</v>
      </c>
    </row>
    <row r="847" spans="1:65" s="13" customFormat="1" ht="22.5">
      <c r="B847" s="178"/>
      <c r="D847" s="179" t="s">
        <v>160</v>
      </c>
      <c r="E847" s="180" t="s">
        <v>1</v>
      </c>
      <c r="F847" s="181" t="s">
        <v>1475</v>
      </c>
      <c r="H847" s="182">
        <v>36.607999999999997</v>
      </c>
      <c r="I847" s="183"/>
      <c r="L847" s="178"/>
      <c r="M847" s="184"/>
      <c r="N847" s="185"/>
      <c r="O847" s="185"/>
      <c r="P847" s="185"/>
      <c r="Q847" s="185"/>
      <c r="R847" s="185"/>
      <c r="S847" s="185"/>
      <c r="T847" s="186"/>
      <c r="AT847" s="180" t="s">
        <v>160</v>
      </c>
      <c r="AU847" s="180" t="s">
        <v>158</v>
      </c>
      <c r="AV847" s="13" t="s">
        <v>158</v>
      </c>
      <c r="AW847" s="13" t="s">
        <v>35</v>
      </c>
      <c r="AX847" s="13" t="s">
        <v>78</v>
      </c>
      <c r="AY847" s="180" t="s">
        <v>150</v>
      </c>
    </row>
    <row r="848" spans="1:65" s="13" customFormat="1">
      <c r="B848" s="178"/>
      <c r="D848" s="179" t="s">
        <v>160</v>
      </c>
      <c r="E848" s="180" t="s">
        <v>1</v>
      </c>
      <c r="F848" s="181" t="s">
        <v>1476</v>
      </c>
      <c r="H848" s="182">
        <v>1.278</v>
      </c>
      <c r="I848" s="183"/>
      <c r="L848" s="178"/>
      <c r="M848" s="184"/>
      <c r="N848" s="185"/>
      <c r="O848" s="185"/>
      <c r="P848" s="185"/>
      <c r="Q848" s="185"/>
      <c r="R848" s="185"/>
      <c r="S848" s="185"/>
      <c r="T848" s="186"/>
      <c r="AT848" s="180" t="s">
        <v>160</v>
      </c>
      <c r="AU848" s="180" t="s">
        <v>158</v>
      </c>
      <c r="AV848" s="13" t="s">
        <v>158</v>
      </c>
      <c r="AW848" s="13" t="s">
        <v>35</v>
      </c>
      <c r="AX848" s="13" t="s">
        <v>78</v>
      </c>
      <c r="AY848" s="180" t="s">
        <v>150</v>
      </c>
    </row>
    <row r="849" spans="1:65" s="16" customFormat="1">
      <c r="B849" s="202"/>
      <c r="D849" s="179" t="s">
        <v>160</v>
      </c>
      <c r="E849" s="203" t="s">
        <v>1</v>
      </c>
      <c r="F849" s="204" t="s">
        <v>287</v>
      </c>
      <c r="H849" s="205">
        <v>37.885999999999996</v>
      </c>
      <c r="I849" s="206"/>
      <c r="L849" s="202"/>
      <c r="M849" s="207"/>
      <c r="N849" s="208"/>
      <c r="O849" s="208"/>
      <c r="P849" s="208"/>
      <c r="Q849" s="208"/>
      <c r="R849" s="208"/>
      <c r="S849" s="208"/>
      <c r="T849" s="209"/>
      <c r="AT849" s="203" t="s">
        <v>160</v>
      </c>
      <c r="AU849" s="203" t="s">
        <v>158</v>
      </c>
      <c r="AV849" s="16" t="s">
        <v>151</v>
      </c>
      <c r="AW849" s="16" t="s">
        <v>35</v>
      </c>
      <c r="AX849" s="16" t="s">
        <v>78</v>
      </c>
      <c r="AY849" s="203" t="s">
        <v>150</v>
      </c>
    </row>
    <row r="850" spans="1:65" s="15" customFormat="1">
      <c r="B850" s="195"/>
      <c r="D850" s="179" t="s">
        <v>160</v>
      </c>
      <c r="E850" s="196" t="s">
        <v>1</v>
      </c>
      <c r="F850" s="197" t="s">
        <v>1391</v>
      </c>
      <c r="H850" s="196" t="s">
        <v>1</v>
      </c>
      <c r="I850" s="198"/>
      <c r="L850" s="195"/>
      <c r="M850" s="199"/>
      <c r="N850" s="200"/>
      <c r="O850" s="200"/>
      <c r="P850" s="200"/>
      <c r="Q850" s="200"/>
      <c r="R850" s="200"/>
      <c r="S850" s="200"/>
      <c r="T850" s="201"/>
      <c r="AT850" s="196" t="s">
        <v>160</v>
      </c>
      <c r="AU850" s="196" t="s">
        <v>158</v>
      </c>
      <c r="AV850" s="15" t="s">
        <v>86</v>
      </c>
      <c r="AW850" s="15" t="s">
        <v>35</v>
      </c>
      <c r="AX850" s="15" t="s">
        <v>78</v>
      </c>
      <c r="AY850" s="196" t="s">
        <v>150</v>
      </c>
    </row>
    <row r="851" spans="1:65" s="13" customFormat="1">
      <c r="B851" s="178"/>
      <c r="D851" s="179" t="s">
        <v>160</v>
      </c>
      <c r="E851" s="180" t="s">
        <v>1</v>
      </c>
      <c r="F851" s="181" t="s">
        <v>1477</v>
      </c>
      <c r="H851" s="182">
        <v>8.9830000000000005</v>
      </c>
      <c r="I851" s="183"/>
      <c r="L851" s="178"/>
      <c r="M851" s="184"/>
      <c r="N851" s="185"/>
      <c r="O851" s="185"/>
      <c r="P851" s="185"/>
      <c r="Q851" s="185"/>
      <c r="R851" s="185"/>
      <c r="S851" s="185"/>
      <c r="T851" s="186"/>
      <c r="AT851" s="180" t="s">
        <v>160</v>
      </c>
      <c r="AU851" s="180" t="s">
        <v>158</v>
      </c>
      <c r="AV851" s="13" t="s">
        <v>158</v>
      </c>
      <c r="AW851" s="13" t="s">
        <v>35</v>
      </c>
      <c r="AX851" s="13" t="s">
        <v>78</v>
      </c>
      <c r="AY851" s="180" t="s">
        <v>150</v>
      </c>
    </row>
    <row r="852" spans="1:65" s="16" customFormat="1">
      <c r="B852" s="202"/>
      <c r="D852" s="179" t="s">
        <v>160</v>
      </c>
      <c r="E852" s="203" t="s">
        <v>1</v>
      </c>
      <c r="F852" s="204" t="s">
        <v>287</v>
      </c>
      <c r="H852" s="205">
        <v>8.9830000000000005</v>
      </c>
      <c r="I852" s="206"/>
      <c r="L852" s="202"/>
      <c r="M852" s="207"/>
      <c r="N852" s="208"/>
      <c r="O852" s="208"/>
      <c r="P852" s="208"/>
      <c r="Q852" s="208"/>
      <c r="R852" s="208"/>
      <c r="S852" s="208"/>
      <c r="T852" s="209"/>
      <c r="AT852" s="203" t="s">
        <v>160</v>
      </c>
      <c r="AU852" s="203" t="s">
        <v>158</v>
      </c>
      <c r="AV852" s="16" t="s">
        <v>151</v>
      </c>
      <c r="AW852" s="16" t="s">
        <v>35</v>
      </c>
      <c r="AX852" s="16" t="s">
        <v>78</v>
      </c>
      <c r="AY852" s="203" t="s">
        <v>150</v>
      </c>
    </row>
    <row r="853" spans="1:65" s="15" customFormat="1">
      <c r="B853" s="195"/>
      <c r="D853" s="179" t="s">
        <v>160</v>
      </c>
      <c r="E853" s="196" t="s">
        <v>1</v>
      </c>
      <c r="F853" s="197" t="s">
        <v>1478</v>
      </c>
      <c r="H853" s="196" t="s">
        <v>1</v>
      </c>
      <c r="I853" s="198"/>
      <c r="L853" s="195"/>
      <c r="M853" s="199"/>
      <c r="N853" s="200"/>
      <c r="O853" s="200"/>
      <c r="P853" s="200"/>
      <c r="Q853" s="200"/>
      <c r="R853" s="200"/>
      <c r="S853" s="200"/>
      <c r="T853" s="201"/>
      <c r="AT853" s="196" t="s">
        <v>160</v>
      </c>
      <c r="AU853" s="196" t="s">
        <v>158</v>
      </c>
      <c r="AV853" s="15" t="s">
        <v>86</v>
      </c>
      <c r="AW853" s="15" t="s">
        <v>35</v>
      </c>
      <c r="AX853" s="15" t="s">
        <v>78</v>
      </c>
      <c r="AY853" s="196" t="s">
        <v>150</v>
      </c>
    </row>
    <row r="854" spans="1:65" s="13" customFormat="1">
      <c r="B854" s="178"/>
      <c r="D854" s="179" t="s">
        <v>160</v>
      </c>
      <c r="E854" s="180" t="s">
        <v>1</v>
      </c>
      <c r="F854" s="181" t="s">
        <v>1479</v>
      </c>
      <c r="H854" s="182">
        <v>2.52</v>
      </c>
      <c r="I854" s="183"/>
      <c r="L854" s="178"/>
      <c r="M854" s="184"/>
      <c r="N854" s="185"/>
      <c r="O854" s="185"/>
      <c r="P854" s="185"/>
      <c r="Q854" s="185"/>
      <c r="R854" s="185"/>
      <c r="S854" s="185"/>
      <c r="T854" s="186"/>
      <c r="AT854" s="180" t="s">
        <v>160</v>
      </c>
      <c r="AU854" s="180" t="s">
        <v>158</v>
      </c>
      <c r="AV854" s="13" t="s">
        <v>158</v>
      </c>
      <c r="AW854" s="13" t="s">
        <v>35</v>
      </c>
      <c r="AX854" s="13" t="s">
        <v>78</v>
      </c>
      <c r="AY854" s="180" t="s">
        <v>150</v>
      </c>
    </row>
    <row r="855" spans="1:65" s="16" customFormat="1">
      <c r="B855" s="202"/>
      <c r="D855" s="179" t="s">
        <v>160</v>
      </c>
      <c r="E855" s="203" t="s">
        <v>1</v>
      </c>
      <c r="F855" s="204" t="s">
        <v>287</v>
      </c>
      <c r="H855" s="205">
        <v>2.52</v>
      </c>
      <c r="I855" s="206"/>
      <c r="L855" s="202"/>
      <c r="M855" s="207"/>
      <c r="N855" s="208"/>
      <c r="O855" s="208"/>
      <c r="P855" s="208"/>
      <c r="Q855" s="208"/>
      <c r="R855" s="208"/>
      <c r="S855" s="208"/>
      <c r="T855" s="209"/>
      <c r="AT855" s="203" t="s">
        <v>160</v>
      </c>
      <c r="AU855" s="203" t="s">
        <v>158</v>
      </c>
      <c r="AV855" s="16" t="s">
        <v>151</v>
      </c>
      <c r="AW855" s="16" t="s">
        <v>35</v>
      </c>
      <c r="AX855" s="16" t="s">
        <v>78</v>
      </c>
      <c r="AY855" s="203" t="s">
        <v>150</v>
      </c>
    </row>
    <row r="856" spans="1:65" s="14" customFormat="1">
      <c r="B856" s="187"/>
      <c r="D856" s="179" t="s">
        <v>160</v>
      </c>
      <c r="E856" s="188" t="s">
        <v>1</v>
      </c>
      <c r="F856" s="189" t="s">
        <v>174</v>
      </c>
      <c r="H856" s="190">
        <v>49.389000000000003</v>
      </c>
      <c r="I856" s="191"/>
      <c r="L856" s="187"/>
      <c r="M856" s="192"/>
      <c r="N856" s="193"/>
      <c r="O856" s="193"/>
      <c r="P856" s="193"/>
      <c r="Q856" s="193"/>
      <c r="R856" s="193"/>
      <c r="S856" s="193"/>
      <c r="T856" s="194"/>
      <c r="AT856" s="188" t="s">
        <v>160</v>
      </c>
      <c r="AU856" s="188" t="s">
        <v>158</v>
      </c>
      <c r="AV856" s="14" t="s">
        <v>157</v>
      </c>
      <c r="AW856" s="14" t="s">
        <v>35</v>
      </c>
      <c r="AX856" s="14" t="s">
        <v>86</v>
      </c>
      <c r="AY856" s="188" t="s">
        <v>150</v>
      </c>
    </row>
    <row r="857" spans="1:65" s="2" customFormat="1" ht="21.75" customHeight="1">
      <c r="A857" s="34"/>
      <c r="B857" s="163"/>
      <c r="C857" s="210" t="s">
        <v>1480</v>
      </c>
      <c r="D857" s="210" t="s">
        <v>385</v>
      </c>
      <c r="E857" s="211" t="s">
        <v>1481</v>
      </c>
      <c r="F857" s="212" t="s">
        <v>1482</v>
      </c>
      <c r="G857" s="213" t="s">
        <v>196</v>
      </c>
      <c r="H857" s="214">
        <v>54.973999999999997</v>
      </c>
      <c r="I857" s="215"/>
      <c r="J857" s="216">
        <f>ROUND(I857*H857,2)</f>
        <v>0</v>
      </c>
      <c r="K857" s="217"/>
      <c r="L857" s="218"/>
      <c r="M857" s="219" t="s">
        <v>1</v>
      </c>
      <c r="N857" s="220" t="s">
        <v>44</v>
      </c>
      <c r="O857" s="60"/>
      <c r="P857" s="174">
        <f>O857*H857</f>
        <v>0</v>
      </c>
      <c r="Q857" s="174">
        <v>1.29E-2</v>
      </c>
      <c r="R857" s="174">
        <f>Q857*H857</f>
        <v>0.70916459999999992</v>
      </c>
      <c r="S857" s="174">
        <v>0</v>
      </c>
      <c r="T857" s="175">
        <f>S857*H857</f>
        <v>0</v>
      </c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R857" s="176" t="s">
        <v>390</v>
      </c>
      <c r="AT857" s="176" t="s">
        <v>385</v>
      </c>
      <c r="AU857" s="176" t="s">
        <v>158</v>
      </c>
      <c r="AY857" s="18" t="s">
        <v>150</v>
      </c>
      <c r="BE857" s="177">
        <f>IF(N857="základní",J857,0)</f>
        <v>0</v>
      </c>
      <c r="BF857" s="177">
        <f>IF(N857="snížená",J857,0)</f>
        <v>0</v>
      </c>
      <c r="BG857" s="177">
        <f>IF(N857="zákl. přenesená",J857,0)</f>
        <v>0</v>
      </c>
      <c r="BH857" s="177">
        <f>IF(N857="sníž. přenesená",J857,0)</f>
        <v>0</v>
      </c>
      <c r="BI857" s="177">
        <f>IF(N857="nulová",J857,0)</f>
        <v>0</v>
      </c>
      <c r="BJ857" s="18" t="s">
        <v>158</v>
      </c>
      <c r="BK857" s="177">
        <f>ROUND(I857*H857,2)</f>
        <v>0</v>
      </c>
      <c r="BL857" s="18" t="s">
        <v>240</v>
      </c>
      <c r="BM857" s="176" t="s">
        <v>1483</v>
      </c>
    </row>
    <row r="858" spans="1:65" s="13" customFormat="1">
      <c r="B858" s="178"/>
      <c r="D858" s="179" t="s">
        <v>160</v>
      </c>
      <c r="E858" s="180" t="s">
        <v>1</v>
      </c>
      <c r="F858" s="181" t="s">
        <v>1484</v>
      </c>
      <c r="H858" s="182">
        <v>49.39</v>
      </c>
      <c r="I858" s="183"/>
      <c r="L858" s="178"/>
      <c r="M858" s="184"/>
      <c r="N858" s="185"/>
      <c r="O858" s="185"/>
      <c r="P858" s="185"/>
      <c r="Q858" s="185"/>
      <c r="R858" s="185"/>
      <c r="S858" s="185"/>
      <c r="T858" s="186"/>
      <c r="AT858" s="180" t="s">
        <v>160</v>
      </c>
      <c r="AU858" s="180" t="s">
        <v>158</v>
      </c>
      <c r="AV858" s="13" t="s">
        <v>158</v>
      </c>
      <c r="AW858" s="13" t="s">
        <v>35</v>
      </c>
      <c r="AX858" s="13" t="s">
        <v>78</v>
      </c>
      <c r="AY858" s="180" t="s">
        <v>150</v>
      </c>
    </row>
    <row r="859" spans="1:65" s="13" customFormat="1">
      <c r="B859" s="178"/>
      <c r="D859" s="179" t="s">
        <v>160</v>
      </c>
      <c r="E859" s="180" t="s">
        <v>1</v>
      </c>
      <c r="F859" s="181" t="s">
        <v>1485</v>
      </c>
      <c r="H859" s="182">
        <v>0.58599999999999997</v>
      </c>
      <c r="I859" s="183"/>
      <c r="L859" s="178"/>
      <c r="M859" s="184"/>
      <c r="N859" s="185"/>
      <c r="O859" s="185"/>
      <c r="P859" s="185"/>
      <c r="Q859" s="185"/>
      <c r="R859" s="185"/>
      <c r="S859" s="185"/>
      <c r="T859" s="186"/>
      <c r="AT859" s="180" t="s">
        <v>160</v>
      </c>
      <c r="AU859" s="180" t="s">
        <v>158</v>
      </c>
      <c r="AV859" s="13" t="s">
        <v>158</v>
      </c>
      <c r="AW859" s="13" t="s">
        <v>35</v>
      </c>
      <c r="AX859" s="13" t="s">
        <v>78</v>
      </c>
      <c r="AY859" s="180" t="s">
        <v>150</v>
      </c>
    </row>
    <row r="860" spans="1:65" s="14" customFormat="1">
      <c r="B860" s="187"/>
      <c r="D860" s="179" t="s">
        <v>160</v>
      </c>
      <c r="E860" s="188" t="s">
        <v>1</v>
      </c>
      <c r="F860" s="189" t="s">
        <v>174</v>
      </c>
      <c r="H860" s="190">
        <v>49.975999999999999</v>
      </c>
      <c r="I860" s="191"/>
      <c r="L860" s="187"/>
      <c r="M860" s="192"/>
      <c r="N860" s="193"/>
      <c r="O860" s="193"/>
      <c r="P860" s="193"/>
      <c r="Q860" s="193"/>
      <c r="R860" s="193"/>
      <c r="S860" s="193"/>
      <c r="T860" s="194"/>
      <c r="AT860" s="188" t="s">
        <v>160</v>
      </c>
      <c r="AU860" s="188" t="s">
        <v>158</v>
      </c>
      <c r="AV860" s="14" t="s">
        <v>157</v>
      </c>
      <c r="AW860" s="14" t="s">
        <v>35</v>
      </c>
      <c r="AX860" s="14" t="s">
        <v>86</v>
      </c>
      <c r="AY860" s="188" t="s">
        <v>150</v>
      </c>
    </row>
    <row r="861" spans="1:65" s="13" customFormat="1">
      <c r="B861" s="178"/>
      <c r="D861" s="179" t="s">
        <v>160</v>
      </c>
      <c r="F861" s="181" t="s">
        <v>1486</v>
      </c>
      <c r="H861" s="182">
        <v>54.973999999999997</v>
      </c>
      <c r="I861" s="183"/>
      <c r="L861" s="178"/>
      <c r="M861" s="184"/>
      <c r="N861" s="185"/>
      <c r="O861" s="185"/>
      <c r="P861" s="185"/>
      <c r="Q861" s="185"/>
      <c r="R861" s="185"/>
      <c r="S861" s="185"/>
      <c r="T861" s="186"/>
      <c r="AT861" s="180" t="s">
        <v>160</v>
      </c>
      <c r="AU861" s="180" t="s">
        <v>158</v>
      </c>
      <c r="AV861" s="13" t="s">
        <v>158</v>
      </c>
      <c r="AW861" s="13" t="s">
        <v>3</v>
      </c>
      <c r="AX861" s="13" t="s">
        <v>86</v>
      </c>
      <c r="AY861" s="180" t="s">
        <v>150</v>
      </c>
    </row>
    <row r="862" spans="1:65" s="2" customFormat="1" ht="21.75" customHeight="1">
      <c r="A862" s="34"/>
      <c r="B862" s="163"/>
      <c r="C862" s="164" t="s">
        <v>1487</v>
      </c>
      <c r="D862" s="164" t="s">
        <v>153</v>
      </c>
      <c r="E862" s="165" t="s">
        <v>1488</v>
      </c>
      <c r="F862" s="166" t="s">
        <v>1489</v>
      </c>
      <c r="G862" s="167" t="s">
        <v>196</v>
      </c>
      <c r="H862" s="168">
        <v>11.503</v>
      </c>
      <c r="I862" s="169"/>
      <c r="J862" s="170">
        <f>ROUND(I862*H862,2)</f>
        <v>0</v>
      </c>
      <c r="K862" s="171"/>
      <c r="L862" s="35"/>
      <c r="M862" s="172" t="s">
        <v>1</v>
      </c>
      <c r="N862" s="173" t="s">
        <v>44</v>
      </c>
      <c r="O862" s="60"/>
      <c r="P862" s="174">
        <f>O862*H862</f>
        <v>0</v>
      </c>
      <c r="Q862" s="174">
        <v>0</v>
      </c>
      <c r="R862" s="174">
        <f>Q862*H862</f>
        <v>0</v>
      </c>
      <c r="S862" s="174">
        <v>0</v>
      </c>
      <c r="T862" s="175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176" t="s">
        <v>240</v>
      </c>
      <c r="AT862" s="176" t="s">
        <v>153</v>
      </c>
      <c r="AU862" s="176" t="s">
        <v>158</v>
      </c>
      <c r="AY862" s="18" t="s">
        <v>150</v>
      </c>
      <c r="BE862" s="177">
        <f>IF(N862="základní",J862,0)</f>
        <v>0</v>
      </c>
      <c r="BF862" s="177">
        <f>IF(N862="snížená",J862,0)</f>
        <v>0</v>
      </c>
      <c r="BG862" s="177">
        <f>IF(N862="zákl. přenesená",J862,0)</f>
        <v>0</v>
      </c>
      <c r="BH862" s="177">
        <f>IF(N862="sníž. přenesená",J862,0)</f>
        <v>0</v>
      </c>
      <c r="BI862" s="177">
        <f>IF(N862="nulová",J862,0)</f>
        <v>0</v>
      </c>
      <c r="BJ862" s="18" t="s">
        <v>158</v>
      </c>
      <c r="BK862" s="177">
        <f>ROUND(I862*H862,2)</f>
        <v>0</v>
      </c>
      <c r="BL862" s="18" t="s">
        <v>240</v>
      </c>
      <c r="BM862" s="176" t="s">
        <v>1490</v>
      </c>
    </row>
    <row r="863" spans="1:65" s="15" customFormat="1">
      <c r="B863" s="195"/>
      <c r="D863" s="179" t="s">
        <v>160</v>
      </c>
      <c r="E863" s="196" t="s">
        <v>1</v>
      </c>
      <c r="F863" s="197" t="s">
        <v>1391</v>
      </c>
      <c r="H863" s="196" t="s">
        <v>1</v>
      </c>
      <c r="I863" s="198"/>
      <c r="L863" s="195"/>
      <c r="M863" s="199"/>
      <c r="N863" s="200"/>
      <c r="O863" s="200"/>
      <c r="P863" s="200"/>
      <c r="Q863" s="200"/>
      <c r="R863" s="200"/>
      <c r="S863" s="200"/>
      <c r="T863" s="201"/>
      <c r="AT863" s="196" t="s">
        <v>160</v>
      </c>
      <c r="AU863" s="196" t="s">
        <v>158</v>
      </c>
      <c r="AV863" s="15" t="s">
        <v>86</v>
      </c>
      <c r="AW863" s="15" t="s">
        <v>35</v>
      </c>
      <c r="AX863" s="15" t="s">
        <v>78</v>
      </c>
      <c r="AY863" s="196" t="s">
        <v>150</v>
      </c>
    </row>
    <row r="864" spans="1:65" s="13" customFormat="1">
      <c r="B864" s="178"/>
      <c r="D864" s="179" t="s">
        <v>160</v>
      </c>
      <c r="E864" s="180" t="s">
        <v>1</v>
      </c>
      <c r="F864" s="181" t="s">
        <v>1477</v>
      </c>
      <c r="H864" s="182">
        <v>8.9830000000000005</v>
      </c>
      <c r="I864" s="183"/>
      <c r="L864" s="178"/>
      <c r="M864" s="184"/>
      <c r="N864" s="185"/>
      <c r="O864" s="185"/>
      <c r="P864" s="185"/>
      <c r="Q864" s="185"/>
      <c r="R864" s="185"/>
      <c r="S864" s="185"/>
      <c r="T864" s="186"/>
      <c r="AT864" s="180" t="s">
        <v>160</v>
      </c>
      <c r="AU864" s="180" t="s">
        <v>158</v>
      </c>
      <c r="AV864" s="13" t="s">
        <v>158</v>
      </c>
      <c r="AW864" s="13" t="s">
        <v>35</v>
      </c>
      <c r="AX864" s="13" t="s">
        <v>78</v>
      </c>
      <c r="AY864" s="180" t="s">
        <v>150</v>
      </c>
    </row>
    <row r="865" spans="1:65" s="16" customFormat="1">
      <c r="B865" s="202"/>
      <c r="D865" s="179" t="s">
        <v>160</v>
      </c>
      <c r="E865" s="203" t="s">
        <v>1</v>
      </c>
      <c r="F865" s="204" t="s">
        <v>287</v>
      </c>
      <c r="H865" s="205">
        <v>8.9830000000000005</v>
      </c>
      <c r="I865" s="206"/>
      <c r="L865" s="202"/>
      <c r="M865" s="207"/>
      <c r="N865" s="208"/>
      <c r="O865" s="208"/>
      <c r="P865" s="208"/>
      <c r="Q865" s="208"/>
      <c r="R865" s="208"/>
      <c r="S865" s="208"/>
      <c r="T865" s="209"/>
      <c r="AT865" s="203" t="s">
        <v>160</v>
      </c>
      <c r="AU865" s="203" t="s">
        <v>158</v>
      </c>
      <c r="AV865" s="16" t="s">
        <v>151</v>
      </c>
      <c r="AW865" s="16" t="s">
        <v>35</v>
      </c>
      <c r="AX865" s="16" t="s">
        <v>78</v>
      </c>
      <c r="AY865" s="203" t="s">
        <v>150</v>
      </c>
    </row>
    <row r="866" spans="1:65" s="15" customFormat="1">
      <c r="B866" s="195"/>
      <c r="D866" s="179" t="s">
        <v>160</v>
      </c>
      <c r="E866" s="196" t="s">
        <v>1</v>
      </c>
      <c r="F866" s="197" t="s">
        <v>1478</v>
      </c>
      <c r="H866" s="196" t="s">
        <v>1</v>
      </c>
      <c r="I866" s="198"/>
      <c r="L866" s="195"/>
      <c r="M866" s="199"/>
      <c r="N866" s="200"/>
      <c r="O866" s="200"/>
      <c r="P866" s="200"/>
      <c r="Q866" s="200"/>
      <c r="R866" s="200"/>
      <c r="S866" s="200"/>
      <c r="T866" s="201"/>
      <c r="AT866" s="196" t="s">
        <v>160</v>
      </c>
      <c r="AU866" s="196" t="s">
        <v>158</v>
      </c>
      <c r="AV866" s="15" t="s">
        <v>86</v>
      </c>
      <c r="AW866" s="15" t="s">
        <v>35</v>
      </c>
      <c r="AX866" s="15" t="s">
        <v>78</v>
      </c>
      <c r="AY866" s="196" t="s">
        <v>150</v>
      </c>
    </row>
    <row r="867" spans="1:65" s="13" customFormat="1">
      <c r="B867" s="178"/>
      <c r="D867" s="179" t="s">
        <v>160</v>
      </c>
      <c r="E867" s="180" t="s">
        <v>1</v>
      </c>
      <c r="F867" s="181" t="s">
        <v>1479</v>
      </c>
      <c r="H867" s="182">
        <v>2.52</v>
      </c>
      <c r="I867" s="183"/>
      <c r="L867" s="178"/>
      <c r="M867" s="184"/>
      <c r="N867" s="185"/>
      <c r="O867" s="185"/>
      <c r="P867" s="185"/>
      <c r="Q867" s="185"/>
      <c r="R867" s="185"/>
      <c r="S867" s="185"/>
      <c r="T867" s="186"/>
      <c r="AT867" s="180" t="s">
        <v>160</v>
      </c>
      <c r="AU867" s="180" t="s">
        <v>158</v>
      </c>
      <c r="AV867" s="13" t="s">
        <v>158</v>
      </c>
      <c r="AW867" s="13" t="s">
        <v>35</v>
      </c>
      <c r="AX867" s="13" t="s">
        <v>78</v>
      </c>
      <c r="AY867" s="180" t="s">
        <v>150</v>
      </c>
    </row>
    <row r="868" spans="1:65" s="16" customFormat="1">
      <c r="B868" s="202"/>
      <c r="D868" s="179" t="s">
        <v>160</v>
      </c>
      <c r="E868" s="203" t="s">
        <v>1</v>
      </c>
      <c r="F868" s="204" t="s">
        <v>287</v>
      </c>
      <c r="H868" s="205">
        <v>2.52</v>
      </c>
      <c r="I868" s="206"/>
      <c r="L868" s="202"/>
      <c r="M868" s="207"/>
      <c r="N868" s="208"/>
      <c r="O868" s="208"/>
      <c r="P868" s="208"/>
      <c r="Q868" s="208"/>
      <c r="R868" s="208"/>
      <c r="S868" s="208"/>
      <c r="T868" s="209"/>
      <c r="AT868" s="203" t="s">
        <v>160</v>
      </c>
      <c r="AU868" s="203" t="s">
        <v>158</v>
      </c>
      <c r="AV868" s="16" t="s">
        <v>151</v>
      </c>
      <c r="AW868" s="16" t="s">
        <v>35</v>
      </c>
      <c r="AX868" s="16" t="s">
        <v>78</v>
      </c>
      <c r="AY868" s="203" t="s">
        <v>150</v>
      </c>
    </row>
    <row r="869" spans="1:65" s="14" customFormat="1">
      <c r="B869" s="187"/>
      <c r="D869" s="179" t="s">
        <v>160</v>
      </c>
      <c r="E869" s="188" t="s">
        <v>1</v>
      </c>
      <c r="F869" s="189" t="s">
        <v>174</v>
      </c>
      <c r="H869" s="190">
        <v>11.503</v>
      </c>
      <c r="I869" s="191"/>
      <c r="L869" s="187"/>
      <c r="M869" s="192"/>
      <c r="N869" s="193"/>
      <c r="O869" s="193"/>
      <c r="P869" s="193"/>
      <c r="Q869" s="193"/>
      <c r="R869" s="193"/>
      <c r="S869" s="193"/>
      <c r="T869" s="194"/>
      <c r="AT869" s="188" t="s">
        <v>160</v>
      </c>
      <c r="AU869" s="188" t="s">
        <v>158</v>
      </c>
      <c r="AV869" s="14" t="s">
        <v>157</v>
      </c>
      <c r="AW869" s="14" t="s">
        <v>35</v>
      </c>
      <c r="AX869" s="14" t="s">
        <v>86</v>
      </c>
      <c r="AY869" s="188" t="s">
        <v>150</v>
      </c>
    </row>
    <row r="870" spans="1:65" s="2" customFormat="1" ht="21.75" customHeight="1">
      <c r="A870" s="34"/>
      <c r="B870" s="163"/>
      <c r="C870" s="164" t="s">
        <v>1491</v>
      </c>
      <c r="D870" s="164" t="s">
        <v>153</v>
      </c>
      <c r="E870" s="165" t="s">
        <v>1492</v>
      </c>
      <c r="F870" s="166" t="s">
        <v>1493</v>
      </c>
      <c r="G870" s="167" t="s">
        <v>156</v>
      </c>
      <c r="H870" s="168">
        <v>2</v>
      </c>
      <c r="I870" s="169"/>
      <c r="J870" s="170">
        <f>ROUND(I870*H870,2)</f>
        <v>0</v>
      </c>
      <c r="K870" s="171"/>
      <c r="L870" s="35"/>
      <c r="M870" s="172" t="s">
        <v>1</v>
      </c>
      <c r="N870" s="173" t="s">
        <v>44</v>
      </c>
      <c r="O870" s="60"/>
      <c r="P870" s="174">
        <f>O870*H870</f>
        <v>0</v>
      </c>
      <c r="Q870" s="174">
        <v>0</v>
      </c>
      <c r="R870" s="174">
        <f>Q870*H870</f>
        <v>0</v>
      </c>
      <c r="S870" s="174">
        <v>0</v>
      </c>
      <c r="T870" s="175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176" t="s">
        <v>240</v>
      </c>
      <c r="AT870" s="176" t="s">
        <v>153</v>
      </c>
      <c r="AU870" s="176" t="s">
        <v>158</v>
      </c>
      <c r="AY870" s="18" t="s">
        <v>150</v>
      </c>
      <c r="BE870" s="177">
        <f>IF(N870="základní",J870,0)</f>
        <v>0</v>
      </c>
      <c r="BF870" s="177">
        <f>IF(N870="snížená",J870,0)</f>
        <v>0</v>
      </c>
      <c r="BG870" s="177">
        <f>IF(N870="zákl. přenesená",J870,0)</f>
        <v>0</v>
      </c>
      <c r="BH870" s="177">
        <f>IF(N870="sníž. přenesená",J870,0)</f>
        <v>0</v>
      </c>
      <c r="BI870" s="177">
        <f>IF(N870="nulová",J870,0)</f>
        <v>0</v>
      </c>
      <c r="BJ870" s="18" t="s">
        <v>158</v>
      </c>
      <c r="BK870" s="177">
        <f>ROUND(I870*H870,2)</f>
        <v>0</v>
      </c>
      <c r="BL870" s="18" t="s">
        <v>240</v>
      </c>
      <c r="BM870" s="176" t="s">
        <v>1494</v>
      </c>
    </row>
    <row r="871" spans="1:65" s="2" customFormat="1" ht="16.5" customHeight="1">
      <c r="A871" s="34"/>
      <c r="B871" s="163"/>
      <c r="C871" s="210" t="s">
        <v>1495</v>
      </c>
      <c r="D871" s="210" t="s">
        <v>385</v>
      </c>
      <c r="E871" s="211" t="s">
        <v>1496</v>
      </c>
      <c r="F871" s="212" t="s">
        <v>1497</v>
      </c>
      <c r="G871" s="213" t="s">
        <v>156</v>
      </c>
      <c r="H871" s="214">
        <v>2</v>
      </c>
      <c r="I871" s="215"/>
      <c r="J871" s="216">
        <f>ROUND(I871*H871,2)</f>
        <v>0</v>
      </c>
      <c r="K871" s="217"/>
      <c r="L871" s="218"/>
      <c r="M871" s="219" t="s">
        <v>1</v>
      </c>
      <c r="N871" s="220" t="s">
        <v>44</v>
      </c>
      <c r="O871" s="60"/>
      <c r="P871" s="174">
        <f>O871*H871</f>
        <v>0</v>
      </c>
      <c r="Q871" s="174">
        <v>2.7E-4</v>
      </c>
      <c r="R871" s="174">
        <f>Q871*H871</f>
        <v>5.4000000000000001E-4</v>
      </c>
      <c r="S871" s="174">
        <v>0</v>
      </c>
      <c r="T871" s="175">
        <f>S871*H871</f>
        <v>0</v>
      </c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R871" s="176" t="s">
        <v>390</v>
      </c>
      <c r="AT871" s="176" t="s">
        <v>385</v>
      </c>
      <c r="AU871" s="176" t="s">
        <v>158</v>
      </c>
      <c r="AY871" s="18" t="s">
        <v>150</v>
      </c>
      <c r="BE871" s="177">
        <f>IF(N871="základní",J871,0)</f>
        <v>0</v>
      </c>
      <c r="BF871" s="177">
        <f>IF(N871="snížená",J871,0)</f>
        <v>0</v>
      </c>
      <c r="BG871" s="177">
        <f>IF(N871="zákl. přenesená",J871,0)</f>
        <v>0</v>
      </c>
      <c r="BH871" s="177">
        <f>IF(N871="sníž. přenesená",J871,0)</f>
        <v>0</v>
      </c>
      <c r="BI871" s="177">
        <f>IF(N871="nulová",J871,0)</f>
        <v>0</v>
      </c>
      <c r="BJ871" s="18" t="s">
        <v>158</v>
      </c>
      <c r="BK871" s="177">
        <f>ROUND(I871*H871,2)</f>
        <v>0</v>
      </c>
      <c r="BL871" s="18" t="s">
        <v>240</v>
      </c>
      <c r="BM871" s="176" t="s">
        <v>1498</v>
      </c>
    </row>
    <row r="872" spans="1:65" s="2" customFormat="1" ht="21.75" customHeight="1">
      <c r="A872" s="34"/>
      <c r="B872" s="163"/>
      <c r="C872" s="164" t="s">
        <v>1499</v>
      </c>
      <c r="D872" s="164" t="s">
        <v>153</v>
      </c>
      <c r="E872" s="165" t="s">
        <v>1500</v>
      </c>
      <c r="F872" s="166" t="s">
        <v>1501</v>
      </c>
      <c r="G872" s="167" t="s">
        <v>202</v>
      </c>
      <c r="H872" s="168">
        <v>19.204999999999998</v>
      </c>
      <c r="I872" s="169"/>
      <c r="J872" s="170">
        <f>ROUND(I872*H872,2)</f>
        <v>0</v>
      </c>
      <c r="K872" s="171"/>
      <c r="L872" s="35"/>
      <c r="M872" s="172" t="s">
        <v>1</v>
      </c>
      <c r="N872" s="173" t="s">
        <v>44</v>
      </c>
      <c r="O872" s="60"/>
      <c r="P872" s="174">
        <f>O872*H872</f>
        <v>0</v>
      </c>
      <c r="Q872" s="174">
        <v>3.1E-4</v>
      </c>
      <c r="R872" s="174">
        <f>Q872*H872</f>
        <v>5.9535499999999993E-3</v>
      </c>
      <c r="S872" s="174">
        <v>0</v>
      </c>
      <c r="T872" s="175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176" t="s">
        <v>240</v>
      </c>
      <c r="AT872" s="176" t="s">
        <v>153</v>
      </c>
      <c r="AU872" s="176" t="s">
        <v>158</v>
      </c>
      <c r="AY872" s="18" t="s">
        <v>150</v>
      </c>
      <c r="BE872" s="177">
        <f>IF(N872="základní",J872,0)</f>
        <v>0</v>
      </c>
      <c r="BF872" s="177">
        <f>IF(N872="snížená",J872,0)</f>
        <v>0</v>
      </c>
      <c r="BG872" s="177">
        <f>IF(N872="zákl. přenesená",J872,0)</f>
        <v>0</v>
      </c>
      <c r="BH872" s="177">
        <f>IF(N872="sníž. přenesená",J872,0)</f>
        <v>0</v>
      </c>
      <c r="BI872" s="177">
        <f>IF(N872="nulová",J872,0)</f>
        <v>0</v>
      </c>
      <c r="BJ872" s="18" t="s">
        <v>158</v>
      </c>
      <c r="BK872" s="177">
        <f>ROUND(I872*H872,2)</f>
        <v>0</v>
      </c>
      <c r="BL872" s="18" t="s">
        <v>240</v>
      </c>
      <c r="BM872" s="176" t="s">
        <v>1502</v>
      </c>
    </row>
    <row r="873" spans="1:65" s="13" customFormat="1">
      <c r="B873" s="178"/>
      <c r="D873" s="179" t="s">
        <v>160</v>
      </c>
      <c r="E873" s="180" t="s">
        <v>1</v>
      </c>
      <c r="F873" s="181" t="s">
        <v>1503</v>
      </c>
      <c r="H873" s="182">
        <v>19.204999999999998</v>
      </c>
      <c r="I873" s="183"/>
      <c r="L873" s="178"/>
      <c r="M873" s="184"/>
      <c r="N873" s="185"/>
      <c r="O873" s="185"/>
      <c r="P873" s="185"/>
      <c r="Q873" s="185"/>
      <c r="R873" s="185"/>
      <c r="S873" s="185"/>
      <c r="T873" s="186"/>
      <c r="AT873" s="180" t="s">
        <v>160</v>
      </c>
      <c r="AU873" s="180" t="s">
        <v>158</v>
      </c>
      <c r="AV873" s="13" t="s">
        <v>158</v>
      </c>
      <c r="AW873" s="13" t="s">
        <v>35</v>
      </c>
      <c r="AX873" s="13" t="s">
        <v>86</v>
      </c>
      <c r="AY873" s="180" t="s">
        <v>150</v>
      </c>
    </row>
    <row r="874" spans="1:65" s="2" customFormat="1" ht="21.75" customHeight="1">
      <c r="A874" s="34"/>
      <c r="B874" s="163"/>
      <c r="C874" s="164" t="s">
        <v>1504</v>
      </c>
      <c r="D874" s="164" t="s">
        <v>153</v>
      </c>
      <c r="E874" s="165" t="s">
        <v>1505</v>
      </c>
      <c r="F874" s="166" t="s">
        <v>1506</v>
      </c>
      <c r="G874" s="167" t="s">
        <v>202</v>
      </c>
      <c r="H874" s="168">
        <v>19.946999999999999</v>
      </c>
      <c r="I874" s="169"/>
      <c r="J874" s="170">
        <f>ROUND(I874*H874,2)</f>
        <v>0</v>
      </c>
      <c r="K874" s="171"/>
      <c r="L874" s="35"/>
      <c r="M874" s="172" t="s">
        <v>1</v>
      </c>
      <c r="N874" s="173" t="s">
        <v>44</v>
      </c>
      <c r="O874" s="60"/>
      <c r="P874" s="174">
        <f>O874*H874</f>
        <v>0</v>
      </c>
      <c r="Q874" s="174">
        <v>2.5999999999999998E-4</v>
      </c>
      <c r="R874" s="174">
        <f>Q874*H874</f>
        <v>5.1862199999999992E-3</v>
      </c>
      <c r="S874" s="174">
        <v>0</v>
      </c>
      <c r="T874" s="175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176" t="s">
        <v>240</v>
      </c>
      <c r="AT874" s="176" t="s">
        <v>153</v>
      </c>
      <c r="AU874" s="176" t="s">
        <v>158</v>
      </c>
      <c r="AY874" s="18" t="s">
        <v>150</v>
      </c>
      <c r="BE874" s="177">
        <f>IF(N874="základní",J874,0)</f>
        <v>0</v>
      </c>
      <c r="BF874" s="177">
        <f>IF(N874="snížená",J874,0)</f>
        <v>0</v>
      </c>
      <c r="BG874" s="177">
        <f>IF(N874="zákl. přenesená",J874,0)</f>
        <v>0</v>
      </c>
      <c r="BH874" s="177">
        <f>IF(N874="sníž. přenesená",J874,0)</f>
        <v>0</v>
      </c>
      <c r="BI874" s="177">
        <f>IF(N874="nulová",J874,0)</f>
        <v>0</v>
      </c>
      <c r="BJ874" s="18" t="s">
        <v>158</v>
      </c>
      <c r="BK874" s="177">
        <f>ROUND(I874*H874,2)</f>
        <v>0</v>
      </c>
      <c r="BL874" s="18" t="s">
        <v>240</v>
      </c>
      <c r="BM874" s="176" t="s">
        <v>1507</v>
      </c>
    </row>
    <row r="875" spans="1:65" s="15" customFormat="1">
      <c r="B875" s="195"/>
      <c r="D875" s="179" t="s">
        <v>160</v>
      </c>
      <c r="E875" s="196" t="s">
        <v>1</v>
      </c>
      <c r="F875" s="197" t="s">
        <v>1389</v>
      </c>
      <c r="H875" s="196" t="s">
        <v>1</v>
      </c>
      <c r="I875" s="198"/>
      <c r="L875" s="195"/>
      <c r="M875" s="199"/>
      <c r="N875" s="200"/>
      <c r="O875" s="200"/>
      <c r="P875" s="200"/>
      <c r="Q875" s="200"/>
      <c r="R875" s="200"/>
      <c r="S875" s="200"/>
      <c r="T875" s="201"/>
      <c r="AT875" s="196" t="s">
        <v>160</v>
      </c>
      <c r="AU875" s="196" t="s">
        <v>158</v>
      </c>
      <c r="AV875" s="15" t="s">
        <v>86</v>
      </c>
      <c r="AW875" s="15" t="s">
        <v>35</v>
      </c>
      <c r="AX875" s="15" t="s">
        <v>78</v>
      </c>
      <c r="AY875" s="196" t="s">
        <v>150</v>
      </c>
    </row>
    <row r="876" spans="1:65" s="13" customFormat="1">
      <c r="B876" s="178"/>
      <c r="D876" s="179" t="s">
        <v>160</v>
      </c>
      <c r="E876" s="180" t="s">
        <v>1</v>
      </c>
      <c r="F876" s="181" t="s">
        <v>1508</v>
      </c>
      <c r="H876" s="182">
        <v>14.798999999999999</v>
      </c>
      <c r="I876" s="183"/>
      <c r="L876" s="178"/>
      <c r="M876" s="184"/>
      <c r="N876" s="185"/>
      <c r="O876" s="185"/>
      <c r="P876" s="185"/>
      <c r="Q876" s="185"/>
      <c r="R876" s="185"/>
      <c r="S876" s="185"/>
      <c r="T876" s="186"/>
      <c r="AT876" s="180" t="s">
        <v>160</v>
      </c>
      <c r="AU876" s="180" t="s">
        <v>158</v>
      </c>
      <c r="AV876" s="13" t="s">
        <v>158</v>
      </c>
      <c r="AW876" s="13" t="s">
        <v>35</v>
      </c>
      <c r="AX876" s="13" t="s">
        <v>78</v>
      </c>
      <c r="AY876" s="180" t="s">
        <v>150</v>
      </c>
    </row>
    <row r="877" spans="1:65" s="13" customFormat="1">
      <c r="B877" s="178"/>
      <c r="D877" s="179" t="s">
        <v>160</v>
      </c>
      <c r="E877" s="180" t="s">
        <v>1</v>
      </c>
      <c r="F877" s="181" t="s">
        <v>1509</v>
      </c>
      <c r="H877" s="182">
        <v>1.0649999999999999</v>
      </c>
      <c r="I877" s="183"/>
      <c r="L877" s="178"/>
      <c r="M877" s="184"/>
      <c r="N877" s="185"/>
      <c r="O877" s="185"/>
      <c r="P877" s="185"/>
      <c r="Q877" s="185"/>
      <c r="R877" s="185"/>
      <c r="S877" s="185"/>
      <c r="T877" s="186"/>
      <c r="AT877" s="180" t="s">
        <v>160</v>
      </c>
      <c r="AU877" s="180" t="s">
        <v>158</v>
      </c>
      <c r="AV877" s="13" t="s">
        <v>158</v>
      </c>
      <c r="AW877" s="13" t="s">
        <v>35</v>
      </c>
      <c r="AX877" s="13" t="s">
        <v>78</v>
      </c>
      <c r="AY877" s="180" t="s">
        <v>150</v>
      </c>
    </row>
    <row r="878" spans="1:65" s="16" customFormat="1">
      <c r="B878" s="202"/>
      <c r="D878" s="179" t="s">
        <v>160</v>
      </c>
      <c r="E878" s="203" t="s">
        <v>1</v>
      </c>
      <c r="F878" s="204" t="s">
        <v>287</v>
      </c>
      <c r="H878" s="205">
        <v>15.863999999999999</v>
      </c>
      <c r="I878" s="206"/>
      <c r="L878" s="202"/>
      <c r="M878" s="207"/>
      <c r="N878" s="208"/>
      <c r="O878" s="208"/>
      <c r="P878" s="208"/>
      <c r="Q878" s="208"/>
      <c r="R878" s="208"/>
      <c r="S878" s="208"/>
      <c r="T878" s="209"/>
      <c r="AT878" s="203" t="s">
        <v>160</v>
      </c>
      <c r="AU878" s="203" t="s">
        <v>158</v>
      </c>
      <c r="AV878" s="16" t="s">
        <v>151</v>
      </c>
      <c r="AW878" s="16" t="s">
        <v>35</v>
      </c>
      <c r="AX878" s="16" t="s">
        <v>78</v>
      </c>
      <c r="AY878" s="203" t="s">
        <v>150</v>
      </c>
    </row>
    <row r="879" spans="1:65" s="15" customFormat="1">
      <c r="B879" s="195"/>
      <c r="D879" s="179" t="s">
        <v>160</v>
      </c>
      <c r="E879" s="196" t="s">
        <v>1</v>
      </c>
      <c r="F879" s="197" t="s">
        <v>1391</v>
      </c>
      <c r="H879" s="196" t="s">
        <v>1</v>
      </c>
      <c r="I879" s="198"/>
      <c r="L879" s="195"/>
      <c r="M879" s="199"/>
      <c r="N879" s="200"/>
      <c r="O879" s="200"/>
      <c r="P879" s="200"/>
      <c r="Q879" s="200"/>
      <c r="R879" s="200"/>
      <c r="S879" s="200"/>
      <c r="T879" s="201"/>
      <c r="AT879" s="196" t="s">
        <v>160</v>
      </c>
      <c r="AU879" s="196" t="s">
        <v>158</v>
      </c>
      <c r="AV879" s="15" t="s">
        <v>86</v>
      </c>
      <c r="AW879" s="15" t="s">
        <v>35</v>
      </c>
      <c r="AX879" s="15" t="s">
        <v>78</v>
      </c>
      <c r="AY879" s="196" t="s">
        <v>150</v>
      </c>
    </row>
    <row r="880" spans="1:65" s="13" customFormat="1">
      <c r="B880" s="178"/>
      <c r="D880" s="179" t="s">
        <v>160</v>
      </c>
      <c r="E880" s="180" t="s">
        <v>1</v>
      </c>
      <c r="F880" s="181" t="s">
        <v>1392</v>
      </c>
      <c r="H880" s="182">
        <v>4.0830000000000002</v>
      </c>
      <c r="I880" s="183"/>
      <c r="L880" s="178"/>
      <c r="M880" s="184"/>
      <c r="N880" s="185"/>
      <c r="O880" s="185"/>
      <c r="P880" s="185"/>
      <c r="Q880" s="185"/>
      <c r="R880" s="185"/>
      <c r="S880" s="185"/>
      <c r="T880" s="186"/>
      <c r="AT880" s="180" t="s">
        <v>160</v>
      </c>
      <c r="AU880" s="180" t="s">
        <v>158</v>
      </c>
      <c r="AV880" s="13" t="s">
        <v>158</v>
      </c>
      <c r="AW880" s="13" t="s">
        <v>35</v>
      </c>
      <c r="AX880" s="13" t="s">
        <v>78</v>
      </c>
      <c r="AY880" s="180" t="s">
        <v>150</v>
      </c>
    </row>
    <row r="881" spans="1:65" s="14" customFormat="1">
      <c r="B881" s="187"/>
      <c r="D881" s="179" t="s">
        <v>160</v>
      </c>
      <c r="E881" s="188" t="s">
        <v>1</v>
      </c>
      <c r="F881" s="189" t="s">
        <v>174</v>
      </c>
      <c r="H881" s="190">
        <v>19.946999999999999</v>
      </c>
      <c r="I881" s="191"/>
      <c r="L881" s="187"/>
      <c r="M881" s="192"/>
      <c r="N881" s="193"/>
      <c r="O881" s="193"/>
      <c r="P881" s="193"/>
      <c r="Q881" s="193"/>
      <c r="R881" s="193"/>
      <c r="S881" s="193"/>
      <c r="T881" s="194"/>
      <c r="AT881" s="188" t="s">
        <v>160</v>
      </c>
      <c r="AU881" s="188" t="s">
        <v>158</v>
      </c>
      <c r="AV881" s="14" t="s">
        <v>157</v>
      </c>
      <c r="AW881" s="14" t="s">
        <v>35</v>
      </c>
      <c r="AX881" s="14" t="s">
        <v>86</v>
      </c>
      <c r="AY881" s="188" t="s">
        <v>150</v>
      </c>
    </row>
    <row r="882" spans="1:65" s="2" customFormat="1" ht="16.5" customHeight="1">
      <c r="A882" s="34"/>
      <c r="B882" s="163"/>
      <c r="C882" s="164" t="s">
        <v>1510</v>
      </c>
      <c r="D882" s="164" t="s">
        <v>153</v>
      </c>
      <c r="E882" s="165" t="s">
        <v>1511</v>
      </c>
      <c r="F882" s="166" t="s">
        <v>1512</v>
      </c>
      <c r="G882" s="167" t="s">
        <v>202</v>
      </c>
      <c r="H882" s="168">
        <v>2.4500000000000002</v>
      </c>
      <c r="I882" s="169"/>
      <c r="J882" s="170">
        <f>ROUND(I882*H882,2)</f>
        <v>0</v>
      </c>
      <c r="K882" s="171"/>
      <c r="L882" s="35"/>
      <c r="M882" s="172" t="s">
        <v>1</v>
      </c>
      <c r="N882" s="173" t="s">
        <v>44</v>
      </c>
      <c r="O882" s="60"/>
      <c r="P882" s="174">
        <f>O882*H882</f>
        <v>0</v>
      </c>
      <c r="Q882" s="174">
        <v>3.1E-4</v>
      </c>
      <c r="R882" s="174">
        <f>Q882*H882</f>
        <v>7.5950000000000008E-4</v>
      </c>
      <c r="S882" s="174">
        <v>0</v>
      </c>
      <c r="T882" s="175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176" t="s">
        <v>240</v>
      </c>
      <c r="AT882" s="176" t="s">
        <v>153</v>
      </c>
      <c r="AU882" s="176" t="s">
        <v>158</v>
      </c>
      <c r="AY882" s="18" t="s">
        <v>150</v>
      </c>
      <c r="BE882" s="177">
        <f>IF(N882="základní",J882,0)</f>
        <v>0</v>
      </c>
      <c r="BF882" s="177">
        <f>IF(N882="snížená",J882,0)</f>
        <v>0</v>
      </c>
      <c r="BG882" s="177">
        <f>IF(N882="zákl. přenesená",J882,0)</f>
        <v>0</v>
      </c>
      <c r="BH882" s="177">
        <f>IF(N882="sníž. přenesená",J882,0)</f>
        <v>0</v>
      </c>
      <c r="BI882" s="177">
        <f>IF(N882="nulová",J882,0)</f>
        <v>0</v>
      </c>
      <c r="BJ882" s="18" t="s">
        <v>158</v>
      </c>
      <c r="BK882" s="177">
        <f>ROUND(I882*H882,2)</f>
        <v>0</v>
      </c>
      <c r="BL882" s="18" t="s">
        <v>240</v>
      </c>
      <c r="BM882" s="176" t="s">
        <v>1513</v>
      </c>
    </row>
    <row r="883" spans="1:65" s="13" customFormat="1">
      <c r="B883" s="178"/>
      <c r="D883" s="179" t="s">
        <v>160</v>
      </c>
      <c r="E883" s="180" t="s">
        <v>1</v>
      </c>
      <c r="F883" s="181" t="s">
        <v>1514</v>
      </c>
      <c r="H883" s="182">
        <v>2.4500000000000002</v>
      </c>
      <c r="I883" s="183"/>
      <c r="L883" s="178"/>
      <c r="M883" s="184"/>
      <c r="N883" s="185"/>
      <c r="O883" s="185"/>
      <c r="P883" s="185"/>
      <c r="Q883" s="185"/>
      <c r="R883" s="185"/>
      <c r="S883" s="185"/>
      <c r="T883" s="186"/>
      <c r="AT883" s="180" t="s">
        <v>160</v>
      </c>
      <c r="AU883" s="180" t="s">
        <v>158</v>
      </c>
      <c r="AV883" s="13" t="s">
        <v>158</v>
      </c>
      <c r="AW883" s="13" t="s">
        <v>35</v>
      </c>
      <c r="AX883" s="13" t="s">
        <v>86</v>
      </c>
      <c r="AY883" s="180" t="s">
        <v>150</v>
      </c>
    </row>
    <row r="884" spans="1:65" s="2" customFormat="1" ht="16.5" customHeight="1">
      <c r="A884" s="34"/>
      <c r="B884" s="163"/>
      <c r="C884" s="164" t="s">
        <v>1515</v>
      </c>
      <c r="D884" s="164" t="s">
        <v>153</v>
      </c>
      <c r="E884" s="165" t="s">
        <v>1516</v>
      </c>
      <c r="F884" s="166" t="s">
        <v>1517</v>
      </c>
      <c r="G884" s="167" t="s">
        <v>202</v>
      </c>
      <c r="H884" s="168">
        <v>2.7</v>
      </c>
      <c r="I884" s="169"/>
      <c r="J884" s="170">
        <f>ROUND(I884*H884,2)</f>
        <v>0</v>
      </c>
      <c r="K884" s="171"/>
      <c r="L884" s="35"/>
      <c r="M884" s="172" t="s">
        <v>1</v>
      </c>
      <c r="N884" s="173" t="s">
        <v>44</v>
      </c>
      <c r="O884" s="60"/>
      <c r="P884" s="174">
        <f>O884*H884</f>
        <v>0</v>
      </c>
      <c r="Q884" s="174">
        <v>3.0000000000000001E-5</v>
      </c>
      <c r="R884" s="174">
        <f>Q884*H884</f>
        <v>8.1000000000000004E-5</v>
      </c>
      <c r="S884" s="174">
        <v>0</v>
      </c>
      <c r="T884" s="175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176" t="s">
        <v>240</v>
      </c>
      <c r="AT884" s="176" t="s">
        <v>153</v>
      </c>
      <c r="AU884" s="176" t="s">
        <v>158</v>
      </c>
      <c r="AY884" s="18" t="s">
        <v>150</v>
      </c>
      <c r="BE884" s="177">
        <f>IF(N884="základní",J884,0)</f>
        <v>0</v>
      </c>
      <c r="BF884" s="177">
        <f>IF(N884="snížená",J884,0)</f>
        <v>0</v>
      </c>
      <c r="BG884" s="177">
        <f>IF(N884="zákl. přenesená",J884,0)</f>
        <v>0</v>
      </c>
      <c r="BH884" s="177">
        <f>IF(N884="sníž. přenesená",J884,0)</f>
        <v>0</v>
      </c>
      <c r="BI884" s="177">
        <f>IF(N884="nulová",J884,0)</f>
        <v>0</v>
      </c>
      <c r="BJ884" s="18" t="s">
        <v>158</v>
      </c>
      <c r="BK884" s="177">
        <f>ROUND(I884*H884,2)</f>
        <v>0</v>
      </c>
      <c r="BL884" s="18" t="s">
        <v>240</v>
      </c>
      <c r="BM884" s="176" t="s">
        <v>1518</v>
      </c>
    </row>
    <row r="885" spans="1:65" s="13" customFormat="1">
      <c r="B885" s="178"/>
      <c r="D885" s="179" t="s">
        <v>160</v>
      </c>
      <c r="E885" s="180" t="s">
        <v>1</v>
      </c>
      <c r="F885" s="181" t="s">
        <v>1519</v>
      </c>
      <c r="H885" s="182">
        <v>2.7</v>
      </c>
      <c r="I885" s="183"/>
      <c r="L885" s="178"/>
      <c r="M885" s="184"/>
      <c r="N885" s="185"/>
      <c r="O885" s="185"/>
      <c r="P885" s="185"/>
      <c r="Q885" s="185"/>
      <c r="R885" s="185"/>
      <c r="S885" s="185"/>
      <c r="T885" s="186"/>
      <c r="AT885" s="180" t="s">
        <v>160</v>
      </c>
      <c r="AU885" s="180" t="s">
        <v>158</v>
      </c>
      <c r="AV885" s="13" t="s">
        <v>158</v>
      </c>
      <c r="AW885" s="13" t="s">
        <v>35</v>
      </c>
      <c r="AX885" s="13" t="s">
        <v>86</v>
      </c>
      <c r="AY885" s="180" t="s">
        <v>150</v>
      </c>
    </row>
    <row r="886" spans="1:65" s="2" customFormat="1" ht="21.75" customHeight="1">
      <c r="A886" s="34"/>
      <c r="B886" s="163"/>
      <c r="C886" s="164" t="s">
        <v>1520</v>
      </c>
      <c r="D886" s="164" t="s">
        <v>153</v>
      </c>
      <c r="E886" s="165" t="s">
        <v>1521</v>
      </c>
      <c r="F886" s="166" t="s">
        <v>1522</v>
      </c>
      <c r="G886" s="167" t="s">
        <v>202</v>
      </c>
      <c r="H886" s="168">
        <v>3.9049999999999998</v>
      </c>
      <c r="I886" s="169"/>
      <c r="J886" s="170">
        <f>ROUND(I886*H886,2)</f>
        <v>0</v>
      </c>
      <c r="K886" s="171"/>
      <c r="L886" s="35"/>
      <c r="M886" s="172" t="s">
        <v>1</v>
      </c>
      <c r="N886" s="173" t="s">
        <v>44</v>
      </c>
      <c r="O886" s="60"/>
      <c r="P886" s="174">
        <f>O886*H886</f>
        <v>0</v>
      </c>
      <c r="Q886" s="174">
        <v>7.7999999999999999E-4</v>
      </c>
      <c r="R886" s="174">
        <f>Q886*H886</f>
        <v>3.0458999999999998E-3</v>
      </c>
      <c r="S886" s="174">
        <v>0</v>
      </c>
      <c r="T886" s="175">
        <f>S886*H886</f>
        <v>0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176" t="s">
        <v>240</v>
      </c>
      <c r="AT886" s="176" t="s">
        <v>153</v>
      </c>
      <c r="AU886" s="176" t="s">
        <v>158</v>
      </c>
      <c r="AY886" s="18" t="s">
        <v>150</v>
      </c>
      <c r="BE886" s="177">
        <f>IF(N886="základní",J886,0)</f>
        <v>0</v>
      </c>
      <c r="BF886" s="177">
        <f>IF(N886="snížená",J886,0)</f>
        <v>0</v>
      </c>
      <c r="BG886" s="177">
        <f>IF(N886="zákl. přenesená",J886,0)</f>
        <v>0</v>
      </c>
      <c r="BH886" s="177">
        <f>IF(N886="sníž. přenesená",J886,0)</f>
        <v>0</v>
      </c>
      <c r="BI886" s="177">
        <f>IF(N886="nulová",J886,0)</f>
        <v>0</v>
      </c>
      <c r="BJ886" s="18" t="s">
        <v>158</v>
      </c>
      <c r="BK886" s="177">
        <f>ROUND(I886*H886,2)</f>
        <v>0</v>
      </c>
      <c r="BL886" s="18" t="s">
        <v>240</v>
      </c>
      <c r="BM886" s="176" t="s">
        <v>1523</v>
      </c>
    </row>
    <row r="887" spans="1:65" s="13" customFormat="1">
      <c r="B887" s="178"/>
      <c r="D887" s="179" t="s">
        <v>160</v>
      </c>
      <c r="E887" s="180" t="s">
        <v>1</v>
      </c>
      <c r="F887" s="181" t="s">
        <v>1524</v>
      </c>
      <c r="H887" s="182">
        <v>3.9049999999999998</v>
      </c>
      <c r="I887" s="183"/>
      <c r="L887" s="178"/>
      <c r="M887" s="184"/>
      <c r="N887" s="185"/>
      <c r="O887" s="185"/>
      <c r="P887" s="185"/>
      <c r="Q887" s="185"/>
      <c r="R887" s="185"/>
      <c r="S887" s="185"/>
      <c r="T887" s="186"/>
      <c r="AT887" s="180" t="s">
        <v>160</v>
      </c>
      <c r="AU887" s="180" t="s">
        <v>158</v>
      </c>
      <c r="AV887" s="13" t="s">
        <v>158</v>
      </c>
      <c r="AW887" s="13" t="s">
        <v>35</v>
      </c>
      <c r="AX887" s="13" t="s">
        <v>86</v>
      </c>
      <c r="AY887" s="180" t="s">
        <v>150</v>
      </c>
    </row>
    <row r="888" spans="1:65" s="2" customFormat="1" ht="21.75" customHeight="1">
      <c r="A888" s="34"/>
      <c r="B888" s="163"/>
      <c r="C888" s="164" t="s">
        <v>1525</v>
      </c>
      <c r="D888" s="164" t="s">
        <v>153</v>
      </c>
      <c r="E888" s="165" t="s">
        <v>1526</v>
      </c>
      <c r="F888" s="166" t="s">
        <v>1527</v>
      </c>
      <c r="G888" s="167" t="s">
        <v>719</v>
      </c>
      <c r="H888" s="221"/>
      <c r="I888" s="169"/>
      <c r="J888" s="170">
        <f>ROUND(I888*H888,2)</f>
        <v>0</v>
      </c>
      <c r="K888" s="171"/>
      <c r="L888" s="35"/>
      <c r="M888" s="172" t="s">
        <v>1</v>
      </c>
      <c r="N888" s="173" t="s">
        <v>44</v>
      </c>
      <c r="O888" s="60"/>
      <c r="P888" s="174">
        <f>O888*H888</f>
        <v>0</v>
      </c>
      <c r="Q888" s="174">
        <v>0</v>
      </c>
      <c r="R888" s="174">
        <f>Q888*H888</f>
        <v>0</v>
      </c>
      <c r="S888" s="174">
        <v>0</v>
      </c>
      <c r="T888" s="175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76" t="s">
        <v>240</v>
      </c>
      <c r="AT888" s="176" t="s">
        <v>153</v>
      </c>
      <c r="AU888" s="176" t="s">
        <v>158</v>
      </c>
      <c r="AY888" s="18" t="s">
        <v>150</v>
      </c>
      <c r="BE888" s="177">
        <f>IF(N888="základní",J888,0)</f>
        <v>0</v>
      </c>
      <c r="BF888" s="177">
        <f>IF(N888="snížená",J888,0)</f>
        <v>0</v>
      </c>
      <c r="BG888" s="177">
        <f>IF(N888="zákl. přenesená",J888,0)</f>
        <v>0</v>
      </c>
      <c r="BH888" s="177">
        <f>IF(N888="sníž. přenesená",J888,0)</f>
        <v>0</v>
      </c>
      <c r="BI888" s="177">
        <f>IF(N888="nulová",J888,0)</f>
        <v>0</v>
      </c>
      <c r="BJ888" s="18" t="s">
        <v>158</v>
      </c>
      <c r="BK888" s="177">
        <f>ROUND(I888*H888,2)</f>
        <v>0</v>
      </c>
      <c r="BL888" s="18" t="s">
        <v>240</v>
      </c>
      <c r="BM888" s="176" t="s">
        <v>1528</v>
      </c>
    </row>
    <row r="889" spans="1:65" s="12" customFormat="1" ht="22.9" customHeight="1">
      <c r="B889" s="150"/>
      <c r="D889" s="151" t="s">
        <v>77</v>
      </c>
      <c r="E889" s="161" t="s">
        <v>1529</v>
      </c>
      <c r="F889" s="161" t="s">
        <v>1530</v>
      </c>
      <c r="I889" s="153"/>
      <c r="J889" s="162">
        <f>BK889</f>
        <v>0</v>
      </c>
      <c r="L889" s="150"/>
      <c r="M889" s="155"/>
      <c r="N889" s="156"/>
      <c r="O889" s="156"/>
      <c r="P889" s="157">
        <f>SUM(P890:P902)</f>
        <v>0</v>
      </c>
      <c r="Q889" s="156"/>
      <c r="R889" s="157">
        <f>SUM(R890:R902)</f>
        <v>1.0601589999999999E-2</v>
      </c>
      <c r="S889" s="156"/>
      <c r="T889" s="158">
        <f>SUM(T890:T902)</f>
        <v>0</v>
      </c>
      <c r="AR889" s="151" t="s">
        <v>158</v>
      </c>
      <c r="AT889" s="159" t="s">
        <v>77</v>
      </c>
      <c r="AU889" s="159" t="s">
        <v>86</v>
      </c>
      <c r="AY889" s="151" t="s">
        <v>150</v>
      </c>
      <c r="BK889" s="160">
        <f>SUM(BK890:BK902)</f>
        <v>0</v>
      </c>
    </row>
    <row r="890" spans="1:65" s="2" customFormat="1" ht="21.75" customHeight="1">
      <c r="A890" s="34"/>
      <c r="B890" s="163"/>
      <c r="C890" s="164" t="s">
        <v>1531</v>
      </c>
      <c r="D890" s="164" t="s">
        <v>153</v>
      </c>
      <c r="E890" s="165" t="s">
        <v>1532</v>
      </c>
      <c r="F890" s="166" t="s">
        <v>1533</v>
      </c>
      <c r="G890" s="167" t="s">
        <v>196</v>
      </c>
      <c r="H890" s="168">
        <v>25.2</v>
      </c>
      <c r="I890" s="169"/>
      <c r="J890" s="170">
        <f>ROUND(I890*H890,2)</f>
        <v>0</v>
      </c>
      <c r="K890" s="171"/>
      <c r="L890" s="35"/>
      <c r="M890" s="172" t="s">
        <v>1</v>
      </c>
      <c r="N890" s="173" t="s">
        <v>44</v>
      </c>
      <c r="O890" s="60"/>
      <c r="P890" s="174">
        <f>O890*H890</f>
        <v>0</v>
      </c>
      <c r="Q890" s="174">
        <v>3.8000000000000002E-4</v>
      </c>
      <c r="R890" s="174">
        <f>Q890*H890</f>
        <v>9.5759999999999994E-3</v>
      </c>
      <c r="S890" s="174">
        <v>0</v>
      </c>
      <c r="T890" s="175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176" t="s">
        <v>240</v>
      </c>
      <c r="AT890" s="176" t="s">
        <v>153</v>
      </c>
      <c r="AU890" s="176" t="s">
        <v>158</v>
      </c>
      <c r="AY890" s="18" t="s">
        <v>150</v>
      </c>
      <c r="BE890" s="177">
        <f>IF(N890="základní",J890,0)</f>
        <v>0</v>
      </c>
      <c r="BF890" s="177">
        <f>IF(N890="snížená",J890,0)</f>
        <v>0</v>
      </c>
      <c r="BG890" s="177">
        <f>IF(N890="zákl. přenesená",J890,0)</f>
        <v>0</v>
      </c>
      <c r="BH890" s="177">
        <f>IF(N890="sníž. přenesená",J890,0)</f>
        <v>0</v>
      </c>
      <c r="BI890" s="177">
        <f>IF(N890="nulová",J890,0)</f>
        <v>0</v>
      </c>
      <c r="BJ890" s="18" t="s">
        <v>158</v>
      </c>
      <c r="BK890" s="177">
        <f>ROUND(I890*H890,2)</f>
        <v>0</v>
      </c>
      <c r="BL890" s="18" t="s">
        <v>240</v>
      </c>
      <c r="BM890" s="176" t="s">
        <v>1534</v>
      </c>
    </row>
    <row r="891" spans="1:65" s="13" customFormat="1">
      <c r="B891" s="178"/>
      <c r="D891" s="179" t="s">
        <v>160</v>
      </c>
      <c r="E891" s="180" t="s">
        <v>1</v>
      </c>
      <c r="F891" s="181" t="s">
        <v>1535</v>
      </c>
      <c r="H891" s="182">
        <v>25.2</v>
      </c>
      <c r="I891" s="183"/>
      <c r="L891" s="178"/>
      <c r="M891" s="184"/>
      <c r="N891" s="185"/>
      <c r="O891" s="185"/>
      <c r="P891" s="185"/>
      <c r="Q891" s="185"/>
      <c r="R891" s="185"/>
      <c r="S891" s="185"/>
      <c r="T891" s="186"/>
      <c r="AT891" s="180" t="s">
        <v>160</v>
      </c>
      <c r="AU891" s="180" t="s">
        <v>158</v>
      </c>
      <c r="AV891" s="13" t="s">
        <v>158</v>
      </c>
      <c r="AW891" s="13" t="s">
        <v>35</v>
      </c>
      <c r="AX891" s="13" t="s">
        <v>86</v>
      </c>
      <c r="AY891" s="180" t="s">
        <v>150</v>
      </c>
    </row>
    <row r="892" spans="1:65" s="2" customFormat="1" ht="21.75" customHeight="1">
      <c r="A892" s="34"/>
      <c r="B892" s="163"/>
      <c r="C892" s="164" t="s">
        <v>1536</v>
      </c>
      <c r="D892" s="164" t="s">
        <v>153</v>
      </c>
      <c r="E892" s="165" t="s">
        <v>1537</v>
      </c>
      <c r="F892" s="166" t="s">
        <v>1538</v>
      </c>
      <c r="G892" s="167" t="s">
        <v>196</v>
      </c>
      <c r="H892" s="168">
        <v>1.327</v>
      </c>
      <c r="I892" s="169"/>
      <c r="J892" s="170">
        <f>ROUND(I892*H892,2)</f>
        <v>0</v>
      </c>
      <c r="K892" s="171"/>
      <c r="L892" s="35"/>
      <c r="M892" s="172" t="s">
        <v>1</v>
      </c>
      <c r="N892" s="173" t="s">
        <v>44</v>
      </c>
      <c r="O892" s="60"/>
      <c r="P892" s="174">
        <f>O892*H892</f>
        <v>0</v>
      </c>
      <c r="Q892" s="174">
        <v>1.7000000000000001E-4</v>
      </c>
      <c r="R892" s="174">
        <f>Q892*H892</f>
        <v>2.2559000000000001E-4</v>
      </c>
      <c r="S892" s="174">
        <v>0</v>
      </c>
      <c r="T892" s="175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176" t="s">
        <v>240</v>
      </c>
      <c r="AT892" s="176" t="s">
        <v>153</v>
      </c>
      <c r="AU892" s="176" t="s">
        <v>158</v>
      </c>
      <c r="AY892" s="18" t="s">
        <v>150</v>
      </c>
      <c r="BE892" s="177">
        <f>IF(N892="základní",J892,0)</f>
        <v>0</v>
      </c>
      <c r="BF892" s="177">
        <f>IF(N892="snížená",J892,0)</f>
        <v>0</v>
      </c>
      <c r="BG892" s="177">
        <f>IF(N892="zákl. přenesená",J892,0)</f>
        <v>0</v>
      </c>
      <c r="BH892" s="177">
        <f>IF(N892="sníž. přenesená",J892,0)</f>
        <v>0</v>
      </c>
      <c r="BI892" s="177">
        <f>IF(N892="nulová",J892,0)</f>
        <v>0</v>
      </c>
      <c r="BJ892" s="18" t="s">
        <v>158</v>
      </c>
      <c r="BK892" s="177">
        <f>ROUND(I892*H892,2)</f>
        <v>0</v>
      </c>
      <c r="BL892" s="18" t="s">
        <v>240</v>
      </c>
      <c r="BM892" s="176" t="s">
        <v>1539</v>
      </c>
    </row>
    <row r="893" spans="1:65" s="13" customFormat="1">
      <c r="B893" s="178"/>
      <c r="D893" s="179" t="s">
        <v>160</v>
      </c>
      <c r="E893" s="180" t="s">
        <v>1</v>
      </c>
      <c r="F893" s="181" t="s">
        <v>1540</v>
      </c>
      <c r="H893" s="182">
        <v>0.747</v>
      </c>
      <c r="I893" s="183"/>
      <c r="L893" s="178"/>
      <c r="M893" s="184"/>
      <c r="N893" s="185"/>
      <c r="O893" s="185"/>
      <c r="P893" s="185"/>
      <c r="Q893" s="185"/>
      <c r="R893" s="185"/>
      <c r="S893" s="185"/>
      <c r="T893" s="186"/>
      <c r="AT893" s="180" t="s">
        <v>160</v>
      </c>
      <c r="AU893" s="180" t="s">
        <v>158</v>
      </c>
      <c r="AV893" s="13" t="s">
        <v>158</v>
      </c>
      <c r="AW893" s="13" t="s">
        <v>35</v>
      </c>
      <c r="AX893" s="13" t="s">
        <v>78</v>
      </c>
      <c r="AY893" s="180" t="s">
        <v>150</v>
      </c>
    </row>
    <row r="894" spans="1:65" s="13" customFormat="1">
      <c r="B894" s="178"/>
      <c r="D894" s="179" t="s">
        <v>160</v>
      </c>
      <c r="E894" s="180" t="s">
        <v>1</v>
      </c>
      <c r="F894" s="181" t="s">
        <v>1541</v>
      </c>
      <c r="H894" s="182">
        <v>0.39200000000000002</v>
      </c>
      <c r="I894" s="183"/>
      <c r="L894" s="178"/>
      <c r="M894" s="184"/>
      <c r="N894" s="185"/>
      <c r="O894" s="185"/>
      <c r="P894" s="185"/>
      <c r="Q894" s="185"/>
      <c r="R894" s="185"/>
      <c r="S894" s="185"/>
      <c r="T894" s="186"/>
      <c r="AT894" s="180" t="s">
        <v>160</v>
      </c>
      <c r="AU894" s="180" t="s">
        <v>158</v>
      </c>
      <c r="AV894" s="13" t="s">
        <v>158</v>
      </c>
      <c r="AW894" s="13" t="s">
        <v>35</v>
      </c>
      <c r="AX894" s="13" t="s">
        <v>78</v>
      </c>
      <c r="AY894" s="180" t="s">
        <v>150</v>
      </c>
    </row>
    <row r="895" spans="1:65" s="13" customFormat="1">
      <c r="B895" s="178"/>
      <c r="D895" s="179" t="s">
        <v>160</v>
      </c>
      <c r="E895" s="180" t="s">
        <v>1</v>
      </c>
      <c r="F895" s="181" t="s">
        <v>1542</v>
      </c>
      <c r="H895" s="182">
        <v>0.188</v>
      </c>
      <c r="I895" s="183"/>
      <c r="L895" s="178"/>
      <c r="M895" s="184"/>
      <c r="N895" s="185"/>
      <c r="O895" s="185"/>
      <c r="P895" s="185"/>
      <c r="Q895" s="185"/>
      <c r="R895" s="185"/>
      <c r="S895" s="185"/>
      <c r="T895" s="186"/>
      <c r="AT895" s="180" t="s">
        <v>160</v>
      </c>
      <c r="AU895" s="180" t="s">
        <v>158</v>
      </c>
      <c r="AV895" s="13" t="s">
        <v>158</v>
      </c>
      <c r="AW895" s="13" t="s">
        <v>35</v>
      </c>
      <c r="AX895" s="13" t="s">
        <v>78</v>
      </c>
      <c r="AY895" s="180" t="s">
        <v>150</v>
      </c>
    </row>
    <row r="896" spans="1:65" s="14" customFormat="1">
      <c r="B896" s="187"/>
      <c r="D896" s="179" t="s">
        <v>160</v>
      </c>
      <c r="E896" s="188" t="s">
        <v>1</v>
      </c>
      <c r="F896" s="189" t="s">
        <v>174</v>
      </c>
      <c r="H896" s="190">
        <v>1.327</v>
      </c>
      <c r="I896" s="191"/>
      <c r="L896" s="187"/>
      <c r="M896" s="192"/>
      <c r="N896" s="193"/>
      <c r="O896" s="193"/>
      <c r="P896" s="193"/>
      <c r="Q896" s="193"/>
      <c r="R896" s="193"/>
      <c r="S896" s="193"/>
      <c r="T896" s="194"/>
      <c r="AT896" s="188" t="s">
        <v>160</v>
      </c>
      <c r="AU896" s="188" t="s">
        <v>158</v>
      </c>
      <c r="AV896" s="14" t="s">
        <v>157</v>
      </c>
      <c r="AW896" s="14" t="s">
        <v>35</v>
      </c>
      <c r="AX896" s="14" t="s">
        <v>86</v>
      </c>
      <c r="AY896" s="188" t="s">
        <v>150</v>
      </c>
    </row>
    <row r="897" spans="1:65" s="2" customFormat="1" ht="21.75" customHeight="1">
      <c r="A897" s="34"/>
      <c r="B897" s="163"/>
      <c r="C897" s="164" t="s">
        <v>1543</v>
      </c>
      <c r="D897" s="164" t="s">
        <v>153</v>
      </c>
      <c r="E897" s="165" t="s">
        <v>1544</v>
      </c>
      <c r="F897" s="166" t="s">
        <v>1545</v>
      </c>
      <c r="G897" s="167" t="s">
        <v>202</v>
      </c>
      <c r="H897" s="168">
        <v>8</v>
      </c>
      <c r="I897" s="169"/>
      <c r="J897" s="170">
        <f>ROUND(I897*H897,2)</f>
        <v>0</v>
      </c>
      <c r="K897" s="171"/>
      <c r="L897" s="35"/>
      <c r="M897" s="172" t="s">
        <v>1</v>
      </c>
      <c r="N897" s="173" t="s">
        <v>44</v>
      </c>
      <c r="O897" s="60"/>
      <c r="P897" s="174">
        <f>O897*H897</f>
        <v>0</v>
      </c>
      <c r="Q897" s="174">
        <v>2.0000000000000002E-5</v>
      </c>
      <c r="R897" s="174">
        <f>Q897*H897</f>
        <v>1.6000000000000001E-4</v>
      </c>
      <c r="S897" s="174">
        <v>0</v>
      </c>
      <c r="T897" s="175">
        <f>S897*H897</f>
        <v>0</v>
      </c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R897" s="176" t="s">
        <v>240</v>
      </c>
      <c r="AT897" s="176" t="s">
        <v>153</v>
      </c>
      <c r="AU897" s="176" t="s">
        <v>158</v>
      </c>
      <c r="AY897" s="18" t="s">
        <v>150</v>
      </c>
      <c r="BE897" s="177">
        <f>IF(N897="základní",J897,0)</f>
        <v>0</v>
      </c>
      <c r="BF897" s="177">
        <f>IF(N897="snížená",J897,0)</f>
        <v>0</v>
      </c>
      <c r="BG897" s="177">
        <f>IF(N897="zákl. přenesená",J897,0)</f>
        <v>0</v>
      </c>
      <c r="BH897" s="177">
        <f>IF(N897="sníž. přenesená",J897,0)</f>
        <v>0</v>
      </c>
      <c r="BI897" s="177">
        <f>IF(N897="nulová",J897,0)</f>
        <v>0</v>
      </c>
      <c r="BJ897" s="18" t="s">
        <v>158</v>
      </c>
      <c r="BK897" s="177">
        <f>ROUND(I897*H897,2)</f>
        <v>0</v>
      </c>
      <c r="BL897" s="18" t="s">
        <v>240</v>
      </c>
      <c r="BM897" s="176" t="s">
        <v>1546</v>
      </c>
    </row>
    <row r="898" spans="1:65" s="13" customFormat="1">
      <c r="B898" s="178"/>
      <c r="D898" s="179" t="s">
        <v>160</v>
      </c>
      <c r="E898" s="180" t="s">
        <v>1</v>
      </c>
      <c r="F898" s="181" t="s">
        <v>1547</v>
      </c>
      <c r="H898" s="182">
        <v>8</v>
      </c>
      <c r="I898" s="183"/>
      <c r="L898" s="178"/>
      <c r="M898" s="184"/>
      <c r="N898" s="185"/>
      <c r="O898" s="185"/>
      <c r="P898" s="185"/>
      <c r="Q898" s="185"/>
      <c r="R898" s="185"/>
      <c r="S898" s="185"/>
      <c r="T898" s="186"/>
      <c r="AT898" s="180" t="s">
        <v>160</v>
      </c>
      <c r="AU898" s="180" t="s">
        <v>158</v>
      </c>
      <c r="AV898" s="13" t="s">
        <v>158</v>
      </c>
      <c r="AW898" s="13" t="s">
        <v>35</v>
      </c>
      <c r="AX898" s="13" t="s">
        <v>86</v>
      </c>
      <c r="AY898" s="180" t="s">
        <v>150</v>
      </c>
    </row>
    <row r="899" spans="1:65" s="2" customFormat="1" ht="21.75" customHeight="1">
      <c r="A899" s="34"/>
      <c r="B899" s="163"/>
      <c r="C899" s="164" t="s">
        <v>1548</v>
      </c>
      <c r="D899" s="164" t="s">
        <v>153</v>
      </c>
      <c r="E899" s="165" t="s">
        <v>1549</v>
      </c>
      <c r="F899" s="166" t="s">
        <v>1550</v>
      </c>
      <c r="G899" s="167" t="s">
        <v>202</v>
      </c>
      <c r="H899" s="168">
        <v>8</v>
      </c>
      <c r="I899" s="169"/>
      <c r="J899" s="170">
        <f>ROUND(I899*H899,2)</f>
        <v>0</v>
      </c>
      <c r="K899" s="171"/>
      <c r="L899" s="35"/>
      <c r="M899" s="172" t="s">
        <v>1</v>
      </c>
      <c r="N899" s="173" t="s">
        <v>44</v>
      </c>
      <c r="O899" s="60"/>
      <c r="P899" s="174">
        <f>O899*H899</f>
        <v>0</v>
      </c>
      <c r="Q899" s="174">
        <v>6.0000000000000002E-5</v>
      </c>
      <c r="R899" s="174">
        <f>Q899*H899</f>
        <v>4.8000000000000001E-4</v>
      </c>
      <c r="S899" s="174">
        <v>0</v>
      </c>
      <c r="T899" s="175">
        <f>S899*H899</f>
        <v>0</v>
      </c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R899" s="176" t="s">
        <v>240</v>
      </c>
      <c r="AT899" s="176" t="s">
        <v>153</v>
      </c>
      <c r="AU899" s="176" t="s">
        <v>158</v>
      </c>
      <c r="AY899" s="18" t="s">
        <v>150</v>
      </c>
      <c r="BE899" s="177">
        <f>IF(N899="základní",J899,0)</f>
        <v>0</v>
      </c>
      <c r="BF899" s="177">
        <f>IF(N899="snížená",J899,0)</f>
        <v>0</v>
      </c>
      <c r="BG899" s="177">
        <f>IF(N899="zákl. přenesená",J899,0)</f>
        <v>0</v>
      </c>
      <c r="BH899" s="177">
        <f>IF(N899="sníž. přenesená",J899,0)</f>
        <v>0</v>
      </c>
      <c r="BI899" s="177">
        <f>IF(N899="nulová",J899,0)</f>
        <v>0</v>
      </c>
      <c r="BJ899" s="18" t="s">
        <v>158</v>
      </c>
      <c r="BK899" s="177">
        <f>ROUND(I899*H899,2)</f>
        <v>0</v>
      </c>
      <c r="BL899" s="18" t="s">
        <v>240</v>
      </c>
      <c r="BM899" s="176" t="s">
        <v>1551</v>
      </c>
    </row>
    <row r="900" spans="1:65" s="13" customFormat="1">
      <c r="B900" s="178"/>
      <c r="D900" s="179" t="s">
        <v>160</v>
      </c>
      <c r="E900" s="180" t="s">
        <v>1</v>
      </c>
      <c r="F900" s="181" t="s">
        <v>1547</v>
      </c>
      <c r="H900" s="182">
        <v>8</v>
      </c>
      <c r="I900" s="183"/>
      <c r="L900" s="178"/>
      <c r="M900" s="184"/>
      <c r="N900" s="185"/>
      <c r="O900" s="185"/>
      <c r="P900" s="185"/>
      <c r="Q900" s="185"/>
      <c r="R900" s="185"/>
      <c r="S900" s="185"/>
      <c r="T900" s="186"/>
      <c r="AT900" s="180" t="s">
        <v>160</v>
      </c>
      <c r="AU900" s="180" t="s">
        <v>158</v>
      </c>
      <c r="AV900" s="13" t="s">
        <v>158</v>
      </c>
      <c r="AW900" s="13" t="s">
        <v>35</v>
      </c>
      <c r="AX900" s="13" t="s">
        <v>86</v>
      </c>
      <c r="AY900" s="180" t="s">
        <v>150</v>
      </c>
    </row>
    <row r="901" spans="1:65" s="2" customFormat="1" ht="21.75" customHeight="1">
      <c r="A901" s="34"/>
      <c r="B901" s="163"/>
      <c r="C901" s="164" t="s">
        <v>1552</v>
      </c>
      <c r="D901" s="164" t="s">
        <v>153</v>
      </c>
      <c r="E901" s="165" t="s">
        <v>1553</v>
      </c>
      <c r="F901" s="166" t="s">
        <v>1554</v>
      </c>
      <c r="G901" s="167" t="s">
        <v>202</v>
      </c>
      <c r="H901" s="168">
        <v>8</v>
      </c>
      <c r="I901" s="169"/>
      <c r="J901" s="170">
        <f>ROUND(I901*H901,2)</f>
        <v>0</v>
      </c>
      <c r="K901" s="171"/>
      <c r="L901" s="35"/>
      <c r="M901" s="172" t="s">
        <v>1</v>
      </c>
      <c r="N901" s="173" t="s">
        <v>44</v>
      </c>
      <c r="O901" s="60"/>
      <c r="P901" s="174">
        <f>O901*H901</f>
        <v>0</v>
      </c>
      <c r="Q901" s="174">
        <v>2.0000000000000002E-5</v>
      </c>
      <c r="R901" s="174">
        <f>Q901*H901</f>
        <v>1.6000000000000001E-4</v>
      </c>
      <c r="S901" s="174">
        <v>0</v>
      </c>
      <c r="T901" s="175">
        <f>S901*H901</f>
        <v>0</v>
      </c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R901" s="176" t="s">
        <v>240</v>
      </c>
      <c r="AT901" s="176" t="s">
        <v>153</v>
      </c>
      <c r="AU901" s="176" t="s">
        <v>158</v>
      </c>
      <c r="AY901" s="18" t="s">
        <v>150</v>
      </c>
      <c r="BE901" s="177">
        <f>IF(N901="základní",J901,0)</f>
        <v>0</v>
      </c>
      <c r="BF901" s="177">
        <f>IF(N901="snížená",J901,0)</f>
        <v>0</v>
      </c>
      <c r="BG901" s="177">
        <f>IF(N901="zákl. přenesená",J901,0)</f>
        <v>0</v>
      </c>
      <c r="BH901" s="177">
        <f>IF(N901="sníž. přenesená",J901,0)</f>
        <v>0</v>
      </c>
      <c r="BI901" s="177">
        <f>IF(N901="nulová",J901,0)</f>
        <v>0</v>
      </c>
      <c r="BJ901" s="18" t="s">
        <v>158</v>
      </c>
      <c r="BK901" s="177">
        <f>ROUND(I901*H901,2)</f>
        <v>0</v>
      </c>
      <c r="BL901" s="18" t="s">
        <v>240</v>
      </c>
      <c r="BM901" s="176" t="s">
        <v>1555</v>
      </c>
    </row>
    <row r="902" spans="1:65" s="13" customFormat="1">
      <c r="B902" s="178"/>
      <c r="D902" s="179" t="s">
        <v>160</v>
      </c>
      <c r="E902" s="180" t="s">
        <v>1</v>
      </c>
      <c r="F902" s="181" t="s">
        <v>1547</v>
      </c>
      <c r="H902" s="182">
        <v>8</v>
      </c>
      <c r="I902" s="183"/>
      <c r="L902" s="178"/>
      <c r="M902" s="184"/>
      <c r="N902" s="185"/>
      <c r="O902" s="185"/>
      <c r="P902" s="185"/>
      <c r="Q902" s="185"/>
      <c r="R902" s="185"/>
      <c r="S902" s="185"/>
      <c r="T902" s="186"/>
      <c r="AT902" s="180" t="s">
        <v>160</v>
      </c>
      <c r="AU902" s="180" t="s">
        <v>158</v>
      </c>
      <c r="AV902" s="13" t="s">
        <v>158</v>
      </c>
      <c r="AW902" s="13" t="s">
        <v>35</v>
      </c>
      <c r="AX902" s="13" t="s">
        <v>86</v>
      </c>
      <c r="AY902" s="180" t="s">
        <v>150</v>
      </c>
    </row>
    <row r="903" spans="1:65" s="12" customFormat="1" ht="22.9" customHeight="1">
      <c r="B903" s="150"/>
      <c r="D903" s="151" t="s">
        <v>77</v>
      </c>
      <c r="E903" s="161" t="s">
        <v>1556</v>
      </c>
      <c r="F903" s="161" t="s">
        <v>1557</v>
      </c>
      <c r="I903" s="153"/>
      <c r="J903" s="162">
        <f>BK903</f>
        <v>0</v>
      </c>
      <c r="L903" s="150"/>
      <c r="M903" s="155"/>
      <c r="N903" s="156"/>
      <c r="O903" s="156"/>
      <c r="P903" s="157">
        <f>SUM(P904:P1024)</f>
        <v>0</v>
      </c>
      <c r="Q903" s="156"/>
      <c r="R903" s="157">
        <f>SUM(R904:R1024)</f>
        <v>0.80623575999999997</v>
      </c>
      <c r="S903" s="156"/>
      <c r="T903" s="158">
        <f>SUM(T904:T1024)</f>
        <v>0.23858572</v>
      </c>
      <c r="AR903" s="151" t="s">
        <v>158</v>
      </c>
      <c r="AT903" s="159" t="s">
        <v>77</v>
      </c>
      <c r="AU903" s="159" t="s">
        <v>86</v>
      </c>
      <c r="AY903" s="151" t="s">
        <v>150</v>
      </c>
      <c r="BK903" s="160">
        <f>SUM(BK904:BK1024)</f>
        <v>0</v>
      </c>
    </row>
    <row r="904" spans="1:65" s="2" customFormat="1" ht="16.5" customHeight="1">
      <c r="A904" s="34"/>
      <c r="B904" s="163"/>
      <c r="C904" s="164" t="s">
        <v>1558</v>
      </c>
      <c r="D904" s="164" t="s">
        <v>153</v>
      </c>
      <c r="E904" s="165" t="s">
        <v>1559</v>
      </c>
      <c r="F904" s="166" t="s">
        <v>1560</v>
      </c>
      <c r="G904" s="167" t="s">
        <v>196</v>
      </c>
      <c r="H904" s="168">
        <v>475.93700000000001</v>
      </c>
      <c r="I904" s="169"/>
      <c r="J904" s="170">
        <f>ROUND(I904*H904,2)</f>
        <v>0</v>
      </c>
      <c r="K904" s="171"/>
      <c r="L904" s="35"/>
      <c r="M904" s="172" t="s">
        <v>1</v>
      </c>
      <c r="N904" s="173" t="s">
        <v>44</v>
      </c>
      <c r="O904" s="60"/>
      <c r="P904" s="174">
        <f>O904*H904</f>
        <v>0</v>
      </c>
      <c r="Q904" s="174">
        <v>1E-3</v>
      </c>
      <c r="R904" s="174">
        <f>Q904*H904</f>
        <v>0.475937</v>
      </c>
      <c r="S904" s="174">
        <v>3.1E-4</v>
      </c>
      <c r="T904" s="175">
        <f>S904*H904</f>
        <v>0.14754047000000001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176" t="s">
        <v>240</v>
      </c>
      <c r="AT904" s="176" t="s">
        <v>153</v>
      </c>
      <c r="AU904" s="176" t="s">
        <v>158</v>
      </c>
      <c r="AY904" s="18" t="s">
        <v>150</v>
      </c>
      <c r="BE904" s="177">
        <f>IF(N904="základní",J904,0)</f>
        <v>0</v>
      </c>
      <c r="BF904" s="177">
        <f>IF(N904="snížená",J904,0)</f>
        <v>0</v>
      </c>
      <c r="BG904" s="177">
        <f>IF(N904="zákl. přenesená",J904,0)</f>
        <v>0</v>
      </c>
      <c r="BH904" s="177">
        <f>IF(N904="sníž. přenesená",J904,0)</f>
        <v>0</v>
      </c>
      <c r="BI904" s="177">
        <f>IF(N904="nulová",J904,0)</f>
        <v>0</v>
      </c>
      <c r="BJ904" s="18" t="s">
        <v>158</v>
      </c>
      <c r="BK904" s="177">
        <f>ROUND(I904*H904,2)</f>
        <v>0</v>
      </c>
      <c r="BL904" s="18" t="s">
        <v>240</v>
      </c>
      <c r="BM904" s="176" t="s">
        <v>1561</v>
      </c>
    </row>
    <row r="905" spans="1:65" s="15" customFormat="1">
      <c r="B905" s="195"/>
      <c r="D905" s="179" t="s">
        <v>160</v>
      </c>
      <c r="E905" s="196" t="s">
        <v>1</v>
      </c>
      <c r="F905" s="197" t="s">
        <v>282</v>
      </c>
      <c r="H905" s="196" t="s">
        <v>1</v>
      </c>
      <c r="I905" s="198"/>
      <c r="L905" s="195"/>
      <c r="M905" s="199"/>
      <c r="N905" s="200"/>
      <c r="O905" s="200"/>
      <c r="P905" s="200"/>
      <c r="Q905" s="200"/>
      <c r="R905" s="200"/>
      <c r="S905" s="200"/>
      <c r="T905" s="201"/>
      <c r="AT905" s="196" t="s">
        <v>160</v>
      </c>
      <c r="AU905" s="196" t="s">
        <v>158</v>
      </c>
      <c r="AV905" s="15" t="s">
        <v>86</v>
      </c>
      <c r="AW905" s="15" t="s">
        <v>35</v>
      </c>
      <c r="AX905" s="15" t="s">
        <v>78</v>
      </c>
      <c r="AY905" s="196" t="s">
        <v>150</v>
      </c>
    </row>
    <row r="906" spans="1:65" s="13" customFormat="1">
      <c r="B906" s="178"/>
      <c r="D906" s="179" t="s">
        <v>160</v>
      </c>
      <c r="E906" s="180" t="s">
        <v>1</v>
      </c>
      <c r="F906" s="181" t="s">
        <v>283</v>
      </c>
      <c r="H906" s="182">
        <v>79.86</v>
      </c>
      <c r="I906" s="183"/>
      <c r="L906" s="178"/>
      <c r="M906" s="184"/>
      <c r="N906" s="185"/>
      <c r="O906" s="185"/>
      <c r="P906" s="185"/>
      <c r="Q906" s="185"/>
      <c r="R906" s="185"/>
      <c r="S906" s="185"/>
      <c r="T906" s="186"/>
      <c r="AT906" s="180" t="s">
        <v>160</v>
      </c>
      <c r="AU906" s="180" t="s">
        <v>158</v>
      </c>
      <c r="AV906" s="13" t="s">
        <v>158</v>
      </c>
      <c r="AW906" s="13" t="s">
        <v>35</v>
      </c>
      <c r="AX906" s="13" t="s">
        <v>78</v>
      </c>
      <c r="AY906" s="180" t="s">
        <v>150</v>
      </c>
    </row>
    <row r="907" spans="1:65" s="13" customFormat="1">
      <c r="B907" s="178"/>
      <c r="D907" s="179" t="s">
        <v>160</v>
      </c>
      <c r="E907" s="180" t="s">
        <v>1</v>
      </c>
      <c r="F907" s="181" t="s">
        <v>1562</v>
      </c>
      <c r="H907" s="182">
        <v>7.0259999999999998</v>
      </c>
      <c r="I907" s="183"/>
      <c r="L907" s="178"/>
      <c r="M907" s="184"/>
      <c r="N907" s="185"/>
      <c r="O907" s="185"/>
      <c r="P907" s="185"/>
      <c r="Q907" s="185"/>
      <c r="R907" s="185"/>
      <c r="S907" s="185"/>
      <c r="T907" s="186"/>
      <c r="AT907" s="180" t="s">
        <v>160</v>
      </c>
      <c r="AU907" s="180" t="s">
        <v>158</v>
      </c>
      <c r="AV907" s="13" t="s">
        <v>158</v>
      </c>
      <c r="AW907" s="13" t="s">
        <v>35</v>
      </c>
      <c r="AX907" s="13" t="s">
        <v>78</v>
      </c>
      <c r="AY907" s="180" t="s">
        <v>150</v>
      </c>
    </row>
    <row r="908" spans="1:65" s="16" customFormat="1">
      <c r="B908" s="202"/>
      <c r="D908" s="179" t="s">
        <v>160</v>
      </c>
      <c r="E908" s="203" t="s">
        <v>1</v>
      </c>
      <c r="F908" s="204" t="s">
        <v>287</v>
      </c>
      <c r="H908" s="205">
        <v>86.885999999999996</v>
      </c>
      <c r="I908" s="206"/>
      <c r="L908" s="202"/>
      <c r="M908" s="207"/>
      <c r="N908" s="208"/>
      <c r="O908" s="208"/>
      <c r="P908" s="208"/>
      <c r="Q908" s="208"/>
      <c r="R908" s="208"/>
      <c r="S908" s="208"/>
      <c r="T908" s="209"/>
      <c r="AT908" s="203" t="s">
        <v>160</v>
      </c>
      <c r="AU908" s="203" t="s">
        <v>158</v>
      </c>
      <c r="AV908" s="16" t="s">
        <v>151</v>
      </c>
      <c r="AW908" s="16" t="s">
        <v>35</v>
      </c>
      <c r="AX908" s="16" t="s">
        <v>78</v>
      </c>
      <c r="AY908" s="203" t="s">
        <v>150</v>
      </c>
    </row>
    <row r="909" spans="1:65" s="15" customFormat="1">
      <c r="B909" s="195"/>
      <c r="D909" s="179" t="s">
        <v>160</v>
      </c>
      <c r="E909" s="196" t="s">
        <v>1</v>
      </c>
      <c r="F909" s="197" t="s">
        <v>288</v>
      </c>
      <c r="H909" s="196" t="s">
        <v>1</v>
      </c>
      <c r="I909" s="198"/>
      <c r="L909" s="195"/>
      <c r="M909" s="199"/>
      <c r="N909" s="200"/>
      <c r="O909" s="200"/>
      <c r="P909" s="200"/>
      <c r="Q909" s="200"/>
      <c r="R909" s="200"/>
      <c r="S909" s="200"/>
      <c r="T909" s="201"/>
      <c r="AT909" s="196" t="s">
        <v>160</v>
      </c>
      <c r="AU909" s="196" t="s">
        <v>158</v>
      </c>
      <c r="AV909" s="15" t="s">
        <v>86</v>
      </c>
      <c r="AW909" s="15" t="s">
        <v>35</v>
      </c>
      <c r="AX909" s="15" t="s">
        <v>78</v>
      </c>
      <c r="AY909" s="196" t="s">
        <v>150</v>
      </c>
    </row>
    <row r="910" spans="1:65" s="13" customFormat="1">
      <c r="B910" s="178"/>
      <c r="D910" s="179" t="s">
        <v>160</v>
      </c>
      <c r="E910" s="180" t="s">
        <v>1</v>
      </c>
      <c r="F910" s="181" t="s">
        <v>289</v>
      </c>
      <c r="H910" s="182">
        <v>81.569000000000003</v>
      </c>
      <c r="I910" s="183"/>
      <c r="L910" s="178"/>
      <c r="M910" s="184"/>
      <c r="N910" s="185"/>
      <c r="O910" s="185"/>
      <c r="P910" s="185"/>
      <c r="Q910" s="185"/>
      <c r="R910" s="185"/>
      <c r="S910" s="185"/>
      <c r="T910" s="186"/>
      <c r="AT910" s="180" t="s">
        <v>160</v>
      </c>
      <c r="AU910" s="180" t="s">
        <v>158</v>
      </c>
      <c r="AV910" s="13" t="s">
        <v>158</v>
      </c>
      <c r="AW910" s="13" t="s">
        <v>35</v>
      </c>
      <c r="AX910" s="13" t="s">
        <v>78</v>
      </c>
      <c r="AY910" s="180" t="s">
        <v>150</v>
      </c>
    </row>
    <row r="911" spans="1:65" s="13" customFormat="1" ht="22.5">
      <c r="B911" s="178"/>
      <c r="D911" s="179" t="s">
        <v>160</v>
      </c>
      <c r="E911" s="180" t="s">
        <v>1</v>
      </c>
      <c r="F911" s="181" t="s">
        <v>1563</v>
      </c>
      <c r="H911" s="182">
        <v>17.131</v>
      </c>
      <c r="I911" s="183"/>
      <c r="L911" s="178"/>
      <c r="M911" s="184"/>
      <c r="N911" s="185"/>
      <c r="O911" s="185"/>
      <c r="P911" s="185"/>
      <c r="Q911" s="185"/>
      <c r="R911" s="185"/>
      <c r="S911" s="185"/>
      <c r="T911" s="186"/>
      <c r="AT911" s="180" t="s">
        <v>160</v>
      </c>
      <c r="AU911" s="180" t="s">
        <v>158</v>
      </c>
      <c r="AV911" s="13" t="s">
        <v>158</v>
      </c>
      <c r="AW911" s="13" t="s">
        <v>35</v>
      </c>
      <c r="AX911" s="13" t="s">
        <v>78</v>
      </c>
      <c r="AY911" s="180" t="s">
        <v>150</v>
      </c>
    </row>
    <row r="912" spans="1:65" s="16" customFormat="1">
      <c r="B912" s="202"/>
      <c r="D912" s="179" t="s">
        <v>160</v>
      </c>
      <c r="E912" s="203" t="s">
        <v>1</v>
      </c>
      <c r="F912" s="204" t="s">
        <v>287</v>
      </c>
      <c r="H912" s="205">
        <v>98.7</v>
      </c>
      <c r="I912" s="206"/>
      <c r="L912" s="202"/>
      <c r="M912" s="207"/>
      <c r="N912" s="208"/>
      <c r="O912" s="208"/>
      <c r="P912" s="208"/>
      <c r="Q912" s="208"/>
      <c r="R912" s="208"/>
      <c r="S912" s="208"/>
      <c r="T912" s="209"/>
      <c r="AT912" s="203" t="s">
        <v>160</v>
      </c>
      <c r="AU912" s="203" t="s">
        <v>158</v>
      </c>
      <c r="AV912" s="16" t="s">
        <v>151</v>
      </c>
      <c r="AW912" s="16" t="s">
        <v>35</v>
      </c>
      <c r="AX912" s="16" t="s">
        <v>78</v>
      </c>
      <c r="AY912" s="203" t="s">
        <v>150</v>
      </c>
    </row>
    <row r="913" spans="2:51" s="15" customFormat="1">
      <c r="B913" s="195"/>
      <c r="D913" s="179" t="s">
        <v>160</v>
      </c>
      <c r="E913" s="196" t="s">
        <v>1</v>
      </c>
      <c r="F913" s="197" t="s">
        <v>293</v>
      </c>
      <c r="H913" s="196" t="s">
        <v>1</v>
      </c>
      <c r="I913" s="198"/>
      <c r="L913" s="195"/>
      <c r="M913" s="199"/>
      <c r="N913" s="200"/>
      <c r="O913" s="200"/>
      <c r="P913" s="200"/>
      <c r="Q913" s="200"/>
      <c r="R913" s="200"/>
      <c r="S913" s="200"/>
      <c r="T913" s="201"/>
      <c r="AT913" s="196" t="s">
        <v>160</v>
      </c>
      <c r="AU913" s="196" t="s">
        <v>158</v>
      </c>
      <c r="AV913" s="15" t="s">
        <v>86</v>
      </c>
      <c r="AW913" s="15" t="s">
        <v>35</v>
      </c>
      <c r="AX913" s="15" t="s">
        <v>78</v>
      </c>
      <c r="AY913" s="196" t="s">
        <v>150</v>
      </c>
    </row>
    <row r="914" spans="2:51" s="13" customFormat="1">
      <c r="B914" s="178"/>
      <c r="D914" s="179" t="s">
        <v>160</v>
      </c>
      <c r="E914" s="180" t="s">
        <v>1</v>
      </c>
      <c r="F914" s="181" t="s">
        <v>294</v>
      </c>
      <c r="H914" s="182">
        <v>70.882000000000005</v>
      </c>
      <c r="I914" s="183"/>
      <c r="L914" s="178"/>
      <c r="M914" s="184"/>
      <c r="N914" s="185"/>
      <c r="O914" s="185"/>
      <c r="P914" s="185"/>
      <c r="Q914" s="185"/>
      <c r="R914" s="185"/>
      <c r="S914" s="185"/>
      <c r="T914" s="186"/>
      <c r="AT914" s="180" t="s">
        <v>160</v>
      </c>
      <c r="AU914" s="180" t="s">
        <v>158</v>
      </c>
      <c r="AV914" s="13" t="s">
        <v>158</v>
      </c>
      <c r="AW914" s="13" t="s">
        <v>35</v>
      </c>
      <c r="AX914" s="13" t="s">
        <v>78</v>
      </c>
      <c r="AY914" s="180" t="s">
        <v>150</v>
      </c>
    </row>
    <row r="915" spans="2:51" s="13" customFormat="1">
      <c r="B915" s="178"/>
      <c r="D915" s="179" t="s">
        <v>160</v>
      </c>
      <c r="E915" s="180" t="s">
        <v>1</v>
      </c>
      <c r="F915" s="181" t="s">
        <v>1564</v>
      </c>
      <c r="H915" s="182">
        <v>6.0330000000000004</v>
      </c>
      <c r="I915" s="183"/>
      <c r="L915" s="178"/>
      <c r="M915" s="184"/>
      <c r="N915" s="185"/>
      <c r="O915" s="185"/>
      <c r="P915" s="185"/>
      <c r="Q915" s="185"/>
      <c r="R915" s="185"/>
      <c r="S915" s="185"/>
      <c r="T915" s="186"/>
      <c r="AT915" s="180" t="s">
        <v>160</v>
      </c>
      <c r="AU915" s="180" t="s">
        <v>158</v>
      </c>
      <c r="AV915" s="13" t="s">
        <v>158</v>
      </c>
      <c r="AW915" s="13" t="s">
        <v>35</v>
      </c>
      <c r="AX915" s="13" t="s">
        <v>78</v>
      </c>
      <c r="AY915" s="180" t="s">
        <v>150</v>
      </c>
    </row>
    <row r="916" spans="2:51" s="16" customFormat="1">
      <c r="B916" s="202"/>
      <c r="D916" s="179" t="s">
        <v>160</v>
      </c>
      <c r="E916" s="203" t="s">
        <v>1</v>
      </c>
      <c r="F916" s="204" t="s">
        <v>287</v>
      </c>
      <c r="H916" s="205">
        <v>76.915000000000006</v>
      </c>
      <c r="I916" s="206"/>
      <c r="L916" s="202"/>
      <c r="M916" s="207"/>
      <c r="N916" s="208"/>
      <c r="O916" s="208"/>
      <c r="P916" s="208"/>
      <c r="Q916" s="208"/>
      <c r="R916" s="208"/>
      <c r="S916" s="208"/>
      <c r="T916" s="209"/>
      <c r="AT916" s="203" t="s">
        <v>160</v>
      </c>
      <c r="AU916" s="203" t="s">
        <v>158</v>
      </c>
      <c r="AV916" s="16" t="s">
        <v>151</v>
      </c>
      <c r="AW916" s="16" t="s">
        <v>35</v>
      </c>
      <c r="AX916" s="16" t="s">
        <v>78</v>
      </c>
      <c r="AY916" s="203" t="s">
        <v>150</v>
      </c>
    </row>
    <row r="917" spans="2:51" s="15" customFormat="1">
      <c r="B917" s="195"/>
      <c r="D917" s="179" t="s">
        <v>160</v>
      </c>
      <c r="E917" s="196" t="s">
        <v>1</v>
      </c>
      <c r="F917" s="197" t="s">
        <v>299</v>
      </c>
      <c r="H917" s="196" t="s">
        <v>1</v>
      </c>
      <c r="I917" s="198"/>
      <c r="L917" s="195"/>
      <c r="M917" s="199"/>
      <c r="N917" s="200"/>
      <c r="O917" s="200"/>
      <c r="P917" s="200"/>
      <c r="Q917" s="200"/>
      <c r="R917" s="200"/>
      <c r="S917" s="200"/>
      <c r="T917" s="201"/>
      <c r="AT917" s="196" t="s">
        <v>160</v>
      </c>
      <c r="AU917" s="196" t="s">
        <v>158</v>
      </c>
      <c r="AV917" s="15" t="s">
        <v>86</v>
      </c>
      <c r="AW917" s="15" t="s">
        <v>35</v>
      </c>
      <c r="AX917" s="15" t="s">
        <v>78</v>
      </c>
      <c r="AY917" s="196" t="s">
        <v>150</v>
      </c>
    </row>
    <row r="918" spans="2:51" s="13" customFormat="1">
      <c r="B918" s="178"/>
      <c r="D918" s="179" t="s">
        <v>160</v>
      </c>
      <c r="E918" s="180" t="s">
        <v>1</v>
      </c>
      <c r="F918" s="181" t="s">
        <v>300</v>
      </c>
      <c r="H918" s="182">
        <v>57.789000000000001</v>
      </c>
      <c r="I918" s="183"/>
      <c r="L918" s="178"/>
      <c r="M918" s="184"/>
      <c r="N918" s="185"/>
      <c r="O918" s="185"/>
      <c r="P918" s="185"/>
      <c r="Q918" s="185"/>
      <c r="R918" s="185"/>
      <c r="S918" s="185"/>
      <c r="T918" s="186"/>
      <c r="AT918" s="180" t="s">
        <v>160</v>
      </c>
      <c r="AU918" s="180" t="s">
        <v>158</v>
      </c>
      <c r="AV918" s="13" t="s">
        <v>158</v>
      </c>
      <c r="AW918" s="13" t="s">
        <v>35</v>
      </c>
      <c r="AX918" s="13" t="s">
        <v>78</v>
      </c>
      <c r="AY918" s="180" t="s">
        <v>150</v>
      </c>
    </row>
    <row r="919" spans="2:51" s="13" customFormat="1">
      <c r="B919" s="178"/>
      <c r="D919" s="179" t="s">
        <v>160</v>
      </c>
      <c r="E919" s="180" t="s">
        <v>1</v>
      </c>
      <c r="F919" s="181" t="s">
        <v>1565</v>
      </c>
      <c r="H919" s="182">
        <v>6.0330000000000004</v>
      </c>
      <c r="I919" s="183"/>
      <c r="L919" s="178"/>
      <c r="M919" s="184"/>
      <c r="N919" s="185"/>
      <c r="O919" s="185"/>
      <c r="P919" s="185"/>
      <c r="Q919" s="185"/>
      <c r="R919" s="185"/>
      <c r="S919" s="185"/>
      <c r="T919" s="186"/>
      <c r="AT919" s="180" t="s">
        <v>160</v>
      </c>
      <c r="AU919" s="180" t="s">
        <v>158</v>
      </c>
      <c r="AV919" s="13" t="s">
        <v>158</v>
      </c>
      <c r="AW919" s="13" t="s">
        <v>35</v>
      </c>
      <c r="AX919" s="13" t="s">
        <v>78</v>
      </c>
      <c r="AY919" s="180" t="s">
        <v>150</v>
      </c>
    </row>
    <row r="920" spans="2:51" s="16" customFormat="1">
      <c r="B920" s="202"/>
      <c r="D920" s="179" t="s">
        <v>160</v>
      </c>
      <c r="E920" s="203" t="s">
        <v>1</v>
      </c>
      <c r="F920" s="204" t="s">
        <v>287</v>
      </c>
      <c r="H920" s="205">
        <v>63.822000000000003</v>
      </c>
      <c r="I920" s="206"/>
      <c r="L920" s="202"/>
      <c r="M920" s="207"/>
      <c r="N920" s="208"/>
      <c r="O920" s="208"/>
      <c r="P920" s="208"/>
      <c r="Q920" s="208"/>
      <c r="R920" s="208"/>
      <c r="S920" s="208"/>
      <c r="T920" s="209"/>
      <c r="AT920" s="203" t="s">
        <v>160</v>
      </c>
      <c r="AU920" s="203" t="s">
        <v>158</v>
      </c>
      <c r="AV920" s="16" t="s">
        <v>151</v>
      </c>
      <c r="AW920" s="16" t="s">
        <v>35</v>
      </c>
      <c r="AX920" s="16" t="s">
        <v>78</v>
      </c>
      <c r="AY920" s="203" t="s">
        <v>150</v>
      </c>
    </row>
    <row r="921" spans="2:51" s="15" customFormat="1">
      <c r="B921" s="195"/>
      <c r="D921" s="179" t="s">
        <v>160</v>
      </c>
      <c r="E921" s="196" t="s">
        <v>1</v>
      </c>
      <c r="F921" s="197" t="s">
        <v>303</v>
      </c>
      <c r="H921" s="196" t="s">
        <v>1</v>
      </c>
      <c r="I921" s="198"/>
      <c r="L921" s="195"/>
      <c r="M921" s="199"/>
      <c r="N921" s="200"/>
      <c r="O921" s="200"/>
      <c r="P921" s="200"/>
      <c r="Q921" s="200"/>
      <c r="R921" s="200"/>
      <c r="S921" s="200"/>
      <c r="T921" s="201"/>
      <c r="AT921" s="196" t="s">
        <v>160</v>
      </c>
      <c r="AU921" s="196" t="s">
        <v>158</v>
      </c>
      <c r="AV921" s="15" t="s">
        <v>86</v>
      </c>
      <c r="AW921" s="15" t="s">
        <v>35</v>
      </c>
      <c r="AX921" s="15" t="s">
        <v>78</v>
      </c>
      <c r="AY921" s="196" t="s">
        <v>150</v>
      </c>
    </row>
    <row r="922" spans="2:51" s="13" customFormat="1" ht="22.5">
      <c r="B922" s="178"/>
      <c r="D922" s="179" t="s">
        <v>160</v>
      </c>
      <c r="E922" s="180" t="s">
        <v>1</v>
      </c>
      <c r="F922" s="181" t="s">
        <v>304</v>
      </c>
      <c r="H922" s="182">
        <v>14.682</v>
      </c>
      <c r="I922" s="183"/>
      <c r="L922" s="178"/>
      <c r="M922" s="184"/>
      <c r="N922" s="185"/>
      <c r="O922" s="185"/>
      <c r="P922" s="185"/>
      <c r="Q922" s="185"/>
      <c r="R922" s="185"/>
      <c r="S922" s="185"/>
      <c r="T922" s="186"/>
      <c r="AT922" s="180" t="s">
        <v>160</v>
      </c>
      <c r="AU922" s="180" t="s">
        <v>158</v>
      </c>
      <c r="AV922" s="13" t="s">
        <v>158</v>
      </c>
      <c r="AW922" s="13" t="s">
        <v>35</v>
      </c>
      <c r="AX922" s="13" t="s">
        <v>78</v>
      </c>
      <c r="AY922" s="180" t="s">
        <v>150</v>
      </c>
    </row>
    <row r="923" spans="2:51" s="16" customFormat="1">
      <c r="B923" s="202"/>
      <c r="D923" s="179" t="s">
        <v>160</v>
      </c>
      <c r="E923" s="203" t="s">
        <v>1</v>
      </c>
      <c r="F923" s="204" t="s">
        <v>287</v>
      </c>
      <c r="H923" s="205">
        <v>14.682</v>
      </c>
      <c r="I923" s="206"/>
      <c r="L923" s="202"/>
      <c r="M923" s="207"/>
      <c r="N923" s="208"/>
      <c r="O923" s="208"/>
      <c r="P923" s="208"/>
      <c r="Q923" s="208"/>
      <c r="R923" s="208"/>
      <c r="S923" s="208"/>
      <c r="T923" s="209"/>
      <c r="AT923" s="203" t="s">
        <v>160</v>
      </c>
      <c r="AU923" s="203" t="s">
        <v>158</v>
      </c>
      <c r="AV923" s="16" t="s">
        <v>151</v>
      </c>
      <c r="AW923" s="16" t="s">
        <v>35</v>
      </c>
      <c r="AX923" s="16" t="s">
        <v>78</v>
      </c>
      <c r="AY923" s="203" t="s">
        <v>150</v>
      </c>
    </row>
    <row r="924" spans="2:51" s="15" customFormat="1">
      <c r="B924" s="195"/>
      <c r="D924" s="179" t="s">
        <v>160</v>
      </c>
      <c r="E924" s="196" t="s">
        <v>1</v>
      </c>
      <c r="F924" s="197" t="s">
        <v>305</v>
      </c>
      <c r="H924" s="196" t="s">
        <v>1</v>
      </c>
      <c r="I924" s="198"/>
      <c r="L924" s="195"/>
      <c r="M924" s="199"/>
      <c r="N924" s="200"/>
      <c r="O924" s="200"/>
      <c r="P924" s="200"/>
      <c r="Q924" s="200"/>
      <c r="R924" s="200"/>
      <c r="S924" s="200"/>
      <c r="T924" s="201"/>
      <c r="AT924" s="196" t="s">
        <v>160</v>
      </c>
      <c r="AU924" s="196" t="s">
        <v>158</v>
      </c>
      <c r="AV924" s="15" t="s">
        <v>86</v>
      </c>
      <c r="AW924" s="15" t="s">
        <v>35</v>
      </c>
      <c r="AX924" s="15" t="s">
        <v>78</v>
      </c>
      <c r="AY924" s="196" t="s">
        <v>150</v>
      </c>
    </row>
    <row r="925" spans="2:51" s="13" customFormat="1" ht="22.5">
      <c r="B925" s="178"/>
      <c r="D925" s="179" t="s">
        <v>160</v>
      </c>
      <c r="E925" s="180" t="s">
        <v>1</v>
      </c>
      <c r="F925" s="181" t="s">
        <v>1566</v>
      </c>
      <c r="H925" s="182">
        <v>61.762999999999998</v>
      </c>
      <c r="I925" s="183"/>
      <c r="L925" s="178"/>
      <c r="M925" s="184"/>
      <c r="N925" s="185"/>
      <c r="O925" s="185"/>
      <c r="P925" s="185"/>
      <c r="Q925" s="185"/>
      <c r="R925" s="185"/>
      <c r="S925" s="185"/>
      <c r="T925" s="186"/>
      <c r="AT925" s="180" t="s">
        <v>160</v>
      </c>
      <c r="AU925" s="180" t="s">
        <v>158</v>
      </c>
      <c r="AV925" s="13" t="s">
        <v>158</v>
      </c>
      <c r="AW925" s="13" t="s">
        <v>35</v>
      </c>
      <c r="AX925" s="13" t="s">
        <v>78</v>
      </c>
      <c r="AY925" s="180" t="s">
        <v>150</v>
      </c>
    </row>
    <row r="926" spans="2:51" s="13" customFormat="1">
      <c r="B926" s="178"/>
      <c r="D926" s="179" t="s">
        <v>160</v>
      </c>
      <c r="E926" s="180" t="s">
        <v>1</v>
      </c>
      <c r="F926" s="181" t="s">
        <v>307</v>
      </c>
      <c r="H926" s="182">
        <v>7.2610000000000001</v>
      </c>
      <c r="I926" s="183"/>
      <c r="L926" s="178"/>
      <c r="M926" s="184"/>
      <c r="N926" s="185"/>
      <c r="O926" s="185"/>
      <c r="P926" s="185"/>
      <c r="Q926" s="185"/>
      <c r="R926" s="185"/>
      <c r="S926" s="185"/>
      <c r="T926" s="186"/>
      <c r="AT926" s="180" t="s">
        <v>160</v>
      </c>
      <c r="AU926" s="180" t="s">
        <v>158</v>
      </c>
      <c r="AV926" s="13" t="s">
        <v>158</v>
      </c>
      <c r="AW926" s="13" t="s">
        <v>35</v>
      </c>
      <c r="AX926" s="13" t="s">
        <v>78</v>
      </c>
      <c r="AY926" s="180" t="s">
        <v>150</v>
      </c>
    </row>
    <row r="927" spans="2:51" s="13" customFormat="1">
      <c r="B927" s="178"/>
      <c r="D927" s="179" t="s">
        <v>160</v>
      </c>
      <c r="E927" s="180" t="s">
        <v>1</v>
      </c>
      <c r="F927" s="181" t="s">
        <v>310</v>
      </c>
      <c r="H927" s="182">
        <v>2.75</v>
      </c>
      <c r="I927" s="183"/>
      <c r="L927" s="178"/>
      <c r="M927" s="184"/>
      <c r="N927" s="185"/>
      <c r="O927" s="185"/>
      <c r="P927" s="185"/>
      <c r="Q927" s="185"/>
      <c r="R927" s="185"/>
      <c r="S927" s="185"/>
      <c r="T927" s="186"/>
      <c r="AT927" s="180" t="s">
        <v>160</v>
      </c>
      <c r="AU927" s="180" t="s">
        <v>158</v>
      </c>
      <c r="AV927" s="13" t="s">
        <v>158</v>
      </c>
      <c r="AW927" s="13" t="s">
        <v>35</v>
      </c>
      <c r="AX927" s="13" t="s">
        <v>78</v>
      </c>
      <c r="AY927" s="180" t="s">
        <v>150</v>
      </c>
    </row>
    <row r="928" spans="2:51" s="16" customFormat="1">
      <c r="B928" s="202"/>
      <c r="D928" s="179" t="s">
        <v>160</v>
      </c>
      <c r="E928" s="203" t="s">
        <v>1</v>
      </c>
      <c r="F928" s="204" t="s">
        <v>287</v>
      </c>
      <c r="H928" s="205">
        <v>71.774000000000001</v>
      </c>
      <c r="I928" s="206"/>
      <c r="L928" s="202"/>
      <c r="M928" s="207"/>
      <c r="N928" s="208"/>
      <c r="O928" s="208"/>
      <c r="P928" s="208"/>
      <c r="Q928" s="208"/>
      <c r="R928" s="208"/>
      <c r="S928" s="208"/>
      <c r="T928" s="209"/>
      <c r="AT928" s="203" t="s">
        <v>160</v>
      </c>
      <c r="AU928" s="203" t="s">
        <v>158</v>
      </c>
      <c r="AV928" s="16" t="s">
        <v>151</v>
      </c>
      <c r="AW928" s="16" t="s">
        <v>35</v>
      </c>
      <c r="AX928" s="16" t="s">
        <v>78</v>
      </c>
      <c r="AY928" s="203" t="s">
        <v>150</v>
      </c>
    </row>
    <row r="929" spans="2:51" s="15" customFormat="1">
      <c r="B929" s="195"/>
      <c r="D929" s="179" t="s">
        <v>160</v>
      </c>
      <c r="E929" s="196" t="s">
        <v>1</v>
      </c>
      <c r="F929" s="197" t="s">
        <v>311</v>
      </c>
      <c r="H929" s="196" t="s">
        <v>1</v>
      </c>
      <c r="I929" s="198"/>
      <c r="L929" s="195"/>
      <c r="M929" s="199"/>
      <c r="N929" s="200"/>
      <c r="O929" s="200"/>
      <c r="P929" s="200"/>
      <c r="Q929" s="200"/>
      <c r="R929" s="200"/>
      <c r="S929" s="200"/>
      <c r="T929" s="201"/>
      <c r="AT929" s="196" t="s">
        <v>160</v>
      </c>
      <c r="AU929" s="196" t="s">
        <v>158</v>
      </c>
      <c r="AV929" s="15" t="s">
        <v>86</v>
      </c>
      <c r="AW929" s="15" t="s">
        <v>35</v>
      </c>
      <c r="AX929" s="15" t="s">
        <v>78</v>
      </c>
      <c r="AY929" s="196" t="s">
        <v>150</v>
      </c>
    </row>
    <row r="930" spans="2:51" s="13" customFormat="1">
      <c r="B930" s="178"/>
      <c r="D930" s="179" t="s">
        <v>160</v>
      </c>
      <c r="E930" s="180" t="s">
        <v>1</v>
      </c>
      <c r="F930" s="181" t="s">
        <v>1567</v>
      </c>
      <c r="H930" s="182">
        <v>2.5489999999999999</v>
      </c>
      <c r="I930" s="183"/>
      <c r="L930" s="178"/>
      <c r="M930" s="184"/>
      <c r="N930" s="185"/>
      <c r="O930" s="185"/>
      <c r="P930" s="185"/>
      <c r="Q930" s="185"/>
      <c r="R930" s="185"/>
      <c r="S930" s="185"/>
      <c r="T930" s="186"/>
      <c r="AT930" s="180" t="s">
        <v>160</v>
      </c>
      <c r="AU930" s="180" t="s">
        <v>158</v>
      </c>
      <c r="AV930" s="13" t="s">
        <v>158</v>
      </c>
      <c r="AW930" s="13" t="s">
        <v>35</v>
      </c>
      <c r="AX930" s="13" t="s">
        <v>78</v>
      </c>
      <c r="AY930" s="180" t="s">
        <v>150</v>
      </c>
    </row>
    <row r="931" spans="2:51" s="13" customFormat="1">
      <c r="B931" s="178"/>
      <c r="D931" s="179" t="s">
        <v>160</v>
      </c>
      <c r="E931" s="180" t="s">
        <v>1</v>
      </c>
      <c r="F931" s="181" t="s">
        <v>313</v>
      </c>
      <c r="H931" s="182">
        <v>0.81299999999999994</v>
      </c>
      <c r="I931" s="183"/>
      <c r="L931" s="178"/>
      <c r="M931" s="184"/>
      <c r="N931" s="185"/>
      <c r="O931" s="185"/>
      <c r="P931" s="185"/>
      <c r="Q931" s="185"/>
      <c r="R931" s="185"/>
      <c r="S931" s="185"/>
      <c r="T931" s="186"/>
      <c r="AT931" s="180" t="s">
        <v>160</v>
      </c>
      <c r="AU931" s="180" t="s">
        <v>158</v>
      </c>
      <c r="AV931" s="13" t="s">
        <v>158</v>
      </c>
      <c r="AW931" s="13" t="s">
        <v>35</v>
      </c>
      <c r="AX931" s="13" t="s">
        <v>78</v>
      </c>
      <c r="AY931" s="180" t="s">
        <v>150</v>
      </c>
    </row>
    <row r="932" spans="2:51" s="16" customFormat="1">
      <c r="B932" s="202"/>
      <c r="D932" s="179" t="s">
        <v>160</v>
      </c>
      <c r="E932" s="203" t="s">
        <v>1</v>
      </c>
      <c r="F932" s="204" t="s">
        <v>287</v>
      </c>
      <c r="H932" s="205">
        <v>3.3620000000000001</v>
      </c>
      <c r="I932" s="206"/>
      <c r="L932" s="202"/>
      <c r="M932" s="207"/>
      <c r="N932" s="208"/>
      <c r="O932" s="208"/>
      <c r="P932" s="208"/>
      <c r="Q932" s="208"/>
      <c r="R932" s="208"/>
      <c r="S932" s="208"/>
      <c r="T932" s="209"/>
      <c r="AT932" s="203" t="s">
        <v>160</v>
      </c>
      <c r="AU932" s="203" t="s">
        <v>158</v>
      </c>
      <c r="AV932" s="16" t="s">
        <v>151</v>
      </c>
      <c r="AW932" s="16" t="s">
        <v>35</v>
      </c>
      <c r="AX932" s="16" t="s">
        <v>78</v>
      </c>
      <c r="AY932" s="203" t="s">
        <v>150</v>
      </c>
    </row>
    <row r="933" spans="2:51" s="15" customFormat="1">
      <c r="B933" s="195"/>
      <c r="D933" s="179" t="s">
        <v>160</v>
      </c>
      <c r="E933" s="196" t="s">
        <v>1</v>
      </c>
      <c r="F933" s="197" t="s">
        <v>314</v>
      </c>
      <c r="H933" s="196" t="s">
        <v>1</v>
      </c>
      <c r="I933" s="198"/>
      <c r="L933" s="195"/>
      <c r="M933" s="199"/>
      <c r="N933" s="200"/>
      <c r="O933" s="200"/>
      <c r="P933" s="200"/>
      <c r="Q933" s="200"/>
      <c r="R933" s="200"/>
      <c r="S933" s="200"/>
      <c r="T933" s="201"/>
      <c r="AT933" s="196" t="s">
        <v>160</v>
      </c>
      <c r="AU933" s="196" t="s">
        <v>158</v>
      </c>
      <c r="AV933" s="15" t="s">
        <v>86</v>
      </c>
      <c r="AW933" s="15" t="s">
        <v>35</v>
      </c>
      <c r="AX933" s="15" t="s">
        <v>78</v>
      </c>
      <c r="AY933" s="196" t="s">
        <v>150</v>
      </c>
    </row>
    <row r="934" spans="2:51" s="13" customFormat="1">
      <c r="B934" s="178"/>
      <c r="D934" s="179" t="s">
        <v>160</v>
      </c>
      <c r="E934" s="180" t="s">
        <v>1</v>
      </c>
      <c r="F934" s="181" t="s">
        <v>1568</v>
      </c>
      <c r="H934" s="182">
        <v>19.744</v>
      </c>
      <c r="I934" s="183"/>
      <c r="L934" s="178"/>
      <c r="M934" s="184"/>
      <c r="N934" s="185"/>
      <c r="O934" s="185"/>
      <c r="P934" s="185"/>
      <c r="Q934" s="185"/>
      <c r="R934" s="185"/>
      <c r="S934" s="185"/>
      <c r="T934" s="186"/>
      <c r="AT934" s="180" t="s">
        <v>160</v>
      </c>
      <c r="AU934" s="180" t="s">
        <v>158</v>
      </c>
      <c r="AV934" s="13" t="s">
        <v>158</v>
      </c>
      <c r="AW934" s="13" t="s">
        <v>35</v>
      </c>
      <c r="AX934" s="13" t="s">
        <v>78</v>
      </c>
      <c r="AY934" s="180" t="s">
        <v>150</v>
      </c>
    </row>
    <row r="935" spans="2:51" s="13" customFormat="1">
      <c r="B935" s="178"/>
      <c r="D935" s="179" t="s">
        <v>160</v>
      </c>
      <c r="E935" s="180" t="s">
        <v>1</v>
      </c>
      <c r="F935" s="181" t="s">
        <v>318</v>
      </c>
      <c r="H935" s="182">
        <v>2.6920000000000002</v>
      </c>
      <c r="I935" s="183"/>
      <c r="L935" s="178"/>
      <c r="M935" s="184"/>
      <c r="N935" s="185"/>
      <c r="O935" s="185"/>
      <c r="P935" s="185"/>
      <c r="Q935" s="185"/>
      <c r="R935" s="185"/>
      <c r="S935" s="185"/>
      <c r="T935" s="186"/>
      <c r="AT935" s="180" t="s">
        <v>160</v>
      </c>
      <c r="AU935" s="180" t="s">
        <v>158</v>
      </c>
      <c r="AV935" s="13" t="s">
        <v>158</v>
      </c>
      <c r="AW935" s="13" t="s">
        <v>35</v>
      </c>
      <c r="AX935" s="13" t="s">
        <v>78</v>
      </c>
      <c r="AY935" s="180" t="s">
        <v>150</v>
      </c>
    </row>
    <row r="936" spans="2:51" s="13" customFormat="1">
      <c r="B936" s="178"/>
      <c r="D936" s="179" t="s">
        <v>160</v>
      </c>
      <c r="E936" s="180" t="s">
        <v>1</v>
      </c>
      <c r="F936" s="181" t="s">
        <v>1569</v>
      </c>
      <c r="H936" s="182">
        <v>3.06</v>
      </c>
      <c r="I936" s="183"/>
      <c r="L936" s="178"/>
      <c r="M936" s="184"/>
      <c r="N936" s="185"/>
      <c r="O936" s="185"/>
      <c r="P936" s="185"/>
      <c r="Q936" s="185"/>
      <c r="R936" s="185"/>
      <c r="S936" s="185"/>
      <c r="T936" s="186"/>
      <c r="AT936" s="180" t="s">
        <v>160</v>
      </c>
      <c r="AU936" s="180" t="s">
        <v>158</v>
      </c>
      <c r="AV936" s="13" t="s">
        <v>158</v>
      </c>
      <c r="AW936" s="13" t="s">
        <v>35</v>
      </c>
      <c r="AX936" s="13" t="s">
        <v>78</v>
      </c>
      <c r="AY936" s="180" t="s">
        <v>150</v>
      </c>
    </row>
    <row r="937" spans="2:51" s="16" customFormat="1">
      <c r="B937" s="202"/>
      <c r="D937" s="179" t="s">
        <v>160</v>
      </c>
      <c r="E937" s="203" t="s">
        <v>1</v>
      </c>
      <c r="F937" s="204" t="s">
        <v>287</v>
      </c>
      <c r="H937" s="205">
        <v>25.495999999999999</v>
      </c>
      <c r="I937" s="206"/>
      <c r="L937" s="202"/>
      <c r="M937" s="207"/>
      <c r="N937" s="208"/>
      <c r="O937" s="208"/>
      <c r="P937" s="208"/>
      <c r="Q937" s="208"/>
      <c r="R937" s="208"/>
      <c r="S937" s="208"/>
      <c r="T937" s="209"/>
      <c r="AT937" s="203" t="s">
        <v>160</v>
      </c>
      <c r="AU937" s="203" t="s">
        <v>158</v>
      </c>
      <c r="AV937" s="16" t="s">
        <v>151</v>
      </c>
      <c r="AW937" s="16" t="s">
        <v>35</v>
      </c>
      <c r="AX937" s="16" t="s">
        <v>78</v>
      </c>
      <c r="AY937" s="203" t="s">
        <v>150</v>
      </c>
    </row>
    <row r="938" spans="2:51" s="15" customFormat="1">
      <c r="B938" s="195"/>
      <c r="D938" s="179" t="s">
        <v>160</v>
      </c>
      <c r="E938" s="196" t="s">
        <v>1</v>
      </c>
      <c r="F938" s="197" t="s">
        <v>319</v>
      </c>
      <c r="H938" s="196" t="s">
        <v>1</v>
      </c>
      <c r="I938" s="198"/>
      <c r="L938" s="195"/>
      <c r="M938" s="199"/>
      <c r="N938" s="200"/>
      <c r="O938" s="200"/>
      <c r="P938" s="200"/>
      <c r="Q938" s="200"/>
      <c r="R938" s="200"/>
      <c r="S938" s="200"/>
      <c r="T938" s="201"/>
      <c r="AT938" s="196" t="s">
        <v>160</v>
      </c>
      <c r="AU938" s="196" t="s">
        <v>158</v>
      </c>
      <c r="AV938" s="15" t="s">
        <v>86</v>
      </c>
      <c r="AW938" s="15" t="s">
        <v>35</v>
      </c>
      <c r="AX938" s="15" t="s">
        <v>78</v>
      </c>
      <c r="AY938" s="196" t="s">
        <v>150</v>
      </c>
    </row>
    <row r="939" spans="2:51" s="13" customFormat="1">
      <c r="B939" s="178"/>
      <c r="D939" s="179" t="s">
        <v>160</v>
      </c>
      <c r="E939" s="180" t="s">
        <v>1</v>
      </c>
      <c r="F939" s="181" t="s">
        <v>1570</v>
      </c>
      <c r="H939" s="182">
        <v>13.646000000000001</v>
      </c>
      <c r="I939" s="183"/>
      <c r="L939" s="178"/>
      <c r="M939" s="184"/>
      <c r="N939" s="185"/>
      <c r="O939" s="185"/>
      <c r="P939" s="185"/>
      <c r="Q939" s="185"/>
      <c r="R939" s="185"/>
      <c r="S939" s="185"/>
      <c r="T939" s="186"/>
      <c r="AT939" s="180" t="s">
        <v>160</v>
      </c>
      <c r="AU939" s="180" t="s">
        <v>158</v>
      </c>
      <c r="AV939" s="13" t="s">
        <v>158</v>
      </c>
      <c r="AW939" s="13" t="s">
        <v>35</v>
      </c>
      <c r="AX939" s="13" t="s">
        <v>78</v>
      </c>
      <c r="AY939" s="180" t="s">
        <v>150</v>
      </c>
    </row>
    <row r="940" spans="2:51" s="13" customFormat="1">
      <c r="B940" s="178"/>
      <c r="D940" s="179" t="s">
        <v>160</v>
      </c>
      <c r="E940" s="180" t="s">
        <v>1</v>
      </c>
      <c r="F940" s="181" t="s">
        <v>323</v>
      </c>
      <c r="H940" s="182">
        <v>2.3519999999999999</v>
      </c>
      <c r="I940" s="183"/>
      <c r="L940" s="178"/>
      <c r="M940" s="184"/>
      <c r="N940" s="185"/>
      <c r="O940" s="185"/>
      <c r="P940" s="185"/>
      <c r="Q940" s="185"/>
      <c r="R940" s="185"/>
      <c r="S940" s="185"/>
      <c r="T940" s="186"/>
      <c r="AT940" s="180" t="s">
        <v>160</v>
      </c>
      <c r="AU940" s="180" t="s">
        <v>158</v>
      </c>
      <c r="AV940" s="13" t="s">
        <v>158</v>
      </c>
      <c r="AW940" s="13" t="s">
        <v>35</v>
      </c>
      <c r="AX940" s="13" t="s">
        <v>78</v>
      </c>
      <c r="AY940" s="180" t="s">
        <v>150</v>
      </c>
    </row>
    <row r="941" spans="2:51" s="13" customFormat="1">
      <c r="B941" s="178"/>
      <c r="D941" s="179" t="s">
        <v>160</v>
      </c>
      <c r="E941" s="180" t="s">
        <v>1</v>
      </c>
      <c r="F941" s="181" t="s">
        <v>1571</v>
      </c>
      <c r="H941" s="182">
        <v>3.31</v>
      </c>
      <c r="I941" s="183"/>
      <c r="L941" s="178"/>
      <c r="M941" s="184"/>
      <c r="N941" s="185"/>
      <c r="O941" s="185"/>
      <c r="P941" s="185"/>
      <c r="Q941" s="185"/>
      <c r="R941" s="185"/>
      <c r="S941" s="185"/>
      <c r="T941" s="186"/>
      <c r="AT941" s="180" t="s">
        <v>160</v>
      </c>
      <c r="AU941" s="180" t="s">
        <v>158</v>
      </c>
      <c r="AV941" s="13" t="s">
        <v>158</v>
      </c>
      <c r="AW941" s="13" t="s">
        <v>35</v>
      </c>
      <c r="AX941" s="13" t="s">
        <v>78</v>
      </c>
      <c r="AY941" s="180" t="s">
        <v>150</v>
      </c>
    </row>
    <row r="942" spans="2:51" s="16" customFormat="1">
      <c r="B942" s="202"/>
      <c r="D942" s="179" t="s">
        <v>160</v>
      </c>
      <c r="E942" s="203" t="s">
        <v>1</v>
      </c>
      <c r="F942" s="204" t="s">
        <v>287</v>
      </c>
      <c r="H942" s="205">
        <v>19.308</v>
      </c>
      <c r="I942" s="206"/>
      <c r="L942" s="202"/>
      <c r="M942" s="207"/>
      <c r="N942" s="208"/>
      <c r="O942" s="208"/>
      <c r="P942" s="208"/>
      <c r="Q942" s="208"/>
      <c r="R942" s="208"/>
      <c r="S942" s="208"/>
      <c r="T942" s="209"/>
      <c r="AT942" s="203" t="s">
        <v>160</v>
      </c>
      <c r="AU942" s="203" t="s">
        <v>158</v>
      </c>
      <c r="AV942" s="16" t="s">
        <v>151</v>
      </c>
      <c r="AW942" s="16" t="s">
        <v>35</v>
      </c>
      <c r="AX942" s="16" t="s">
        <v>78</v>
      </c>
      <c r="AY942" s="203" t="s">
        <v>150</v>
      </c>
    </row>
    <row r="943" spans="2:51" s="15" customFormat="1">
      <c r="B943" s="195"/>
      <c r="D943" s="179" t="s">
        <v>160</v>
      </c>
      <c r="E943" s="196" t="s">
        <v>1</v>
      </c>
      <c r="F943" s="197" t="s">
        <v>324</v>
      </c>
      <c r="H943" s="196" t="s">
        <v>1</v>
      </c>
      <c r="I943" s="198"/>
      <c r="L943" s="195"/>
      <c r="M943" s="199"/>
      <c r="N943" s="200"/>
      <c r="O943" s="200"/>
      <c r="P943" s="200"/>
      <c r="Q943" s="200"/>
      <c r="R943" s="200"/>
      <c r="S943" s="200"/>
      <c r="T943" s="201"/>
      <c r="AT943" s="196" t="s">
        <v>160</v>
      </c>
      <c r="AU943" s="196" t="s">
        <v>158</v>
      </c>
      <c r="AV943" s="15" t="s">
        <v>86</v>
      </c>
      <c r="AW943" s="15" t="s">
        <v>35</v>
      </c>
      <c r="AX943" s="15" t="s">
        <v>78</v>
      </c>
      <c r="AY943" s="196" t="s">
        <v>150</v>
      </c>
    </row>
    <row r="944" spans="2:51" s="13" customFormat="1">
      <c r="B944" s="178"/>
      <c r="D944" s="179" t="s">
        <v>160</v>
      </c>
      <c r="E944" s="180" t="s">
        <v>1</v>
      </c>
      <c r="F944" s="181" t="s">
        <v>325</v>
      </c>
      <c r="H944" s="182">
        <v>14.362</v>
      </c>
      <c r="I944" s="183"/>
      <c r="L944" s="178"/>
      <c r="M944" s="184"/>
      <c r="N944" s="185"/>
      <c r="O944" s="185"/>
      <c r="P944" s="185"/>
      <c r="Q944" s="185"/>
      <c r="R944" s="185"/>
      <c r="S944" s="185"/>
      <c r="T944" s="186"/>
      <c r="AT944" s="180" t="s">
        <v>160</v>
      </c>
      <c r="AU944" s="180" t="s">
        <v>158</v>
      </c>
      <c r="AV944" s="13" t="s">
        <v>158</v>
      </c>
      <c r="AW944" s="13" t="s">
        <v>35</v>
      </c>
      <c r="AX944" s="13" t="s">
        <v>78</v>
      </c>
      <c r="AY944" s="180" t="s">
        <v>150</v>
      </c>
    </row>
    <row r="945" spans="1:65" s="13" customFormat="1">
      <c r="B945" s="178"/>
      <c r="D945" s="179" t="s">
        <v>160</v>
      </c>
      <c r="E945" s="180" t="s">
        <v>1</v>
      </c>
      <c r="F945" s="181" t="s">
        <v>1572</v>
      </c>
      <c r="H945" s="182">
        <v>0.63</v>
      </c>
      <c r="I945" s="183"/>
      <c r="L945" s="178"/>
      <c r="M945" s="184"/>
      <c r="N945" s="185"/>
      <c r="O945" s="185"/>
      <c r="P945" s="185"/>
      <c r="Q945" s="185"/>
      <c r="R945" s="185"/>
      <c r="S945" s="185"/>
      <c r="T945" s="186"/>
      <c r="AT945" s="180" t="s">
        <v>160</v>
      </c>
      <c r="AU945" s="180" t="s">
        <v>158</v>
      </c>
      <c r="AV945" s="13" t="s">
        <v>158</v>
      </c>
      <c r="AW945" s="13" t="s">
        <v>35</v>
      </c>
      <c r="AX945" s="13" t="s">
        <v>78</v>
      </c>
      <c r="AY945" s="180" t="s">
        <v>150</v>
      </c>
    </row>
    <row r="946" spans="1:65" s="16" customFormat="1">
      <c r="B946" s="202"/>
      <c r="D946" s="179" t="s">
        <v>160</v>
      </c>
      <c r="E946" s="203" t="s">
        <v>1</v>
      </c>
      <c r="F946" s="204" t="s">
        <v>287</v>
      </c>
      <c r="H946" s="205">
        <v>14.992000000000001</v>
      </c>
      <c r="I946" s="206"/>
      <c r="L946" s="202"/>
      <c r="M946" s="207"/>
      <c r="N946" s="208"/>
      <c r="O946" s="208"/>
      <c r="P946" s="208"/>
      <c r="Q946" s="208"/>
      <c r="R946" s="208"/>
      <c r="S946" s="208"/>
      <c r="T946" s="209"/>
      <c r="AT946" s="203" t="s">
        <v>160</v>
      </c>
      <c r="AU946" s="203" t="s">
        <v>158</v>
      </c>
      <c r="AV946" s="16" t="s">
        <v>151</v>
      </c>
      <c r="AW946" s="16" t="s">
        <v>35</v>
      </c>
      <c r="AX946" s="16" t="s">
        <v>78</v>
      </c>
      <c r="AY946" s="203" t="s">
        <v>150</v>
      </c>
    </row>
    <row r="947" spans="1:65" s="14" customFormat="1">
      <c r="B947" s="187"/>
      <c r="D947" s="179" t="s">
        <v>160</v>
      </c>
      <c r="E947" s="188" t="s">
        <v>1</v>
      </c>
      <c r="F947" s="189" t="s">
        <v>174</v>
      </c>
      <c r="H947" s="190">
        <v>475.93700000000001</v>
      </c>
      <c r="I947" s="191"/>
      <c r="L947" s="187"/>
      <c r="M947" s="192"/>
      <c r="N947" s="193"/>
      <c r="O947" s="193"/>
      <c r="P947" s="193"/>
      <c r="Q947" s="193"/>
      <c r="R947" s="193"/>
      <c r="S947" s="193"/>
      <c r="T947" s="194"/>
      <c r="AT947" s="188" t="s">
        <v>160</v>
      </c>
      <c r="AU947" s="188" t="s">
        <v>158</v>
      </c>
      <c r="AV947" s="14" t="s">
        <v>157</v>
      </c>
      <c r="AW947" s="14" t="s">
        <v>35</v>
      </c>
      <c r="AX947" s="14" t="s">
        <v>86</v>
      </c>
      <c r="AY947" s="188" t="s">
        <v>150</v>
      </c>
    </row>
    <row r="948" spans="1:65" s="2" customFormat="1" ht="21.75" customHeight="1">
      <c r="A948" s="34"/>
      <c r="B948" s="163"/>
      <c r="C948" s="164" t="s">
        <v>1573</v>
      </c>
      <c r="D948" s="164" t="s">
        <v>153</v>
      </c>
      <c r="E948" s="165" t="s">
        <v>1574</v>
      </c>
      <c r="F948" s="166" t="s">
        <v>1575</v>
      </c>
      <c r="G948" s="167" t="s">
        <v>196</v>
      </c>
      <c r="H948" s="168">
        <v>475.93700000000001</v>
      </c>
      <c r="I948" s="169"/>
      <c r="J948" s="170">
        <f>ROUND(I948*H948,2)</f>
        <v>0</v>
      </c>
      <c r="K948" s="171"/>
      <c r="L948" s="35"/>
      <c r="M948" s="172" t="s">
        <v>1</v>
      </c>
      <c r="N948" s="173" t="s">
        <v>44</v>
      </c>
      <c r="O948" s="60"/>
      <c r="P948" s="174">
        <f>O948*H948</f>
        <v>0</v>
      </c>
      <c r="Q948" s="174">
        <v>0</v>
      </c>
      <c r="R948" s="174">
        <f>Q948*H948</f>
        <v>0</v>
      </c>
      <c r="S948" s="174">
        <v>0</v>
      </c>
      <c r="T948" s="175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76" t="s">
        <v>240</v>
      </c>
      <c r="AT948" s="176" t="s">
        <v>153</v>
      </c>
      <c r="AU948" s="176" t="s">
        <v>158</v>
      </c>
      <c r="AY948" s="18" t="s">
        <v>150</v>
      </c>
      <c r="BE948" s="177">
        <f>IF(N948="základní",J948,0)</f>
        <v>0</v>
      </c>
      <c r="BF948" s="177">
        <f>IF(N948="snížená",J948,0)</f>
        <v>0</v>
      </c>
      <c r="BG948" s="177">
        <f>IF(N948="zákl. přenesená",J948,0)</f>
        <v>0</v>
      </c>
      <c r="BH948" s="177">
        <f>IF(N948="sníž. přenesená",J948,0)</f>
        <v>0</v>
      </c>
      <c r="BI948" s="177">
        <f>IF(N948="nulová",J948,0)</f>
        <v>0</v>
      </c>
      <c r="BJ948" s="18" t="s">
        <v>158</v>
      </c>
      <c r="BK948" s="177">
        <f>ROUND(I948*H948,2)</f>
        <v>0</v>
      </c>
      <c r="BL948" s="18" t="s">
        <v>240</v>
      </c>
      <c r="BM948" s="176" t="s">
        <v>1576</v>
      </c>
    </row>
    <row r="949" spans="1:65" s="13" customFormat="1">
      <c r="B949" s="178"/>
      <c r="D949" s="179" t="s">
        <v>160</v>
      </c>
      <c r="E949" s="180" t="s">
        <v>1</v>
      </c>
      <c r="F949" s="181" t="s">
        <v>1577</v>
      </c>
      <c r="H949" s="182">
        <v>475.93700000000001</v>
      </c>
      <c r="I949" s="183"/>
      <c r="L949" s="178"/>
      <c r="M949" s="184"/>
      <c r="N949" s="185"/>
      <c r="O949" s="185"/>
      <c r="P949" s="185"/>
      <c r="Q949" s="185"/>
      <c r="R949" s="185"/>
      <c r="S949" s="185"/>
      <c r="T949" s="186"/>
      <c r="AT949" s="180" t="s">
        <v>160</v>
      </c>
      <c r="AU949" s="180" t="s">
        <v>158</v>
      </c>
      <c r="AV949" s="13" t="s">
        <v>158</v>
      </c>
      <c r="AW949" s="13" t="s">
        <v>35</v>
      </c>
      <c r="AX949" s="13" t="s">
        <v>86</v>
      </c>
      <c r="AY949" s="180" t="s">
        <v>150</v>
      </c>
    </row>
    <row r="950" spans="1:65" s="2" customFormat="1" ht="21.75" customHeight="1">
      <c r="A950" s="34"/>
      <c r="B950" s="163"/>
      <c r="C950" s="164" t="s">
        <v>1578</v>
      </c>
      <c r="D950" s="164" t="s">
        <v>153</v>
      </c>
      <c r="E950" s="165" t="s">
        <v>1579</v>
      </c>
      <c r="F950" s="166" t="s">
        <v>1580</v>
      </c>
      <c r="G950" s="167" t="s">
        <v>196</v>
      </c>
      <c r="H950" s="168">
        <v>70.900999999999996</v>
      </c>
      <c r="I950" s="169"/>
      <c r="J950" s="170">
        <f>ROUND(I950*H950,2)</f>
        <v>0</v>
      </c>
      <c r="K950" s="171"/>
      <c r="L950" s="35"/>
      <c r="M950" s="172" t="s">
        <v>1</v>
      </c>
      <c r="N950" s="173" t="s">
        <v>44</v>
      </c>
      <c r="O950" s="60"/>
      <c r="P950" s="174">
        <f>O950*H950</f>
        <v>0</v>
      </c>
      <c r="Q950" s="174">
        <v>0</v>
      </c>
      <c r="R950" s="174">
        <f>Q950*H950</f>
        <v>0</v>
      </c>
      <c r="S950" s="174">
        <v>2.5000000000000001E-4</v>
      </c>
      <c r="T950" s="175">
        <f>S950*H950</f>
        <v>1.7725249999999998E-2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176" t="s">
        <v>240</v>
      </c>
      <c r="AT950" s="176" t="s">
        <v>153</v>
      </c>
      <c r="AU950" s="176" t="s">
        <v>158</v>
      </c>
      <c r="AY950" s="18" t="s">
        <v>150</v>
      </c>
      <c r="BE950" s="177">
        <f>IF(N950="základní",J950,0)</f>
        <v>0</v>
      </c>
      <c r="BF950" s="177">
        <f>IF(N950="snížená",J950,0)</f>
        <v>0</v>
      </c>
      <c r="BG950" s="177">
        <f>IF(N950="zákl. přenesená",J950,0)</f>
        <v>0</v>
      </c>
      <c r="BH950" s="177">
        <f>IF(N950="sníž. přenesená",J950,0)</f>
        <v>0</v>
      </c>
      <c r="BI950" s="177">
        <f>IF(N950="nulová",J950,0)</f>
        <v>0</v>
      </c>
      <c r="BJ950" s="18" t="s">
        <v>158</v>
      </c>
      <c r="BK950" s="177">
        <f>ROUND(I950*H950,2)</f>
        <v>0</v>
      </c>
      <c r="BL950" s="18" t="s">
        <v>240</v>
      </c>
      <c r="BM950" s="176" t="s">
        <v>1581</v>
      </c>
    </row>
    <row r="951" spans="1:65" s="13" customFormat="1" ht="22.5">
      <c r="B951" s="178"/>
      <c r="D951" s="179" t="s">
        <v>160</v>
      </c>
      <c r="E951" s="180" t="s">
        <v>1</v>
      </c>
      <c r="F951" s="181" t="s">
        <v>1582</v>
      </c>
      <c r="H951" s="182">
        <v>22.712</v>
      </c>
      <c r="I951" s="183"/>
      <c r="L951" s="178"/>
      <c r="M951" s="184"/>
      <c r="N951" s="185"/>
      <c r="O951" s="185"/>
      <c r="P951" s="185"/>
      <c r="Q951" s="185"/>
      <c r="R951" s="185"/>
      <c r="S951" s="185"/>
      <c r="T951" s="186"/>
      <c r="AT951" s="180" t="s">
        <v>160</v>
      </c>
      <c r="AU951" s="180" t="s">
        <v>158</v>
      </c>
      <c r="AV951" s="13" t="s">
        <v>158</v>
      </c>
      <c r="AW951" s="13" t="s">
        <v>35</v>
      </c>
      <c r="AX951" s="13" t="s">
        <v>78</v>
      </c>
      <c r="AY951" s="180" t="s">
        <v>150</v>
      </c>
    </row>
    <row r="952" spans="1:65" s="13" customFormat="1" ht="33.75">
      <c r="B952" s="178"/>
      <c r="D952" s="179" t="s">
        <v>160</v>
      </c>
      <c r="E952" s="180" t="s">
        <v>1</v>
      </c>
      <c r="F952" s="181" t="s">
        <v>1583</v>
      </c>
      <c r="H952" s="182">
        <v>28.184000000000001</v>
      </c>
      <c r="I952" s="183"/>
      <c r="L952" s="178"/>
      <c r="M952" s="184"/>
      <c r="N952" s="185"/>
      <c r="O952" s="185"/>
      <c r="P952" s="185"/>
      <c r="Q952" s="185"/>
      <c r="R952" s="185"/>
      <c r="S952" s="185"/>
      <c r="T952" s="186"/>
      <c r="AT952" s="180" t="s">
        <v>160</v>
      </c>
      <c r="AU952" s="180" t="s">
        <v>158</v>
      </c>
      <c r="AV952" s="13" t="s">
        <v>158</v>
      </c>
      <c r="AW952" s="13" t="s">
        <v>35</v>
      </c>
      <c r="AX952" s="13" t="s">
        <v>78</v>
      </c>
      <c r="AY952" s="180" t="s">
        <v>150</v>
      </c>
    </row>
    <row r="953" spans="1:65" s="13" customFormat="1">
      <c r="B953" s="178"/>
      <c r="D953" s="179" t="s">
        <v>160</v>
      </c>
      <c r="E953" s="180" t="s">
        <v>1</v>
      </c>
      <c r="F953" s="181" t="s">
        <v>1584</v>
      </c>
      <c r="H953" s="182">
        <v>5</v>
      </c>
      <c r="I953" s="183"/>
      <c r="L953" s="178"/>
      <c r="M953" s="184"/>
      <c r="N953" s="185"/>
      <c r="O953" s="185"/>
      <c r="P953" s="185"/>
      <c r="Q953" s="185"/>
      <c r="R953" s="185"/>
      <c r="S953" s="185"/>
      <c r="T953" s="186"/>
      <c r="AT953" s="180" t="s">
        <v>160</v>
      </c>
      <c r="AU953" s="180" t="s">
        <v>158</v>
      </c>
      <c r="AV953" s="13" t="s">
        <v>158</v>
      </c>
      <c r="AW953" s="13" t="s">
        <v>35</v>
      </c>
      <c r="AX953" s="13" t="s">
        <v>78</v>
      </c>
      <c r="AY953" s="180" t="s">
        <v>150</v>
      </c>
    </row>
    <row r="954" spans="1:65" s="13" customFormat="1">
      <c r="B954" s="178"/>
      <c r="D954" s="179" t="s">
        <v>160</v>
      </c>
      <c r="E954" s="180" t="s">
        <v>1</v>
      </c>
      <c r="F954" s="181" t="s">
        <v>1585</v>
      </c>
      <c r="H954" s="182">
        <v>15.005000000000001</v>
      </c>
      <c r="I954" s="183"/>
      <c r="L954" s="178"/>
      <c r="M954" s="184"/>
      <c r="N954" s="185"/>
      <c r="O954" s="185"/>
      <c r="P954" s="185"/>
      <c r="Q954" s="185"/>
      <c r="R954" s="185"/>
      <c r="S954" s="185"/>
      <c r="T954" s="186"/>
      <c r="AT954" s="180" t="s">
        <v>160</v>
      </c>
      <c r="AU954" s="180" t="s">
        <v>158</v>
      </c>
      <c r="AV954" s="13" t="s">
        <v>158</v>
      </c>
      <c r="AW954" s="13" t="s">
        <v>35</v>
      </c>
      <c r="AX954" s="13" t="s">
        <v>78</v>
      </c>
      <c r="AY954" s="180" t="s">
        <v>150</v>
      </c>
    </row>
    <row r="955" spans="1:65" s="14" customFormat="1">
      <c r="B955" s="187"/>
      <c r="D955" s="179" t="s">
        <v>160</v>
      </c>
      <c r="E955" s="188" t="s">
        <v>1</v>
      </c>
      <c r="F955" s="189" t="s">
        <v>174</v>
      </c>
      <c r="H955" s="190">
        <v>70.900999999999996</v>
      </c>
      <c r="I955" s="191"/>
      <c r="L955" s="187"/>
      <c r="M955" s="192"/>
      <c r="N955" s="193"/>
      <c r="O955" s="193"/>
      <c r="P955" s="193"/>
      <c r="Q955" s="193"/>
      <c r="R955" s="193"/>
      <c r="S955" s="193"/>
      <c r="T955" s="194"/>
      <c r="AT955" s="188" t="s">
        <v>160</v>
      </c>
      <c r="AU955" s="188" t="s">
        <v>158</v>
      </c>
      <c r="AV955" s="14" t="s">
        <v>157</v>
      </c>
      <c r="AW955" s="14" t="s">
        <v>35</v>
      </c>
      <c r="AX955" s="14" t="s">
        <v>86</v>
      </c>
      <c r="AY955" s="188" t="s">
        <v>150</v>
      </c>
    </row>
    <row r="956" spans="1:65" s="2" customFormat="1" ht="21.75" customHeight="1">
      <c r="A956" s="34"/>
      <c r="B956" s="163"/>
      <c r="C956" s="164" t="s">
        <v>1586</v>
      </c>
      <c r="D956" s="164" t="s">
        <v>153</v>
      </c>
      <c r="E956" s="165" t="s">
        <v>1587</v>
      </c>
      <c r="F956" s="166" t="s">
        <v>1588</v>
      </c>
      <c r="G956" s="167" t="s">
        <v>196</v>
      </c>
      <c r="H956" s="168">
        <v>28.2</v>
      </c>
      <c r="I956" s="169"/>
      <c r="J956" s="170">
        <f>ROUND(I956*H956,2)</f>
        <v>0</v>
      </c>
      <c r="K956" s="171"/>
      <c r="L956" s="35"/>
      <c r="M956" s="172" t="s">
        <v>1</v>
      </c>
      <c r="N956" s="173" t="s">
        <v>44</v>
      </c>
      <c r="O956" s="60"/>
      <c r="P956" s="174">
        <f>O956*H956</f>
        <v>0</v>
      </c>
      <c r="Q956" s="174">
        <v>0</v>
      </c>
      <c r="R956" s="174">
        <f>Q956*H956</f>
        <v>0</v>
      </c>
      <c r="S956" s="174">
        <v>2.5999999999999999E-3</v>
      </c>
      <c r="T956" s="175">
        <f>S956*H956</f>
        <v>7.3319999999999996E-2</v>
      </c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R956" s="176" t="s">
        <v>240</v>
      </c>
      <c r="AT956" s="176" t="s">
        <v>153</v>
      </c>
      <c r="AU956" s="176" t="s">
        <v>158</v>
      </c>
      <c r="AY956" s="18" t="s">
        <v>150</v>
      </c>
      <c r="BE956" s="177">
        <f>IF(N956="základní",J956,0)</f>
        <v>0</v>
      </c>
      <c r="BF956" s="177">
        <f>IF(N956="snížená",J956,0)</f>
        <v>0</v>
      </c>
      <c r="BG956" s="177">
        <f>IF(N956="zákl. přenesená",J956,0)</f>
        <v>0</v>
      </c>
      <c r="BH956" s="177">
        <f>IF(N956="sníž. přenesená",J956,0)</f>
        <v>0</v>
      </c>
      <c r="BI956" s="177">
        <f>IF(N956="nulová",J956,0)</f>
        <v>0</v>
      </c>
      <c r="BJ956" s="18" t="s">
        <v>158</v>
      </c>
      <c r="BK956" s="177">
        <f>ROUND(I956*H956,2)</f>
        <v>0</v>
      </c>
      <c r="BL956" s="18" t="s">
        <v>240</v>
      </c>
      <c r="BM956" s="176" t="s">
        <v>1589</v>
      </c>
    </row>
    <row r="957" spans="1:65" s="13" customFormat="1">
      <c r="B957" s="178"/>
      <c r="D957" s="179" t="s">
        <v>160</v>
      </c>
      <c r="E957" s="180" t="s">
        <v>1</v>
      </c>
      <c r="F957" s="181" t="s">
        <v>254</v>
      </c>
      <c r="H957" s="182">
        <v>28.2</v>
      </c>
      <c r="I957" s="183"/>
      <c r="L957" s="178"/>
      <c r="M957" s="184"/>
      <c r="N957" s="185"/>
      <c r="O957" s="185"/>
      <c r="P957" s="185"/>
      <c r="Q957" s="185"/>
      <c r="R957" s="185"/>
      <c r="S957" s="185"/>
      <c r="T957" s="186"/>
      <c r="AT957" s="180" t="s">
        <v>160</v>
      </c>
      <c r="AU957" s="180" t="s">
        <v>158</v>
      </c>
      <c r="AV957" s="13" t="s">
        <v>158</v>
      </c>
      <c r="AW957" s="13" t="s">
        <v>35</v>
      </c>
      <c r="AX957" s="13" t="s">
        <v>86</v>
      </c>
      <c r="AY957" s="180" t="s">
        <v>150</v>
      </c>
    </row>
    <row r="958" spans="1:65" s="2" customFormat="1" ht="21.75" customHeight="1">
      <c r="A958" s="34"/>
      <c r="B958" s="163"/>
      <c r="C958" s="164" t="s">
        <v>1590</v>
      </c>
      <c r="D958" s="164" t="s">
        <v>153</v>
      </c>
      <c r="E958" s="165" t="s">
        <v>1591</v>
      </c>
      <c r="F958" s="166" t="s">
        <v>1592</v>
      </c>
      <c r="G958" s="167" t="s">
        <v>156</v>
      </c>
      <c r="H958" s="168">
        <v>1</v>
      </c>
      <c r="I958" s="169"/>
      <c r="J958" s="170">
        <f>ROUND(I958*H958,2)</f>
        <v>0</v>
      </c>
      <c r="K958" s="171"/>
      <c r="L958" s="35"/>
      <c r="M958" s="172" t="s">
        <v>1</v>
      </c>
      <c r="N958" s="173" t="s">
        <v>44</v>
      </c>
      <c r="O958" s="60"/>
      <c r="P958" s="174">
        <f>O958*H958</f>
        <v>0</v>
      </c>
      <c r="Q958" s="174">
        <v>0</v>
      </c>
      <c r="R958" s="174">
        <f>Q958*H958</f>
        <v>0</v>
      </c>
      <c r="S958" s="174">
        <v>0</v>
      </c>
      <c r="T958" s="175">
        <f>S958*H958</f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76" t="s">
        <v>240</v>
      </c>
      <c r="AT958" s="176" t="s">
        <v>153</v>
      </c>
      <c r="AU958" s="176" t="s">
        <v>158</v>
      </c>
      <c r="AY958" s="18" t="s">
        <v>150</v>
      </c>
      <c r="BE958" s="177">
        <f>IF(N958="základní",J958,0)</f>
        <v>0</v>
      </c>
      <c r="BF958" s="177">
        <f>IF(N958="snížená",J958,0)</f>
        <v>0</v>
      </c>
      <c r="BG958" s="177">
        <f>IF(N958="zákl. přenesená",J958,0)</f>
        <v>0</v>
      </c>
      <c r="BH958" s="177">
        <f>IF(N958="sníž. přenesená",J958,0)</f>
        <v>0</v>
      </c>
      <c r="BI958" s="177">
        <f>IF(N958="nulová",J958,0)</f>
        <v>0</v>
      </c>
      <c r="BJ958" s="18" t="s">
        <v>158</v>
      </c>
      <c r="BK958" s="177">
        <f>ROUND(I958*H958,2)</f>
        <v>0</v>
      </c>
      <c r="BL958" s="18" t="s">
        <v>240</v>
      </c>
      <c r="BM958" s="176" t="s">
        <v>1593</v>
      </c>
    </row>
    <row r="959" spans="1:65" s="2" customFormat="1" ht="21.75" customHeight="1">
      <c r="A959" s="34"/>
      <c r="B959" s="163"/>
      <c r="C959" s="164" t="s">
        <v>1594</v>
      </c>
      <c r="D959" s="164" t="s">
        <v>153</v>
      </c>
      <c r="E959" s="165" t="s">
        <v>1595</v>
      </c>
      <c r="F959" s="166" t="s">
        <v>1596</v>
      </c>
      <c r="G959" s="167" t="s">
        <v>196</v>
      </c>
      <c r="H959" s="168">
        <v>671.00099999999998</v>
      </c>
      <c r="I959" s="169"/>
      <c r="J959" s="170">
        <f>ROUND(I959*H959,2)</f>
        <v>0</v>
      </c>
      <c r="K959" s="171"/>
      <c r="L959" s="35"/>
      <c r="M959" s="172" t="s">
        <v>1</v>
      </c>
      <c r="N959" s="173" t="s">
        <v>44</v>
      </c>
      <c r="O959" s="60"/>
      <c r="P959" s="174">
        <f>O959*H959</f>
        <v>0</v>
      </c>
      <c r="Q959" s="174">
        <v>2.0000000000000001E-4</v>
      </c>
      <c r="R959" s="174">
        <f>Q959*H959</f>
        <v>0.13420019999999999</v>
      </c>
      <c r="S959" s="174">
        <v>0</v>
      </c>
      <c r="T959" s="175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176" t="s">
        <v>240</v>
      </c>
      <c r="AT959" s="176" t="s">
        <v>153</v>
      </c>
      <c r="AU959" s="176" t="s">
        <v>158</v>
      </c>
      <c r="AY959" s="18" t="s">
        <v>150</v>
      </c>
      <c r="BE959" s="177">
        <f>IF(N959="základní",J959,0)</f>
        <v>0</v>
      </c>
      <c r="BF959" s="177">
        <f>IF(N959="snížená",J959,0)</f>
        <v>0</v>
      </c>
      <c r="BG959" s="177">
        <f>IF(N959="zákl. přenesená",J959,0)</f>
        <v>0</v>
      </c>
      <c r="BH959" s="177">
        <f>IF(N959="sníž. přenesená",J959,0)</f>
        <v>0</v>
      </c>
      <c r="BI959" s="177">
        <f>IF(N959="nulová",J959,0)</f>
        <v>0</v>
      </c>
      <c r="BJ959" s="18" t="s">
        <v>158</v>
      </c>
      <c r="BK959" s="177">
        <f>ROUND(I959*H959,2)</f>
        <v>0</v>
      </c>
      <c r="BL959" s="18" t="s">
        <v>240</v>
      </c>
      <c r="BM959" s="176" t="s">
        <v>1597</v>
      </c>
    </row>
    <row r="960" spans="1:65" s="15" customFormat="1">
      <c r="B960" s="195"/>
      <c r="D960" s="179" t="s">
        <v>160</v>
      </c>
      <c r="E960" s="196" t="s">
        <v>1</v>
      </c>
      <c r="F960" s="197" t="s">
        <v>282</v>
      </c>
      <c r="H960" s="196" t="s">
        <v>1</v>
      </c>
      <c r="I960" s="198"/>
      <c r="L960" s="195"/>
      <c r="M960" s="199"/>
      <c r="N960" s="200"/>
      <c r="O960" s="200"/>
      <c r="P960" s="200"/>
      <c r="Q960" s="200"/>
      <c r="R960" s="200"/>
      <c r="S960" s="200"/>
      <c r="T960" s="201"/>
      <c r="AT960" s="196" t="s">
        <v>160</v>
      </c>
      <c r="AU960" s="196" t="s">
        <v>158</v>
      </c>
      <c r="AV960" s="15" t="s">
        <v>86</v>
      </c>
      <c r="AW960" s="15" t="s">
        <v>35</v>
      </c>
      <c r="AX960" s="15" t="s">
        <v>78</v>
      </c>
      <c r="AY960" s="196" t="s">
        <v>150</v>
      </c>
    </row>
    <row r="961" spans="2:51" s="13" customFormat="1">
      <c r="B961" s="178"/>
      <c r="D961" s="179" t="s">
        <v>160</v>
      </c>
      <c r="E961" s="180" t="s">
        <v>1</v>
      </c>
      <c r="F961" s="181" t="s">
        <v>283</v>
      </c>
      <c r="H961" s="182">
        <v>79.86</v>
      </c>
      <c r="I961" s="183"/>
      <c r="L961" s="178"/>
      <c r="M961" s="184"/>
      <c r="N961" s="185"/>
      <c r="O961" s="185"/>
      <c r="P961" s="185"/>
      <c r="Q961" s="185"/>
      <c r="R961" s="185"/>
      <c r="S961" s="185"/>
      <c r="T961" s="186"/>
      <c r="AT961" s="180" t="s">
        <v>160</v>
      </c>
      <c r="AU961" s="180" t="s">
        <v>158</v>
      </c>
      <c r="AV961" s="13" t="s">
        <v>158</v>
      </c>
      <c r="AW961" s="13" t="s">
        <v>35</v>
      </c>
      <c r="AX961" s="13" t="s">
        <v>78</v>
      </c>
      <c r="AY961" s="180" t="s">
        <v>150</v>
      </c>
    </row>
    <row r="962" spans="2:51" s="13" customFormat="1">
      <c r="B962" s="178"/>
      <c r="D962" s="179" t="s">
        <v>160</v>
      </c>
      <c r="E962" s="180" t="s">
        <v>1</v>
      </c>
      <c r="F962" s="181" t="s">
        <v>1562</v>
      </c>
      <c r="H962" s="182">
        <v>7.0259999999999998</v>
      </c>
      <c r="I962" s="183"/>
      <c r="L962" s="178"/>
      <c r="M962" s="184"/>
      <c r="N962" s="185"/>
      <c r="O962" s="185"/>
      <c r="P962" s="185"/>
      <c r="Q962" s="185"/>
      <c r="R962" s="185"/>
      <c r="S962" s="185"/>
      <c r="T962" s="186"/>
      <c r="AT962" s="180" t="s">
        <v>160</v>
      </c>
      <c r="AU962" s="180" t="s">
        <v>158</v>
      </c>
      <c r="AV962" s="13" t="s">
        <v>158</v>
      </c>
      <c r="AW962" s="13" t="s">
        <v>35</v>
      </c>
      <c r="AX962" s="13" t="s">
        <v>78</v>
      </c>
      <c r="AY962" s="180" t="s">
        <v>150</v>
      </c>
    </row>
    <row r="963" spans="2:51" s="13" customFormat="1">
      <c r="B963" s="178"/>
      <c r="D963" s="179" t="s">
        <v>160</v>
      </c>
      <c r="E963" s="180" t="s">
        <v>1</v>
      </c>
      <c r="F963" s="181" t="s">
        <v>1598</v>
      </c>
      <c r="H963" s="182">
        <v>28.2</v>
      </c>
      <c r="I963" s="183"/>
      <c r="L963" s="178"/>
      <c r="M963" s="184"/>
      <c r="N963" s="185"/>
      <c r="O963" s="185"/>
      <c r="P963" s="185"/>
      <c r="Q963" s="185"/>
      <c r="R963" s="185"/>
      <c r="S963" s="185"/>
      <c r="T963" s="186"/>
      <c r="AT963" s="180" t="s">
        <v>160</v>
      </c>
      <c r="AU963" s="180" t="s">
        <v>158</v>
      </c>
      <c r="AV963" s="13" t="s">
        <v>158</v>
      </c>
      <c r="AW963" s="13" t="s">
        <v>35</v>
      </c>
      <c r="AX963" s="13" t="s">
        <v>78</v>
      </c>
      <c r="AY963" s="180" t="s">
        <v>150</v>
      </c>
    </row>
    <row r="964" spans="2:51" s="16" customFormat="1">
      <c r="B964" s="202"/>
      <c r="D964" s="179" t="s">
        <v>160</v>
      </c>
      <c r="E964" s="203" t="s">
        <v>1</v>
      </c>
      <c r="F964" s="204" t="s">
        <v>287</v>
      </c>
      <c r="H964" s="205">
        <v>115.086</v>
      </c>
      <c r="I964" s="206"/>
      <c r="L964" s="202"/>
      <c r="M964" s="207"/>
      <c r="N964" s="208"/>
      <c r="O964" s="208"/>
      <c r="P964" s="208"/>
      <c r="Q964" s="208"/>
      <c r="R964" s="208"/>
      <c r="S964" s="208"/>
      <c r="T964" s="209"/>
      <c r="AT964" s="203" t="s">
        <v>160</v>
      </c>
      <c r="AU964" s="203" t="s">
        <v>158</v>
      </c>
      <c r="AV964" s="16" t="s">
        <v>151</v>
      </c>
      <c r="AW964" s="16" t="s">
        <v>35</v>
      </c>
      <c r="AX964" s="16" t="s">
        <v>78</v>
      </c>
      <c r="AY964" s="203" t="s">
        <v>150</v>
      </c>
    </row>
    <row r="965" spans="2:51" s="15" customFormat="1">
      <c r="B965" s="195"/>
      <c r="D965" s="179" t="s">
        <v>160</v>
      </c>
      <c r="E965" s="196" t="s">
        <v>1</v>
      </c>
      <c r="F965" s="197" t="s">
        <v>288</v>
      </c>
      <c r="H965" s="196" t="s">
        <v>1</v>
      </c>
      <c r="I965" s="198"/>
      <c r="L965" s="195"/>
      <c r="M965" s="199"/>
      <c r="N965" s="200"/>
      <c r="O965" s="200"/>
      <c r="P965" s="200"/>
      <c r="Q965" s="200"/>
      <c r="R965" s="200"/>
      <c r="S965" s="200"/>
      <c r="T965" s="201"/>
      <c r="AT965" s="196" t="s">
        <v>160</v>
      </c>
      <c r="AU965" s="196" t="s">
        <v>158</v>
      </c>
      <c r="AV965" s="15" t="s">
        <v>86</v>
      </c>
      <c r="AW965" s="15" t="s">
        <v>35</v>
      </c>
      <c r="AX965" s="15" t="s">
        <v>78</v>
      </c>
      <c r="AY965" s="196" t="s">
        <v>150</v>
      </c>
    </row>
    <row r="966" spans="2:51" s="13" customFormat="1">
      <c r="B966" s="178"/>
      <c r="D966" s="179" t="s">
        <v>160</v>
      </c>
      <c r="E966" s="180" t="s">
        <v>1</v>
      </c>
      <c r="F966" s="181" t="s">
        <v>289</v>
      </c>
      <c r="H966" s="182">
        <v>81.569000000000003</v>
      </c>
      <c r="I966" s="183"/>
      <c r="L966" s="178"/>
      <c r="M966" s="184"/>
      <c r="N966" s="185"/>
      <c r="O966" s="185"/>
      <c r="P966" s="185"/>
      <c r="Q966" s="185"/>
      <c r="R966" s="185"/>
      <c r="S966" s="185"/>
      <c r="T966" s="186"/>
      <c r="AT966" s="180" t="s">
        <v>160</v>
      </c>
      <c r="AU966" s="180" t="s">
        <v>158</v>
      </c>
      <c r="AV966" s="13" t="s">
        <v>158</v>
      </c>
      <c r="AW966" s="13" t="s">
        <v>35</v>
      </c>
      <c r="AX966" s="13" t="s">
        <v>78</v>
      </c>
      <c r="AY966" s="180" t="s">
        <v>150</v>
      </c>
    </row>
    <row r="967" spans="2:51" s="13" customFormat="1" ht="22.5">
      <c r="B967" s="178"/>
      <c r="D967" s="179" t="s">
        <v>160</v>
      </c>
      <c r="E967" s="180" t="s">
        <v>1</v>
      </c>
      <c r="F967" s="181" t="s">
        <v>1563</v>
      </c>
      <c r="H967" s="182">
        <v>17.131</v>
      </c>
      <c r="I967" s="183"/>
      <c r="L967" s="178"/>
      <c r="M967" s="184"/>
      <c r="N967" s="185"/>
      <c r="O967" s="185"/>
      <c r="P967" s="185"/>
      <c r="Q967" s="185"/>
      <c r="R967" s="185"/>
      <c r="S967" s="185"/>
      <c r="T967" s="186"/>
      <c r="AT967" s="180" t="s">
        <v>160</v>
      </c>
      <c r="AU967" s="180" t="s">
        <v>158</v>
      </c>
      <c r="AV967" s="13" t="s">
        <v>158</v>
      </c>
      <c r="AW967" s="13" t="s">
        <v>35</v>
      </c>
      <c r="AX967" s="13" t="s">
        <v>78</v>
      </c>
      <c r="AY967" s="180" t="s">
        <v>150</v>
      </c>
    </row>
    <row r="968" spans="2:51" s="13" customFormat="1">
      <c r="B968" s="178"/>
      <c r="D968" s="179" t="s">
        <v>160</v>
      </c>
      <c r="E968" s="180" t="s">
        <v>1</v>
      </c>
      <c r="F968" s="181" t="s">
        <v>1599</v>
      </c>
      <c r="H968" s="182">
        <v>29.63</v>
      </c>
      <c r="I968" s="183"/>
      <c r="L968" s="178"/>
      <c r="M968" s="184"/>
      <c r="N968" s="185"/>
      <c r="O968" s="185"/>
      <c r="P968" s="185"/>
      <c r="Q968" s="185"/>
      <c r="R968" s="185"/>
      <c r="S968" s="185"/>
      <c r="T968" s="186"/>
      <c r="AT968" s="180" t="s">
        <v>160</v>
      </c>
      <c r="AU968" s="180" t="s">
        <v>158</v>
      </c>
      <c r="AV968" s="13" t="s">
        <v>158</v>
      </c>
      <c r="AW968" s="13" t="s">
        <v>35</v>
      </c>
      <c r="AX968" s="13" t="s">
        <v>78</v>
      </c>
      <c r="AY968" s="180" t="s">
        <v>150</v>
      </c>
    </row>
    <row r="969" spans="2:51" s="16" customFormat="1">
      <c r="B969" s="202"/>
      <c r="D969" s="179" t="s">
        <v>160</v>
      </c>
      <c r="E969" s="203" t="s">
        <v>1</v>
      </c>
      <c r="F969" s="204" t="s">
        <v>287</v>
      </c>
      <c r="H969" s="205">
        <v>128.33000000000001</v>
      </c>
      <c r="I969" s="206"/>
      <c r="L969" s="202"/>
      <c r="M969" s="207"/>
      <c r="N969" s="208"/>
      <c r="O969" s="208"/>
      <c r="P969" s="208"/>
      <c r="Q969" s="208"/>
      <c r="R969" s="208"/>
      <c r="S969" s="208"/>
      <c r="T969" s="209"/>
      <c r="AT969" s="203" t="s">
        <v>160</v>
      </c>
      <c r="AU969" s="203" t="s">
        <v>158</v>
      </c>
      <c r="AV969" s="16" t="s">
        <v>151</v>
      </c>
      <c r="AW969" s="16" t="s">
        <v>35</v>
      </c>
      <c r="AX969" s="16" t="s">
        <v>78</v>
      </c>
      <c r="AY969" s="203" t="s">
        <v>150</v>
      </c>
    </row>
    <row r="970" spans="2:51" s="15" customFormat="1">
      <c r="B970" s="195"/>
      <c r="D970" s="179" t="s">
        <v>160</v>
      </c>
      <c r="E970" s="196" t="s">
        <v>1</v>
      </c>
      <c r="F970" s="197" t="s">
        <v>293</v>
      </c>
      <c r="H970" s="196" t="s">
        <v>1</v>
      </c>
      <c r="I970" s="198"/>
      <c r="L970" s="195"/>
      <c r="M970" s="199"/>
      <c r="N970" s="200"/>
      <c r="O970" s="200"/>
      <c r="P970" s="200"/>
      <c r="Q970" s="200"/>
      <c r="R970" s="200"/>
      <c r="S970" s="200"/>
      <c r="T970" s="201"/>
      <c r="AT970" s="196" t="s">
        <v>160</v>
      </c>
      <c r="AU970" s="196" t="s">
        <v>158</v>
      </c>
      <c r="AV970" s="15" t="s">
        <v>86</v>
      </c>
      <c r="AW970" s="15" t="s">
        <v>35</v>
      </c>
      <c r="AX970" s="15" t="s">
        <v>78</v>
      </c>
      <c r="AY970" s="196" t="s">
        <v>150</v>
      </c>
    </row>
    <row r="971" spans="2:51" s="13" customFormat="1">
      <c r="B971" s="178"/>
      <c r="D971" s="179" t="s">
        <v>160</v>
      </c>
      <c r="E971" s="180" t="s">
        <v>1</v>
      </c>
      <c r="F971" s="181" t="s">
        <v>294</v>
      </c>
      <c r="H971" s="182">
        <v>70.882000000000005</v>
      </c>
      <c r="I971" s="183"/>
      <c r="L971" s="178"/>
      <c r="M971" s="184"/>
      <c r="N971" s="185"/>
      <c r="O971" s="185"/>
      <c r="P971" s="185"/>
      <c r="Q971" s="185"/>
      <c r="R971" s="185"/>
      <c r="S971" s="185"/>
      <c r="T971" s="186"/>
      <c r="AT971" s="180" t="s">
        <v>160</v>
      </c>
      <c r="AU971" s="180" t="s">
        <v>158</v>
      </c>
      <c r="AV971" s="13" t="s">
        <v>158</v>
      </c>
      <c r="AW971" s="13" t="s">
        <v>35</v>
      </c>
      <c r="AX971" s="13" t="s">
        <v>78</v>
      </c>
      <c r="AY971" s="180" t="s">
        <v>150</v>
      </c>
    </row>
    <row r="972" spans="2:51" s="13" customFormat="1">
      <c r="B972" s="178"/>
      <c r="D972" s="179" t="s">
        <v>160</v>
      </c>
      <c r="E972" s="180" t="s">
        <v>1</v>
      </c>
      <c r="F972" s="181" t="s">
        <v>1564</v>
      </c>
      <c r="H972" s="182">
        <v>6.0330000000000004</v>
      </c>
      <c r="I972" s="183"/>
      <c r="L972" s="178"/>
      <c r="M972" s="184"/>
      <c r="N972" s="185"/>
      <c r="O972" s="185"/>
      <c r="P972" s="185"/>
      <c r="Q972" s="185"/>
      <c r="R972" s="185"/>
      <c r="S972" s="185"/>
      <c r="T972" s="186"/>
      <c r="AT972" s="180" t="s">
        <v>160</v>
      </c>
      <c r="AU972" s="180" t="s">
        <v>158</v>
      </c>
      <c r="AV972" s="13" t="s">
        <v>158</v>
      </c>
      <c r="AW972" s="13" t="s">
        <v>35</v>
      </c>
      <c r="AX972" s="13" t="s">
        <v>78</v>
      </c>
      <c r="AY972" s="180" t="s">
        <v>150</v>
      </c>
    </row>
    <row r="973" spans="2:51" s="13" customFormat="1">
      <c r="B973" s="178"/>
      <c r="D973" s="179" t="s">
        <v>160</v>
      </c>
      <c r="E973" s="180" t="s">
        <v>1</v>
      </c>
      <c r="F973" s="181" t="s">
        <v>1600</v>
      </c>
      <c r="H973" s="182">
        <v>23</v>
      </c>
      <c r="I973" s="183"/>
      <c r="L973" s="178"/>
      <c r="M973" s="184"/>
      <c r="N973" s="185"/>
      <c r="O973" s="185"/>
      <c r="P973" s="185"/>
      <c r="Q973" s="185"/>
      <c r="R973" s="185"/>
      <c r="S973" s="185"/>
      <c r="T973" s="186"/>
      <c r="AT973" s="180" t="s">
        <v>160</v>
      </c>
      <c r="AU973" s="180" t="s">
        <v>158</v>
      </c>
      <c r="AV973" s="13" t="s">
        <v>158</v>
      </c>
      <c r="AW973" s="13" t="s">
        <v>35</v>
      </c>
      <c r="AX973" s="13" t="s">
        <v>78</v>
      </c>
      <c r="AY973" s="180" t="s">
        <v>150</v>
      </c>
    </row>
    <row r="974" spans="2:51" s="16" customFormat="1">
      <c r="B974" s="202"/>
      <c r="D974" s="179" t="s">
        <v>160</v>
      </c>
      <c r="E974" s="203" t="s">
        <v>1</v>
      </c>
      <c r="F974" s="204" t="s">
        <v>287</v>
      </c>
      <c r="H974" s="205">
        <v>99.915000000000006</v>
      </c>
      <c r="I974" s="206"/>
      <c r="L974" s="202"/>
      <c r="M974" s="207"/>
      <c r="N974" s="208"/>
      <c r="O974" s="208"/>
      <c r="P974" s="208"/>
      <c r="Q974" s="208"/>
      <c r="R974" s="208"/>
      <c r="S974" s="208"/>
      <c r="T974" s="209"/>
      <c r="AT974" s="203" t="s">
        <v>160</v>
      </c>
      <c r="AU974" s="203" t="s">
        <v>158</v>
      </c>
      <c r="AV974" s="16" t="s">
        <v>151</v>
      </c>
      <c r="AW974" s="16" t="s">
        <v>35</v>
      </c>
      <c r="AX974" s="16" t="s">
        <v>78</v>
      </c>
      <c r="AY974" s="203" t="s">
        <v>150</v>
      </c>
    </row>
    <row r="975" spans="2:51" s="15" customFormat="1">
      <c r="B975" s="195"/>
      <c r="D975" s="179" t="s">
        <v>160</v>
      </c>
      <c r="E975" s="196" t="s">
        <v>1</v>
      </c>
      <c r="F975" s="197" t="s">
        <v>299</v>
      </c>
      <c r="H975" s="196" t="s">
        <v>1</v>
      </c>
      <c r="I975" s="198"/>
      <c r="L975" s="195"/>
      <c r="M975" s="199"/>
      <c r="N975" s="200"/>
      <c r="O975" s="200"/>
      <c r="P975" s="200"/>
      <c r="Q975" s="200"/>
      <c r="R975" s="200"/>
      <c r="S975" s="200"/>
      <c r="T975" s="201"/>
      <c r="AT975" s="196" t="s">
        <v>160</v>
      </c>
      <c r="AU975" s="196" t="s">
        <v>158</v>
      </c>
      <c r="AV975" s="15" t="s">
        <v>86</v>
      </c>
      <c r="AW975" s="15" t="s">
        <v>35</v>
      </c>
      <c r="AX975" s="15" t="s">
        <v>78</v>
      </c>
      <c r="AY975" s="196" t="s">
        <v>150</v>
      </c>
    </row>
    <row r="976" spans="2:51" s="13" customFormat="1">
      <c r="B976" s="178"/>
      <c r="D976" s="179" t="s">
        <v>160</v>
      </c>
      <c r="E976" s="180" t="s">
        <v>1</v>
      </c>
      <c r="F976" s="181" t="s">
        <v>1601</v>
      </c>
      <c r="H976" s="182">
        <v>76.034000000000006</v>
      </c>
      <c r="I976" s="183"/>
      <c r="L976" s="178"/>
      <c r="M976" s="184"/>
      <c r="N976" s="185"/>
      <c r="O976" s="185"/>
      <c r="P976" s="185"/>
      <c r="Q976" s="185"/>
      <c r="R976" s="185"/>
      <c r="S976" s="185"/>
      <c r="T976" s="186"/>
      <c r="AT976" s="180" t="s">
        <v>160</v>
      </c>
      <c r="AU976" s="180" t="s">
        <v>158</v>
      </c>
      <c r="AV976" s="13" t="s">
        <v>158</v>
      </c>
      <c r="AW976" s="13" t="s">
        <v>35</v>
      </c>
      <c r="AX976" s="13" t="s">
        <v>78</v>
      </c>
      <c r="AY976" s="180" t="s">
        <v>150</v>
      </c>
    </row>
    <row r="977" spans="2:51" s="13" customFormat="1">
      <c r="B977" s="178"/>
      <c r="D977" s="179" t="s">
        <v>160</v>
      </c>
      <c r="E977" s="180" t="s">
        <v>1</v>
      </c>
      <c r="F977" s="181" t="s">
        <v>1565</v>
      </c>
      <c r="H977" s="182">
        <v>6.0330000000000004</v>
      </c>
      <c r="I977" s="183"/>
      <c r="L977" s="178"/>
      <c r="M977" s="184"/>
      <c r="N977" s="185"/>
      <c r="O977" s="185"/>
      <c r="P977" s="185"/>
      <c r="Q977" s="185"/>
      <c r="R977" s="185"/>
      <c r="S977" s="185"/>
      <c r="T977" s="186"/>
      <c r="AT977" s="180" t="s">
        <v>160</v>
      </c>
      <c r="AU977" s="180" t="s">
        <v>158</v>
      </c>
      <c r="AV977" s="13" t="s">
        <v>158</v>
      </c>
      <c r="AW977" s="13" t="s">
        <v>35</v>
      </c>
      <c r="AX977" s="13" t="s">
        <v>78</v>
      </c>
      <c r="AY977" s="180" t="s">
        <v>150</v>
      </c>
    </row>
    <row r="978" spans="2:51" s="13" customFormat="1">
      <c r="B978" s="178"/>
      <c r="D978" s="179" t="s">
        <v>160</v>
      </c>
      <c r="E978" s="180" t="s">
        <v>1</v>
      </c>
      <c r="F978" s="181" t="s">
        <v>1602</v>
      </c>
      <c r="H978" s="182">
        <v>25.85</v>
      </c>
      <c r="I978" s="183"/>
      <c r="L978" s="178"/>
      <c r="M978" s="184"/>
      <c r="N978" s="185"/>
      <c r="O978" s="185"/>
      <c r="P978" s="185"/>
      <c r="Q978" s="185"/>
      <c r="R978" s="185"/>
      <c r="S978" s="185"/>
      <c r="T978" s="186"/>
      <c r="AT978" s="180" t="s">
        <v>160</v>
      </c>
      <c r="AU978" s="180" t="s">
        <v>158</v>
      </c>
      <c r="AV978" s="13" t="s">
        <v>158</v>
      </c>
      <c r="AW978" s="13" t="s">
        <v>35</v>
      </c>
      <c r="AX978" s="13" t="s">
        <v>78</v>
      </c>
      <c r="AY978" s="180" t="s">
        <v>150</v>
      </c>
    </row>
    <row r="979" spans="2:51" s="16" customFormat="1">
      <c r="B979" s="202"/>
      <c r="D979" s="179" t="s">
        <v>160</v>
      </c>
      <c r="E979" s="203" t="s">
        <v>1</v>
      </c>
      <c r="F979" s="204" t="s">
        <v>287</v>
      </c>
      <c r="H979" s="205">
        <v>107.917</v>
      </c>
      <c r="I979" s="206"/>
      <c r="L979" s="202"/>
      <c r="M979" s="207"/>
      <c r="N979" s="208"/>
      <c r="O979" s="208"/>
      <c r="P979" s="208"/>
      <c r="Q979" s="208"/>
      <c r="R979" s="208"/>
      <c r="S979" s="208"/>
      <c r="T979" s="209"/>
      <c r="AT979" s="203" t="s">
        <v>160</v>
      </c>
      <c r="AU979" s="203" t="s">
        <v>158</v>
      </c>
      <c r="AV979" s="16" t="s">
        <v>151</v>
      </c>
      <c r="AW979" s="16" t="s">
        <v>35</v>
      </c>
      <c r="AX979" s="16" t="s">
        <v>78</v>
      </c>
      <c r="AY979" s="203" t="s">
        <v>150</v>
      </c>
    </row>
    <row r="980" spans="2:51" s="15" customFormat="1">
      <c r="B980" s="195"/>
      <c r="D980" s="179" t="s">
        <v>160</v>
      </c>
      <c r="E980" s="196" t="s">
        <v>1</v>
      </c>
      <c r="F980" s="197" t="s">
        <v>303</v>
      </c>
      <c r="H980" s="196" t="s">
        <v>1</v>
      </c>
      <c r="I980" s="198"/>
      <c r="L980" s="195"/>
      <c r="M980" s="199"/>
      <c r="N980" s="200"/>
      <c r="O980" s="200"/>
      <c r="P980" s="200"/>
      <c r="Q980" s="200"/>
      <c r="R980" s="200"/>
      <c r="S980" s="200"/>
      <c r="T980" s="201"/>
      <c r="AT980" s="196" t="s">
        <v>160</v>
      </c>
      <c r="AU980" s="196" t="s">
        <v>158</v>
      </c>
      <c r="AV980" s="15" t="s">
        <v>86</v>
      </c>
      <c r="AW980" s="15" t="s">
        <v>35</v>
      </c>
      <c r="AX980" s="15" t="s">
        <v>78</v>
      </c>
      <c r="AY980" s="196" t="s">
        <v>150</v>
      </c>
    </row>
    <row r="981" spans="2:51" s="13" customFormat="1" ht="22.5">
      <c r="B981" s="178"/>
      <c r="D981" s="179" t="s">
        <v>160</v>
      </c>
      <c r="E981" s="180" t="s">
        <v>1</v>
      </c>
      <c r="F981" s="181" t="s">
        <v>1603</v>
      </c>
      <c r="H981" s="182">
        <v>19.094000000000001</v>
      </c>
      <c r="I981" s="183"/>
      <c r="L981" s="178"/>
      <c r="M981" s="184"/>
      <c r="N981" s="185"/>
      <c r="O981" s="185"/>
      <c r="P981" s="185"/>
      <c r="Q981" s="185"/>
      <c r="R981" s="185"/>
      <c r="S981" s="185"/>
      <c r="T981" s="186"/>
      <c r="AT981" s="180" t="s">
        <v>160</v>
      </c>
      <c r="AU981" s="180" t="s">
        <v>158</v>
      </c>
      <c r="AV981" s="13" t="s">
        <v>158</v>
      </c>
      <c r="AW981" s="13" t="s">
        <v>35</v>
      </c>
      <c r="AX981" s="13" t="s">
        <v>78</v>
      </c>
      <c r="AY981" s="180" t="s">
        <v>150</v>
      </c>
    </row>
    <row r="982" spans="2:51" s="13" customFormat="1">
      <c r="B982" s="178"/>
      <c r="D982" s="179" t="s">
        <v>160</v>
      </c>
      <c r="E982" s="180" t="s">
        <v>1</v>
      </c>
      <c r="F982" s="181" t="s">
        <v>1604</v>
      </c>
      <c r="H982" s="182">
        <v>1.61</v>
      </c>
      <c r="I982" s="183"/>
      <c r="L982" s="178"/>
      <c r="M982" s="184"/>
      <c r="N982" s="185"/>
      <c r="O982" s="185"/>
      <c r="P982" s="185"/>
      <c r="Q982" s="185"/>
      <c r="R982" s="185"/>
      <c r="S982" s="185"/>
      <c r="T982" s="186"/>
      <c r="AT982" s="180" t="s">
        <v>160</v>
      </c>
      <c r="AU982" s="180" t="s">
        <v>158</v>
      </c>
      <c r="AV982" s="13" t="s">
        <v>158</v>
      </c>
      <c r="AW982" s="13" t="s">
        <v>35</v>
      </c>
      <c r="AX982" s="13" t="s">
        <v>78</v>
      </c>
      <c r="AY982" s="180" t="s">
        <v>150</v>
      </c>
    </row>
    <row r="983" spans="2:51" s="13" customFormat="1">
      <c r="B983" s="178"/>
      <c r="D983" s="179" t="s">
        <v>160</v>
      </c>
      <c r="E983" s="180" t="s">
        <v>1</v>
      </c>
      <c r="F983" s="181" t="s">
        <v>1605</v>
      </c>
      <c r="H983" s="182">
        <v>13.45</v>
      </c>
      <c r="I983" s="183"/>
      <c r="L983" s="178"/>
      <c r="M983" s="184"/>
      <c r="N983" s="185"/>
      <c r="O983" s="185"/>
      <c r="P983" s="185"/>
      <c r="Q983" s="185"/>
      <c r="R983" s="185"/>
      <c r="S983" s="185"/>
      <c r="T983" s="186"/>
      <c r="AT983" s="180" t="s">
        <v>160</v>
      </c>
      <c r="AU983" s="180" t="s">
        <v>158</v>
      </c>
      <c r="AV983" s="13" t="s">
        <v>158</v>
      </c>
      <c r="AW983" s="13" t="s">
        <v>35</v>
      </c>
      <c r="AX983" s="13" t="s">
        <v>78</v>
      </c>
      <c r="AY983" s="180" t="s">
        <v>150</v>
      </c>
    </row>
    <row r="984" spans="2:51" s="16" customFormat="1">
      <c r="B984" s="202"/>
      <c r="D984" s="179" t="s">
        <v>160</v>
      </c>
      <c r="E984" s="203" t="s">
        <v>1</v>
      </c>
      <c r="F984" s="204" t="s">
        <v>287</v>
      </c>
      <c r="H984" s="205">
        <v>34.153999999999996</v>
      </c>
      <c r="I984" s="206"/>
      <c r="L984" s="202"/>
      <c r="M984" s="207"/>
      <c r="N984" s="208"/>
      <c r="O984" s="208"/>
      <c r="P984" s="208"/>
      <c r="Q984" s="208"/>
      <c r="R984" s="208"/>
      <c r="S984" s="208"/>
      <c r="T984" s="209"/>
      <c r="AT984" s="203" t="s">
        <v>160</v>
      </c>
      <c r="AU984" s="203" t="s">
        <v>158</v>
      </c>
      <c r="AV984" s="16" t="s">
        <v>151</v>
      </c>
      <c r="AW984" s="16" t="s">
        <v>35</v>
      </c>
      <c r="AX984" s="16" t="s">
        <v>78</v>
      </c>
      <c r="AY984" s="203" t="s">
        <v>150</v>
      </c>
    </row>
    <row r="985" spans="2:51" s="15" customFormat="1">
      <c r="B985" s="195"/>
      <c r="D985" s="179" t="s">
        <v>160</v>
      </c>
      <c r="E985" s="196" t="s">
        <v>1</v>
      </c>
      <c r="F985" s="197" t="s">
        <v>305</v>
      </c>
      <c r="H985" s="196" t="s">
        <v>1</v>
      </c>
      <c r="I985" s="198"/>
      <c r="L985" s="195"/>
      <c r="M985" s="199"/>
      <c r="N985" s="200"/>
      <c r="O985" s="200"/>
      <c r="P985" s="200"/>
      <c r="Q985" s="200"/>
      <c r="R985" s="200"/>
      <c r="S985" s="200"/>
      <c r="T985" s="201"/>
      <c r="AT985" s="196" t="s">
        <v>160</v>
      </c>
      <c r="AU985" s="196" t="s">
        <v>158</v>
      </c>
      <c r="AV985" s="15" t="s">
        <v>86</v>
      </c>
      <c r="AW985" s="15" t="s">
        <v>35</v>
      </c>
      <c r="AX985" s="15" t="s">
        <v>78</v>
      </c>
      <c r="AY985" s="196" t="s">
        <v>150</v>
      </c>
    </row>
    <row r="986" spans="2:51" s="13" customFormat="1" ht="22.5">
      <c r="B986" s="178"/>
      <c r="D986" s="179" t="s">
        <v>160</v>
      </c>
      <c r="E986" s="180" t="s">
        <v>1</v>
      </c>
      <c r="F986" s="181" t="s">
        <v>306</v>
      </c>
      <c r="H986" s="182">
        <v>68.585999999999999</v>
      </c>
      <c r="I986" s="183"/>
      <c r="L986" s="178"/>
      <c r="M986" s="184"/>
      <c r="N986" s="185"/>
      <c r="O986" s="185"/>
      <c r="P986" s="185"/>
      <c r="Q986" s="185"/>
      <c r="R986" s="185"/>
      <c r="S986" s="185"/>
      <c r="T986" s="186"/>
      <c r="AT986" s="180" t="s">
        <v>160</v>
      </c>
      <c r="AU986" s="180" t="s">
        <v>158</v>
      </c>
      <c r="AV986" s="13" t="s">
        <v>158</v>
      </c>
      <c r="AW986" s="13" t="s">
        <v>35</v>
      </c>
      <c r="AX986" s="13" t="s">
        <v>78</v>
      </c>
      <c r="AY986" s="180" t="s">
        <v>150</v>
      </c>
    </row>
    <row r="987" spans="2:51" s="13" customFormat="1">
      <c r="B987" s="178"/>
      <c r="D987" s="179" t="s">
        <v>160</v>
      </c>
      <c r="E987" s="180" t="s">
        <v>1</v>
      </c>
      <c r="F987" s="181" t="s">
        <v>307</v>
      </c>
      <c r="H987" s="182">
        <v>7.2610000000000001</v>
      </c>
      <c r="I987" s="183"/>
      <c r="L987" s="178"/>
      <c r="M987" s="184"/>
      <c r="N987" s="185"/>
      <c r="O987" s="185"/>
      <c r="P987" s="185"/>
      <c r="Q987" s="185"/>
      <c r="R987" s="185"/>
      <c r="S987" s="185"/>
      <c r="T987" s="186"/>
      <c r="AT987" s="180" t="s">
        <v>160</v>
      </c>
      <c r="AU987" s="180" t="s">
        <v>158</v>
      </c>
      <c r="AV987" s="13" t="s">
        <v>158</v>
      </c>
      <c r="AW987" s="13" t="s">
        <v>35</v>
      </c>
      <c r="AX987" s="13" t="s">
        <v>78</v>
      </c>
      <c r="AY987" s="180" t="s">
        <v>150</v>
      </c>
    </row>
    <row r="988" spans="2:51" s="13" customFormat="1">
      <c r="B988" s="178"/>
      <c r="D988" s="179" t="s">
        <v>160</v>
      </c>
      <c r="E988" s="180" t="s">
        <v>1</v>
      </c>
      <c r="F988" s="181" t="s">
        <v>310</v>
      </c>
      <c r="H988" s="182">
        <v>2.75</v>
      </c>
      <c r="I988" s="183"/>
      <c r="L988" s="178"/>
      <c r="M988" s="184"/>
      <c r="N988" s="185"/>
      <c r="O988" s="185"/>
      <c r="P988" s="185"/>
      <c r="Q988" s="185"/>
      <c r="R988" s="185"/>
      <c r="S988" s="185"/>
      <c r="T988" s="186"/>
      <c r="AT988" s="180" t="s">
        <v>160</v>
      </c>
      <c r="AU988" s="180" t="s">
        <v>158</v>
      </c>
      <c r="AV988" s="13" t="s">
        <v>158</v>
      </c>
      <c r="AW988" s="13" t="s">
        <v>35</v>
      </c>
      <c r="AX988" s="13" t="s">
        <v>78</v>
      </c>
      <c r="AY988" s="180" t="s">
        <v>150</v>
      </c>
    </row>
    <row r="989" spans="2:51" s="13" customFormat="1">
      <c r="B989" s="178"/>
      <c r="D989" s="179" t="s">
        <v>160</v>
      </c>
      <c r="E989" s="180" t="s">
        <v>1</v>
      </c>
      <c r="F989" s="181" t="s">
        <v>1606</v>
      </c>
      <c r="H989" s="182">
        <v>19.100000000000001</v>
      </c>
      <c r="I989" s="183"/>
      <c r="L989" s="178"/>
      <c r="M989" s="184"/>
      <c r="N989" s="185"/>
      <c r="O989" s="185"/>
      <c r="P989" s="185"/>
      <c r="Q989" s="185"/>
      <c r="R989" s="185"/>
      <c r="S989" s="185"/>
      <c r="T989" s="186"/>
      <c r="AT989" s="180" t="s">
        <v>160</v>
      </c>
      <c r="AU989" s="180" t="s">
        <v>158</v>
      </c>
      <c r="AV989" s="13" t="s">
        <v>158</v>
      </c>
      <c r="AW989" s="13" t="s">
        <v>35</v>
      </c>
      <c r="AX989" s="13" t="s">
        <v>78</v>
      </c>
      <c r="AY989" s="180" t="s">
        <v>150</v>
      </c>
    </row>
    <row r="990" spans="2:51" s="16" customFormat="1">
      <c r="B990" s="202"/>
      <c r="D990" s="179" t="s">
        <v>160</v>
      </c>
      <c r="E990" s="203" t="s">
        <v>1</v>
      </c>
      <c r="F990" s="204" t="s">
        <v>287</v>
      </c>
      <c r="H990" s="205">
        <v>97.697000000000003</v>
      </c>
      <c r="I990" s="206"/>
      <c r="L990" s="202"/>
      <c r="M990" s="207"/>
      <c r="N990" s="208"/>
      <c r="O990" s="208"/>
      <c r="P990" s="208"/>
      <c r="Q990" s="208"/>
      <c r="R990" s="208"/>
      <c r="S990" s="208"/>
      <c r="T990" s="209"/>
      <c r="AT990" s="203" t="s">
        <v>160</v>
      </c>
      <c r="AU990" s="203" t="s">
        <v>158</v>
      </c>
      <c r="AV990" s="16" t="s">
        <v>151</v>
      </c>
      <c r="AW990" s="16" t="s">
        <v>35</v>
      </c>
      <c r="AX990" s="16" t="s">
        <v>78</v>
      </c>
      <c r="AY990" s="203" t="s">
        <v>150</v>
      </c>
    </row>
    <row r="991" spans="2:51" s="15" customFormat="1">
      <c r="B991" s="195"/>
      <c r="D991" s="179" t="s">
        <v>160</v>
      </c>
      <c r="E991" s="196" t="s">
        <v>1</v>
      </c>
      <c r="F991" s="197" t="s">
        <v>311</v>
      </c>
      <c r="H991" s="196" t="s">
        <v>1</v>
      </c>
      <c r="I991" s="198"/>
      <c r="L991" s="195"/>
      <c r="M991" s="199"/>
      <c r="N991" s="200"/>
      <c r="O991" s="200"/>
      <c r="P991" s="200"/>
      <c r="Q991" s="200"/>
      <c r="R991" s="200"/>
      <c r="S991" s="200"/>
      <c r="T991" s="201"/>
      <c r="AT991" s="196" t="s">
        <v>160</v>
      </c>
      <c r="AU991" s="196" t="s">
        <v>158</v>
      </c>
      <c r="AV991" s="15" t="s">
        <v>86</v>
      </c>
      <c r="AW991" s="15" t="s">
        <v>35</v>
      </c>
      <c r="AX991" s="15" t="s">
        <v>78</v>
      </c>
      <c r="AY991" s="196" t="s">
        <v>150</v>
      </c>
    </row>
    <row r="992" spans="2:51" s="13" customFormat="1">
      <c r="B992" s="178"/>
      <c r="D992" s="179" t="s">
        <v>160</v>
      </c>
      <c r="E992" s="180" t="s">
        <v>1</v>
      </c>
      <c r="F992" s="181" t="s">
        <v>1607</v>
      </c>
      <c r="H992" s="182">
        <v>5.3310000000000004</v>
      </c>
      <c r="I992" s="183"/>
      <c r="L992" s="178"/>
      <c r="M992" s="184"/>
      <c r="N992" s="185"/>
      <c r="O992" s="185"/>
      <c r="P992" s="185"/>
      <c r="Q992" s="185"/>
      <c r="R992" s="185"/>
      <c r="S992" s="185"/>
      <c r="T992" s="186"/>
      <c r="AT992" s="180" t="s">
        <v>160</v>
      </c>
      <c r="AU992" s="180" t="s">
        <v>158</v>
      </c>
      <c r="AV992" s="13" t="s">
        <v>158</v>
      </c>
      <c r="AW992" s="13" t="s">
        <v>35</v>
      </c>
      <c r="AX992" s="13" t="s">
        <v>78</v>
      </c>
      <c r="AY992" s="180" t="s">
        <v>150</v>
      </c>
    </row>
    <row r="993" spans="2:51" s="13" customFormat="1">
      <c r="B993" s="178"/>
      <c r="D993" s="179" t="s">
        <v>160</v>
      </c>
      <c r="E993" s="180" t="s">
        <v>1</v>
      </c>
      <c r="F993" s="181" t="s">
        <v>313</v>
      </c>
      <c r="H993" s="182">
        <v>0.81299999999999994</v>
      </c>
      <c r="I993" s="183"/>
      <c r="L993" s="178"/>
      <c r="M993" s="184"/>
      <c r="N993" s="185"/>
      <c r="O993" s="185"/>
      <c r="P993" s="185"/>
      <c r="Q993" s="185"/>
      <c r="R993" s="185"/>
      <c r="S993" s="185"/>
      <c r="T993" s="186"/>
      <c r="AT993" s="180" t="s">
        <v>160</v>
      </c>
      <c r="AU993" s="180" t="s">
        <v>158</v>
      </c>
      <c r="AV993" s="13" t="s">
        <v>158</v>
      </c>
      <c r="AW993" s="13" t="s">
        <v>35</v>
      </c>
      <c r="AX993" s="13" t="s">
        <v>78</v>
      </c>
      <c r="AY993" s="180" t="s">
        <v>150</v>
      </c>
    </row>
    <row r="994" spans="2:51" s="13" customFormat="1">
      <c r="B994" s="178"/>
      <c r="D994" s="179" t="s">
        <v>160</v>
      </c>
      <c r="E994" s="180" t="s">
        <v>1</v>
      </c>
      <c r="F994" s="181" t="s">
        <v>1608</v>
      </c>
      <c r="H994" s="182">
        <v>1.43</v>
      </c>
      <c r="I994" s="183"/>
      <c r="L994" s="178"/>
      <c r="M994" s="184"/>
      <c r="N994" s="185"/>
      <c r="O994" s="185"/>
      <c r="P994" s="185"/>
      <c r="Q994" s="185"/>
      <c r="R994" s="185"/>
      <c r="S994" s="185"/>
      <c r="T994" s="186"/>
      <c r="AT994" s="180" t="s">
        <v>160</v>
      </c>
      <c r="AU994" s="180" t="s">
        <v>158</v>
      </c>
      <c r="AV994" s="13" t="s">
        <v>158</v>
      </c>
      <c r="AW994" s="13" t="s">
        <v>35</v>
      </c>
      <c r="AX994" s="13" t="s">
        <v>78</v>
      </c>
      <c r="AY994" s="180" t="s">
        <v>150</v>
      </c>
    </row>
    <row r="995" spans="2:51" s="16" customFormat="1">
      <c r="B995" s="202"/>
      <c r="D995" s="179" t="s">
        <v>160</v>
      </c>
      <c r="E995" s="203" t="s">
        <v>1</v>
      </c>
      <c r="F995" s="204" t="s">
        <v>287</v>
      </c>
      <c r="H995" s="205">
        <v>7.5739999999999998</v>
      </c>
      <c r="I995" s="206"/>
      <c r="L995" s="202"/>
      <c r="M995" s="207"/>
      <c r="N995" s="208"/>
      <c r="O995" s="208"/>
      <c r="P995" s="208"/>
      <c r="Q995" s="208"/>
      <c r="R995" s="208"/>
      <c r="S995" s="208"/>
      <c r="T995" s="209"/>
      <c r="AT995" s="203" t="s">
        <v>160</v>
      </c>
      <c r="AU995" s="203" t="s">
        <v>158</v>
      </c>
      <c r="AV995" s="16" t="s">
        <v>151</v>
      </c>
      <c r="AW995" s="16" t="s">
        <v>35</v>
      </c>
      <c r="AX995" s="16" t="s">
        <v>78</v>
      </c>
      <c r="AY995" s="203" t="s">
        <v>150</v>
      </c>
    </row>
    <row r="996" spans="2:51" s="15" customFormat="1">
      <c r="B996" s="195"/>
      <c r="D996" s="179" t="s">
        <v>160</v>
      </c>
      <c r="E996" s="196" t="s">
        <v>1</v>
      </c>
      <c r="F996" s="197" t="s">
        <v>314</v>
      </c>
      <c r="H996" s="196" t="s">
        <v>1</v>
      </c>
      <c r="I996" s="198"/>
      <c r="L996" s="195"/>
      <c r="M996" s="199"/>
      <c r="N996" s="200"/>
      <c r="O996" s="200"/>
      <c r="P996" s="200"/>
      <c r="Q996" s="200"/>
      <c r="R996" s="200"/>
      <c r="S996" s="200"/>
      <c r="T996" s="201"/>
      <c r="AT996" s="196" t="s">
        <v>160</v>
      </c>
      <c r="AU996" s="196" t="s">
        <v>158</v>
      </c>
      <c r="AV996" s="15" t="s">
        <v>86</v>
      </c>
      <c r="AW996" s="15" t="s">
        <v>35</v>
      </c>
      <c r="AX996" s="15" t="s">
        <v>78</v>
      </c>
      <c r="AY996" s="196" t="s">
        <v>150</v>
      </c>
    </row>
    <row r="997" spans="2:51" s="13" customFormat="1">
      <c r="B997" s="178"/>
      <c r="D997" s="179" t="s">
        <v>160</v>
      </c>
      <c r="E997" s="180" t="s">
        <v>1</v>
      </c>
      <c r="F997" s="181" t="s">
        <v>1609</v>
      </c>
      <c r="H997" s="182">
        <v>27.544</v>
      </c>
      <c r="I997" s="183"/>
      <c r="L997" s="178"/>
      <c r="M997" s="184"/>
      <c r="N997" s="185"/>
      <c r="O997" s="185"/>
      <c r="P997" s="185"/>
      <c r="Q997" s="185"/>
      <c r="R997" s="185"/>
      <c r="S997" s="185"/>
      <c r="T997" s="186"/>
      <c r="AT997" s="180" t="s">
        <v>160</v>
      </c>
      <c r="AU997" s="180" t="s">
        <v>158</v>
      </c>
      <c r="AV997" s="13" t="s">
        <v>158</v>
      </c>
      <c r="AW997" s="13" t="s">
        <v>35</v>
      </c>
      <c r="AX997" s="13" t="s">
        <v>78</v>
      </c>
      <c r="AY997" s="180" t="s">
        <v>150</v>
      </c>
    </row>
    <row r="998" spans="2:51" s="13" customFormat="1">
      <c r="B998" s="178"/>
      <c r="D998" s="179" t="s">
        <v>160</v>
      </c>
      <c r="E998" s="180" t="s">
        <v>1</v>
      </c>
      <c r="F998" s="181" t="s">
        <v>318</v>
      </c>
      <c r="H998" s="182">
        <v>2.6920000000000002</v>
      </c>
      <c r="I998" s="183"/>
      <c r="L998" s="178"/>
      <c r="M998" s="184"/>
      <c r="N998" s="185"/>
      <c r="O998" s="185"/>
      <c r="P998" s="185"/>
      <c r="Q998" s="185"/>
      <c r="R998" s="185"/>
      <c r="S998" s="185"/>
      <c r="T998" s="186"/>
      <c r="AT998" s="180" t="s">
        <v>160</v>
      </c>
      <c r="AU998" s="180" t="s">
        <v>158</v>
      </c>
      <c r="AV998" s="13" t="s">
        <v>158</v>
      </c>
      <c r="AW998" s="13" t="s">
        <v>35</v>
      </c>
      <c r="AX998" s="13" t="s">
        <v>78</v>
      </c>
      <c r="AY998" s="180" t="s">
        <v>150</v>
      </c>
    </row>
    <row r="999" spans="2:51" s="13" customFormat="1">
      <c r="B999" s="178"/>
      <c r="D999" s="179" t="s">
        <v>160</v>
      </c>
      <c r="E999" s="180" t="s">
        <v>1</v>
      </c>
      <c r="F999" s="181" t="s">
        <v>1569</v>
      </c>
      <c r="H999" s="182">
        <v>3.06</v>
      </c>
      <c r="I999" s="183"/>
      <c r="L999" s="178"/>
      <c r="M999" s="184"/>
      <c r="N999" s="185"/>
      <c r="O999" s="185"/>
      <c r="P999" s="185"/>
      <c r="Q999" s="185"/>
      <c r="R999" s="185"/>
      <c r="S999" s="185"/>
      <c r="T999" s="186"/>
      <c r="AT999" s="180" t="s">
        <v>160</v>
      </c>
      <c r="AU999" s="180" t="s">
        <v>158</v>
      </c>
      <c r="AV999" s="13" t="s">
        <v>158</v>
      </c>
      <c r="AW999" s="13" t="s">
        <v>35</v>
      </c>
      <c r="AX999" s="13" t="s">
        <v>78</v>
      </c>
      <c r="AY999" s="180" t="s">
        <v>150</v>
      </c>
    </row>
    <row r="1000" spans="2:51" s="16" customFormat="1">
      <c r="B1000" s="202"/>
      <c r="D1000" s="179" t="s">
        <v>160</v>
      </c>
      <c r="E1000" s="203" t="s">
        <v>1</v>
      </c>
      <c r="F1000" s="204" t="s">
        <v>287</v>
      </c>
      <c r="H1000" s="205">
        <v>33.295999999999999</v>
      </c>
      <c r="I1000" s="206"/>
      <c r="L1000" s="202"/>
      <c r="M1000" s="207"/>
      <c r="N1000" s="208"/>
      <c r="O1000" s="208"/>
      <c r="P1000" s="208"/>
      <c r="Q1000" s="208"/>
      <c r="R1000" s="208"/>
      <c r="S1000" s="208"/>
      <c r="T1000" s="209"/>
      <c r="AT1000" s="203" t="s">
        <v>160</v>
      </c>
      <c r="AU1000" s="203" t="s">
        <v>158</v>
      </c>
      <c r="AV1000" s="16" t="s">
        <v>151</v>
      </c>
      <c r="AW1000" s="16" t="s">
        <v>35</v>
      </c>
      <c r="AX1000" s="16" t="s">
        <v>78</v>
      </c>
      <c r="AY1000" s="203" t="s">
        <v>150</v>
      </c>
    </row>
    <row r="1001" spans="2:51" s="15" customFormat="1">
      <c r="B1001" s="195"/>
      <c r="D1001" s="179" t="s">
        <v>160</v>
      </c>
      <c r="E1001" s="196" t="s">
        <v>1</v>
      </c>
      <c r="F1001" s="197" t="s">
        <v>319</v>
      </c>
      <c r="H1001" s="196" t="s">
        <v>1</v>
      </c>
      <c r="I1001" s="198"/>
      <c r="L1001" s="195"/>
      <c r="M1001" s="199"/>
      <c r="N1001" s="200"/>
      <c r="O1001" s="200"/>
      <c r="P1001" s="200"/>
      <c r="Q1001" s="200"/>
      <c r="R1001" s="200"/>
      <c r="S1001" s="200"/>
      <c r="T1001" s="201"/>
      <c r="AT1001" s="196" t="s">
        <v>160</v>
      </c>
      <c r="AU1001" s="196" t="s">
        <v>158</v>
      </c>
      <c r="AV1001" s="15" t="s">
        <v>86</v>
      </c>
      <c r="AW1001" s="15" t="s">
        <v>35</v>
      </c>
      <c r="AX1001" s="15" t="s">
        <v>78</v>
      </c>
      <c r="AY1001" s="196" t="s">
        <v>150</v>
      </c>
    </row>
    <row r="1002" spans="2:51" s="13" customFormat="1">
      <c r="B1002" s="178"/>
      <c r="D1002" s="179" t="s">
        <v>160</v>
      </c>
      <c r="E1002" s="180" t="s">
        <v>1</v>
      </c>
      <c r="F1002" s="181" t="s">
        <v>320</v>
      </c>
      <c r="H1002" s="182">
        <v>26.378</v>
      </c>
      <c r="I1002" s="183"/>
      <c r="L1002" s="178"/>
      <c r="M1002" s="184"/>
      <c r="N1002" s="185"/>
      <c r="O1002" s="185"/>
      <c r="P1002" s="185"/>
      <c r="Q1002" s="185"/>
      <c r="R1002" s="185"/>
      <c r="S1002" s="185"/>
      <c r="T1002" s="186"/>
      <c r="AT1002" s="180" t="s">
        <v>160</v>
      </c>
      <c r="AU1002" s="180" t="s">
        <v>158</v>
      </c>
      <c r="AV1002" s="13" t="s">
        <v>158</v>
      </c>
      <c r="AW1002" s="13" t="s">
        <v>35</v>
      </c>
      <c r="AX1002" s="13" t="s">
        <v>78</v>
      </c>
      <c r="AY1002" s="180" t="s">
        <v>150</v>
      </c>
    </row>
    <row r="1003" spans="2:51" s="13" customFormat="1">
      <c r="B1003" s="178"/>
      <c r="D1003" s="179" t="s">
        <v>160</v>
      </c>
      <c r="E1003" s="180" t="s">
        <v>1</v>
      </c>
      <c r="F1003" s="181" t="s">
        <v>323</v>
      </c>
      <c r="H1003" s="182">
        <v>2.3519999999999999</v>
      </c>
      <c r="I1003" s="183"/>
      <c r="L1003" s="178"/>
      <c r="M1003" s="184"/>
      <c r="N1003" s="185"/>
      <c r="O1003" s="185"/>
      <c r="P1003" s="185"/>
      <c r="Q1003" s="185"/>
      <c r="R1003" s="185"/>
      <c r="S1003" s="185"/>
      <c r="T1003" s="186"/>
      <c r="AT1003" s="180" t="s">
        <v>160</v>
      </c>
      <c r="AU1003" s="180" t="s">
        <v>158</v>
      </c>
      <c r="AV1003" s="13" t="s">
        <v>158</v>
      </c>
      <c r="AW1003" s="13" t="s">
        <v>35</v>
      </c>
      <c r="AX1003" s="13" t="s">
        <v>78</v>
      </c>
      <c r="AY1003" s="180" t="s">
        <v>150</v>
      </c>
    </row>
    <row r="1004" spans="2:51" s="13" customFormat="1">
      <c r="B1004" s="178"/>
      <c r="D1004" s="179" t="s">
        <v>160</v>
      </c>
      <c r="E1004" s="180" t="s">
        <v>1</v>
      </c>
      <c r="F1004" s="181" t="s">
        <v>1571</v>
      </c>
      <c r="H1004" s="182">
        <v>3.31</v>
      </c>
      <c r="I1004" s="183"/>
      <c r="L1004" s="178"/>
      <c r="M1004" s="184"/>
      <c r="N1004" s="185"/>
      <c r="O1004" s="185"/>
      <c r="P1004" s="185"/>
      <c r="Q1004" s="185"/>
      <c r="R1004" s="185"/>
      <c r="S1004" s="185"/>
      <c r="T1004" s="186"/>
      <c r="AT1004" s="180" t="s">
        <v>160</v>
      </c>
      <c r="AU1004" s="180" t="s">
        <v>158</v>
      </c>
      <c r="AV1004" s="13" t="s">
        <v>158</v>
      </c>
      <c r="AW1004" s="13" t="s">
        <v>35</v>
      </c>
      <c r="AX1004" s="13" t="s">
        <v>78</v>
      </c>
      <c r="AY1004" s="180" t="s">
        <v>150</v>
      </c>
    </row>
    <row r="1005" spans="2:51" s="16" customFormat="1">
      <c r="B1005" s="202"/>
      <c r="D1005" s="179" t="s">
        <v>160</v>
      </c>
      <c r="E1005" s="203" t="s">
        <v>1</v>
      </c>
      <c r="F1005" s="204" t="s">
        <v>287</v>
      </c>
      <c r="H1005" s="205">
        <v>32.04</v>
      </c>
      <c r="I1005" s="206"/>
      <c r="L1005" s="202"/>
      <c r="M1005" s="207"/>
      <c r="N1005" s="208"/>
      <c r="O1005" s="208"/>
      <c r="P1005" s="208"/>
      <c r="Q1005" s="208"/>
      <c r="R1005" s="208"/>
      <c r="S1005" s="208"/>
      <c r="T1005" s="209"/>
      <c r="AT1005" s="203" t="s">
        <v>160</v>
      </c>
      <c r="AU1005" s="203" t="s">
        <v>158</v>
      </c>
      <c r="AV1005" s="16" t="s">
        <v>151</v>
      </c>
      <c r="AW1005" s="16" t="s">
        <v>35</v>
      </c>
      <c r="AX1005" s="16" t="s">
        <v>78</v>
      </c>
      <c r="AY1005" s="203" t="s">
        <v>150</v>
      </c>
    </row>
    <row r="1006" spans="2:51" s="15" customFormat="1">
      <c r="B1006" s="195"/>
      <c r="D1006" s="179" t="s">
        <v>160</v>
      </c>
      <c r="E1006" s="196" t="s">
        <v>1</v>
      </c>
      <c r="F1006" s="197" t="s">
        <v>324</v>
      </c>
      <c r="H1006" s="196" t="s">
        <v>1</v>
      </c>
      <c r="I1006" s="198"/>
      <c r="L1006" s="195"/>
      <c r="M1006" s="199"/>
      <c r="N1006" s="200"/>
      <c r="O1006" s="200"/>
      <c r="P1006" s="200"/>
      <c r="Q1006" s="200"/>
      <c r="R1006" s="200"/>
      <c r="S1006" s="200"/>
      <c r="T1006" s="201"/>
      <c r="AT1006" s="196" t="s">
        <v>160</v>
      </c>
      <c r="AU1006" s="196" t="s">
        <v>158</v>
      </c>
      <c r="AV1006" s="15" t="s">
        <v>86</v>
      </c>
      <c r="AW1006" s="15" t="s">
        <v>35</v>
      </c>
      <c r="AX1006" s="15" t="s">
        <v>78</v>
      </c>
      <c r="AY1006" s="196" t="s">
        <v>150</v>
      </c>
    </row>
    <row r="1007" spans="2:51" s="13" customFormat="1">
      <c r="B1007" s="178"/>
      <c r="D1007" s="179" t="s">
        <v>160</v>
      </c>
      <c r="E1007" s="180" t="s">
        <v>1</v>
      </c>
      <c r="F1007" s="181" t="s">
        <v>325</v>
      </c>
      <c r="H1007" s="182">
        <v>14.362</v>
      </c>
      <c r="I1007" s="183"/>
      <c r="L1007" s="178"/>
      <c r="M1007" s="184"/>
      <c r="N1007" s="185"/>
      <c r="O1007" s="185"/>
      <c r="P1007" s="185"/>
      <c r="Q1007" s="185"/>
      <c r="R1007" s="185"/>
      <c r="S1007" s="185"/>
      <c r="T1007" s="186"/>
      <c r="AT1007" s="180" t="s">
        <v>160</v>
      </c>
      <c r="AU1007" s="180" t="s">
        <v>158</v>
      </c>
      <c r="AV1007" s="13" t="s">
        <v>158</v>
      </c>
      <c r="AW1007" s="13" t="s">
        <v>35</v>
      </c>
      <c r="AX1007" s="13" t="s">
        <v>78</v>
      </c>
      <c r="AY1007" s="180" t="s">
        <v>150</v>
      </c>
    </row>
    <row r="1008" spans="2:51" s="13" customFormat="1">
      <c r="B1008" s="178"/>
      <c r="D1008" s="179" t="s">
        <v>160</v>
      </c>
      <c r="E1008" s="180" t="s">
        <v>1</v>
      </c>
      <c r="F1008" s="181" t="s">
        <v>1572</v>
      </c>
      <c r="H1008" s="182">
        <v>0.63</v>
      </c>
      <c r="I1008" s="183"/>
      <c r="L1008" s="178"/>
      <c r="M1008" s="184"/>
      <c r="N1008" s="185"/>
      <c r="O1008" s="185"/>
      <c r="P1008" s="185"/>
      <c r="Q1008" s="185"/>
      <c r="R1008" s="185"/>
      <c r="S1008" s="185"/>
      <c r="T1008" s="186"/>
      <c r="AT1008" s="180" t="s">
        <v>160</v>
      </c>
      <c r="AU1008" s="180" t="s">
        <v>158</v>
      </c>
      <c r="AV1008" s="13" t="s">
        <v>158</v>
      </c>
      <c r="AW1008" s="13" t="s">
        <v>35</v>
      </c>
      <c r="AX1008" s="13" t="s">
        <v>78</v>
      </c>
      <c r="AY1008" s="180" t="s">
        <v>150</v>
      </c>
    </row>
    <row r="1009" spans="1:65" s="16" customFormat="1">
      <c r="B1009" s="202"/>
      <c r="D1009" s="179" t="s">
        <v>160</v>
      </c>
      <c r="E1009" s="203" t="s">
        <v>1</v>
      </c>
      <c r="F1009" s="204" t="s">
        <v>287</v>
      </c>
      <c r="H1009" s="205">
        <v>14.992000000000001</v>
      </c>
      <c r="I1009" s="206"/>
      <c r="L1009" s="202"/>
      <c r="M1009" s="207"/>
      <c r="N1009" s="208"/>
      <c r="O1009" s="208"/>
      <c r="P1009" s="208"/>
      <c r="Q1009" s="208"/>
      <c r="R1009" s="208"/>
      <c r="S1009" s="208"/>
      <c r="T1009" s="209"/>
      <c r="AT1009" s="203" t="s">
        <v>160</v>
      </c>
      <c r="AU1009" s="203" t="s">
        <v>158</v>
      </c>
      <c r="AV1009" s="16" t="s">
        <v>151</v>
      </c>
      <c r="AW1009" s="16" t="s">
        <v>35</v>
      </c>
      <c r="AX1009" s="16" t="s">
        <v>78</v>
      </c>
      <c r="AY1009" s="203" t="s">
        <v>150</v>
      </c>
    </row>
    <row r="1010" spans="1:65" s="14" customFormat="1">
      <c r="B1010" s="187"/>
      <c r="D1010" s="179" t="s">
        <v>160</v>
      </c>
      <c r="E1010" s="188" t="s">
        <v>1</v>
      </c>
      <c r="F1010" s="189" t="s">
        <v>174</v>
      </c>
      <c r="H1010" s="190">
        <v>671.00099999999986</v>
      </c>
      <c r="I1010" s="191"/>
      <c r="L1010" s="187"/>
      <c r="M1010" s="192"/>
      <c r="N1010" s="193"/>
      <c r="O1010" s="193"/>
      <c r="P1010" s="193"/>
      <c r="Q1010" s="193"/>
      <c r="R1010" s="193"/>
      <c r="S1010" s="193"/>
      <c r="T1010" s="194"/>
      <c r="AT1010" s="188" t="s">
        <v>160</v>
      </c>
      <c r="AU1010" s="188" t="s">
        <v>158</v>
      </c>
      <c r="AV1010" s="14" t="s">
        <v>157</v>
      </c>
      <c r="AW1010" s="14" t="s">
        <v>35</v>
      </c>
      <c r="AX1010" s="14" t="s">
        <v>86</v>
      </c>
      <c r="AY1010" s="188" t="s">
        <v>150</v>
      </c>
    </row>
    <row r="1011" spans="1:65" s="2" customFormat="1" ht="21.75" customHeight="1">
      <c r="A1011" s="34"/>
      <c r="B1011" s="163"/>
      <c r="C1011" s="164" t="s">
        <v>1610</v>
      </c>
      <c r="D1011" s="164" t="s">
        <v>153</v>
      </c>
      <c r="E1011" s="165" t="s">
        <v>1611</v>
      </c>
      <c r="F1011" s="166" t="s">
        <v>1612</v>
      </c>
      <c r="G1011" s="167" t="s">
        <v>196</v>
      </c>
      <c r="H1011" s="168">
        <v>646.25699999999995</v>
      </c>
      <c r="I1011" s="169"/>
      <c r="J1011" s="170">
        <f>ROUND(I1011*H1011,2)</f>
        <v>0</v>
      </c>
      <c r="K1011" s="171"/>
      <c r="L1011" s="35"/>
      <c r="M1011" s="172" t="s">
        <v>1</v>
      </c>
      <c r="N1011" s="173" t="s">
        <v>44</v>
      </c>
      <c r="O1011" s="60"/>
      <c r="P1011" s="174">
        <f>O1011*H1011</f>
        <v>0</v>
      </c>
      <c r="Q1011" s="174">
        <v>2.9E-4</v>
      </c>
      <c r="R1011" s="174">
        <f>Q1011*H1011</f>
        <v>0.18741453</v>
      </c>
      <c r="S1011" s="174">
        <v>0</v>
      </c>
      <c r="T1011" s="175">
        <f>S1011*H1011</f>
        <v>0</v>
      </c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R1011" s="176" t="s">
        <v>240</v>
      </c>
      <c r="AT1011" s="176" t="s">
        <v>153</v>
      </c>
      <c r="AU1011" s="176" t="s">
        <v>158</v>
      </c>
      <c r="AY1011" s="18" t="s">
        <v>150</v>
      </c>
      <c r="BE1011" s="177">
        <f>IF(N1011="základní",J1011,0)</f>
        <v>0</v>
      </c>
      <c r="BF1011" s="177">
        <f>IF(N1011="snížená",J1011,0)</f>
        <v>0</v>
      </c>
      <c r="BG1011" s="177">
        <f>IF(N1011="zákl. přenesená",J1011,0)</f>
        <v>0</v>
      </c>
      <c r="BH1011" s="177">
        <f>IF(N1011="sníž. přenesená",J1011,0)</f>
        <v>0</v>
      </c>
      <c r="BI1011" s="177">
        <f>IF(N1011="nulová",J1011,0)</f>
        <v>0</v>
      </c>
      <c r="BJ1011" s="18" t="s">
        <v>158</v>
      </c>
      <c r="BK1011" s="177">
        <f>ROUND(I1011*H1011,2)</f>
        <v>0</v>
      </c>
      <c r="BL1011" s="18" t="s">
        <v>240</v>
      </c>
      <c r="BM1011" s="176" t="s">
        <v>1613</v>
      </c>
    </row>
    <row r="1012" spans="1:65" s="13" customFormat="1">
      <c r="B1012" s="178"/>
      <c r="D1012" s="179" t="s">
        <v>160</v>
      </c>
      <c r="E1012" s="180" t="s">
        <v>1</v>
      </c>
      <c r="F1012" s="181" t="s">
        <v>1614</v>
      </c>
      <c r="H1012" s="182">
        <v>646.25699999999995</v>
      </c>
      <c r="I1012" s="183"/>
      <c r="L1012" s="178"/>
      <c r="M1012" s="184"/>
      <c r="N1012" s="185"/>
      <c r="O1012" s="185"/>
      <c r="P1012" s="185"/>
      <c r="Q1012" s="185"/>
      <c r="R1012" s="185"/>
      <c r="S1012" s="185"/>
      <c r="T1012" s="186"/>
      <c r="AT1012" s="180" t="s">
        <v>160</v>
      </c>
      <c r="AU1012" s="180" t="s">
        <v>158</v>
      </c>
      <c r="AV1012" s="13" t="s">
        <v>158</v>
      </c>
      <c r="AW1012" s="13" t="s">
        <v>35</v>
      </c>
      <c r="AX1012" s="13" t="s">
        <v>86</v>
      </c>
      <c r="AY1012" s="180" t="s">
        <v>150</v>
      </c>
    </row>
    <row r="1013" spans="1:65" s="2" customFormat="1" ht="21.75" customHeight="1">
      <c r="A1013" s="34"/>
      <c r="B1013" s="163"/>
      <c r="C1013" s="164" t="s">
        <v>1615</v>
      </c>
      <c r="D1013" s="164" t="s">
        <v>153</v>
      </c>
      <c r="E1013" s="165" t="s">
        <v>1616</v>
      </c>
      <c r="F1013" s="166" t="s">
        <v>1617</v>
      </c>
      <c r="G1013" s="167" t="s">
        <v>196</v>
      </c>
      <c r="H1013" s="168">
        <v>28.2</v>
      </c>
      <c r="I1013" s="169"/>
      <c r="J1013" s="170">
        <f>ROUND(I1013*H1013,2)</f>
        <v>0</v>
      </c>
      <c r="K1013" s="171"/>
      <c r="L1013" s="35"/>
      <c r="M1013" s="172" t="s">
        <v>1</v>
      </c>
      <c r="N1013" s="173" t="s">
        <v>44</v>
      </c>
      <c r="O1013" s="60"/>
      <c r="P1013" s="174">
        <f>O1013*H1013</f>
        <v>0</v>
      </c>
      <c r="Q1013" s="174">
        <v>0</v>
      </c>
      <c r="R1013" s="174">
        <f>Q1013*H1013</f>
        <v>0</v>
      </c>
      <c r="S1013" s="174">
        <v>0</v>
      </c>
      <c r="T1013" s="175">
        <f>S1013*H1013</f>
        <v>0</v>
      </c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R1013" s="176" t="s">
        <v>240</v>
      </c>
      <c r="AT1013" s="176" t="s">
        <v>153</v>
      </c>
      <c r="AU1013" s="176" t="s">
        <v>158</v>
      </c>
      <c r="AY1013" s="18" t="s">
        <v>150</v>
      </c>
      <c r="BE1013" s="177">
        <f>IF(N1013="základní",J1013,0)</f>
        <v>0</v>
      </c>
      <c r="BF1013" s="177">
        <f>IF(N1013="snížená",J1013,0)</f>
        <v>0</v>
      </c>
      <c r="BG1013" s="177">
        <f>IF(N1013="zákl. přenesená",J1013,0)</f>
        <v>0</v>
      </c>
      <c r="BH1013" s="177">
        <f>IF(N1013="sníž. přenesená",J1013,0)</f>
        <v>0</v>
      </c>
      <c r="BI1013" s="177">
        <f>IF(N1013="nulová",J1013,0)</f>
        <v>0</v>
      </c>
      <c r="BJ1013" s="18" t="s">
        <v>158</v>
      </c>
      <c r="BK1013" s="177">
        <f>ROUND(I1013*H1013,2)</f>
        <v>0</v>
      </c>
      <c r="BL1013" s="18" t="s">
        <v>240</v>
      </c>
      <c r="BM1013" s="176" t="s">
        <v>1618</v>
      </c>
    </row>
    <row r="1014" spans="1:65" s="2" customFormat="1" ht="21.75" customHeight="1">
      <c r="A1014" s="34"/>
      <c r="B1014" s="163"/>
      <c r="C1014" s="164" t="s">
        <v>1619</v>
      </c>
      <c r="D1014" s="164" t="s">
        <v>153</v>
      </c>
      <c r="E1014" s="165" t="s">
        <v>1620</v>
      </c>
      <c r="F1014" s="166" t="s">
        <v>1621</v>
      </c>
      <c r="G1014" s="167" t="s">
        <v>196</v>
      </c>
      <c r="H1014" s="168">
        <v>6.6029999999999998</v>
      </c>
      <c r="I1014" s="169"/>
      <c r="J1014" s="170">
        <f>ROUND(I1014*H1014,2)</f>
        <v>0</v>
      </c>
      <c r="K1014" s="171"/>
      <c r="L1014" s="35"/>
      <c r="M1014" s="172" t="s">
        <v>1</v>
      </c>
      <c r="N1014" s="173" t="s">
        <v>44</v>
      </c>
      <c r="O1014" s="60"/>
      <c r="P1014" s="174">
        <f>O1014*H1014</f>
        <v>0</v>
      </c>
      <c r="Q1014" s="174">
        <v>2.5999999999999998E-4</v>
      </c>
      <c r="R1014" s="174">
        <f>Q1014*H1014</f>
        <v>1.7167799999999998E-3</v>
      </c>
      <c r="S1014" s="174">
        <v>0</v>
      </c>
      <c r="T1014" s="175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176" t="s">
        <v>240</v>
      </c>
      <c r="AT1014" s="176" t="s">
        <v>153</v>
      </c>
      <c r="AU1014" s="176" t="s">
        <v>158</v>
      </c>
      <c r="AY1014" s="18" t="s">
        <v>150</v>
      </c>
      <c r="BE1014" s="177">
        <f>IF(N1014="základní",J1014,0)</f>
        <v>0</v>
      </c>
      <c r="BF1014" s="177">
        <f>IF(N1014="snížená",J1014,0)</f>
        <v>0</v>
      </c>
      <c r="BG1014" s="177">
        <f>IF(N1014="zákl. přenesená",J1014,0)</f>
        <v>0</v>
      </c>
      <c r="BH1014" s="177">
        <f>IF(N1014="sníž. přenesená",J1014,0)</f>
        <v>0</v>
      </c>
      <c r="BI1014" s="177">
        <f>IF(N1014="nulová",J1014,0)</f>
        <v>0</v>
      </c>
      <c r="BJ1014" s="18" t="s">
        <v>158</v>
      </c>
      <c r="BK1014" s="177">
        <f>ROUND(I1014*H1014,2)</f>
        <v>0</v>
      </c>
      <c r="BL1014" s="18" t="s">
        <v>240</v>
      </c>
      <c r="BM1014" s="176" t="s">
        <v>1622</v>
      </c>
    </row>
    <row r="1015" spans="1:65" s="15" customFormat="1">
      <c r="B1015" s="195"/>
      <c r="D1015" s="179" t="s">
        <v>160</v>
      </c>
      <c r="E1015" s="196" t="s">
        <v>1</v>
      </c>
      <c r="F1015" s="197" t="s">
        <v>1623</v>
      </c>
      <c r="H1015" s="196" t="s">
        <v>1</v>
      </c>
      <c r="I1015" s="198"/>
      <c r="L1015" s="195"/>
      <c r="M1015" s="199"/>
      <c r="N1015" s="200"/>
      <c r="O1015" s="200"/>
      <c r="P1015" s="200"/>
      <c r="Q1015" s="200"/>
      <c r="R1015" s="200"/>
      <c r="S1015" s="200"/>
      <c r="T1015" s="201"/>
      <c r="AT1015" s="196" t="s">
        <v>160</v>
      </c>
      <c r="AU1015" s="196" t="s">
        <v>158</v>
      </c>
      <c r="AV1015" s="15" t="s">
        <v>86</v>
      </c>
      <c r="AW1015" s="15" t="s">
        <v>35</v>
      </c>
      <c r="AX1015" s="15" t="s">
        <v>78</v>
      </c>
      <c r="AY1015" s="196" t="s">
        <v>150</v>
      </c>
    </row>
    <row r="1016" spans="1:65" s="13" customFormat="1" ht="33.75">
      <c r="B1016" s="178"/>
      <c r="D1016" s="179" t="s">
        <v>160</v>
      </c>
      <c r="E1016" s="180" t="s">
        <v>1</v>
      </c>
      <c r="F1016" s="181" t="s">
        <v>1624</v>
      </c>
      <c r="H1016" s="182">
        <v>5.6029999999999998</v>
      </c>
      <c r="I1016" s="183"/>
      <c r="L1016" s="178"/>
      <c r="M1016" s="184"/>
      <c r="N1016" s="185"/>
      <c r="O1016" s="185"/>
      <c r="P1016" s="185"/>
      <c r="Q1016" s="185"/>
      <c r="R1016" s="185"/>
      <c r="S1016" s="185"/>
      <c r="T1016" s="186"/>
      <c r="AT1016" s="180" t="s">
        <v>160</v>
      </c>
      <c r="AU1016" s="180" t="s">
        <v>158</v>
      </c>
      <c r="AV1016" s="13" t="s">
        <v>158</v>
      </c>
      <c r="AW1016" s="13" t="s">
        <v>35</v>
      </c>
      <c r="AX1016" s="13" t="s">
        <v>78</v>
      </c>
      <c r="AY1016" s="180" t="s">
        <v>150</v>
      </c>
    </row>
    <row r="1017" spans="1:65" s="13" customFormat="1">
      <c r="B1017" s="178"/>
      <c r="D1017" s="179" t="s">
        <v>160</v>
      </c>
      <c r="E1017" s="180" t="s">
        <v>1</v>
      </c>
      <c r="F1017" s="181" t="s">
        <v>1625</v>
      </c>
      <c r="H1017" s="182">
        <v>1</v>
      </c>
      <c r="I1017" s="183"/>
      <c r="L1017" s="178"/>
      <c r="M1017" s="184"/>
      <c r="N1017" s="185"/>
      <c r="O1017" s="185"/>
      <c r="P1017" s="185"/>
      <c r="Q1017" s="185"/>
      <c r="R1017" s="185"/>
      <c r="S1017" s="185"/>
      <c r="T1017" s="186"/>
      <c r="AT1017" s="180" t="s">
        <v>160</v>
      </c>
      <c r="AU1017" s="180" t="s">
        <v>158</v>
      </c>
      <c r="AV1017" s="13" t="s">
        <v>158</v>
      </c>
      <c r="AW1017" s="13" t="s">
        <v>35</v>
      </c>
      <c r="AX1017" s="13" t="s">
        <v>78</v>
      </c>
      <c r="AY1017" s="180" t="s">
        <v>150</v>
      </c>
    </row>
    <row r="1018" spans="1:65" s="14" customFormat="1">
      <c r="B1018" s="187"/>
      <c r="D1018" s="179" t="s">
        <v>160</v>
      </c>
      <c r="E1018" s="188" t="s">
        <v>1</v>
      </c>
      <c r="F1018" s="189" t="s">
        <v>174</v>
      </c>
      <c r="H1018" s="190">
        <v>6.6029999999999998</v>
      </c>
      <c r="I1018" s="191"/>
      <c r="L1018" s="187"/>
      <c r="M1018" s="192"/>
      <c r="N1018" s="193"/>
      <c r="O1018" s="193"/>
      <c r="P1018" s="193"/>
      <c r="Q1018" s="193"/>
      <c r="R1018" s="193"/>
      <c r="S1018" s="193"/>
      <c r="T1018" s="194"/>
      <c r="AT1018" s="188" t="s">
        <v>160</v>
      </c>
      <c r="AU1018" s="188" t="s">
        <v>158</v>
      </c>
      <c r="AV1018" s="14" t="s">
        <v>157</v>
      </c>
      <c r="AW1018" s="14" t="s">
        <v>35</v>
      </c>
      <c r="AX1018" s="14" t="s">
        <v>86</v>
      </c>
      <c r="AY1018" s="188" t="s">
        <v>150</v>
      </c>
    </row>
    <row r="1019" spans="1:65" s="2" customFormat="1" ht="21.75" customHeight="1">
      <c r="A1019" s="34"/>
      <c r="B1019" s="163"/>
      <c r="C1019" s="164" t="s">
        <v>1626</v>
      </c>
      <c r="D1019" s="164" t="s">
        <v>153</v>
      </c>
      <c r="E1019" s="165" t="s">
        <v>1627</v>
      </c>
      <c r="F1019" s="166" t="s">
        <v>1628</v>
      </c>
      <c r="G1019" s="167" t="s">
        <v>196</v>
      </c>
      <c r="H1019" s="168">
        <v>24.024999999999999</v>
      </c>
      <c r="I1019" s="169"/>
      <c r="J1019" s="170">
        <f>ROUND(I1019*H1019,2)</f>
        <v>0</v>
      </c>
      <c r="K1019" s="171"/>
      <c r="L1019" s="35"/>
      <c r="M1019" s="172" t="s">
        <v>1</v>
      </c>
      <c r="N1019" s="173" t="s">
        <v>44</v>
      </c>
      <c r="O1019" s="60"/>
      <c r="P1019" s="174">
        <f>O1019*H1019</f>
        <v>0</v>
      </c>
      <c r="Q1019" s="174">
        <v>2.9E-4</v>
      </c>
      <c r="R1019" s="174">
        <f>Q1019*H1019</f>
        <v>6.9672499999999995E-3</v>
      </c>
      <c r="S1019" s="174">
        <v>0</v>
      </c>
      <c r="T1019" s="175">
        <f>S1019*H1019</f>
        <v>0</v>
      </c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R1019" s="176" t="s">
        <v>240</v>
      </c>
      <c r="AT1019" s="176" t="s">
        <v>153</v>
      </c>
      <c r="AU1019" s="176" t="s">
        <v>158</v>
      </c>
      <c r="AY1019" s="18" t="s">
        <v>150</v>
      </c>
      <c r="BE1019" s="177">
        <f>IF(N1019="základní",J1019,0)</f>
        <v>0</v>
      </c>
      <c r="BF1019" s="177">
        <f>IF(N1019="snížená",J1019,0)</f>
        <v>0</v>
      </c>
      <c r="BG1019" s="177">
        <f>IF(N1019="zákl. přenesená",J1019,0)</f>
        <v>0</v>
      </c>
      <c r="BH1019" s="177">
        <f>IF(N1019="sníž. přenesená",J1019,0)</f>
        <v>0</v>
      </c>
      <c r="BI1019" s="177">
        <f>IF(N1019="nulová",J1019,0)</f>
        <v>0</v>
      </c>
      <c r="BJ1019" s="18" t="s">
        <v>158</v>
      </c>
      <c r="BK1019" s="177">
        <f>ROUND(I1019*H1019,2)</f>
        <v>0</v>
      </c>
      <c r="BL1019" s="18" t="s">
        <v>240</v>
      </c>
      <c r="BM1019" s="176" t="s">
        <v>1629</v>
      </c>
    </row>
    <row r="1020" spans="1:65" s="15" customFormat="1">
      <c r="B1020" s="195"/>
      <c r="D1020" s="179" t="s">
        <v>160</v>
      </c>
      <c r="E1020" s="196" t="s">
        <v>1</v>
      </c>
      <c r="F1020" s="197" t="s">
        <v>1623</v>
      </c>
      <c r="H1020" s="196" t="s">
        <v>1</v>
      </c>
      <c r="I1020" s="198"/>
      <c r="L1020" s="195"/>
      <c r="M1020" s="199"/>
      <c r="N1020" s="200"/>
      <c r="O1020" s="200"/>
      <c r="P1020" s="200"/>
      <c r="Q1020" s="200"/>
      <c r="R1020" s="200"/>
      <c r="S1020" s="200"/>
      <c r="T1020" s="201"/>
      <c r="AT1020" s="196" t="s">
        <v>160</v>
      </c>
      <c r="AU1020" s="196" t="s">
        <v>158</v>
      </c>
      <c r="AV1020" s="15" t="s">
        <v>86</v>
      </c>
      <c r="AW1020" s="15" t="s">
        <v>35</v>
      </c>
      <c r="AX1020" s="15" t="s">
        <v>78</v>
      </c>
      <c r="AY1020" s="196" t="s">
        <v>150</v>
      </c>
    </row>
    <row r="1021" spans="1:65" s="13" customFormat="1">
      <c r="B1021" s="178"/>
      <c r="D1021" s="179" t="s">
        <v>160</v>
      </c>
      <c r="E1021" s="180" t="s">
        <v>1</v>
      </c>
      <c r="F1021" s="181" t="s">
        <v>1630</v>
      </c>
      <c r="H1021" s="182">
        <v>20.625</v>
      </c>
      <c r="I1021" s="183"/>
      <c r="L1021" s="178"/>
      <c r="M1021" s="184"/>
      <c r="N1021" s="185"/>
      <c r="O1021" s="185"/>
      <c r="P1021" s="185"/>
      <c r="Q1021" s="185"/>
      <c r="R1021" s="185"/>
      <c r="S1021" s="185"/>
      <c r="T1021" s="186"/>
      <c r="AT1021" s="180" t="s">
        <v>160</v>
      </c>
      <c r="AU1021" s="180" t="s">
        <v>158</v>
      </c>
      <c r="AV1021" s="13" t="s">
        <v>158</v>
      </c>
      <c r="AW1021" s="13" t="s">
        <v>35</v>
      </c>
      <c r="AX1021" s="13" t="s">
        <v>78</v>
      </c>
      <c r="AY1021" s="180" t="s">
        <v>150</v>
      </c>
    </row>
    <row r="1022" spans="1:65" s="13" customFormat="1">
      <c r="B1022" s="178"/>
      <c r="D1022" s="179" t="s">
        <v>160</v>
      </c>
      <c r="E1022" s="180" t="s">
        <v>1</v>
      </c>
      <c r="F1022" s="181" t="s">
        <v>1631</v>
      </c>
      <c r="H1022" s="182">
        <v>10</v>
      </c>
      <c r="I1022" s="183"/>
      <c r="L1022" s="178"/>
      <c r="M1022" s="184"/>
      <c r="N1022" s="185"/>
      <c r="O1022" s="185"/>
      <c r="P1022" s="185"/>
      <c r="Q1022" s="185"/>
      <c r="R1022" s="185"/>
      <c r="S1022" s="185"/>
      <c r="T1022" s="186"/>
      <c r="AT1022" s="180" t="s">
        <v>160</v>
      </c>
      <c r="AU1022" s="180" t="s">
        <v>158</v>
      </c>
      <c r="AV1022" s="13" t="s">
        <v>158</v>
      </c>
      <c r="AW1022" s="13" t="s">
        <v>35</v>
      </c>
      <c r="AX1022" s="13" t="s">
        <v>78</v>
      </c>
      <c r="AY1022" s="180" t="s">
        <v>150</v>
      </c>
    </row>
    <row r="1023" spans="1:65" s="13" customFormat="1">
      <c r="B1023" s="178"/>
      <c r="D1023" s="179" t="s">
        <v>160</v>
      </c>
      <c r="E1023" s="180" t="s">
        <v>1</v>
      </c>
      <c r="F1023" s="181" t="s">
        <v>1632</v>
      </c>
      <c r="H1023" s="182">
        <v>-6.6</v>
      </c>
      <c r="I1023" s="183"/>
      <c r="L1023" s="178"/>
      <c r="M1023" s="184"/>
      <c r="N1023" s="185"/>
      <c r="O1023" s="185"/>
      <c r="P1023" s="185"/>
      <c r="Q1023" s="185"/>
      <c r="R1023" s="185"/>
      <c r="S1023" s="185"/>
      <c r="T1023" s="186"/>
      <c r="AT1023" s="180" t="s">
        <v>160</v>
      </c>
      <c r="AU1023" s="180" t="s">
        <v>158</v>
      </c>
      <c r="AV1023" s="13" t="s">
        <v>158</v>
      </c>
      <c r="AW1023" s="13" t="s">
        <v>35</v>
      </c>
      <c r="AX1023" s="13" t="s">
        <v>78</v>
      </c>
      <c r="AY1023" s="180" t="s">
        <v>150</v>
      </c>
    </row>
    <row r="1024" spans="1:65" s="14" customFormat="1">
      <c r="B1024" s="187"/>
      <c r="D1024" s="179" t="s">
        <v>160</v>
      </c>
      <c r="E1024" s="188" t="s">
        <v>1</v>
      </c>
      <c r="F1024" s="189" t="s">
        <v>174</v>
      </c>
      <c r="H1024" s="190">
        <v>24.024999999999999</v>
      </c>
      <c r="I1024" s="191"/>
      <c r="L1024" s="187"/>
      <c r="M1024" s="192"/>
      <c r="N1024" s="193"/>
      <c r="O1024" s="193"/>
      <c r="P1024" s="193"/>
      <c r="Q1024" s="193"/>
      <c r="R1024" s="193"/>
      <c r="S1024" s="193"/>
      <c r="T1024" s="194"/>
      <c r="AT1024" s="188" t="s">
        <v>160</v>
      </c>
      <c r="AU1024" s="188" t="s">
        <v>158</v>
      </c>
      <c r="AV1024" s="14" t="s">
        <v>157</v>
      </c>
      <c r="AW1024" s="14" t="s">
        <v>35</v>
      </c>
      <c r="AX1024" s="14" t="s">
        <v>86</v>
      </c>
      <c r="AY1024" s="188" t="s">
        <v>150</v>
      </c>
    </row>
    <row r="1025" spans="1:65" s="12" customFormat="1" ht="25.9" customHeight="1">
      <c r="B1025" s="150"/>
      <c r="D1025" s="151" t="s">
        <v>77</v>
      </c>
      <c r="E1025" s="152" t="s">
        <v>385</v>
      </c>
      <c r="F1025" s="152" t="s">
        <v>1633</v>
      </c>
      <c r="I1025" s="153"/>
      <c r="J1025" s="154">
        <f>BK1025</f>
        <v>0</v>
      </c>
      <c r="L1025" s="150"/>
      <c r="M1025" s="155"/>
      <c r="N1025" s="156"/>
      <c r="O1025" s="156"/>
      <c r="P1025" s="157">
        <f>P1026</f>
        <v>0</v>
      </c>
      <c r="Q1025" s="156"/>
      <c r="R1025" s="157">
        <f>R1026</f>
        <v>0.20562000000000002</v>
      </c>
      <c r="S1025" s="156"/>
      <c r="T1025" s="158">
        <f>T1026</f>
        <v>1.6E-2</v>
      </c>
      <c r="AR1025" s="151" t="s">
        <v>151</v>
      </c>
      <c r="AT1025" s="159" t="s">
        <v>77</v>
      </c>
      <c r="AU1025" s="159" t="s">
        <v>78</v>
      </c>
      <c r="AY1025" s="151" t="s">
        <v>150</v>
      </c>
      <c r="BK1025" s="160">
        <f>BK1026</f>
        <v>0</v>
      </c>
    </row>
    <row r="1026" spans="1:65" s="12" customFormat="1" ht="22.9" customHeight="1">
      <c r="B1026" s="150"/>
      <c r="D1026" s="151" t="s">
        <v>77</v>
      </c>
      <c r="E1026" s="161" t="s">
        <v>1634</v>
      </c>
      <c r="F1026" s="161" t="s">
        <v>1635</v>
      </c>
      <c r="I1026" s="153"/>
      <c r="J1026" s="162">
        <f>BK1026</f>
        <v>0</v>
      </c>
      <c r="L1026" s="150"/>
      <c r="M1026" s="155"/>
      <c r="N1026" s="156"/>
      <c r="O1026" s="156"/>
      <c r="P1026" s="157">
        <f>SUM(P1027:P1043)</f>
        <v>0</v>
      </c>
      <c r="Q1026" s="156"/>
      <c r="R1026" s="157">
        <f>SUM(R1027:R1043)</f>
        <v>0.20562000000000002</v>
      </c>
      <c r="S1026" s="156"/>
      <c r="T1026" s="158">
        <f>SUM(T1027:T1043)</f>
        <v>1.6E-2</v>
      </c>
      <c r="AR1026" s="151" t="s">
        <v>151</v>
      </c>
      <c r="AT1026" s="159" t="s">
        <v>77</v>
      </c>
      <c r="AU1026" s="159" t="s">
        <v>86</v>
      </c>
      <c r="AY1026" s="151" t="s">
        <v>150</v>
      </c>
      <c r="BK1026" s="160">
        <f>SUM(BK1027:BK1043)</f>
        <v>0</v>
      </c>
    </row>
    <row r="1027" spans="1:65" s="2" customFormat="1" ht="21.75" customHeight="1">
      <c r="A1027" s="34"/>
      <c r="B1027" s="163"/>
      <c r="C1027" s="164" t="s">
        <v>1636</v>
      </c>
      <c r="D1027" s="164" t="s">
        <v>153</v>
      </c>
      <c r="E1027" s="165" t="s">
        <v>1637</v>
      </c>
      <c r="F1027" s="166" t="s">
        <v>1638</v>
      </c>
      <c r="G1027" s="167" t="s">
        <v>156</v>
      </c>
      <c r="H1027" s="168">
        <v>8</v>
      </c>
      <c r="I1027" s="169"/>
      <c r="J1027" s="170">
        <f t="shared" ref="J1027:J1032" si="80">ROUND(I1027*H1027,2)</f>
        <v>0</v>
      </c>
      <c r="K1027" s="171"/>
      <c r="L1027" s="35"/>
      <c r="M1027" s="172" t="s">
        <v>1</v>
      </c>
      <c r="N1027" s="173" t="s">
        <v>44</v>
      </c>
      <c r="O1027" s="60"/>
      <c r="P1027" s="174">
        <f t="shared" ref="P1027:P1032" si="81">O1027*H1027</f>
        <v>0</v>
      </c>
      <c r="Q1027" s="174">
        <v>0</v>
      </c>
      <c r="R1027" s="174">
        <f t="shared" ref="R1027:R1032" si="82">Q1027*H1027</f>
        <v>0</v>
      </c>
      <c r="S1027" s="174">
        <v>0</v>
      </c>
      <c r="T1027" s="175">
        <f t="shared" ref="T1027:T1032" si="83"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176" t="s">
        <v>566</v>
      </c>
      <c r="AT1027" s="176" t="s">
        <v>153</v>
      </c>
      <c r="AU1027" s="176" t="s">
        <v>158</v>
      </c>
      <c r="AY1027" s="18" t="s">
        <v>150</v>
      </c>
      <c r="BE1027" s="177">
        <f t="shared" ref="BE1027:BE1032" si="84">IF(N1027="základní",J1027,0)</f>
        <v>0</v>
      </c>
      <c r="BF1027" s="177">
        <f t="shared" ref="BF1027:BF1032" si="85">IF(N1027="snížená",J1027,0)</f>
        <v>0</v>
      </c>
      <c r="BG1027" s="177">
        <f t="shared" ref="BG1027:BG1032" si="86">IF(N1027="zákl. přenesená",J1027,0)</f>
        <v>0</v>
      </c>
      <c r="BH1027" s="177">
        <f t="shared" ref="BH1027:BH1032" si="87">IF(N1027="sníž. přenesená",J1027,0)</f>
        <v>0</v>
      </c>
      <c r="BI1027" s="177">
        <f t="shared" ref="BI1027:BI1032" si="88">IF(N1027="nulová",J1027,0)</f>
        <v>0</v>
      </c>
      <c r="BJ1027" s="18" t="s">
        <v>158</v>
      </c>
      <c r="BK1027" s="177">
        <f t="shared" ref="BK1027:BK1032" si="89">ROUND(I1027*H1027,2)</f>
        <v>0</v>
      </c>
      <c r="BL1027" s="18" t="s">
        <v>566</v>
      </c>
      <c r="BM1027" s="176" t="s">
        <v>1639</v>
      </c>
    </row>
    <row r="1028" spans="1:65" s="2" customFormat="1" ht="21.75" customHeight="1">
      <c r="A1028" s="34"/>
      <c r="B1028" s="163"/>
      <c r="C1028" s="164" t="s">
        <v>1640</v>
      </c>
      <c r="D1028" s="164" t="s">
        <v>153</v>
      </c>
      <c r="E1028" s="165" t="s">
        <v>1641</v>
      </c>
      <c r="F1028" s="166" t="s">
        <v>1642</v>
      </c>
      <c r="G1028" s="167" t="s">
        <v>156</v>
      </c>
      <c r="H1028" s="168">
        <v>1</v>
      </c>
      <c r="I1028" s="169"/>
      <c r="J1028" s="170">
        <f t="shared" si="80"/>
        <v>0</v>
      </c>
      <c r="K1028" s="171"/>
      <c r="L1028" s="35"/>
      <c r="M1028" s="172" t="s">
        <v>1</v>
      </c>
      <c r="N1028" s="173" t="s">
        <v>44</v>
      </c>
      <c r="O1028" s="60"/>
      <c r="P1028" s="174">
        <f t="shared" si="81"/>
        <v>0</v>
      </c>
      <c r="Q1028" s="174">
        <v>0</v>
      </c>
      <c r="R1028" s="174">
        <f t="shared" si="82"/>
        <v>0</v>
      </c>
      <c r="S1028" s="174">
        <v>0</v>
      </c>
      <c r="T1028" s="175">
        <f t="shared" si="83"/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176" t="s">
        <v>566</v>
      </c>
      <c r="AT1028" s="176" t="s">
        <v>153</v>
      </c>
      <c r="AU1028" s="176" t="s">
        <v>158</v>
      </c>
      <c r="AY1028" s="18" t="s">
        <v>150</v>
      </c>
      <c r="BE1028" s="177">
        <f t="shared" si="84"/>
        <v>0</v>
      </c>
      <c r="BF1028" s="177">
        <f t="shared" si="85"/>
        <v>0</v>
      </c>
      <c r="BG1028" s="177">
        <f t="shared" si="86"/>
        <v>0</v>
      </c>
      <c r="BH1028" s="177">
        <f t="shared" si="87"/>
        <v>0</v>
      </c>
      <c r="BI1028" s="177">
        <f t="shared" si="88"/>
        <v>0</v>
      </c>
      <c r="BJ1028" s="18" t="s">
        <v>158</v>
      </c>
      <c r="BK1028" s="177">
        <f t="shared" si="89"/>
        <v>0</v>
      </c>
      <c r="BL1028" s="18" t="s">
        <v>566</v>
      </c>
      <c r="BM1028" s="176" t="s">
        <v>1643</v>
      </c>
    </row>
    <row r="1029" spans="1:65" s="2" customFormat="1" ht="21.75" customHeight="1">
      <c r="A1029" s="34"/>
      <c r="B1029" s="163"/>
      <c r="C1029" s="164" t="s">
        <v>1644</v>
      </c>
      <c r="D1029" s="164" t="s">
        <v>153</v>
      </c>
      <c r="E1029" s="165" t="s">
        <v>1645</v>
      </c>
      <c r="F1029" s="166" t="s">
        <v>1646</v>
      </c>
      <c r="G1029" s="167" t="s">
        <v>156</v>
      </c>
      <c r="H1029" s="168">
        <v>1</v>
      </c>
      <c r="I1029" s="169"/>
      <c r="J1029" s="170">
        <f t="shared" si="80"/>
        <v>0</v>
      </c>
      <c r="K1029" s="171"/>
      <c r="L1029" s="35"/>
      <c r="M1029" s="172" t="s">
        <v>1</v>
      </c>
      <c r="N1029" s="173" t="s">
        <v>44</v>
      </c>
      <c r="O1029" s="60"/>
      <c r="P1029" s="174">
        <f t="shared" si="81"/>
        <v>0</v>
      </c>
      <c r="Q1029" s="174">
        <v>0</v>
      </c>
      <c r="R1029" s="174">
        <f t="shared" si="82"/>
        <v>0</v>
      </c>
      <c r="S1029" s="174">
        <v>0</v>
      </c>
      <c r="T1029" s="175">
        <f t="shared" si="83"/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176" t="s">
        <v>566</v>
      </c>
      <c r="AT1029" s="176" t="s">
        <v>153</v>
      </c>
      <c r="AU1029" s="176" t="s">
        <v>158</v>
      </c>
      <c r="AY1029" s="18" t="s">
        <v>150</v>
      </c>
      <c r="BE1029" s="177">
        <f t="shared" si="84"/>
        <v>0</v>
      </c>
      <c r="BF1029" s="177">
        <f t="shared" si="85"/>
        <v>0</v>
      </c>
      <c r="BG1029" s="177">
        <f t="shared" si="86"/>
        <v>0</v>
      </c>
      <c r="BH1029" s="177">
        <f t="shared" si="87"/>
        <v>0</v>
      </c>
      <c r="BI1029" s="177">
        <f t="shared" si="88"/>
        <v>0</v>
      </c>
      <c r="BJ1029" s="18" t="s">
        <v>158</v>
      </c>
      <c r="BK1029" s="177">
        <f t="shared" si="89"/>
        <v>0</v>
      </c>
      <c r="BL1029" s="18" t="s">
        <v>566</v>
      </c>
      <c r="BM1029" s="176" t="s">
        <v>1647</v>
      </c>
    </row>
    <row r="1030" spans="1:65" s="2" customFormat="1" ht="21.75" customHeight="1">
      <c r="A1030" s="34"/>
      <c r="B1030" s="163"/>
      <c r="C1030" s="164" t="s">
        <v>1648</v>
      </c>
      <c r="D1030" s="164" t="s">
        <v>153</v>
      </c>
      <c r="E1030" s="165" t="s">
        <v>1649</v>
      </c>
      <c r="F1030" s="166" t="s">
        <v>1650</v>
      </c>
      <c r="G1030" s="167" t="s">
        <v>156</v>
      </c>
      <c r="H1030" s="168">
        <v>1</v>
      </c>
      <c r="I1030" s="169"/>
      <c r="J1030" s="170">
        <f t="shared" si="80"/>
        <v>0</v>
      </c>
      <c r="K1030" s="171"/>
      <c r="L1030" s="35"/>
      <c r="M1030" s="172" t="s">
        <v>1</v>
      </c>
      <c r="N1030" s="173" t="s">
        <v>44</v>
      </c>
      <c r="O1030" s="60"/>
      <c r="P1030" s="174">
        <f t="shared" si="81"/>
        <v>0</v>
      </c>
      <c r="Q1030" s="174">
        <v>0</v>
      </c>
      <c r="R1030" s="174">
        <f t="shared" si="82"/>
        <v>0</v>
      </c>
      <c r="S1030" s="174">
        <v>0</v>
      </c>
      <c r="T1030" s="175">
        <f t="shared" si="83"/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176" t="s">
        <v>566</v>
      </c>
      <c r="AT1030" s="176" t="s">
        <v>153</v>
      </c>
      <c r="AU1030" s="176" t="s">
        <v>158</v>
      </c>
      <c r="AY1030" s="18" t="s">
        <v>150</v>
      </c>
      <c r="BE1030" s="177">
        <f t="shared" si="84"/>
        <v>0</v>
      </c>
      <c r="BF1030" s="177">
        <f t="shared" si="85"/>
        <v>0</v>
      </c>
      <c r="BG1030" s="177">
        <f t="shared" si="86"/>
        <v>0</v>
      </c>
      <c r="BH1030" s="177">
        <f t="shared" si="87"/>
        <v>0</v>
      </c>
      <c r="BI1030" s="177">
        <f t="shared" si="88"/>
        <v>0</v>
      </c>
      <c r="BJ1030" s="18" t="s">
        <v>158</v>
      </c>
      <c r="BK1030" s="177">
        <f t="shared" si="89"/>
        <v>0</v>
      </c>
      <c r="BL1030" s="18" t="s">
        <v>566</v>
      </c>
      <c r="BM1030" s="176" t="s">
        <v>1651</v>
      </c>
    </row>
    <row r="1031" spans="1:65" s="2" customFormat="1" ht="21.75" customHeight="1">
      <c r="A1031" s="34"/>
      <c r="B1031" s="163"/>
      <c r="C1031" s="164" t="s">
        <v>1652</v>
      </c>
      <c r="D1031" s="164" t="s">
        <v>153</v>
      </c>
      <c r="E1031" s="165" t="s">
        <v>1653</v>
      </c>
      <c r="F1031" s="166" t="s">
        <v>1654</v>
      </c>
      <c r="G1031" s="167" t="s">
        <v>156</v>
      </c>
      <c r="H1031" s="168">
        <v>98</v>
      </c>
      <c r="I1031" s="169"/>
      <c r="J1031" s="170">
        <f t="shared" si="80"/>
        <v>0</v>
      </c>
      <c r="K1031" s="171"/>
      <c r="L1031" s="35"/>
      <c r="M1031" s="172" t="s">
        <v>1</v>
      </c>
      <c r="N1031" s="173" t="s">
        <v>44</v>
      </c>
      <c r="O1031" s="60"/>
      <c r="P1031" s="174">
        <f t="shared" si="81"/>
        <v>0</v>
      </c>
      <c r="Q1031" s="174">
        <v>0</v>
      </c>
      <c r="R1031" s="174">
        <f t="shared" si="82"/>
        <v>0</v>
      </c>
      <c r="S1031" s="174">
        <v>0</v>
      </c>
      <c r="T1031" s="175">
        <f t="shared" si="83"/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176" t="s">
        <v>566</v>
      </c>
      <c r="AT1031" s="176" t="s">
        <v>153</v>
      </c>
      <c r="AU1031" s="176" t="s">
        <v>158</v>
      </c>
      <c r="AY1031" s="18" t="s">
        <v>150</v>
      </c>
      <c r="BE1031" s="177">
        <f t="shared" si="84"/>
        <v>0</v>
      </c>
      <c r="BF1031" s="177">
        <f t="shared" si="85"/>
        <v>0</v>
      </c>
      <c r="BG1031" s="177">
        <f t="shared" si="86"/>
        <v>0</v>
      </c>
      <c r="BH1031" s="177">
        <f t="shared" si="87"/>
        <v>0</v>
      </c>
      <c r="BI1031" s="177">
        <f t="shared" si="88"/>
        <v>0</v>
      </c>
      <c r="BJ1031" s="18" t="s">
        <v>158</v>
      </c>
      <c r="BK1031" s="177">
        <f t="shared" si="89"/>
        <v>0</v>
      </c>
      <c r="BL1031" s="18" t="s">
        <v>566</v>
      </c>
      <c r="BM1031" s="176" t="s">
        <v>1655</v>
      </c>
    </row>
    <row r="1032" spans="1:65" s="2" customFormat="1" ht="21.75" customHeight="1">
      <c r="A1032" s="34"/>
      <c r="B1032" s="163"/>
      <c r="C1032" s="164" t="s">
        <v>1656</v>
      </c>
      <c r="D1032" s="164" t="s">
        <v>153</v>
      </c>
      <c r="E1032" s="165" t="s">
        <v>1657</v>
      </c>
      <c r="F1032" s="166" t="s">
        <v>1658</v>
      </c>
      <c r="G1032" s="167" t="s">
        <v>156</v>
      </c>
      <c r="H1032" s="168">
        <v>1</v>
      </c>
      <c r="I1032" s="169"/>
      <c r="J1032" s="170">
        <f t="shared" si="80"/>
        <v>0</v>
      </c>
      <c r="K1032" s="171"/>
      <c r="L1032" s="35"/>
      <c r="M1032" s="172" t="s">
        <v>1</v>
      </c>
      <c r="N1032" s="173" t="s">
        <v>44</v>
      </c>
      <c r="O1032" s="60"/>
      <c r="P1032" s="174">
        <f t="shared" si="81"/>
        <v>0</v>
      </c>
      <c r="Q1032" s="174">
        <v>0</v>
      </c>
      <c r="R1032" s="174">
        <f t="shared" si="82"/>
        <v>0</v>
      </c>
      <c r="S1032" s="174">
        <v>0</v>
      </c>
      <c r="T1032" s="175">
        <f t="shared" si="83"/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176" t="s">
        <v>566</v>
      </c>
      <c r="AT1032" s="176" t="s">
        <v>153</v>
      </c>
      <c r="AU1032" s="176" t="s">
        <v>158</v>
      </c>
      <c r="AY1032" s="18" t="s">
        <v>150</v>
      </c>
      <c r="BE1032" s="177">
        <f t="shared" si="84"/>
        <v>0</v>
      </c>
      <c r="BF1032" s="177">
        <f t="shared" si="85"/>
        <v>0</v>
      </c>
      <c r="BG1032" s="177">
        <f t="shared" si="86"/>
        <v>0</v>
      </c>
      <c r="BH1032" s="177">
        <f t="shared" si="87"/>
        <v>0</v>
      </c>
      <c r="BI1032" s="177">
        <f t="shared" si="88"/>
        <v>0</v>
      </c>
      <c r="BJ1032" s="18" t="s">
        <v>158</v>
      </c>
      <c r="BK1032" s="177">
        <f t="shared" si="89"/>
        <v>0</v>
      </c>
      <c r="BL1032" s="18" t="s">
        <v>566</v>
      </c>
      <c r="BM1032" s="176" t="s">
        <v>1659</v>
      </c>
    </row>
    <row r="1033" spans="1:65" s="13" customFormat="1">
      <c r="B1033" s="178"/>
      <c r="D1033" s="179" t="s">
        <v>160</v>
      </c>
      <c r="E1033" s="180" t="s">
        <v>1</v>
      </c>
      <c r="F1033" s="181" t="s">
        <v>1660</v>
      </c>
      <c r="H1033" s="182">
        <v>1</v>
      </c>
      <c r="I1033" s="183"/>
      <c r="L1033" s="178"/>
      <c r="M1033" s="184"/>
      <c r="N1033" s="185"/>
      <c r="O1033" s="185"/>
      <c r="P1033" s="185"/>
      <c r="Q1033" s="185"/>
      <c r="R1033" s="185"/>
      <c r="S1033" s="185"/>
      <c r="T1033" s="186"/>
      <c r="AT1033" s="180" t="s">
        <v>160</v>
      </c>
      <c r="AU1033" s="180" t="s">
        <v>158</v>
      </c>
      <c r="AV1033" s="13" t="s">
        <v>158</v>
      </c>
      <c r="AW1033" s="13" t="s">
        <v>35</v>
      </c>
      <c r="AX1033" s="13" t="s">
        <v>86</v>
      </c>
      <c r="AY1033" s="180" t="s">
        <v>150</v>
      </c>
    </row>
    <row r="1034" spans="1:65" s="2" customFormat="1" ht="21.75" customHeight="1">
      <c r="A1034" s="34"/>
      <c r="B1034" s="163"/>
      <c r="C1034" s="164" t="s">
        <v>1661</v>
      </c>
      <c r="D1034" s="164" t="s">
        <v>153</v>
      </c>
      <c r="E1034" s="165" t="s">
        <v>1662</v>
      </c>
      <c r="F1034" s="166" t="s">
        <v>1663</v>
      </c>
      <c r="G1034" s="167" t="s">
        <v>202</v>
      </c>
      <c r="H1034" s="168">
        <v>30</v>
      </c>
      <c r="I1034" s="169"/>
      <c r="J1034" s="170">
        <f>ROUND(I1034*H1034,2)</f>
        <v>0</v>
      </c>
      <c r="K1034" s="171"/>
      <c r="L1034" s="35"/>
      <c r="M1034" s="172" t="s">
        <v>1</v>
      </c>
      <c r="N1034" s="173" t="s">
        <v>44</v>
      </c>
      <c r="O1034" s="60"/>
      <c r="P1034" s="174">
        <f>O1034*H1034</f>
        <v>0</v>
      </c>
      <c r="Q1034" s="174">
        <v>0</v>
      </c>
      <c r="R1034" s="174">
        <f>Q1034*H1034</f>
        <v>0</v>
      </c>
      <c r="S1034" s="174">
        <v>0</v>
      </c>
      <c r="T1034" s="175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176" t="s">
        <v>566</v>
      </c>
      <c r="AT1034" s="176" t="s">
        <v>153</v>
      </c>
      <c r="AU1034" s="176" t="s">
        <v>158</v>
      </c>
      <c r="AY1034" s="18" t="s">
        <v>150</v>
      </c>
      <c r="BE1034" s="177">
        <f>IF(N1034="základní",J1034,0)</f>
        <v>0</v>
      </c>
      <c r="BF1034" s="177">
        <f>IF(N1034="snížená",J1034,0)</f>
        <v>0</v>
      </c>
      <c r="BG1034" s="177">
        <f>IF(N1034="zákl. přenesená",J1034,0)</f>
        <v>0</v>
      </c>
      <c r="BH1034" s="177">
        <f>IF(N1034="sníž. přenesená",J1034,0)</f>
        <v>0</v>
      </c>
      <c r="BI1034" s="177">
        <f>IF(N1034="nulová",J1034,0)</f>
        <v>0</v>
      </c>
      <c r="BJ1034" s="18" t="s">
        <v>158</v>
      </c>
      <c r="BK1034" s="177">
        <f>ROUND(I1034*H1034,2)</f>
        <v>0</v>
      </c>
      <c r="BL1034" s="18" t="s">
        <v>566</v>
      </c>
      <c r="BM1034" s="176" t="s">
        <v>1664</v>
      </c>
    </row>
    <row r="1035" spans="1:65" s="13" customFormat="1">
      <c r="B1035" s="178"/>
      <c r="D1035" s="179" t="s">
        <v>160</v>
      </c>
      <c r="E1035" s="180" t="s">
        <v>1</v>
      </c>
      <c r="F1035" s="181" t="s">
        <v>1665</v>
      </c>
      <c r="H1035" s="182">
        <v>30</v>
      </c>
      <c r="I1035" s="183"/>
      <c r="L1035" s="178"/>
      <c r="M1035" s="184"/>
      <c r="N1035" s="185"/>
      <c r="O1035" s="185"/>
      <c r="P1035" s="185"/>
      <c r="Q1035" s="185"/>
      <c r="R1035" s="185"/>
      <c r="S1035" s="185"/>
      <c r="T1035" s="186"/>
      <c r="AT1035" s="180" t="s">
        <v>160</v>
      </c>
      <c r="AU1035" s="180" t="s">
        <v>158</v>
      </c>
      <c r="AV1035" s="13" t="s">
        <v>158</v>
      </c>
      <c r="AW1035" s="13" t="s">
        <v>35</v>
      </c>
      <c r="AX1035" s="13" t="s">
        <v>86</v>
      </c>
      <c r="AY1035" s="180" t="s">
        <v>150</v>
      </c>
    </row>
    <row r="1036" spans="1:65" s="2" customFormat="1" ht="21.75" customHeight="1">
      <c r="A1036" s="34"/>
      <c r="B1036" s="163"/>
      <c r="C1036" s="164" t="s">
        <v>1666</v>
      </c>
      <c r="D1036" s="164" t="s">
        <v>153</v>
      </c>
      <c r="E1036" s="165" t="s">
        <v>1667</v>
      </c>
      <c r="F1036" s="166" t="s">
        <v>1668</v>
      </c>
      <c r="G1036" s="167" t="s">
        <v>202</v>
      </c>
      <c r="H1036" s="168">
        <v>210</v>
      </c>
      <c r="I1036" s="169"/>
      <c r="J1036" s="170">
        <f t="shared" ref="J1036:J1043" si="90">ROUND(I1036*H1036,2)</f>
        <v>0</v>
      </c>
      <c r="K1036" s="171"/>
      <c r="L1036" s="35"/>
      <c r="M1036" s="172" t="s">
        <v>1</v>
      </c>
      <c r="N1036" s="173" t="s">
        <v>44</v>
      </c>
      <c r="O1036" s="60"/>
      <c r="P1036" s="174">
        <f t="shared" ref="P1036:P1043" si="91">O1036*H1036</f>
        <v>0</v>
      </c>
      <c r="Q1036" s="174">
        <v>0</v>
      </c>
      <c r="R1036" s="174">
        <f t="shared" ref="R1036:R1043" si="92">Q1036*H1036</f>
        <v>0</v>
      </c>
      <c r="S1036" s="174">
        <v>0</v>
      </c>
      <c r="T1036" s="175">
        <f t="shared" ref="T1036:T1043" si="93">S1036*H1036</f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176" t="s">
        <v>566</v>
      </c>
      <c r="AT1036" s="176" t="s">
        <v>153</v>
      </c>
      <c r="AU1036" s="176" t="s">
        <v>158</v>
      </c>
      <c r="AY1036" s="18" t="s">
        <v>150</v>
      </c>
      <c r="BE1036" s="177">
        <f t="shared" ref="BE1036:BE1043" si="94">IF(N1036="základní",J1036,0)</f>
        <v>0</v>
      </c>
      <c r="BF1036" s="177">
        <f t="shared" ref="BF1036:BF1043" si="95">IF(N1036="snížená",J1036,0)</f>
        <v>0</v>
      </c>
      <c r="BG1036" s="177">
        <f t="shared" ref="BG1036:BG1043" si="96">IF(N1036="zákl. přenesená",J1036,0)</f>
        <v>0</v>
      </c>
      <c r="BH1036" s="177">
        <f t="shared" ref="BH1036:BH1043" si="97">IF(N1036="sníž. přenesená",J1036,0)</f>
        <v>0</v>
      </c>
      <c r="BI1036" s="177">
        <f t="shared" ref="BI1036:BI1043" si="98">IF(N1036="nulová",J1036,0)</f>
        <v>0</v>
      </c>
      <c r="BJ1036" s="18" t="s">
        <v>158</v>
      </c>
      <c r="BK1036" s="177">
        <f t="shared" ref="BK1036:BK1043" si="99">ROUND(I1036*H1036,2)</f>
        <v>0</v>
      </c>
      <c r="BL1036" s="18" t="s">
        <v>566</v>
      </c>
      <c r="BM1036" s="176" t="s">
        <v>1669</v>
      </c>
    </row>
    <row r="1037" spans="1:65" s="2" customFormat="1" ht="21.75" customHeight="1">
      <c r="A1037" s="34"/>
      <c r="B1037" s="163"/>
      <c r="C1037" s="164" t="s">
        <v>1670</v>
      </c>
      <c r="D1037" s="164" t="s">
        <v>153</v>
      </c>
      <c r="E1037" s="165" t="s">
        <v>1671</v>
      </c>
      <c r="F1037" s="166" t="s">
        <v>1672</v>
      </c>
      <c r="G1037" s="167" t="s">
        <v>202</v>
      </c>
      <c r="H1037" s="168">
        <v>20</v>
      </c>
      <c r="I1037" s="169"/>
      <c r="J1037" s="170">
        <f t="shared" si="90"/>
        <v>0</v>
      </c>
      <c r="K1037" s="171"/>
      <c r="L1037" s="35"/>
      <c r="M1037" s="172" t="s">
        <v>1</v>
      </c>
      <c r="N1037" s="173" t="s">
        <v>44</v>
      </c>
      <c r="O1037" s="60"/>
      <c r="P1037" s="174">
        <f t="shared" si="91"/>
        <v>0</v>
      </c>
      <c r="Q1037" s="174">
        <v>0</v>
      </c>
      <c r="R1037" s="174">
        <f t="shared" si="92"/>
        <v>0</v>
      </c>
      <c r="S1037" s="174">
        <v>0</v>
      </c>
      <c r="T1037" s="175">
        <f t="shared" si="93"/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176" t="s">
        <v>566</v>
      </c>
      <c r="AT1037" s="176" t="s">
        <v>153</v>
      </c>
      <c r="AU1037" s="176" t="s">
        <v>158</v>
      </c>
      <c r="AY1037" s="18" t="s">
        <v>150</v>
      </c>
      <c r="BE1037" s="177">
        <f t="shared" si="94"/>
        <v>0</v>
      </c>
      <c r="BF1037" s="177">
        <f t="shared" si="95"/>
        <v>0</v>
      </c>
      <c r="BG1037" s="177">
        <f t="shared" si="96"/>
        <v>0</v>
      </c>
      <c r="BH1037" s="177">
        <f t="shared" si="97"/>
        <v>0</v>
      </c>
      <c r="BI1037" s="177">
        <f t="shared" si="98"/>
        <v>0</v>
      </c>
      <c r="BJ1037" s="18" t="s">
        <v>158</v>
      </c>
      <c r="BK1037" s="177">
        <f t="shared" si="99"/>
        <v>0</v>
      </c>
      <c r="BL1037" s="18" t="s">
        <v>566</v>
      </c>
      <c r="BM1037" s="176" t="s">
        <v>1673</v>
      </c>
    </row>
    <row r="1038" spans="1:65" s="2" customFormat="1" ht="21.75" customHeight="1">
      <c r="A1038" s="34"/>
      <c r="B1038" s="163"/>
      <c r="C1038" s="164" t="s">
        <v>1674</v>
      </c>
      <c r="D1038" s="164" t="s">
        <v>153</v>
      </c>
      <c r="E1038" s="165" t="s">
        <v>1675</v>
      </c>
      <c r="F1038" s="166" t="s">
        <v>1676</v>
      </c>
      <c r="G1038" s="167" t="s">
        <v>156</v>
      </c>
      <c r="H1038" s="168">
        <v>2</v>
      </c>
      <c r="I1038" s="169"/>
      <c r="J1038" s="170">
        <f t="shared" si="90"/>
        <v>0</v>
      </c>
      <c r="K1038" s="171"/>
      <c r="L1038" s="35"/>
      <c r="M1038" s="172" t="s">
        <v>1</v>
      </c>
      <c r="N1038" s="173" t="s">
        <v>44</v>
      </c>
      <c r="O1038" s="60"/>
      <c r="P1038" s="174">
        <f t="shared" si="91"/>
        <v>0</v>
      </c>
      <c r="Q1038" s="174">
        <v>1.0000000000000001E-5</v>
      </c>
      <c r="R1038" s="174">
        <f t="shared" si="92"/>
        <v>2.0000000000000002E-5</v>
      </c>
      <c r="S1038" s="174">
        <v>4.0000000000000001E-3</v>
      </c>
      <c r="T1038" s="175">
        <f t="shared" si="93"/>
        <v>8.0000000000000002E-3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176" t="s">
        <v>566</v>
      </c>
      <c r="AT1038" s="176" t="s">
        <v>153</v>
      </c>
      <c r="AU1038" s="176" t="s">
        <v>158</v>
      </c>
      <c r="AY1038" s="18" t="s">
        <v>150</v>
      </c>
      <c r="BE1038" s="177">
        <f t="shared" si="94"/>
        <v>0</v>
      </c>
      <c r="BF1038" s="177">
        <f t="shared" si="95"/>
        <v>0</v>
      </c>
      <c r="BG1038" s="177">
        <f t="shared" si="96"/>
        <v>0</v>
      </c>
      <c r="BH1038" s="177">
        <f t="shared" si="97"/>
        <v>0</v>
      </c>
      <c r="BI1038" s="177">
        <f t="shared" si="98"/>
        <v>0</v>
      </c>
      <c r="BJ1038" s="18" t="s">
        <v>158</v>
      </c>
      <c r="BK1038" s="177">
        <f t="shared" si="99"/>
        <v>0</v>
      </c>
      <c r="BL1038" s="18" t="s">
        <v>566</v>
      </c>
      <c r="BM1038" s="176" t="s">
        <v>1677</v>
      </c>
    </row>
    <row r="1039" spans="1:65" s="2" customFormat="1" ht="21.75" customHeight="1">
      <c r="A1039" s="34"/>
      <c r="B1039" s="163"/>
      <c r="C1039" s="164" t="s">
        <v>1678</v>
      </c>
      <c r="D1039" s="164" t="s">
        <v>153</v>
      </c>
      <c r="E1039" s="165" t="s">
        <v>1679</v>
      </c>
      <c r="F1039" s="166" t="s">
        <v>1680</v>
      </c>
      <c r="G1039" s="167" t="s">
        <v>156</v>
      </c>
      <c r="H1039" s="168">
        <v>2</v>
      </c>
      <c r="I1039" s="169"/>
      <c r="J1039" s="170">
        <f t="shared" si="90"/>
        <v>0</v>
      </c>
      <c r="K1039" s="171"/>
      <c r="L1039" s="35"/>
      <c r="M1039" s="172" t="s">
        <v>1</v>
      </c>
      <c r="N1039" s="173" t="s">
        <v>44</v>
      </c>
      <c r="O1039" s="60"/>
      <c r="P1039" s="174">
        <f t="shared" si="91"/>
        <v>0</v>
      </c>
      <c r="Q1039" s="174">
        <v>1.0000000000000001E-5</v>
      </c>
      <c r="R1039" s="174">
        <f t="shared" si="92"/>
        <v>2.0000000000000002E-5</v>
      </c>
      <c r="S1039" s="174">
        <v>4.0000000000000001E-3</v>
      </c>
      <c r="T1039" s="175">
        <f t="shared" si="93"/>
        <v>8.0000000000000002E-3</v>
      </c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R1039" s="176" t="s">
        <v>566</v>
      </c>
      <c r="AT1039" s="176" t="s">
        <v>153</v>
      </c>
      <c r="AU1039" s="176" t="s">
        <v>158</v>
      </c>
      <c r="AY1039" s="18" t="s">
        <v>150</v>
      </c>
      <c r="BE1039" s="177">
        <f t="shared" si="94"/>
        <v>0</v>
      </c>
      <c r="BF1039" s="177">
        <f t="shared" si="95"/>
        <v>0</v>
      </c>
      <c r="BG1039" s="177">
        <f t="shared" si="96"/>
        <v>0</v>
      </c>
      <c r="BH1039" s="177">
        <f t="shared" si="97"/>
        <v>0</v>
      </c>
      <c r="BI1039" s="177">
        <f t="shared" si="98"/>
        <v>0</v>
      </c>
      <c r="BJ1039" s="18" t="s">
        <v>158</v>
      </c>
      <c r="BK1039" s="177">
        <f t="shared" si="99"/>
        <v>0</v>
      </c>
      <c r="BL1039" s="18" t="s">
        <v>566</v>
      </c>
      <c r="BM1039" s="176" t="s">
        <v>1681</v>
      </c>
    </row>
    <row r="1040" spans="1:65" s="2" customFormat="1" ht="21.75" customHeight="1">
      <c r="A1040" s="34"/>
      <c r="B1040" s="163"/>
      <c r="C1040" s="164" t="s">
        <v>1682</v>
      </c>
      <c r="D1040" s="164" t="s">
        <v>153</v>
      </c>
      <c r="E1040" s="165" t="s">
        <v>1683</v>
      </c>
      <c r="F1040" s="166" t="s">
        <v>1684</v>
      </c>
      <c r="G1040" s="167" t="s">
        <v>202</v>
      </c>
      <c r="H1040" s="168">
        <v>20</v>
      </c>
      <c r="I1040" s="169"/>
      <c r="J1040" s="170">
        <f t="shared" si="90"/>
        <v>0</v>
      </c>
      <c r="K1040" s="171"/>
      <c r="L1040" s="35"/>
      <c r="M1040" s="172" t="s">
        <v>1</v>
      </c>
      <c r="N1040" s="173" t="s">
        <v>44</v>
      </c>
      <c r="O1040" s="60"/>
      <c r="P1040" s="174">
        <f t="shared" si="91"/>
        <v>0</v>
      </c>
      <c r="Q1040" s="174">
        <v>4.2000000000000002E-4</v>
      </c>
      <c r="R1040" s="174">
        <f t="shared" si="92"/>
        <v>8.4000000000000012E-3</v>
      </c>
      <c r="S1040" s="174">
        <v>0</v>
      </c>
      <c r="T1040" s="175">
        <f t="shared" si="93"/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176" t="s">
        <v>566</v>
      </c>
      <c r="AT1040" s="176" t="s">
        <v>153</v>
      </c>
      <c r="AU1040" s="176" t="s">
        <v>158</v>
      </c>
      <c r="AY1040" s="18" t="s">
        <v>150</v>
      </c>
      <c r="BE1040" s="177">
        <f t="shared" si="94"/>
        <v>0</v>
      </c>
      <c r="BF1040" s="177">
        <f t="shared" si="95"/>
        <v>0</v>
      </c>
      <c r="BG1040" s="177">
        <f t="shared" si="96"/>
        <v>0</v>
      </c>
      <c r="BH1040" s="177">
        <f t="shared" si="97"/>
        <v>0</v>
      </c>
      <c r="BI1040" s="177">
        <f t="shared" si="98"/>
        <v>0</v>
      </c>
      <c r="BJ1040" s="18" t="s">
        <v>158</v>
      </c>
      <c r="BK1040" s="177">
        <f t="shared" si="99"/>
        <v>0</v>
      </c>
      <c r="BL1040" s="18" t="s">
        <v>566</v>
      </c>
      <c r="BM1040" s="176" t="s">
        <v>1685</v>
      </c>
    </row>
    <row r="1041" spans="1:65" s="2" customFormat="1" ht="21.75" customHeight="1">
      <c r="A1041" s="34"/>
      <c r="B1041" s="163"/>
      <c r="C1041" s="164" t="s">
        <v>1686</v>
      </c>
      <c r="D1041" s="164" t="s">
        <v>153</v>
      </c>
      <c r="E1041" s="165" t="s">
        <v>1687</v>
      </c>
      <c r="F1041" s="166" t="s">
        <v>1688</v>
      </c>
      <c r="G1041" s="167" t="s">
        <v>202</v>
      </c>
      <c r="H1041" s="168">
        <v>210</v>
      </c>
      <c r="I1041" s="169"/>
      <c r="J1041" s="170">
        <f t="shared" si="90"/>
        <v>0</v>
      </c>
      <c r="K1041" s="171"/>
      <c r="L1041" s="35"/>
      <c r="M1041" s="172" t="s">
        <v>1</v>
      </c>
      <c r="N1041" s="173" t="s">
        <v>44</v>
      </c>
      <c r="O1041" s="60"/>
      <c r="P1041" s="174">
        <f t="shared" si="91"/>
        <v>0</v>
      </c>
      <c r="Q1041" s="174">
        <v>4.2000000000000002E-4</v>
      </c>
      <c r="R1041" s="174">
        <f t="shared" si="92"/>
        <v>8.8200000000000001E-2</v>
      </c>
      <c r="S1041" s="174">
        <v>0</v>
      </c>
      <c r="T1041" s="175">
        <f t="shared" si="93"/>
        <v>0</v>
      </c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R1041" s="176" t="s">
        <v>566</v>
      </c>
      <c r="AT1041" s="176" t="s">
        <v>153</v>
      </c>
      <c r="AU1041" s="176" t="s">
        <v>158</v>
      </c>
      <c r="AY1041" s="18" t="s">
        <v>150</v>
      </c>
      <c r="BE1041" s="177">
        <f t="shared" si="94"/>
        <v>0</v>
      </c>
      <c r="BF1041" s="177">
        <f t="shared" si="95"/>
        <v>0</v>
      </c>
      <c r="BG1041" s="177">
        <f t="shared" si="96"/>
        <v>0</v>
      </c>
      <c r="BH1041" s="177">
        <f t="shared" si="97"/>
        <v>0</v>
      </c>
      <c r="BI1041" s="177">
        <f t="shared" si="98"/>
        <v>0</v>
      </c>
      <c r="BJ1041" s="18" t="s">
        <v>158</v>
      </c>
      <c r="BK1041" s="177">
        <f t="shared" si="99"/>
        <v>0</v>
      </c>
      <c r="BL1041" s="18" t="s">
        <v>566</v>
      </c>
      <c r="BM1041" s="176" t="s">
        <v>1689</v>
      </c>
    </row>
    <row r="1042" spans="1:65" s="2" customFormat="1" ht="21.75" customHeight="1">
      <c r="A1042" s="34"/>
      <c r="B1042" s="163"/>
      <c r="C1042" s="164" t="s">
        <v>1690</v>
      </c>
      <c r="D1042" s="164" t="s">
        <v>153</v>
      </c>
      <c r="E1042" s="165" t="s">
        <v>1691</v>
      </c>
      <c r="F1042" s="166" t="s">
        <v>1692</v>
      </c>
      <c r="G1042" s="167" t="s">
        <v>202</v>
      </c>
      <c r="H1042" s="168">
        <v>30</v>
      </c>
      <c r="I1042" s="169"/>
      <c r="J1042" s="170">
        <f t="shared" si="90"/>
        <v>0</v>
      </c>
      <c r="K1042" s="171"/>
      <c r="L1042" s="35"/>
      <c r="M1042" s="172" t="s">
        <v>1</v>
      </c>
      <c r="N1042" s="173" t="s">
        <v>44</v>
      </c>
      <c r="O1042" s="60"/>
      <c r="P1042" s="174">
        <f t="shared" si="91"/>
        <v>0</v>
      </c>
      <c r="Q1042" s="174">
        <v>8.3000000000000001E-4</v>
      </c>
      <c r="R1042" s="174">
        <f t="shared" si="92"/>
        <v>2.4899999999999999E-2</v>
      </c>
      <c r="S1042" s="174">
        <v>0</v>
      </c>
      <c r="T1042" s="175">
        <f t="shared" si="93"/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176" t="s">
        <v>566</v>
      </c>
      <c r="AT1042" s="176" t="s">
        <v>153</v>
      </c>
      <c r="AU1042" s="176" t="s">
        <v>158</v>
      </c>
      <c r="AY1042" s="18" t="s">
        <v>150</v>
      </c>
      <c r="BE1042" s="177">
        <f t="shared" si="94"/>
        <v>0</v>
      </c>
      <c r="BF1042" s="177">
        <f t="shared" si="95"/>
        <v>0</v>
      </c>
      <c r="BG1042" s="177">
        <f t="shared" si="96"/>
        <v>0</v>
      </c>
      <c r="BH1042" s="177">
        <f t="shared" si="97"/>
        <v>0</v>
      </c>
      <c r="BI1042" s="177">
        <f t="shared" si="98"/>
        <v>0</v>
      </c>
      <c r="BJ1042" s="18" t="s">
        <v>158</v>
      </c>
      <c r="BK1042" s="177">
        <f t="shared" si="99"/>
        <v>0</v>
      </c>
      <c r="BL1042" s="18" t="s">
        <v>566</v>
      </c>
      <c r="BM1042" s="176" t="s">
        <v>1693</v>
      </c>
    </row>
    <row r="1043" spans="1:65" s="2" customFormat="1" ht="21.75" customHeight="1">
      <c r="A1043" s="34"/>
      <c r="B1043" s="163"/>
      <c r="C1043" s="164" t="s">
        <v>1694</v>
      </c>
      <c r="D1043" s="164" t="s">
        <v>153</v>
      </c>
      <c r="E1043" s="165" t="s">
        <v>1695</v>
      </c>
      <c r="F1043" s="166" t="s">
        <v>1696</v>
      </c>
      <c r="G1043" s="167" t="s">
        <v>156</v>
      </c>
      <c r="H1043" s="168">
        <v>2</v>
      </c>
      <c r="I1043" s="169"/>
      <c r="J1043" s="170">
        <f t="shared" si="90"/>
        <v>0</v>
      </c>
      <c r="K1043" s="171"/>
      <c r="L1043" s="35"/>
      <c r="M1043" s="222" t="s">
        <v>1</v>
      </c>
      <c r="N1043" s="223" t="s">
        <v>44</v>
      </c>
      <c r="O1043" s="224"/>
      <c r="P1043" s="225">
        <f t="shared" si="91"/>
        <v>0</v>
      </c>
      <c r="Q1043" s="225">
        <v>4.2040000000000001E-2</v>
      </c>
      <c r="R1043" s="225">
        <f t="shared" si="92"/>
        <v>8.4080000000000002E-2</v>
      </c>
      <c r="S1043" s="225">
        <v>0</v>
      </c>
      <c r="T1043" s="226">
        <f t="shared" si="93"/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176" t="s">
        <v>566</v>
      </c>
      <c r="AT1043" s="176" t="s">
        <v>153</v>
      </c>
      <c r="AU1043" s="176" t="s">
        <v>158</v>
      </c>
      <c r="AY1043" s="18" t="s">
        <v>150</v>
      </c>
      <c r="BE1043" s="177">
        <f t="shared" si="94"/>
        <v>0</v>
      </c>
      <c r="BF1043" s="177">
        <f t="shared" si="95"/>
        <v>0</v>
      </c>
      <c r="BG1043" s="177">
        <f t="shared" si="96"/>
        <v>0</v>
      </c>
      <c r="BH1043" s="177">
        <f t="shared" si="97"/>
        <v>0</v>
      </c>
      <c r="BI1043" s="177">
        <f t="shared" si="98"/>
        <v>0</v>
      </c>
      <c r="BJ1043" s="18" t="s">
        <v>158</v>
      </c>
      <c r="BK1043" s="177">
        <f t="shared" si="99"/>
        <v>0</v>
      </c>
      <c r="BL1043" s="18" t="s">
        <v>566</v>
      </c>
      <c r="BM1043" s="176" t="s">
        <v>1697</v>
      </c>
    </row>
    <row r="1044" spans="1:65" s="2" customFormat="1" ht="6.95" customHeight="1">
      <c r="A1044" s="34"/>
      <c r="B1044" s="49"/>
      <c r="C1044" s="50"/>
      <c r="D1044" s="50"/>
      <c r="E1044" s="50"/>
      <c r="F1044" s="50"/>
      <c r="G1044" s="50"/>
      <c r="H1044" s="50"/>
      <c r="I1044" s="122"/>
      <c r="J1044" s="50"/>
      <c r="K1044" s="50"/>
      <c r="L1044" s="35"/>
      <c r="M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</row>
  </sheetData>
  <autoFilter ref="C148:K1043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9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6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94</v>
      </c>
      <c r="I4" s="95"/>
      <c r="L4" s="21"/>
      <c r="M4" s="97" t="s">
        <v>10</v>
      </c>
      <c r="AT4" s="18" t="s">
        <v>3</v>
      </c>
    </row>
    <row r="5" spans="1:46" s="1" customFormat="1" ht="6.95" customHeight="1">
      <c r="B5" s="21"/>
      <c r="I5" s="95"/>
      <c r="L5" s="21"/>
    </row>
    <row r="6" spans="1:46" s="1" customFormat="1" ht="12" customHeight="1">
      <c r="B6" s="21"/>
      <c r="D6" s="28" t="s">
        <v>16</v>
      </c>
      <c r="I6" s="95"/>
      <c r="L6" s="21"/>
    </row>
    <row r="7" spans="1:46" s="1" customFormat="1" ht="23.25" customHeight="1">
      <c r="B7" s="21"/>
      <c r="E7" s="272" t="str">
        <f>'Rekapitulace stavby'!K6</f>
        <v>Vítězná 530/11, Praha 5, sloučení, udžovací práce a stavební úpravy bytu č.09 a 10 ve 3.NP</v>
      </c>
      <c r="F7" s="273"/>
      <c r="G7" s="273"/>
      <c r="H7" s="273"/>
      <c r="I7" s="95"/>
      <c r="L7" s="21"/>
    </row>
    <row r="8" spans="1:46" s="2" customFormat="1" ht="12" customHeight="1">
      <c r="A8" s="34"/>
      <c r="B8" s="35"/>
      <c r="C8" s="34"/>
      <c r="D8" s="28" t="s">
        <v>95</v>
      </c>
      <c r="E8" s="34"/>
      <c r="F8" s="34"/>
      <c r="G8" s="34"/>
      <c r="H8" s="34"/>
      <c r="I8" s="98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44" t="s">
        <v>1698</v>
      </c>
      <c r="F9" s="271"/>
      <c r="G9" s="271"/>
      <c r="H9" s="271"/>
      <c r="I9" s="98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98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18</v>
      </c>
      <c r="E11" s="34"/>
      <c r="F11" s="26" t="s">
        <v>19</v>
      </c>
      <c r="G11" s="34"/>
      <c r="H11" s="34"/>
      <c r="I11" s="99" t="s">
        <v>20</v>
      </c>
      <c r="J11" s="26" t="s">
        <v>1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21</v>
      </c>
      <c r="E12" s="34"/>
      <c r="F12" s="26" t="s">
        <v>22</v>
      </c>
      <c r="G12" s="34"/>
      <c r="H12" s="34"/>
      <c r="I12" s="99" t="s">
        <v>23</v>
      </c>
      <c r="J12" s="57" t="str">
        <f>'Rekapitulace stavby'!AN8</f>
        <v>23. 4. 2020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98"/>
      <c r="J13" s="34"/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27</v>
      </c>
      <c r="E14" s="34"/>
      <c r="F14" s="34"/>
      <c r="G14" s="34"/>
      <c r="H14" s="34"/>
      <c r="I14" s="99" t="s">
        <v>28</v>
      </c>
      <c r="J14" s="26" t="str">
        <f>IF('Rekapitulace stavby'!AN10="","",'Rekapitulace stavby'!AN10)</f>
        <v/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tr">
        <f>IF('Rekapitulace stavby'!E11="","",'Rekapitulace stavby'!E11)</f>
        <v xml:space="preserve"> </v>
      </c>
      <c r="F15" s="34"/>
      <c r="G15" s="34"/>
      <c r="H15" s="34"/>
      <c r="I15" s="99" t="s">
        <v>30</v>
      </c>
      <c r="J15" s="26" t="str">
        <f>IF('Rekapitulace stavby'!AN11="","",'Rekapitulace stavby'!AN11)</f>
        <v/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98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31</v>
      </c>
      <c r="E17" s="34"/>
      <c r="F17" s="34"/>
      <c r="G17" s="34"/>
      <c r="H17" s="34"/>
      <c r="I17" s="99" t="s">
        <v>28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4" t="str">
        <f>'Rekapitulace stavby'!E14</f>
        <v>Vyplň údaj</v>
      </c>
      <c r="F18" s="263"/>
      <c r="G18" s="263"/>
      <c r="H18" s="263"/>
      <c r="I18" s="99" t="s">
        <v>30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98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33</v>
      </c>
      <c r="E20" s="34"/>
      <c r="F20" s="34"/>
      <c r="G20" s="34"/>
      <c r="H20" s="34"/>
      <c r="I20" s="99" t="s">
        <v>28</v>
      </c>
      <c r="J20" s="26" t="s">
        <v>1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34</v>
      </c>
      <c r="F21" s="34"/>
      <c r="G21" s="34"/>
      <c r="H21" s="34"/>
      <c r="I21" s="99" t="s">
        <v>30</v>
      </c>
      <c r="J21" s="26" t="s">
        <v>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98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36</v>
      </c>
      <c r="E23" s="34"/>
      <c r="F23" s="34"/>
      <c r="G23" s="34"/>
      <c r="H23" s="34"/>
      <c r="I23" s="99" t="s">
        <v>28</v>
      </c>
      <c r="J23" s="26" t="str">
        <f>IF('Rekapitulace stavby'!AN19="","",'Rekapitulace stavby'!AN19)</f>
        <v/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tr">
        <f>IF('Rekapitulace stavby'!E20="","",'Rekapitulace stavby'!E20)</f>
        <v xml:space="preserve"> </v>
      </c>
      <c r="F24" s="34"/>
      <c r="G24" s="34"/>
      <c r="H24" s="34"/>
      <c r="I24" s="99" t="s">
        <v>30</v>
      </c>
      <c r="J24" s="26" t="str">
        <f>IF('Rekapitulace stavby'!AN20="","",'Rekapitulace stavby'!AN20)</f>
        <v/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98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37</v>
      </c>
      <c r="E26" s="34"/>
      <c r="F26" s="34"/>
      <c r="G26" s="34"/>
      <c r="H26" s="34"/>
      <c r="I26" s="98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0"/>
      <c r="B27" s="101"/>
      <c r="C27" s="100"/>
      <c r="D27" s="100"/>
      <c r="E27" s="267" t="s">
        <v>1</v>
      </c>
      <c r="F27" s="267"/>
      <c r="G27" s="267"/>
      <c r="H27" s="267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98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104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5" t="s">
        <v>38</v>
      </c>
      <c r="E30" s="34"/>
      <c r="F30" s="34"/>
      <c r="G30" s="34"/>
      <c r="H30" s="34"/>
      <c r="I30" s="98"/>
      <c r="J30" s="73">
        <f>ROUND(J132,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104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106" t="s">
        <v>39</v>
      </c>
      <c r="J32" s="38" t="s">
        <v>41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7" t="s">
        <v>42</v>
      </c>
      <c r="E33" s="28" t="s">
        <v>43</v>
      </c>
      <c r="F33" s="108">
        <f>ROUND((SUM(BE132:BE292)),  2)</f>
        <v>0</v>
      </c>
      <c r="G33" s="34"/>
      <c r="H33" s="34"/>
      <c r="I33" s="109">
        <v>0.21</v>
      </c>
      <c r="J33" s="108">
        <f>ROUND(((SUM(BE132:BE292))*I33),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44</v>
      </c>
      <c r="F34" s="108">
        <f>ROUND((SUM(BF132:BF292)),  2)</f>
        <v>0</v>
      </c>
      <c r="G34" s="34"/>
      <c r="H34" s="34"/>
      <c r="I34" s="109">
        <v>0.15</v>
      </c>
      <c r="J34" s="108">
        <f>ROUND(((SUM(BF132:BF292))*I34),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45</v>
      </c>
      <c r="F35" s="108">
        <f>ROUND((SUM(BG132:BG292)),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46</v>
      </c>
      <c r="F36" s="108">
        <f>ROUND((SUM(BH132:BH292)),  2)</f>
        <v>0</v>
      </c>
      <c r="G36" s="34"/>
      <c r="H36" s="34"/>
      <c r="I36" s="109">
        <v>0.15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47</v>
      </c>
      <c r="F37" s="108">
        <f>ROUND((SUM(BI132:BI292)),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98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10"/>
      <c r="D39" s="111" t="s">
        <v>48</v>
      </c>
      <c r="E39" s="62"/>
      <c r="F39" s="62"/>
      <c r="G39" s="112" t="s">
        <v>49</v>
      </c>
      <c r="H39" s="113" t="s">
        <v>50</v>
      </c>
      <c r="I39" s="114"/>
      <c r="J39" s="115">
        <f>SUM(J30:J37)</f>
        <v>0</v>
      </c>
      <c r="K39" s="116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98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1"/>
      <c r="I41" s="95"/>
      <c r="L41" s="21"/>
    </row>
    <row r="42" spans="1:31" s="1" customFormat="1" ht="14.45" customHeight="1">
      <c r="B42" s="21"/>
      <c r="I42" s="95"/>
      <c r="L42" s="21"/>
    </row>
    <row r="43" spans="1:31" s="1" customFormat="1" ht="14.45" customHeight="1">
      <c r="B43" s="21"/>
      <c r="I43" s="95"/>
      <c r="L43" s="21"/>
    </row>
    <row r="44" spans="1:31" s="1" customFormat="1" ht="14.45" customHeight="1">
      <c r="B44" s="21"/>
      <c r="I44" s="95"/>
      <c r="L44" s="21"/>
    </row>
    <row r="45" spans="1:31" s="1" customFormat="1" ht="14.45" customHeight="1">
      <c r="B45" s="21"/>
      <c r="I45" s="95"/>
      <c r="L45" s="21"/>
    </row>
    <row r="46" spans="1:31" s="1" customFormat="1" ht="14.45" customHeight="1">
      <c r="B46" s="21"/>
      <c r="I46" s="95"/>
      <c r="L46" s="21"/>
    </row>
    <row r="47" spans="1:31" s="1" customFormat="1" ht="14.45" customHeight="1">
      <c r="B47" s="21"/>
      <c r="I47" s="95"/>
      <c r="L47" s="21"/>
    </row>
    <row r="48" spans="1:31" s="1" customFormat="1" ht="14.45" customHeight="1">
      <c r="B48" s="21"/>
      <c r="I48" s="95"/>
      <c r="L48" s="21"/>
    </row>
    <row r="49" spans="1:31" s="1" customFormat="1" ht="14.45" customHeight="1">
      <c r="B49" s="21"/>
      <c r="I49" s="95"/>
      <c r="L49" s="21"/>
    </row>
    <row r="50" spans="1:31" s="2" customFormat="1" ht="14.45" customHeight="1">
      <c r="B50" s="44"/>
      <c r="D50" s="45" t="s">
        <v>51</v>
      </c>
      <c r="E50" s="46"/>
      <c r="F50" s="46"/>
      <c r="G50" s="45" t="s">
        <v>52</v>
      </c>
      <c r="H50" s="46"/>
      <c r="I50" s="117"/>
      <c r="J50" s="46"/>
      <c r="K50" s="46"/>
      <c r="L50" s="44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4"/>
      <c r="B61" s="35"/>
      <c r="C61" s="34"/>
      <c r="D61" s="47" t="s">
        <v>53</v>
      </c>
      <c r="E61" s="37"/>
      <c r="F61" s="118" t="s">
        <v>54</v>
      </c>
      <c r="G61" s="47" t="s">
        <v>53</v>
      </c>
      <c r="H61" s="37"/>
      <c r="I61" s="119"/>
      <c r="J61" s="120" t="s">
        <v>54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4"/>
      <c r="B65" s="35"/>
      <c r="C65" s="34"/>
      <c r="D65" s="45" t="s">
        <v>55</v>
      </c>
      <c r="E65" s="48"/>
      <c r="F65" s="48"/>
      <c r="G65" s="45" t="s">
        <v>56</v>
      </c>
      <c r="H65" s="48"/>
      <c r="I65" s="121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4"/>
      <c r="B76" s="35"/>
      <c r="C76" s="34"/>
      <c r="D76" s="47" t="s">
        <v>53</v>
      </c>
      <c r="E76" s="37"/>
      <c r="F76" s="118" t="s">
        <v>54</v>
      </c>
      <c r="G76" s="47" t="s">
        <v>53</v>
      </c>
      <c r="H76" s="37"/>
      <c r="I76" s="119"/>
      <c r="J76" s="120" t="s">
        <v>54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122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123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2" t="s">
        <v>97</v>
      </c>
      <c r="D82" s="34"/>
      <c r="E82" s="34"/>
      <c r="F82" s="34"/>
      <c r="G82" s="34"/>
      <c r="H82" s="34"/>
      <c r="I82" s="98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98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98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4"/>
      <c r="D85" s="34"/>
      <c r="E85" s="272" t="str">
        <f>E7</f>
        <v>Vítězná 530/11, Praha 5, sloučení, udžovací práce a stavební úpravy bytu č.09 a 10 ve 3.NP</v>
      </c>
      <c r="F85" s="273"/>
      <c r="G85" s="273"/>
      <c r="H85" s="273"/>
      <c r="I85" s="98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8" t="s">
        <v>95</v>
      </c>
      <c r="D86" s="34"/>
      <c r="E86" s="34"/>
      <c r="F86" s="34"/>
      <c r="G86" s="34"/>
      <c r="H86" s="34"/>
      <c r="I86" s="98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4"/>
      <c r="D87" s="34"/>
      <c r="E87" s="244" t="str">
        <f>E9</f>
        <v>Investice - Stavební úpravy bytů č.09 a 10 ve  3 NP</v>
      </c>
      <c r="F87" s="271"/>
      <c r="G87" s="271"/>
      <c r="H87" s="271"/>
      <c r="I87" s="98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98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8" t="s">
        <v>21</v>
      </c>
      <c r="D89" s="34"/>
      <c r="E89" s="34"/>
      <c r="F89" s="26" t="str">
        <f>F12</f>
        <v>Vítězná 530/11, Praha 5</v>
      </c>
      <c r="G89" s="34"/>
      <c r="H89" s="34"/>
      <c r="I89" s="99" t="s">
        <v>23</v>
      </c>
      <c r="J89" s="57" t="str">
        <f>IF(J12="","",J12)</f>
        <v>23. 4. 2020</v>
      </c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98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8" t="s">
        <v>27</v>
      </c>
      <c r="D91" s="34"/>
      <c r="E91" s="34"/>
      <c r="F91" s="26" t="str">
        <f>E15</f>
        <v xml:space="preserve"> </v>
      </c>
      <c r="G91" s="34"/>
      <c r="H91" s="34"/>
      <c r="I91" s="99" t="s">
        <v>33</v>
      </c>
      <c r="J91" s="32" t="str">
        <f>E21</f>
        <v>PATA&amp;FRYDECKÝ architekti s.r.o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8" t="s">
        <v>31</v>
      </c>
      <c r="D92" s="34"/>
      <c r="E92" s="34"/>
      <c r="F92" s="26" t="str">
        <f>IF(E18="","",E18)</f>
        <v>Vyplň údaj</v>
      </c>
      <c r="G92" s="34"/>
      <c r="H92" s="34"/>
      <c r="I92" s="99" t="s">
        <v>36</v>
      </c>
      <c r="J92" s="32" t="str">
        <f>E24</f>
        <v xml:space="preserve"> </v>
      </c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98"/>
      <c r="J93" s="34"/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24" t="s">
        <v>98</v>
      </c>
      <c r="D94" s="110"/>
      <c r="E94" s="110"/>
      <c r="F94" s="110"/>
      <c r="G94" s="110"/>
      <c r="H94" s="110"/>
      <c r="I94" s="125"/>
      <c r="J94" s="126" t="s">
        <v>99</v>
      </c>
      <c r="K94" s="110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98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27" t="s">
        <v>100</v>
      </c>
      <c r="D96" s="34"/>
      <c r="E96" s="34"/>
      <c r="F96" s="34"/>
      <c r="G96" s="34"/>
      <c r="H96" s="34"/>
      <c r="I96" s="98"/>
      <c r="J96" s="73">
        <f>J132</f>
        <v>0</v>
      </c>
      <c r="K96" s="34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8" t="s">
        <v>101</v>
      </c>
    </row>
    <row r="97" spans="2:12" s="9" customFormat="1" ht="24.95" customHeight="1">
      <c r="B97" s="128"/>
      <c r="D97" s="129" t="s">
        <v>102</v>
      </c>
      <c r="E97" s="130"/>
      <c r="F97" s="130"/>
      <c r="G97" s="130"/>
      <c r="H97" s="130"/>
      <c r="I97" s="131"/>
      <c r="J97" s="132">
        <f>J133</f>
        <v>0</v>
      </c>
      <c r="L97" s="128"/>
    </row>
    <row r="98" spans="2:12" s="10" customFormat="1" ht="19.899999999999999" customHeight="1">
      <c r="B98" s="133"/>
      <c r="D98" s="134" t="s">
        <v>103</v>
      </c>
      <c r="E98" s="135"/>
      <c r="F98" s="135"/>
      <c r="G98" s="135"/>
      <c r="H98" s="135"/>
      <c r="I98" s="136"/>
      <c r="J98" s="137">
        <f>J134</f>
        <v>0</v>
      </c>
      <c r="L98" s="133"/>
    </row>
    <row r="99" spans="2:12" s="10" customFormat="1" ht="19.899999999999999" customHeight="1">
      <c r="B99" s="133"/>
      <c r="D99" s="134" t="s">
        <v>105</v>
      </c>
      <c r="E99" s="135"/>
      <c r="F99" s="135"/>
      <c r="G99" s="135"/>
      <c r="H99" s="135"/>
      <c r="I99" s="136"/>
      <c r="J99" s="137">
        <f>J137</f>
        <v>0</v>
      </c>
      <c r="L99" s="133"/>
    </row>
    <row r="100" spans="2:12" s="10" customFormat="1" ht="19.899999999999999" customHeight="1">
      <c r="B100" s="133"/>
      <c r="D100" s="134" t="s">
        <v>107</v>
      </c>
      <c r="E100" s="135"/>
      <c r="F100" s="135"/>
      <c r="G100" s="135"/>
      <c r="H100" s="135"/>
      <c r="I100" s="136"/>
      <c r="J100" s="137">
        <f>J139</f>
        <v>0</v>
      </c>
      <c r="L100" s="133"/>
    </row>
    <row r="101" spans="2:12" s="9" customFormat="1" ht="24.95" customHeight="1">
      <c r="B101" s="128"/>
      <c r="D101" s="129" t="s">
        <v>108</v>
      </c>
      <c r="E101" s="130"/>
      <c r="F101" s="130"/>
      <c r="G101" s="130"/>
      <c r="H101" s="130"/>
      <c r="I101" s="131"/>
      <c r="J101" s="132">
        <f>J141</f>
        <v>0</v>
      </c>
      <c r="L101" s="128"/>
    </row>
    <row r="102" spans="2:12" s="10" customFormat="1" ht="19.899999999999999" customHeight="1">
      <c r="B102" s="133"/>
      <c r="D102" s="134" t="s">
        <v>111</v>
      </c>
      <c r="E102" s="135"/>
      <c r="F102" s="135"/>
      <c r="G102" s="135"/>
      <c r="H102" s="135"/>
      <c r="I102" s="136"/>
      <c r="J102" s="137">
        <f>J142</f>
        <v>0</v>
      </c>
      <c r="L102" s="133"/>
    </row>
    <row r="103" spans="2:12" s="10" customFormat="1" ht="19.899999999999999" customHeight="1">
      <c r="B103" s="133"/>
      <c r="D103" s="134" t="s">
        <v>114</v>
      </c>
      <c r="E103" s="135"/>
      <c r="F103" s="135"/>
      <c r="G103" s="135"/>
      <c r="H103" s="135"/>
      <c r="I103" s="136"/>
      <c r="J103" s="137">
        <f>J148</f>
        <v>0</v>
      </c>
      <c r="L103" s="133"/>
    </row>
    <row r="104" spans="2:12" s="10" customFormat="1" ht="19.899999999999999" customHeight="1">
      <c r="B104" s="133"/>
      <c r="D104" s="134" t="s">
        <v>115</v>
      </c>
      <c r="E104" s="135"/>
      <c r="F104" s="135"/>
      <c r="G104" s="135"/>
      <c r="H104" s="135"/>
      <c r="I104" s="136"/>
      <c r="J104" s="137">
        <f>J176</f>
        <v>0</v>
      </c>
      <c r="L104" s="133"/>
    </row>
    <row r="105" spans="2:12" s="10" customFormat="1" ht="19.899999999999999" customHeight="1">
      <c r="B105" s="133"/>
      <c r="D105" s="134" t="s">
        <v>1699</v>
      </c>
      <c r="E105" s="135"/>
      <c r="F105" s="135"/>
      <c r="G105" s="135"/>
      <c r="H105" s="135"/>
      <c r="I105" s="136"/>
      <c r="J105" s="137">
        <f>J182</f>
        <v>0</v>
      </c>
      <c r="L105" s="133"/>
    </row>
    <row r="106" spans="2:12" s="10" customFormat="1" ht="19.899999999999999" customHeight="1">
      <c r="B106" s="133"/>
      <c r="D106" s="134" t="s">
        <v>1700</v>
      </c>
      <c r="E106" s="135"/>
      <c r="F106" s="135"/>
      <c r="G106" s="135"/>
      <c r="H106" s="135"/>
      <c r="I106" s="136"/>
      <c r="J106" s="137">
        <f>J187</f>
        <v>0</v>
      </c>
      <c r="L106" s="133"/>
    </row>
    <row r="107" spans="2:12" s="10" customFormat="1" ht="19.899999999999999" customHeight="1">
      <c r="B107" s="133"/>
      <c r="D107" s="134" t="s">
        <v>1701</v>
      </c>
      <c r="E107" s="135"/>
      <c r="F107" s="135"/>
      <c r="G107" s="135"/>
      <c r="H107" s="135"/>
      <c r="I107" s="136"/>
      <c r="J107" s="137">
        <f>J194</f>
        <v>0</v>
      </c>
      <c r="L107" s="133"/>
    </row>
    <row r="108" spans="2:12" s="10" customFormat="1" ht="19.899999999999999" customHeight="1">
      <c r="B108" s="133"/>
      <c r="D108" s="134" t="s">
        <v>1702</v>
      </c>
      <c r="E108" s="135"/>
      <c r="F108" s="135"/>
      <c r="G108" s="135"/>
      <c r="H108" s="135"/>
      <c r="I108" s="136"/>
      <c r="J108" s="137">
        <f>J204</f>
        <v>0</v>
      </c>
      <c r="L108" s="133"/>
    </row>
    <row r="109" spans="2:12" s="10" customFormat="1" ht="19.899999999999999" customHeight="1">
      <c r="B109" s="133"/>
      <c r="D109" s="134" t="s">
        <v>1703</v>
      </c>
      <c r="E109" s="135"/>
      <c r="F109" s="135"/>
      <c r="G109" s="135"/>
      <c r="H109" s="135"/>
      <c r="I109" s="136"/>
      <c r="J109" s="137">
        <f>J216</f>
        <v>0</v>
      </c>
      <c r="L109" s="133"/>
    </row>
    <row r="110" spans="2:12" s="10" customFormat="1" ht="19.899999999999999" customHeight="1">
      <c r="B110" s="133"/>
      <c r="D110" s="134" t="s">
        <v>123</v>
      </c>
      <c r="E110" s="135"/>
      <c r="F110" s="135"/>
      <c r="G110" s="135"/>
      <c r="H110" s="135"/>
      <c r="I110" s="136"/>
      <c r="J110" s="137">
        <f>J229</f>
        <v>0</v>
      </c>
      <c r="L110" s="133"/>
    </row>
    <row r="111" spans="2:12" s="10" customFormat="1" ht="19.899999999999999" customHeight="1">
      <c r="B111" s="133"/>
      <c r="D111" s="134" t="s">
        <v>124</v>
      </c>
      <c r="E111" s="135"/>
      <c r="F111" s="135"/>
      <c r="G111" s="135"/>
      <c r="H111" s="135"/>
      <c r="I111" s="136"/>
      <c r="J111" s="137">
        <f>J232</f>
        <v>0</v>
      </c>
      <c r="L111" s="133"/>
    </row>
    <row r="112" spans="2:12" s="10" customFormat="1" ht="19.899999999999999" customHeight="1">
      <c r="B112" s="133"/>
      <c r="D112" s="134" t="s">
        <v>125</v>
      </c>
      <c r="E112" s="135"/>
      <c r="F112" s="135"/>
      <c r="G112" s="135"/>
      <c r="H112" s="135"/>
      <c r="I112" s="136"/>
      <c r="J112" s="137">
        <f>J275</f>
        <v>0</v>
      </c>
      <c r="L112" s="133"/>
    </row>
    <row r="113" spans="1:31" s="2" customFormat="1" ht="21.75" customHeight="1">
      <c r="A113" s="34"/>
      <c r="B113" s="35"/>
      <c r="C113" s="34"/>
      <c r="D113" s="34"/>
      <c r="E113" s="34"/>
      <c r="F113" s="34"/>
      <c r="G113" s="34"/>
      <c r="H113" s="34"/>
      <c r="I113" s="98"/>
      <c r="J113" s="34"/>
      <c r="K113" s="34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49"/>
      <c r="C114" s="50"/>
      <c r="D114" s="50"/>
      <c r="E114" s="50"/>
      <c r="F114" s="50"/>
      <c r="G114" s="50"/>
      <c r="H114" s="50"/>
      <c r="I114" s="122"/>
      <c r="J114" s="50"/>
      <c r="K114" s="50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1"/>
      <c r="C118" s="52"/>
      <c r="D118" s="52"/>
      <c r="E118" s="52"/>
      <c r="F118" s="52"/>
      <c r="G118" s="52"/>
      <c r="H118" s="52"/>
      <c r="I118" s="123"/>
      <c r="J118" s="52"/>
      <c r="K118" s="52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2" t="s">
        <v>135</v>
      </c>
      <c r="D119" s="34"/>
      <c r="E119" s="34"/>
      <c r="F119" s="34"/>
      <c r="G119" s="34"/>
      <c r="H119" s="34"/>
      <c r="I119" s="98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4"/>
      <c r="D120" s="34"/>
      <c r="E120" s="34"/>
      <c r="F120" s="34"/>
      <c r="G120" s="34"/>
      <c r="H120" s="34"/>
      <c r="I120" s="98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8" t="s">
        <v>16</v>
      </c>
      <c r="D121" s="34"/>
      <c r="E121" s="34"/>
      <c r="F121" s="34"/>
      <c r="G121" s="34"/>
      <c r="H121" s="34"/>
      <c r="I121" s="98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3.25" customHeight="1">
      <c r="A122" s="34"/>
      <c r="B122" s="35"/>
      <c r="C122" s="34"/>
      <c r="D122" s="34"/>
      <c r="E122" s="272" t="str">
        <f>E7</f>
        <v>Vítězná 530/11, Praha 5, sloučení, udžovací práce a stavební úpravy bytu č.09 a 10 ve 3.NP</v>
      </c>
      <c r="F122" s="273"/>
      <c r="G122" s="273"/>
      <c r="H122" s="273"/>
      <c r="I122" s="98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95</v>
      </c>
      <c r="D123" s="34"/>
      <c r="E123" s="34"/>
      <c r="F123" s="34"/>
      <c r="G123" s="34"/>
      <c r="H123" s="34"/>
      <c r="I123" s="98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4"/>
      <c r="D124" s="34"/>
      <c r="E124" s="244" t="str">
        <f>E9</f>
        <v>Investice - Stavební úpravy bytů č.09 a 10 ve  3 NP</v>
      </c>
      <c r="F124" s="271"/>
      <c r="G124" s="271"/>
      <c r="H124" s="271"/>
      <c r="I124" s="98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4"/>
      <c r="D125" s="34"/>
      <c r="E125" s="34"/>
      <c r="F125" s="34"/>
      <c r="G125" s="34"/>
      <c r="H125" s="34"/>
      <c r="I125" s="98"/>
      <c r="J125" s="34"/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8" t="s">
        <v>21</v>
      </c>
      <c r="D126" s="34"/>
      <c r="E126" s="34"/>
      <c r="F126" s="26" t="str">
        <f>F12</f>
        <v>Vítězná 530/11, Praha 5</v>
      </c>
      <c r="G126" s="34"/>
      <c r="H126" s="34"/>
      <c r="I126" s="99" t="s">
        <v>23</v>
      </c>
      <c r="J126" s="57" t="str">
        <f>IF(J12="","",J12)</f>
        <v>23. 4. 2020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4"/>
      <c r="D127" s="34"/>
      <c r="E127" s="34"/>
      <c r="F127" s="34"/>
      <c r="G127" s="34"/>
      <c r="H127" s="34"/>
      <c r="I127" s="98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5.7" customHeight="1">
      <c r="A128" s="34"/>
      <c r="B128" s="35"/>
      <c r="C128" s="28" t="s">
        <v>27</v>
      </c>
      <c r="D128" s="34"/>
      <c r="E128" s="34"/>
      <c r="F128" s="26" t="str">
        <f>E15</f>
        <v xml:space="preserve"> </v>
      </c>
      <c r="G128" s="34"/>
      <c r="H128" s="34"/>
      <c r="I128" s="99" t="s">
        <v>33</v>
      </c>
      <c r="J128" s="32" t="str">
        <f>E21</f>
        <v>PATA&amp;FRYDECKÝ architekti s.r.o</v>
      </c>
      <c r="K128" s="34"/>
      <c r="L128" s="4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8" t="s">
        <v>31</v>
      </c>
      <c r="D129" s="34"/>
      <c r="E129" s="34"/>
      <c r="F129" s="26" t="str">
        <f>IF(E18="","",E18)</f>
        <v>Vyplň údaj</v>
      </c>
      <c r="G129" s="34"/>
      <c r="H129" s="34"/>
      <c r="I129" s="99" t="s">
        <v>36</v>
      </c>
      <c r="J129" s="32" t="str">
        <f>E24</f>
        <v xml:space="preserve"> </v>
      </c>
      <c r="K129" s="34"/>
      <c r="L129" s="4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4"/>
      <c r="D130" s="34"/>
      <c r="E130" s="34"/>
      <c r="F130" s="34"/>
      <c r="G130" s="34"/>
      <c r="H130" s="34"/>
      <c r="I130" s="98"/>
      <c r="J130" s="34"/>
      <c r="K130" s="34"/>
      <c r="L130" s="4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38"/>
      <c r="B131" s="139"/>
      <c r="C131" s="140" t="s">
        <v>136</v>
      </c>
      <c r="D131" s="141" t="s">
        <v>63</v>
      </c>
      <c r="E131" s="141" t="s">
        <v>59</v>
      </c>
      <c r="F131" s="141" t="s">
        <v>60</v>
      </c>
      <c r="G131" s="141" t="s">
        <v>137</v>
      </c>
      <c r="H131" s="141" t="s">
        <v>138</v>
      </c>
      <c r="I131" s="142" t="s">
        <v>139</v>
      </c>
      <c r="J131" s="143" t="s">
        <v>99</v>
      </c>
      <c r="K131" s="144" t="s">
        <v>140</v>
      </c>
      <c r="L131" s="145"/>
      <c r="M131" s="64" t="s">
        <v>1</v>
      </c>
      <c r="N131" s="65" t="s">
        <v>42</v>
      </c>
      <c r="O131" s="65" t="s">
        <v>141</v>
      </c>
      <c r="P131" s="65" t="s">
        <v>142</v>
      </c>
      <c r="Q131" s="65" t="s">
        <v>143</v>
      </c>
      <c r="R131" s="65" t="s">
        <v>144</v>
      </c>
      <c r="S131" s="65" t="s">
        <v>145</v>
      </c>
      <c r="T131" s="66" t="s">
        <v>146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34"/>
      <c r="B132" s="35"/>
      <c r="C132" s="71" t="s">
        <v>147</v>
      </c>
      <c r="D132" s="34"/>
      <c r="E132" s="34"/>
      <c r="F132" s="34"/>
      <c r="G132" s="34"/>
      <c r="H132" s="34"/>
      <c r="I132" s="98"/>
      <c r="J132" s="146">
        <f>BK132</f>
        <v>0</v>
      </c>
      <c r="K132" s="34"/>
      <c r="L132" s="35"/>
      <c r="M132" s="67"/>
      <c r="N132" s="58"/>
      <c r="O132" s="68"/>
      <c r="P132" s="147">
        <f>P133+P141</f>
        <v>0</v>
      </c>
      <c r="Q132" s="68"/>
      <c r="R132" s="147">
        <f>R133+R141</f>
        <v>2.4013678700000001</v>
      </c>
      <c r="S132" s="68"/>
      <c r="T132" s="148">
        <f>T133+T141</f>
        <v>1.636E-2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77</v>
      </c>
      <c r="AU132" s="18" t="s">
        <v>101</v>
      </c>
      <c r="BK132" s="149">
        <f>BK133+BK141</f>
        <v>0</v>
      </c>
    </row>
    <row r="133" spans="1:65" s="12" customFormat="1" ht="25.9" customHeight="1">
      <c r="B133" s="150"/>
      <c r="D133" s="151" t="s">
        <v>77</v>
      </c>
      <c r="E133" s="152" t="s">
        <v>148</v>
      </c>
      <c r="F133" s="152" t="s">
        <v>149</v>
      </c>
      <c r="I133" s="153"/>
      <c r="J133" s="154">
        <f>BK133</f>
        <v>0</v>
      </c>
      <c r="L133" s="150"/>
      <c r="M133" s="155"/>
      <c r="N133" s="156"/>
      <c r="O133" s="156"/>
      <c r="P133" s="157">
        <f>P134+P137+P139</f>
        <v>0</v>
      </c>
      <c r="Q133" s="156"/>
      <c r="R133" s="157">
        <f>R134+R137+R139</f>
        <v>6.4675999999999997E-2</v>
      </c>
      <c r="S133" s="156"/>
      <c r="T133" s="158">
        <f>T134+T137+T139</f>
        <v>0</v>
      </c>
      <c r="AR133" s="151" t="s">
        <v>86</v>
      </c>
      <c r="AT133" s="159" t="s">
        <v>77</v>
      </c>
      <c r="AU133" s="159" t="s">
        <v>78</v>
      </c>
      <c r="AY133" s="151" t="s">
        <v>150</v>
      </c>
      <c r="BK133" s="160">
        <f>BK134+BK137+BK139</f>
        <v>0</v>
      </c>
    </row>
    <row r="134" spans="1:65" s="12" customFormat="1" ht="22.9" customHeight="1">
      <c r="B134" s="150"/>
      <c r="D134" s="151" t="s">
        <v>77</v>
      </c>
      <c r="E134" s="161" t="s">
        <v>151</v>
      </c>
      <c r="F134" s="161" t="s">
        <v>152</v>
      </c>
      <c r="I134" s="153"/>
      <c r="J134" s="162">
        <f>BK134</f>
        <v>0</v>
      </c>
      <c r="L134" s="150"/>
      <c r="M134" s="155"/>
      <c r="N134" s="156"/>
      <c r="O134" s="156"/>
      <c r="P134" s="157">
        <f>SUM(P135:P136)</f>
        <v>0</v>
      </c>
      <c r="Q134" s="156"/>
      <c r="R134" s="157">
        <f>SUM(R135:R136)</f>
        <v>4.6115999999999997E-2</v>
      </c>
      <c r="S134" s="156"/>
      <c r="T134" s="158">
        <f>SUM(T135:T136)</f>
        <v>0</v>
      </c>
      <c r="AR134" s="151" t="s">
        <v>86</v>
      </c>
      <c r="AT134" s="159" t="s">
        <v>77</v>
      </c>
      <c r="AU134" s="159" t="s">
        <v>86</v>
      </c>
      <c r="AY134" s="151" t="s">
        <v>150</v>
      </c>
      <c r="BK134" s="160">
        <f>SUM(BK135:BK136)</f>
        <v>0</v>
      </c>
    </row>
    <row r="135" spans="1:65" s="2" customFormat="1" ht="21.75" customHeight="1">
      <c r="A135" s="34"/>
      <c r="B135" s="163"/>
      <c r="C135" s="164" t="s">
        <v>86</v>
      </c>
      <c r="D135" s="164" t="s">
        <v>153</v>
      </c>
      <c r="E135" s="165" t="s">
        <v>1704</v>
      </c>
      <c r="F135" s="166" t="s">
        <v>1705</v>
      </c>
      <c r="G135" s="167" t="s">
        <v>196</v>
      </c>
      <c r="H135" s="168">
        <v>0.72</v>
      </c>
      <c r="I135" s="169"/>
      <c r="J135" s="170">
        <f>ROUND(I135*H135,2)</f>
        <v>0</v>
      </c>
      <c r="K135" s="171"/>
      <c r="L135" s="35"/>
      <c r="M135" s="172" t="s">
        <v>1</v>
      </c>
      <c r="N135" s="173" t="s">
        <v>44</v>
      </c>
      <c r="O135" s="60"/>
      <c r="P135" s="174">
        <f>O135*H135</f>
        <v>0</v>
      </c>
      <c r="Q135" s="174">
        <v>6.4049999999999996E-2</v>
      </c>
      <c r="R135" s="174">
        <f>Q135*H135</f>
        <v>4.6115999999999997E-2</v>
      </c>
      <c r="S135" s="174">
        <v>0</v>
      </c>
      <c r="T135" s="17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6" t="s">
        <v>157</v>
      </c>
      <c r="AT135" s="176" t="s">
        <v>153</v>
      </c>
      <c r="AU135" s="176" t="s">
        <v>158</v>
      </c>
      <c r="AY135" s="18" t="s">
        <v>150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8" t="s">
        <v>158</v>
      </c>
      <c r="BK135" s="177">
        <f>ROUND(I135*H135,2)</f>
        <v>0</v>
      </c>
      <c r="BL135" s="18" t="s">
        <v>157</v>
      </c>
      <c r="BM135" s="176" t="s">
        <v>1706</v>
      </c>
    </row>
    <row r="136" spans="1:65" s="13" customFormat="1">
      <c r="B136" s="178"/>
      <c r="D136" s="179" t="s">
        <v>160</v>
      </c>
      <c r="E136" s="180" t="s">
        <v>1</v>
      </c>
      <c r="F136" s="181" t="s">
        <v>1707</v>
      </c>
      <c r="H136" s="182">
        <v>0.72</v>
      </c>
      <c r="I136" s="183"/>
      <c r="L136" s="178"/>
      <c r="M136" s="184"/>
      <c r="N136" s="185"/>
      <c r="O136" s="185"/>
      <c r="P136" s="185"/>
      <c r="Q136" s="185"/>
      <c r="R136" s="185"/>
      <c r="S136" s="185"/>
      <c r="T136" s="186"/>
      <c r="AT136" s="180" t="s">
        <v>160</v>
      </c>
      <c r="AU136" s="180" t="s">
        <v>158</v>
      </c>
      <c r="AV136" s="13" t="s">
        <v>158</v>
      </c>
      <c r="AW136" s="13" t="s">
        <v>35</v>
      </c>
      <c r="AX136" s="13" t="s">
        <v>86</v>
      </c>
      <c r="AY136" s="180" t="s">
        <v>150</v>
      </c>
    </row>
    <row r="137" spans="1:65" s="12" customFormat="1" ht="22.9" customHeight="1">
      <c r="B137" s="150"/>
      <c r="D137" s="151" t="s">
        <v>77</v>
      </c>
      <c r="E137" s="161" t="s">
        <v>205</v>
      </c>
      <c r="F137" s="161" t="s">
        <v>421</v>
      </c>
      <c r="I137" s="153"/>
      <c r="J137" s="162">
        <f>BK137</f>
        <v>0</v>
      </c>
      <c r="L137" s="150"/>
      <c r="M137" s="155"/>
      <c r="N137" s="156"/>
      <c r="O137" s="156"/>
      <c r="P137" s="157">
        <f>P138</f>
        <v>0</v>
      </c>
      <c r="Q137" s="156"/>
      <c r="R137" s="157">
        <f>R138</f>
        <v>1.856E-2</v>
      </c>
      <c r="S137" s="156"/>
      <c r="T137" s="158">
        <f>T138</f>
        <v>0</v>
      </c>
      <c r="AR137" s="151" t="s">
        <v>86</v>
      </c>
      <c r="AT137" s="159" t="s">
        <v>77</v>
      </c>
      <c r="AU137" s="159" t="s">
        <v>86</v>
      </c>
      <c r="AY137" s="151" t="s">
        <v>150</v>
      </c>
      <c r="BK137" s="160">
        <f>BK138</f>
        <v>0</v>
      </c>
    </row>
    <row r="138" spans="1:65" s="2" customFormat="1" ht="21.75" customHeight="1">
      <c r="A138" s="34"/>
      <c r="B138" s="163"/>
      <c r="C138" s="164" t="s">
        <v>158</v>
      </c>
      <c r="D138" s="164" t="s">
        <v>153</v>
      </c>
      <c r="E138" s="165" t="s">
        <v>1708</v>
      </c>
      <c r="F138" s="166" t="s">
        <v>1709</v>
      </c>
      <c r="G138" s="167" t="s">
        <v>156</v>
      </c>
      <c r="H138" s="168">
        <v>2</v>
      </c>
      <c r="I138" s="169"/>
      <c r="J138" s="170">
        <f>ROUND(I138*H138,2)</f>
        <v>0</v>
      </c>
      <c r="K138" s="171"/>
      <c r="L138" s="35"/>
      <c r="M138" s="172" t="s">
        <v>1</v>
      </c>
      <c r="N138" s="173" t="s">
        <v>44</v>
      </c>
      <c r="O138" s="60"/>
      <c r="P138" s="174">
        <f>O138*H138</f>
        <v>0</v>
      </c>
      <c r="Q138" s="174">
        <v>9.2800000000000001E-3</v>
      </c>
      <c r="R138" s="174">
        <f>Q138*H138</f>
        <v>1.856E-2</v>
      </c>
      <c r="S138" s="174">
        <v>0</v>
      </c>
      <c r="T138" s="17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6" t="s">
        <v>157</v>
      </c>
      <c r="AT138" s="176" t="s">
        <v>153</v>
      </c>
      <c r="AU138" s="176" t="s">
        <v>158</v>
      </c>
      <c r="AY138" s="18" t="s">
        <v>150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8" t="s">
        <v>158</v>
      </c>
      <c r="BK138" s="177">
        <f>ROUND(I138*H138,2)</f>
        <v>0</v>
      </c>
      <c r="BL138" s="18" t="s">
        <v>157</v>
      </c>
      <c r="BM138" s="176" t="s">
        <v>1710</v>
      </c>
    </row>
    <row r="139" spans="1:65" s="12" customFormat="1" ht="22.9" customHeight="1">
      <c r="B139" s="150"/>
      <c r="D139" s="151" t="s">
        <v>77</v>
      </c>
      <c r="E139" s="161" t="s">
        <v>682</v>
      </c>
      <c r="F139" s="161" t="s">
        <v>683</v>
      </c>
      <c r="I139" s="153"/>
      <c r="J139" s="162">
        <f>BK139</f>
        <v>0</v>
      </c>
      <c r="L139" s="150"/>
      <c r="M139" s="155"/>
      <c r="N139" s="156"/>
      <c r="O139" s="156"/>
      <c r="P139" s="157">
        <f>P140</f>
        <v>0</v>
      </c>
      <c r="Q139" s="156"/>
      <c r="R139" s="157">
        <f>R140</f>
        <v>0</v>
      </c>
      <c r="S139" s="156"/>
      <c r="T139" s="158">
        <f>T140</f>
        <v>0</v>
      </c>
      <c r="AR139" s="151" t="s">
        <v>86</v>
      </c>
      <c r="AT139" s="159" t="s">
        <v>77</v>
      </c>
      <c r="AU139" s="159" t="s">
        <v>86</v>
      </c>
      <c r="AY139" s="151" t="s">
        <v>150</v>
      </c>
      <c r="BK139" s="160">
        <f>BK140</f>
        <v>0</v>
      </c>
    </row>
    <row r="140" spans="1:65" s="2" customFormat="1" ht="16.5" customHeight="1">
      <c r="A140" s="34"/>
      <c r="B140" s="163"/>
      <c r="C140" s="164" t="s">
        <v>151</v>
      </c>
      <c r="D140" s="164" t="s">
        <v>153</v>
      </c>
      <c r="E140" s="165" t="s">
        <v>685</v>
      </c>
      <c r="F140" s="166" t="s">
        <v>686</v>
      </c>
      <c r="G140" s="167" t="s">
        <v>177</v>
      </c>
      <c r="H140" s="168">
        <v>7.0000000000000007E-2</v>
      </c>
      <c r="I140" s="169"/>
      <c r="J140" s="170">
        <f>ROUND(I140*H140,2)</f>
        <v>0</v>
      </c>
      <c r="K140" s="171"/>
      <c r="L140" s="35"/>
      <c r="M140" s="172" t="s">
        <v>1</v>
      </c>
      <c r="N140" s="173" t="s">
        <v>44</v>
      </c>
      <c r="O140" s="60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6" t="s">
        <v>157</v>
      </c>
      <c r="AT140" s="176" t="s">
        <v>153</v>
      </c>
      <c r="AU140" s="176" t="s">
        <v>158</v>
      </c>
      <c r="AY140" s="18" t="s">
        <v>150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8" t="s">
        <v>158</v>
      </c>
      <c r="BK140" s="177">
        <f>ROUND(I140*H140,2)</f>
        <v>0</v>
      </c>
      <c r="BL140" s="18" t="s">
        <v>157</v>
      </c>
      <c r="BM140" s="176" t="s">
        <v>1711</v>
      </c>
    </row>
    <row r="141" spans="1:65" s="12" customFormat="1" ht="25.9" customHeight="1">
      <c r="B141" s="150"/>
      <c r="D141" s="151" t="s">
        <v>77</v>
      </c>
      <c r="E141" s="152" t="s">
        <v>688</v>
      </c>
      <c r="F141" s="152" t="s">
        <v>689</v>
      </c>
      <c r="I141" s="153"/>
      <c r="J141" s="154">
        <f>BK141</f>
        <v>0</v>
      </c>
      <c r="L141" s="150"/>
      <c r="M141" s="155"/>
      <c r="N141" s="156"/>
      <c r="O141" s="156"/>
      <c r="P141" s="157">
        <f>P142+P148+P176+P182+P187+P194+P204+P216+P229+P232+P275</f>
        <v>0</v>
      </c>
      <c r="Q141" s="156"/>
      <c r="R141" s="157">
        <f>R142+R148+R176+R182+R187+R194+R204+R216+R229+R232+R275</f>
        <v>2.3366918700000001</v>
      </c>
      <c r="S141" s="156"/>
      <c r="T141" s="158">
        <f>T142+T148+T176+T182+T187+T194+T204+T216+T229+T232+T275</f>
        <v>1.636E-2</v>
      </c>
      <c r="AR141" s="151" t="s">
        <v>158</v>
      </c>
      <c r="AT141" s="159" t="s">
        <v>77</v>
      </c>
      <c r="AU141" s="159" t="s">
        <v>78</v>
      </c>
      <c r="AY141" s="151" t="s">
        <v>150</v>
      </c>
      <c r="BK141" s="160">
        <f>BK142+BK148+BK176+BK182+BK187+BK194+BK204+BK216+BK229+BK232+BK275</f>
        <v>0</v>
      </c>
    </row>
    <row r="142" spans="1:65" s="12" customFormat="1" ht="22.9" customHeight="1">
      <c r="B142" s="150"/>
      <c r="D142" s="151" t="s">
        <v>77</v>
      </c>
      <c r="E142" s="161" t="s">
        <v>739</v>
      </c>
      <c r="F142" s="161" t="s">
        <v>740</v>
      </c>
      <c r="I142" s="153"/>
      <c r="J142" s="162">
        <f>BK142</f>
        <v>0</v>
      </c>
      <c r="L142" s="150"/>
      <c r="M142" s="155"/>
      <c r="N142" s="156"/>
      <c r="O142" s="156"/>
      <c r="P142" s="157">
        <f>SUM(P143:P147)</f>
        <v>0</v>
      </c>
      <c r="Q142" s="156"/>
      <c r="R142" s="157">
        <f>SUM(R143:R147)</f>
        <v>2.4400000000000003E-3</v>
      </c>
      <c r="S142" s="156"/>
      <c r="T142" s="158">
        <f>SUM(T143:T147)</f>
        <v>0</v>
      </c>
      <c r="AR142" s="151" t="s">
        <v>158</v>
      </c>
      <c r="AT142" s="159" t="s">
        <v>77</v>
      </c>
      <c r="AU142" s="159" t="s">
        <v>86</v>
      </c>
      <c r="AY142" s="151" t="s">
        <v>150</v>
      </c>
      <c r="BK142" s="160">
        <f>SUM(BK143:BK147)</f>
        <v>0</v>
      </c>
    </row>
    <row r="143" spans="1:65" s="2" customFormat="1" ht="16.5" customHeight="1">
      <c r="A143" s="34"/>
      <c r="B143" s="163"/>
      <c r="C143" s="164" t="s">
        <v>157</v>
      </c>
      <c r="D143" s="164" t="s">
        <v>153</v>
      </c>
      <c r="E143" s="165" t="s">
        <v>1712</v>
      </c>
      <c r="F143" s="166" t="s">
        <v>1713</v>
      </c>
      <c r="G143" s="167" t="s">
        <v>156</v>
      </c>
      <c r="H143" s="168">
        <v>2</v>
      </c>
      <c r="I143" s="169"/>
      <c r="J143" s="170">
        <f>ROUND(I143*H143,2)</f>
        <v>0</v>
      </c>
      <c r="K143" s="171"/>
      <c r="L143" s="35"/>
      <c r="M143" s="172" t="s">
        <v>1</v>
      </c>
      <c r="N143" s="173" t="s">
        <v>44</v>
      </c>
      <c r="O143" s="60"/>
      <c r="P143" s="174">
        <f>O143*H143</f>
        <v>0</v>
      </c>
      <c r="Q143" s="174">
        <v>5.0000000000000001E-4</v>
      </c>
      <c r="R143" s="174">
        <f>Q143*H143</f>
        <v>1E-3</v>
      </c>
      <c r="S143" s="174">
        <v>0</v>
      </c>
      <c r="T143" s="17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6" t="s">
        <v>240</v>
      </c>
      <c r="AT143" s="176" t="s">
        <v>153</v>
      </c>
      <c r="AU143" s="176" t="s">
        <v>158</v>
      </c>
      <c r="AY143" s="18" t="s">
        <v>150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8" t="s">
        <v>158</v>
      </c>
      <c r="BK143" s="177">
        <f>ROUND(I143*H143,2)</f>
        <v>0</v>
      </c>
      <c r="BL143" s="18" t="s">
        <v>240</v>
      </c>
      <c r="BM143" s="176" t="s">
        <v>1714</v>
      </c>
    </row>
    <row r="144" spans="1:65" s="2" customFormat="1" ht="33" customHeight="1">
      <c r="A144" s="34"/>
      <c r="B144" s="163"/>
      <c r="C144" s="210" t="s">
        <v>182</v>
      </c>
      <c r="D144" s="210" t="s">
        <v>385</v>
      </c>
      <c r="E144" s="211" t="s">
        <v>1715</v>
      </c>
      <c r="F144" s="212" t="s">
        <v>1716</v>
      </c>
      <c r="G144" s="213" t="s">
        <v>156</v>
      </c>
      <c r="H144" s="214">
        <v>1</v>
      </c>
      <c r="I144" s="215"/>
      <c r="J144" s="216">
        <f>ROUND(I144*H144,2)</f>
        <v>0</v>
      </c>
      <c r="K144" s="217"/>
      <c r="L144" s="218"/>
      <c r="M144" s="219" t="s">
        <v>1</v>
      </c>
      <c r="N144" s="220" t="s">
        <v>44</v>
      </c>
      <c r="O144" s="60"/>
      <c r="P144" s="174">
        <f>O144*H144</f>
        <v>0</v>
      </c>
      <c r="Q144" s="174">
        <v>3.8000000000000002E-4</v>
      </c>
      <c r="R144" s="174">
        <f>Q144*H144</f>
        <v>3.8000000000000002E-4</v>
      </c>
      <c r="S144" s="174">
        <v>0</v>
      </c>
      <c r="T144" s="17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6" t="s">
        <v>390</v>
      </c>
      <c r="AT144" s="176" t="s">
        <v>385</v>
      </c>
      <c r="AU144" s="176" t="s">
        <v>158</v>
      </c>
      <c r="AY144" s="18" t="s">
        <v>150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8" t="s">
        <v>158</v>
      </c>
      <c r="BK144" s="177">
        <f>ROUND(I144*H144,2)</f>
        <v>0</v>
      </c>
      <c r="BL144" s="18" t="s">
        <v>240</v>
      </c>
      <c r="BM144" s="176" t="s">
        <v>1717</v>
      </c>
    </row>
    <row r="145" spans="1:65" s="2" customFormat="1" ht="21.75" customHeight="1">
      <c r="A145" s="34"/>
      <c r="B145" s="163"/>
      <c r="C145" s="210" t="s">
        <v>187</v>
      </c>
      <c r="D145" s="210" t="s">
        <v>385</v>
      </c>
      <c r="E145" s="211" t="s">
        <v>1718</v>
      </c>
      <c r="F145" s="212" t="s">
        <v>1719</v>
      </c>
      <c r="G145" s="213" t="s">
        <v>156</v>
      </c>
      <c r="H145" s="214">
        <v>1</v>
      </c>
      <c r="I145" s="215"/>
      <c r="J145" s="216">
        <f>ROUND(I145*H145,2)</f>
        <v>0</v>
      </c>
      <c r="K145" s="217"/>
      <c r="L145" s="218"/>
      <c r="M145" s="219" t="s">
        <v>1</v>
      </c>
      <c r="N145" s="220" t="s">
        <v>44</v>
      </c>
      <c r="O145" s="60"/>
      <c r="P145" s="174">
        <f>O145*H145</f>
        <v>0</v>
      </c>
      <c r="Q145" s="174">
        <v>3.8000000000000002E-4</v>
      </c>
      <c r="R145" s="174">
        <f>Q145*H145</f>
        <v>3.8000000000000002E-4</v>
      </c>
      <c r="S145" s="174">
        <v>0</v>
      </c>
      <c r="T145" s="17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6" t="s">
        <v>390</v>
      </c>
      <c r="AT145" s="176" t="s">
        <v>385</v>
      </c>
      <c r="AU145" s="176" t="s">
        <v>158</v>
      </c>
      <c r="AY145" s="18" t="s">
        <v>150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8" t="s">
        <v>158</v>
      </c>
      <c r="BK145" s="177">
        <f>ROUND(I145*H145,2)</f>
        <v>0</v>
      </c>
      <c r="BL145" s="18" t="s">
        <v>240</v>
      </c>
      <c r="BM145" s="176" t="s">
        <v>1720</v>
      </c>
    </row>
    <row r="146" spans="1:65" s="2" customFormat="1" ht="21.75" customHeight="1">
      <c r="A146" s="34"/>
      <c r="B146" s="163"/>
      <c r="C146" s="164" t="s">
        <v>193</v>
      </c>
      <c r="D146" s="164" t="s">
        <v>153</v>
      </c>
      <c r="E146" s="165" t="s">
        <v>1721</v>
      </c>
      <c r="F146" s="166" t="s">
        <v>1722</v>
      </c>
      <c r="G146" s="167" t="s">
        <v>156</v>
      </c>
      <c r="H146" s="168">
        <v>2</v>
      </c>
      <c r="I146" s="169"/>
      <c r="J146" s="170">
        <f>ROUND(I146*H146,2)</f>
        <v>0</v>
      </c>
      <c r="K146" s="171"/>
      <c r="L146" s="35"/>
      <c r="M146" s="172" t="s">
        <v>1</v>
      </c>
      <c r="N146" s="173" t="s">
        <v>44</v>
      </c>
      <c r="O146" s="60"/>
      <c r="P146" s="174">
        <f>O146*H146</f>
        <v>0</v>
      </c>
      <c r="Q146" s="174">
        <v>3.4000000000000002E-4</v>
      </c>
      <c r="R146" s="174">
        <f>Q146*H146</f>
        <v>6.8000000000000005E-4</v>
      </c>
      <c r="S146" s="174">
        <v>0</v>
      </c>
      <c r="T146" s="17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6" t="s">
        <v>240</v>
      </c>
      <c r="AT146" s="176" t="s">
        <v>153</v>
      </c>
      <c r="AU146" s="176" t="s">
        <v>158</v>
      </c>
      <c r="AY146" s="18" t="s">
        <v>150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8" t="s">
        <v>158</v>
      </c>
      <c r="BK146" s="177">
        <f>ROUND(I146*H146,2)</f>
        <v>0</v>
      </c>
      <c r="BL146" s="18" t="s">
        <v>240</v>
      </c>
      <c r="BM146" s="176" t="s">
        <v>1723</v>
      </c>
    </row>
    <row r="147" spans="1:65" s="2" customFormat="1" ht="21.75" customHeight="1">
      <c r="A147" s="34"/>
      <c r="B147" s="163"/>
      <c r="C147" s="164" t="s">
        <v>199</v>
      </c>
      <c r="D147" s="164" t="s">
        <v>153</v>
      </c>
      <c r="E147" s="165" t="s">
        <v>790</v>
      </c>
      <c r="F147" s="166" t="s">
        <v>791</v>
      </c>
      <c r="G147" s="167" t="s">
        <v>719</v>
      </c>
      <c r="H147" s="221"/>
      <c r="I147" s="169"/>
      <c r="J147" s="170">
        <f>ROUND(I147*H147,2)</f>
        <v>0</v>
      </c>
      <c r="K147" s="171"/>
      <c r="L147" s="35"/>
      <c r="M147" s="172" t="s">
        <v>1</v>
      </c>
      <c r="N147" s="173" t="s">
        <v>44</v>
      </c>
      <c r="O147" s="60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6" t="s">
        <v>240</v>
      </c>
      <c r="AT147" s="176" t="s">
        <v>153</v>
      </c>
      <c r="AU147" s="176" t="s">
        <v>158</v>
      </c>
      <c r="AY147" s="18" t="s">
        <v>150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8" t="s">
        <v>158</v>
      </c>
      <c r="BK147" s="177">
        <f>ROUND(I147*H147,2)</f>
        <v>0</v>
      </c>
      <c r="BL147" s="18" t="s">
        <v>240</v>
      </c>
      <c r="BM147" s="176" t="s">
        <v>1724</v>
      </c>
    </row>
    <row r="148" spans="1:65" s="12" customFormat="1" ht="22.9" customHeight="1">
      <c r="B148" s="150"/>
      <c r="D148" s="151" t="s">
        <v>77</v>
      </c>
      <c r="E148" s="161" t="s">
        <v>899</v>
      </c>
      <c r="F148" s="161" t="s">
        <v>900</v>
      </c>
      <c r="I148" s="153"/>
      <c r="J148" s="162">
        <f>BK148</f>
        <v>0</v>
      </c>
      <c r="L148" s="150"/>
      <c r="M148" s="155"/>
      <c r="N148" s="156"/>
      <c r="O148" s="156"/>
      <c r="P148" s="157">
        <f>SUM(P149:P175)</f>
        <v>0</v>
      </c>
      <c r="Q148" s="156"/>
      <c r="R148" s="157">
        <f>SUM(R149:R175)</f>
        <v>0.11283000000000001</v>
      </c>
      <c r="S148" s="156"/>
      <c r="T148" s="158">
        <f>SUM(T149:T175)</f>
        <v>0</v>
      </c>
      <c r="AR148" s="151" t="s">
        <v>158</v>
      </c>
      <c r="AT148" s="159" t="s">
        <v>77</v>
      </c>
      <c r="AU148" s="159" t="s">
        <v>86</v>
      </c>
      <c r="AY148" s="151" t="s">
        <v>150</v>
      </c>
      <c r="BK148" s="160">
        <f>SUM(BK149:BK175)</f>
        <v>0</v>
      </c>
    </row>
    <row r="149" spans="1:65" s="2" customFormat="1" ht="16.5" customHeight="1">
      <c r="A149" s="34"/>
      <c r="B149" s="163"/>
      <c r="C149" s="164" t="s">
        <v>205</v>
      </c>
      <c r="D149" s="164" t="s">
        <v>153</v>
      </c>
      <c r="E149" s="165" t="s">
        <v>902</v>
      </c>
      <c r="F149" s="166" t="s">
        <v>903</v>
      </c>
      <c r="G149" s="167" t="s">
        <v>156</v>
      </c>
      <c r="H149" s="168">
        <v>1</v>
      </c>
      <c r="I149" s="169"/>
      <c r="J149" s="170">
        <f t="shared" ref="J149:J175" si="0">ROUND(I149*H149,2)</f>
        <v>0</v>
      </c>
      <c r="K149" s="171"/>
      <c r="L149" s="35"/>
      <c r="M149" s="172" t="s">
        <v>1</v>
      </c>
      <c r="N149" s="173" t="s">
        <v>44</v>
      </c>
      <c r="O149" s="60"/>
      <c r="P149" s="174">
        <f t="shared" ref="P149:P175" si="1">O149*H149</f>
        <v>0</v>
      </c>
      <c r="Q149" s="174">
        <v>2.4199999999999998E-3</v>
      </c>
      <c r="R149" s="174">
        <f t="shared" ref="R149:R175" si="2">Q149*H149</f>
        <v>2.4199999999999998E-3</v>
      </c>
      <c r="S149" s="174">
        <v>0</v>
      </c>
      <c r="T149" s="175">
        <f t="shared" ref="T149:T175" si="3"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6" t="s">
        <v>240</v>
      </c>
      <c r="AT149" s="176" t="s">
        <v>153</v>
      </c>
      <c r="AU149" s="176" t="s">
        <v>158</v>
      </c>
      <c r="AY149" s="18" t="s">
        <v>150</v>
      </c>
      <c r="BE149" s="177">
        <f t="shared" ref="BE149:BE175" si="4">IF(N149="základní",J149,0)</f>
        <v>0</v>
      </c>
      <c r="BF149" s="177">
        <f t="shared" ref="BF149:BF175" si="5">IF(N149="snížená",J149,0)</f>
        <v>0</v>
      </c>
      <c r="BG149" s="177">
        <f t="shared" ref="BG149:BG175" si="6">IF(N149="zákl. přenesená",J149,0)</f>
        <v>0</v>
      </c>
      <c r="BH149" s="177">
        <f t="shared" ref="BH149:BH175" si="7">IF(N149="sníž. přenesená",J149,0)</f>
        <v>0</v>
      </c>
      <c r="BI149" s="177">
        <f t="shared" ref="BI149:BI175" si="8">IF(N149="nulová",J149,0)</f>
        <v>0</v>
      </c>
      <c r="BJ149" s="18" t="s">
        <v>158</v>
      </c>
      <c r="BK149" s="177">
        <f t="shared" ref="BK149:BK175" si="9">ROUND(I149*H149,2)</f>
        <v>0</v>
      </c>
      <c r="BL149" s="18" t="s">
        <v>240</v>
      </c>
      <c r="BM149" s="176" t="s">
        <v>1725</v>
      </c>
    </row>
    <row r="150" spans="1:65" s="2" customFormat="1" ht="21.75" customHeight="1">
      <c r="A150" s="34"/>
      <c r="B150" s="163"/>
      <c r="C150" s="210" t="s">
        <v>210</v>
      </c>
      <c r="D150" s="210" t="s">
        <v>385</v>
      </c>
      <c r="E150" s="211" t="s">
        <v>1726</v>
      </c>
      <c r="F150" s="212" t="s">
        <v>1727</v>
      </c>
      <c r="G150" s="213" t="s">
        <v>156</v>
      </c>
      <c r="H150" s="214">
        <v>1</v>
      </c>
      <c r="I150" s="215"/>
      <c r="J150" s="216">
        <f t="shared" si="0"/>
        <v>0</v>
      </c>
      <c r="K150" s="217"/>
      <c r="L150" s="218"/>
      <c r="M150" s="219" t="s">
        <v>1</v>
      </c>
      <c r="N150" s="220" t="s">
        <v>44</v>
      </c>
      <c r="O150" s="60"/>
      <c r="P150" s="174">
        <f t="shared" si="1"/>
        <v>0</v>
      </c>
      <c r="Q150" s="174">
        <v>1.4500000000000001E-2</v>
      </c>
      <c r="R150" s="174">
        <f t="shared" si="2"/>
        <v>1.4500000000000001E-2</v>
      </c>
      <c r="S150" s="174">
        <v>0</v>
      </c>
      <c r="T150" s="175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6" t="s">
        <v>390</v>
      </c>
      <c r="AT150" s="176" t="s">
        <v>385</v>
      </c>
      <c r="AU150" s="176" t="s">
        <v>158</v>
      </c>
      <c r="AY150" s="18" t="s">
        <v>150</v>
      </c>
      <c r="BE150" s="177">
        <f t="shared" si="4"/>
        <v>0</v>
      </c>
      <c r="BF150" s="177">
        <f t="shared" si="5"/>
        <v>0</v>
      </c>
      <c r="BG150" s="177">
        <f t="shared" si="6"/>
        <v>0</v>
      </c>
      <c r="BH150" s="177">
        <f t="shared" si="7"/>
        <v>0</v>
      </c>
      <c r="BI150" s="177">
        <f t="shared" si="8"/>
        <v>0</v>
      </c>
      <c r="BJ150" s="18" t="s">
        <v>158</v>
      </c>
      <c r="BK150" s="177">
        <f t="shared" si="9"/>
        <v>0</v>
      </c>
      <c r="BL150" s="18" t="s">
        <v>240</v>
      </c>
      <c r="BM150" s="176" t="s">
        <v>1728</v>
      </c>
    </row>
    <row r="151" spans="1:65" s="2" customFormat="1" ht="21.75" customHeight="1">
      <c r="A151" s="34"/>
      <c r="B151" s="163"/>
      <c r="C151" s="210" t="s">
        <v>214</v>
      </c>
      <c r="D151" s="210" t="s">
        <v>385</v>
      </c>
      <c r="E151" s="211" t="s">
        <v>906</v>
      </c>
      <c r="F151" s="212" t="s">
        <v>907</v>
      </c>
      <c r="G151" s="213" t="s">
        <v>156</v>
      </c>
      <c r="H151" s="214">
        <v>1</v>
      </c>
      <c r="I151" s="215"/>
      <c r="J151" s="216">
        <f t="shared" si="0"/>
        <v>0</v>
      </c>
      <c r="K151" s="217"/>
      <c r="L151" s="218"/>
      <c r="M151" s="219" t="s">
        <v>1</v>
      </c>
      <c r="N151" s="220" t="s">
        <v>44</v>
      </c>
      <c r="O151" s="60"/>
      <c r="P151" s="174">
        <f t="shared" si="1"/>
        <v>0</v>
      </c>
      <c r="Q151" s="174">
        <v>1.2999999999999999E-3</v>
      </c>
      <c r="R151" s="174">
        <f t="shared" si="2"/>
        <v>1.2999999999999999E-3</v>
      </c>
      <c r="S151" s="174">
        <v>0</v>
      </c>
      <c r="T151" s="175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6" t="s">
        <v>390</v>
      </c>
      <c r="AT151" s="176" t="s">
        <v>385</v>
      </c>
      <c r="AU151" s="176" t="s">
        <v>158</v>
      </c>
      <c r="AY151" s="18" t="s">
        <v>150</v>
      </c>
      <c r="BE151" s="177">
        <f t="shared" si="4"/>
        <v>0</v>
      </c>
      <c r="BF151" s="177">
        <f t="shared" si="5"/>
        <v>0</v>
      </c>
      <c r="BG151" s="177">
        <f t="shared" si="6"/>
        <v>0</v>
      </c>
      <c r="BH151" s="177">
        <f t="shared" si="7"/>
        <v>0</v>
      </c>
      <c r="BI151" s="177">
        <f t="shared" si="8"/>
        <v>0</v>
      </c>
      <c r="BJ151" s="18" t="s">
        <v>158</v>
      </c>
      <c r="BK151" s="177">
        <f t="shared" si="9"/>
        <v>0</v>
      </c>
      <c r="BL151" s="18" t="s">
        <v>240</v>
      </c>
      <c r="BM151" s="176" t="s">
        <v>1729</v>
      </c>
    </row>
    <row r="152" spans="1:65" s="2" customFormat="1" ht="16.5" customHeight="1">
      <c r="A152" s="34"/>
      <c r="B152" s="163"/>
      <c r="C152" s="164" t="s">
        <v>218</v>
      </c>
      <c r="D152" s="164" t="s">
        <v>153</v>
      </c>
      <c r="E152" s="165" t="s">
        <v>914</v>
      </c>
      <c r="F152" s="166" t="s">
        <v>915</v>
      </c>
      <c r="G152" s="167" t="s">
        <v>451</v>
      </c>
      <c r="H152" s="168">
        <v>2</v>
      </c>
      <c r="I152" s="169"/>
      <c r="J152" s="170">
        <f t="shared" si="0"/>
        <v>0</v>
      </c>
      <c r="K152" s="171"/>
      <c r="L152" s="35"/>
      <c r="M152" s="172" t="s">
        <v>1</v>
      </c>
      <c r="N152" s="173" t="s">
        <v>44</v>
      </c>
      <c r="O152" s="60"/>
      <c r="P152" s="174">
        <f t="shared" si="1"/>
        <v>0</v>
      </c>
      <c r="Q152" s="174">
        <v>1.8500000000000001E-3</v>
      </c>
      <c r="R152" s="174">
        <f t="shared" si="2"/>
        <v>3.7000000000000002E-3</v>
      </c>
      <c r="S152" s="174">
        <v>0</v>
      </c>
      <c r="T152" s="175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6" t="s">
        <v>240</v>
      </c>
      <c r="AT152" s="176" t="s">
        <v>153</v>
      </c>
      <c r="AU152" s="176" t="s">
        <v>158</v>
      </c>
      <c r="AY152" s="18" t="s">
        <v>150</v>
      </c>
      <c r="BE152" s="177">
        <f t="shared" si="4"/>
        <v>0</v>
      </c>
      <c r="BF152" s="177">
        <f t="shared" si="5"/>
        <v>0</v>
      </c>
      <c r="BG152" s="177">
        <f t="shared" si="6"/>
        <v>0</v>
      </c>
      <c r="BH152" s="177">
        <f t="shared" si="7"/>
        <v>0</v>
      </c>
      <c r="BI152" s="177">
        <f t="shared" si="8"/>
        <v>0</v>
      </c>
      <c r="BJ152" s="18" t="s">
        <v>158</v>
      </c>
      <c r="BK152" s="177">
        <f t="shared" si="9"/>
        <v>0</v>
      </c>
      <c r="BL152" s="18" t="s">
        <v>240</v>
      </c>
      <c r="BM152" s="176" t="s">
        <v>1730</v>
      </c>
    </row>
    <row r="153" spans="1:65" s="2" customFormat="1" ht="21.75" customHeight="1">
      <c r="A153" s="34"/>
      <c r="B153" s="163"/>
      <c r="C153" s="210" t="s">
        <v>223</v>
      </c>
      <c r="D153" s="210" t="s">
        <v>385</v>
      </c>
      <c r="E153" s="211" t="s">
        <v>1731</v>
      </c>
      <c r="F153" s="212" t="s">
        <v>1732</v>
      </c>
      <c r="G153" s="213" t="s">
        <v>156</v>
      </c>
      <c r="H153" s="214">
        <v>2</v>
      </c>
      <c r="I153" s="215"/>
      <c r="J153" s="216">
        <f t="shared" si="0"/>
        <v>0</v>
      </c>
      <c r="K153" s="217"/>
      <c r="L153" s="218"/>
      <c r="M153" s="219" t="s">
        <v>1</v>
      </c>
      <c r="N153" s="220" t="s">
        <v>44</v>
      </c>
      <c r="O153" s="60"/>
      <c r="P153" s="174">
        <f t="shared" si="1"/>
        <v>0</v>
      </c>
      <c r="Q153" s="174">
        <v>1.4999999999999999E-2</v>
      </c>
      <c r="R153" s="174">
        <f t="shared" si="2"/>
        <v>0.03</v>
      </c>
      <c r="S153" s="174">
        <v>0</v>
      </c>
      <c r="T153" s="175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6" t="s">
        <v>390</v>
      </c>
      <c r="AT153" s="176" t="s">
        <v>385</v>
      </c>
      <c r="AU153" s="176" t="s">
        <v>158</v>
      </c>
      <c r="AY153" s="18" t="s">
        <v>150</v>
      </c>
      <c r="BE153" s="177">
        <f t="shared" si="4"/>
        <v>0</v>
      </c>
      <c r="BF153" s="177">
        <f t="shared" si="5"/>
        <v>0</v>
      </c>
      <c r="BG153" s="177">
        <f t="shared" si="6"/>
        <v>0</v>
      </c>
      <c r="BH153" s="177">
        <f t="shared" si="7"/>
        <v>0</v>
      </c>
      <c r="BI153" s="177">
        <f t="shared" si="8"/>
        <v>0</v>
      </c>
      <c r="BJ153" s="18" t="s">
        <v>158</v>
      </c>
      <c r="BK153" s="177">
        <f t="shared" si="9"/>
        <v>0</v>
      </c>
      <c r="BL153" s="18" t="s">
        <v>240</v>
      </c>
      <c r="BM153" s="176" t="s">
        <v>1733</v>
      </c>
    </row>
    <row r="154" spans="1:65" s="2" customFormat="1" ht="16.5" customHeight="1">
      <c r="A154" s="34"/>
      <c r="B154" s="163"/>
      <c r="C154" s="164" t="s">
        <v>228</v>
      </c>
      <c r="D154" s="164" t="s">
        <v>153</v>
      </c>
      <c r="E154" s="165" t="s">
        <v>1734</v>
      </c>
      <c r="F154" s="166" t="s">
        <v>1735</v>
      </c>
      <c r="G154" s="167" t="s">
        <v>156</v>
      </c>
      <c r="H154" s="168">
        <v>1</v>
      </c>
      <c r="I154" s="169"/>
      <c r="J154" s="170">
        <f t="shared" si="0"/>
        <v>0</v>
      </c>
      <c r="K154" s="171"/>
      <c r="L154" s="35"/>
      <c r="M154" s="172" t="s">
        <v>1</v>
      </c>
      <c r="N154" s="173" t="s">
        <v>44</v>
      </c>
      <c r="O154" s="60"/>
      <c r="P154" s="174">
        <f t="shared" si="1"/>
        <v>0</v>
      </c>
      <c r="Q154" s="174">
        <v>1.4499999999999999E-3</v>
      </c>
      <c r="R154" s="174">
        <f t="shared" si="2"/>
        <v>1.4499999999999999E-3</v>
      </c>
      <c r="S154" s="174">
        <v>0</v>
      </c>
      <c r="T154" s="175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6" t="s">
        <v>240</v>
      </c>
      <c r="AT154" s="176" t="s">
        <v>153</v>
      </c>
      <c r="AU154" s="176" t="s">
        <v>158</v>
      </c>
      <c r="AY154" s="18" t="s">
        <v>150</v>
      </c>
      <c r="BE154" s="177">
        <f t="shared" si="4"/>
        <v>0</v>
      </c>
      <c r="BF154" s="177">
        <f t="shared" si="5"/>
        <v>0</v>
      </c>
      <c r="BG154" s="177">
        <f t="shared" si="6"/>
        <v>0</v>
      </c>
      <c r="BH154" s="177">
        <f t="shared" si="7"/>
        <v>0</v>
      </c>
      <c r="BI154" s="177">
        <f t="shared" si="8"/>
        <v>0</v>
      </c>
      <c r="BJ154" s="18" t="s">
        <v>158</v>
      </c>
      <c r="BK154" s="177">
        <f t="shared" si="9"/>
        <v>0</v>
      </c>
      <c r="BL154" s="18" t="s">
        <v>240</v>
      </c>
      <c r="BM154" s="176" t="s">
        <v>1736</v>
      </c>
    </row>
    <row r="155" spans="1:65" s="2" customFormat="1" ht="21.75" customHeight="1">
      <c r="A155" s="34"/>
      <c r="B155" s="163"/>
      <c r="C155" s="210" t="s">
        <v>8</v>
      </c>
      <c r="D155" s="210" t="s">
        <v>385</v>
      </c>
      <c r="E155" s="211" t="s">
        <v>1737</v>
      </c>
      <c r="F155" s="212" t="s">
        <v>1738</v>
      </c>
      <c r="G155" s="213" t="s">
        <v>156</v>
      </c>
      <c r="H155" s="214">
        <v>1</v>
      </c>
      <c r="I155" s="215"/>
      <c r="J155" s="216">
        <f t="shared" si="0"/>
        <v>0</v>
      </c>
      <c r="K155" s="217"/>
      <c r="L155" s="218"/>
      <c r="M155" s="219" t="s">
        <v>1</v>
      </c>
      <c r="N155" s="220" t="s">
        <v>44</v>
      </c>
      <c r="O155" s="60"/>
      <c r="P155" s="174">
        <f t="shared" si="1"/>
        <v>0</v>
      </c>
      <c r="Q155" s="174">
        <v>1.6E-2</v>
      </c>
      <c r="R155" s="174">
        <f t="shared" si="2"/>
        <v>1.6E-2</v>
      </c>
      <c r="S155" s="174">
        <v>0</v>
      </c>
      <c r="T155" s="175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6" t="s">
        <v>390</v>
      </c>
      <c r="AT155" s="176" t="s">
        <v>385</v>
      </c>
      <c r="AU155" s="176" t="s">
        <v>158</v>
      </c>
      <c r="AY155" s="18" t="s">
        <v>150</v>
      </c>
      <c r="BE155" s="177">
        <f t="shared" si="4"/>
        <v>0</v>
      </c>
      <c r="BF155" s="177">
        <f t="shared" si="5"/>
        <v>0</v>
      </c>
      <c r="BG155" s="177">
        <f t="shared" si="6"/>
        <v>0</v>
      </c>
      <c r="BH155" s="177">
        <f t="shared" si="7"/>
        <v>0</v>
      </c>
      <c r="BI155" s="177">
        <f t="shared" si="8"/>
        <v>0</v>
      </c>
      <c r="BJ155" s="18" t="s">
        <v>158</v>
      </c>
      <c r="BK155" s="177">
        <f t="shared" si="9"/>
        <v>0</v>
      </c>
      <c r="BL155" s="18" t="s">
        <v>240</v>
      </c>
      <c r="BM155" s="176" t="s">
        <v>1739</v>
      </c>
    </row>
    <row r="156" spans="1:65" s="2" customFormat="1" ht="21.75" customHeight="1">
      <c r="A156" s="34"/>
      <c r="B156" s="163"/>
      <c r="C156" s="164" t="s">
        <v>240</v>
      </c>
      <c r="D156" s="164" t="s">
        <v>153</v>
      </c>
      <c r="E156" s="165" t="s">
        <v>1740</v>
      </c>
      <c r="F156" s="166" t="s">
        <v>1741</v>
      </c>
      <c r="G156" s="167" t="s">
        <v>451</v>
      </c>
      <c r="H156" s="168">
        <v>1</v>
      </c>
      <c r="I156" s="169"/>
      <c r="J156" s="170">
        <f t="shared" si="0"/>
        <v>0</v>
      </c>
      <c r="K156" s="171"/>
      <c r="L156" s="35"/>
      <c r="M156" s="172" t="s">
        <v>1</v>
      </c>
      <c r="N156" s="173" t="s">
        <v>44</v>
      </c>
      <c r="O156" s="60"/>
      <c r="P156" s="174">
        <f t="shared" si="1"/>
        <v>0</v>
      </c>
      <c r="Q156" s="174">
        <v>1.034E-2</v>
      </c>
      <c r="R156" s="174">
        <f t="shared" si="2"/>
        <v>1.034E-2</v>
      </c>
      <c r="S156" s="174">
        <v>0</v>
      </c>
      <c r="T156" s="175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6" t="s">
        <v>240</v>
      </c>
      <c r="AT156" s="176" t="s">
        <v>153</v>
      </c>
      <c r="AU156" s="176" t="s">
        <v>158</v>
      </c>
      <c r="AY156" s="18" t="s">
        <v>150</v>
      </c>
      <c r="BE156" s="177">
        <f t="shared" si="4"/>
        <v>0</v>
      </c>
      <c r="BF156" s="177">
        <f t="shared" si="5"/>
        <v>0</v>
      </c>
      <c r="BG156" s="177">
        <f t="shared" si="6"/>
        <v>0</v>
      </c>
      <c r="BH156" s="177">
        <f t="shared" si="7"/>
        <v>0</v>
      </c>
      <c r="BI156" s="177">
        <f t="shared" si="8"/>
        <v>0</v>
      </c>
      <c r="BJ156" s="18" t="s">
        <v>158</v>
      </c>
      <c r="BK156" s="177">
        <f t="shared" si="9"/>
        <v>0</v>
      </c>
      <c r="BL156" s="18" t="s">
        <v>240</v>
      </c>
      <c r="BM156" s="176" t="s">
        <v>1742</v>
      </c>
    </row>
    <row r="157" spans="1:65" s="2" customFormat="1" ht="16.5" customHeight="1">
      <c r="A157" s="34"/>
      <c r="B157" s="163"/>
      <c r="C157" s="164" t="s">
        <v>246</v>
      </c>
      <c r="D157" s="164" t="s">
        <v>153</v>
      </c>
      <c r="E157" s="165" t="s">
        <v>1743</v>
      </c>
      <c r="F157" s="166" t="s">
        <v>1744</v>
      </c>
      <c r="G157" s="167" t="s">
        <v>451</v>
      </c>
      <c r="H157" s="168">
        <v>1</v>
      </c>
      <c r="I157" s="169"/>
      <c r="J157" s="170">
        <f t="shared" si="0"/>
        <v>0</v>
      </c>
      <c r="K157" s="171"/>
      <c r="L157" s="35"/>
      <c r="M157" s="172" t="s">
        <v>1</v>
      </c>
      <c r="N157" s="173" t="s">
        <v>44</v>
      </c>
      <c r="O157" s="60"/>
      <c r="P157" s="174">
        <f t="shared" si="1"/>
        <v>0</v>
      </c>
      <c r="Q157" s="174">
        <v>8.8000000000000003E-4</v>
      </c>
      <c r="R157" s="174">
        <f t="shared" si="2"/>
        <v>8.8000000000000003E-4</v>
      </c>
      <c r="S157" s="174">
        <v>0</v>
      </c>
      <c r="T157" s="175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6" t="s">
        <v>240</v>
      </c>
      <c r="AT157" s="176" t="s">
        <v>153</v>
      </c>
      <c r="AU157" s="176" t="s">
        <v>158</v>
      </c>
      <c r="AY157" s="18" t="s">
        <v>150</v>
      </c>
      <c r="BE157" s="177">
        <f t="shared" si="4"/>
        <v>0</v>
      </c>
      <c r="BF157" s="177">
        <f t="shared" si="5"/>
        <v>0</v>
      </c>
      <c r="BG157" s="177">
        <f t="shared" si="6"/>
        <v>0</v>
      </c>
      <c r="BH157" s="177">
        <f t="shared" si="7"/>
        <v>0</v>
      </c>
      <c r="BI157" s="177">
        <f t="shared" si="8"/>
        <v>0</v>
      </c>
      <c r="BJ157" s="18" t="s">
        <v>158</v>
      </c>
      <c r="BK157" s="177">
        <f t="shared" si="9"/>
        <v>0</v>
      </c>
      <c r="BL157" s="18" t="s">
        <v>240</v>
      </c>
      <c r="BM157" s="176" t="s">
        <v>1745</v>
      </c>
    </row>
    <row r="158" spans="1:65" s="2" customFormat="1" ht="21.75" customHeight="1">
      <c r="A158" s="34"/>
      <c r="B158" s="163"/>
      <c r="C158" s="210" t="s">
        <v>250</v>
      </c>
      <c r="D158" s="210" t="s">
        <v>385</v>
      </c>
      <c r="E158" s="211" t="s">
        <v>1746</v>
      </c>
      <c r="F158" s="212" t="s">
        <v>1747</v>
      </c>
      <c r="G158" s="213" t="s">
        <v>156</v>
      </c>
      <c r="H158" s="214">
        <v>1</v>
      </c>
      <c r="I158" s="215"/>
      <c r="J158" s="216">
        <f t="shared" si="0"/>
        <v>0</v>
      </c>
      <c r="K158" s="217"/>
      <c r="L158" s="218"/>
      <c r="M158" s="219" t="s">
        <v>1</v>
      </c>
      <c r="N158" s="220" t="s">
        <v>44</v>
      </c>
      <c r="O158" s="60"/>
      <c r="P158" s="174">
        <f t="shared" si="1"/>
        <v>0</v>
      </c>
      <c r="Q158" s="174">
        <v>1.2999999999999999E-2</v>
      </c>
      <c r="R158" s="174">
        <f t="shared" si="2"/>
        <v>1.2999999999999999E-2</v>
      </c>
      <c r="S158" s="174">
        <v>0</v>
      </c>
      <c r="T158" s="175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6" t="s">
        <v>390</v>
      </c>
      <c r="AT158" s="176" t="s">
        <v>385</v>
      </c>
      <c r="AU158" s="176" t="s">
        <v>158</v>
      </c>
      <c r="AY158" s="18" t="s">
        <v>150</v>
      </c>
      <c r="BE158" s="177">
        <f t="shared" si="4"/>
        <v>0</v>
      </c>
      <c r="BF158" s="177">
        <f t="shared" si="5"/>
        <v>0</v>
      </c>
      <c r="BG158" s="177">
        <f t="shared" si="6"/>
        <v>0</v>
      </c>
      <c r="BH158" s="177">
        <f t="shared" si="7"/>
        <v>0</v>
      </c>
      <c r="BI158" s="177">
        <f t="shared" si="8"/>
        <v>0</v>
      </c>
      <c r="BJ158" s="18" t="s">
        <v>158</v>
      </c>
      <c r="BK158" s="177">
        <f t="shared" si="9"/>
        <v>0</v>
      </c>
      <c r="BL158" s="18" t="s">
        <v>240</v>
      </c>
      <c r="BM158" s="176" t="s">
        <v>1748</v>
      </c>
    </row>
    <row r="159" spans="1:65" s="2" customFormat="1" ht="16.5" customHeight="1">
      <c r="A159" s="34"/>
      <c r="B159" s="163"/>
      <c r="C159" s="164" t="s">
        <v>260</v>
      </c>
      <c r="D159" s="164" t="s">
        <v>153</v>
      </c>
      <c r="E159" s="165" t="s">
        <v>1749</v>
      </c>
      <c r="F159" s="166" t="s">
        <v>1750</v>
      </c>
      <c r="G159" s="167" t="s">
        <v>451</v>
      </c>
      <c r="H159" s="168">
        <v>1</v>
      </c>
      <c r="I159" s="169"/>
      <c r="J159" s="170">
        <f t="shared" si="0"/>
        <v>0</v>
      </c>
      <c r="K159" s="171"/>
      <c r="L159" s="35"/>
      <c r="M159" s="172" t="s">
        <v>1</v>
      </c>
      <c r="N159" s="173" t="s">
        <v>44</v>
      </c>
      <c r="O159" s="60"/>
      <c r="P159" s="174">
        <f t="shared" si="1"/>
        <v>0</v>
      </c>
      <c r="Q159" s="174">
        <v>4.2999999999999999E-4</v>
      </c>
      <c r="R159" s="174">
        <f t="shared" si="2"/>
        <v>4.2999999999999999E-4</v>
      </c>
      <c r="S159" s="174">
        <v>0</v>
      </c>
      <c r="T159" s="175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6" t="s">
        <v>240</v>
      </c>
      <c r="AT159" s="176" t="s">
        <v>153</v>
      </c>
      <c r="AU159" s="176" t="s">
        <v>158</v>
      </c>
      <c r="AY159" s="18" t="s">
        <v>150</v>
      </c>
      <c r="BE159" s="177">
        <f t="shared" si="4"/>
        <v>0</v>
      </c>
      <c r="BF159" s="177">
        <f t="shared" si="5"/>
        <v>0</v>
      </c>
      <c r="BG159" s="177">
        <f t="shared" si="6"/>
        <v>0</v>
      </c>
      <c r="BH159" s="177">
        <f t="shared" si="7"/>
        <v>0</v>
      </c>
      <c r="BI159" s="177">
        <f t="shared" si="8"/>
        <v>0</v>
      </c>
      <c r="BJ159" s="18" t="s">
        <v>158</v>
      </c>
      <c r="BK159" s="177">
        <f t="shared" si="9"/>
        <v>0</v>
      </c>
      <c r="BL159" s="18" t="s">
        <v>240</v>
      </c>
      <c r="BM159" s="176" t="s">
        <v>1751</v>
      </c>
    </row>
    <row r="160" spans="1:65" s="2" customFormat="1" ht="16.5" customHeight="1">
      <c r="A160" s="34"/>
      <c r="B160" s="163"/>
      <c r="C160" s="210" t="s">
        <v>265</v>
      </c>
      <c r="D160" s="210" t="s">
        <v>385</v>
      </c>
      <c r="E160" s="211" t="s">
        <v>1752</v>
      </c>
      <c r="F160" s="212" t="s">
        <v>1753</v>
      </c>
      <c r="G160" s="213" t="s">
        <v>156</v>
      </c>
      <c r="H160" s="214">
        <v>1</v>
      </c>
      <c r="I160" s="215"/>
      <c r="J160" s="216">
        <f t="shared" si="0"/>
        <v>0</v>
      </c>
      <c r="K160" s="217"/>
      <c r="L160" s="218"/>
      <c r="M160" s="219" t="s">
        <v>1</v>
      </c>
      <c r="N160" s="220" t="s">
        <v>44</v>
      </c>
      <c r="O160" s="60"/>
      <c r="P160" s="174">
        <f t="shared" si="1"/>
        <v>0</v>
      </c>
      <c r="Q160" s="174">
        <v>4.0000000000000001E-3</v>
      </c>
      <c r="R160" s="174">
        <f t="shared" si="2"/>
        <v>4.0000000000000001E-3</v>
      </c>
      <c r="S160" s="174">
        <v>0</v>
      </c>
      <c r="T160" s="175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6" t="s">
        <v>390</v>
      </c>
      <c r="AT160" s="176" t="s">
        <v>385</v>
      </c>
      <c r="AU160" s="176" t="s">
        <v>158</v>
      </c>
      <c r="AY160" s="18" t="s">
        <v>150</v>
      </c>
      <c r="BE160" s="177">
        <f t="shared" si="4"/>
        <v>0</v>
      </c>
      <c r="BF160" s="177">
        <f t="shared" si="5"/>
        <v>0</v>
      </c>
      <c r="BG160" s="177">
        <f t="shared" si="6"/>
        <v>0</v>
      </c>
      <c r="BH160" s="177">
        <f t="shared" si="7"/>
        <v>0</v>
      </c>
      <c r="BI160" s="177">
        <f t="shared" si="8"/>
        <v>0</v>
      </c>
      <c r="BJ160" s="18" t="s">
        <v>158</v>
      </c>
      <c r="BK160" s="177">
        <f t="shared" si="9"/>
        <v>0</v>
      </c>
      <c r="BL160" s="18" t="s">
        <v>240</v>
      </c>
      <c r="BM160" s="176" t="s">
        <v>1754</v>
      </c>
    </row>
    <row r="161" spans="1:65" s="2" customFormat="1" ht="21.75" customHeight="1">
      <c r="A161" s="34"/>
      <c r="B161" s="163"/>
      <c r="C161" s="164" t="s">
        <v>7</v>
      </c>
      <c r="D161" s="164" t="s">
        <v>153</v>
      </c>
      <c r="E161" s="165" t="s">
        <v>938</v>
      </c>
      <c r="F161" s="166" t="s">
        <v>939</v>
      </c>
      <c r="G161" s="167" t="s">
        <v>451</v>
      </c>
      <c r="H161" s="168">
        <v>8</v>
      </c>
      <c r="I161" s="169"/>
      <c r="J161" s="170">
        <f t="shared" si="0"/>
        <v>0</v>
      </c>
      <c r="K161" s="171"/>
      <c r="L161" s="35"/>
      <c r="M161" s="172" t="s">
        <v>1</v>
      </c>
      <c r="N161" s="173" t="s">
        <v>44</v>
      </c>
      <c r="O161" s="60"/>
      <c r="P161" s="174">
        <f t="shared" si="1"/>
        <v>0</v>
      </c>
      <c r="Q161" s="174">
        <v>2.9999999999999997E-4</v>
      </c>
      <c r="R161" s="174">
        <f t="shared" si="2"/>
        <v>2.3999999999999998E-3</v>
      </c>
      <c r="S161" s="174">
        <v>0</v>
      </c>
      <c r="T161" s="175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6" t="s">
        <v>240</v>
      </c>
      <c r="AT161" s="176" t="s">
        <v>153</v>
      </c>
      <c r="AU161" s="176" t="s">
        <v>158</v>
      </c>
      <c r="AY161" s="18" t="s">
        <v>150</v>
      </c>
      <c r="BE161" s="177">
        <f t="shared" si="4"/>
        <v>0</v>
      </c>
      <c r="BF161" s="177">
        <f t="shared" si="5"/>
        <v>0</v>
      </c>
      <c r="BG161" s="177">
        <f t="shared" si="6"/>
        <v>0</v>
      </c>
      <c r="BH161" s="177">
        <f t="shared" si="7"/>
        <v>0</v>
      </c>
      <c r="BI161" s="177">
        <f t="shared" si="8"/>
        <v>0</v>
      </c>
      <c r="BJ161" s="18" t="s">
        <v>158</v>
      </c>
      <c r="BK161" s="177">
        <f t="shared" si="9"/>
        <v>0</v>
      </c>
      <c r="BL161" s="18" t="s">
        <v>240</v>
      </c>
      <c r="BM161" s="176" t="s">
        <v>1755</v>
      </c>
    </row>
    <row r="162" spans="1:65" s="2" customFormat="1" ht="21.75" customHeight="1">
      <c r="A162" s="34"/>
      <c r="B162" s="163"/>
      <c r="C162" s="164" t="s">
        <v>278</v>
      </c>
      <c r="D162" s="164" t="s">
        <v>153</v>
      </c>
      <c r="E162" s="165" t="s">
        <v>1756</v>
      </c>
      <c r="F162" s="166" t="s">
        <v>1757</v>
      </c>
      <c r="G162" s="167" t="s">
        <v>451</v>
      </c>
      <c r="H162" s="168">
        <v>2</v>
      </c>
      <c r="I162" s="169"/>
      <c r="J162" s="170">
        <f t="shared" si="0"/>
        <v>0</v>
      </c>
      <c r="K162" s="171"/>
      <c r="L162" s="35"/>
      <c r="M162" s="172" t="s">
        <v>1</v>
      </c>
      <c r="N162" s="173" t="s">
        <v>44</v>
      </c>
      <c r="O162" s="60"/>
      <c r="P162" s="174">
        <f t="shared" si="1"/>
        <v>0</v>
      </c>
      <c r="Q162" s="174">
        <v>6.6E-4</v>
      </c>
      <c r="R162" s="174">
        <f t="shared" si="2"/>
        <v>1.32E-3</v>
      </c>
      <c r="S162" s="174">
        <v>0</v>
      </c>
      <c r="T162" s="175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6" t="s">
        <v>240</v>
      </c>
      <c r="AT162" s="176" t="s">
        <v>153</v>
      </c>
      <c r="AU162" s="176" t="s">
        <v>158</v>
      </c>
      <c r="AY162" s="18" t="s">
        <v>150</v>
      </c>
      <c r="BE162" s="177">
        <f t="shared" si="4"/>
        <v>0</v>
      </c>
      <c r="BF162" s="177">
        <f t="shared" si="5"/>
        <v>0</v>
      </c>
      <c r="BG162" s="177">
        <f t="shared" si="6"/>
        <v>0</v>
      </c>
      <c r="BH162" s="177">
        <f t="shared" si="7"/>
        <v>0</v>
      </c>
      <c r="BI162" s="177">
        <f t="shared" si="8"/>
        <v>0</v>
      </c>
      <c r="BJ162" s="18" t="s">
        <v>158</v>
      </c>
      <c r="BK162" s="177">
        <f t="shared" si="9"/>
        <v>0</v>
      </c>
      <c r="BL162" s="18" t="s">
        <v>240</v>
      </c>
      <c r="BM162" s="176" t="s">
        <v>1758</v>
      </c>
    </row>
    <row r="163" spans="1:65" s="2" customFormat="1" ht="16.5" customHeight="1">
      <c r="A163" s="34"/>
      <c r="B163" s="163"/>
      <c r="C163" s="164" t="s">
        <v>327</v>
      </c>
      <c r="D163" s="164" t="s">
        <v>153</v>
      </c>
      <c r="E163" s="165" t="s">
        <v>1759</v>
      </c>
      <c r="F163" s="166" t="s">
        <v>1760</v>
      </c>
      <c r="G163" s="167" t="s">
        <v>156</v>
      </c>
      <c r="H163" s="168">
        <v>1</v>
      </c>
      <c r="I163" s="169"/>
      <c r="J163" s="170">
        <f t="shared" si="0"/>
        <v>0</v>
      </c>
      <c r="K163" s="171"/>
      <c r="L163" s="35"/>
      <c r="M163" s="172" t="s">
        <v>1</v>
      </c>
      <c r="N163" s="173" t="s">
        <v>44</v>
      </c>
      <c r="O163" s="60"/>
      <c r="P163" s="174">
        <f t="shared" si="1"/>
        <v>0</v>
      </c>
      <c r="Q163" s="174">
        <v>0</v>
      </c>
      <c r="R163" s="174">
        <f t="shared" si="2"/>
        <v>0</v>
      </c>
      <c r="S163" s="174">
        <v>0</v>
      </c>
      <c r="T163" s="175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6" t="s">
        <v>240</v>
      </c>
      <c r="AT163" s="176" t="s">
        <v>153</v>
      </c>
      <c r="AU163" s="176" t="s">
        <v>158</v>
      </c>
      <c r="AY163" s="18" t="s">
        <v>150</v>
      </c>
      <c r="BE163" s="177">
        <f t="shared" si="4"/>
        <v>0</v>
      </c>
      <c r="BF163" s="177">
        <f t="shared" si="5"/>
        <v>0</v>
      </c>
      <c r="BG163" s="177">
        <f t="shared" si="6"/>
        <v>0</v>
      </c>
      <c r="BH163" s="177">
        <f t="shared" si="7"/>
        <v>0</v>
      </c>
      <c r="BI163" s="177">
        <f t="shared" si="8"/>
        <v>0</v>
      </c>
      <c r="BJ163" s="18" t="s">
        <v>158</v>
      </c>
      <c r="BK163" s="177">
        <f t="shared" si="9"/>
        <v>0</v>
      </c>
      <c r="BL163" s="18" t="s">
        <v>240</v>
      </c>
      <c r="BM163" s="176" t="s">
        <v>1761</v>
      </c>
    </row>
    <row r="164" spans="1:65" s="2" customFormat="1" ht="16.5" customHeight="1">
      <c r="A164" s="34"/>
      <c r="B164" s="163"/>
      <c r="C164" s="210" t="s">
        <v>331</v>
      </c>
      <c r="D164" s="210" t="s">
        <v>385</v>
      </c>
      <c r="E164" s="211" t="s">
        <v>1762</v>
      </c>
      <c r="F164" s="212" t="s">
        <v>1763</v>
      </c>
      <c r="G164" s="213" t="s">
        <v>156</v>
      </c>
      <c r="H164" s="214">
        <v>1</v>
      </c>
      <c r="I164" s="215"/>
      <c r="J164" s="216">
        <f t="shared" si="0"/>
        <v>0</v>
      </c>
      <c r="K164" s="217"/>
      <c r="L164" s="218"/>
      <c r="M164" s="219" t="s">
        <v>1</v>
      </c>
      <c r="N164" s="220" t="s">
        <v>44</v>
      </c>
      <c r="O164" s="60"/>
      <c r="P164" s="174">
        <f t="shared" si="1"/>
        <v>0</v>
      </c>
      <c r="Q164" s="174">
        <v>1.8E-3</v>
      </c>
      <c r="R164" s="174">
        <f t="shared" si="2"/>
        <v>1.8E-3</v>
      </c>
      <c r="S164" s="174">
        <v>0</v>
      </c>
      <c r="T164" s="175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6" t="s">
        <v>390</v>
      </c>
      <c r="AT164" s="176" t="s">
        <v>385</v>
      </c>
      <c r="AU164" s="176" t="s">
        <v>158</v>
      </c>
      <c r="AY164" s="18" t="s">
        <v>150</v>
      </c>
      <c r="BE164" s="177">
        <f t="shared" si="4"/>
        <v>0</v>
      </c>
      <c r="BF164" s="177">
        <f t="shared" si="5"/>
        <v>0</v>
      </c>
      <c r="BG164" s="177">
        <f t="shared" si="6"/>
        <v>0</v>
      </c>
      <c r="BH164" s="177">
        <f t="shared" si="7"/>
        <v>0</v>
      </c>
      <c r="BI164" s="177">
        <f t="shared" si="8"/>
        <v>0</v>
      </c>
      <c r="BJ164" s="18" t="s">
        <v>158</v>
      </c>
      <c r="BK164" s="177">
        <f t="shared" si="9"/>
        <v>0</v>
      </c>
      <c r="BL164" s="18" t="s">
        <v>240</v>
      </c>
      <c r="BM164" s="176" t="s">
        <v>1764</v>
      </c>
    </row>
    <row r="165" spans="1:65" s="2" customFormat="1" ht="16.5" customHeight="1">
      <c r="A165" s="34"/>
      <c r="B165" s="163"/>
      <c r="C165" s="164" t="s">
        <v>336</v>
      </c>
      <c r="D165" s="164" t="s">
        <v>153</v>
      </c>
      <c r="E165" s="165" t="s">
        <v>942</v>
      </c>
      <c r="F165" s="166" t="s">
        <v>943</v>
      </c>
      <c r="G165" s="167" t="s">
        <v>156</v>
      </c>
      <c r="H165" s="168">
        <v>2</v>
      </c>
      <c r="I165" s="169"/>
      <c r="J165" s="170">
        <f t="shared" si="0"/>
        <v>0</v>
      </c>
      <c r="K165" s="171"/>
      <c r="L165" s="35"/>
      <c r="M165" s="172" t="s">
        <v>1</v>
      </c>
      <c r="N165" s="173" t="s">
        <v>44</v>
      </c>
      <c r="O165" s="60"/>
      <c r="P165" s="174">
        <f t="shared" si="1"/>
        <v>0</v>
      </c>
      <c r="Q165" s="174">
        <v>4.0000000000000003E-5</v>
      </c>
      <c r="R165" s="174">
        <f t="shared" si="2"/>
        <v>8.0000000000000007E-5</v>
      </c>
      <c r="S165" s="174">
        <v>0</v>
      </c>
      <c r="T165" s="175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6" t="s">
        <v>240</v>
      </c>
      <c r="AT165" s="176" t="s">
        <v>153</v>
      </c>
      <c r="AU165" s="176" t="s">
        <v>158</v>
      </c>
      <c r="AY165" s="18" t="s">
        <v>150</v>
      </c>
      <c r="BE165" s="177">
        <f t="shared" si="4"/>
        <v>0</v>
      </c>
      <c r="BF165" s="177">
        <f t="shared" si="5"/>
        <v>0</v>
      </c>
      <c r="BG165" s="177">
        <f t="shared" si="6"/>
        <v>0</v>
      </c>
      <c r="BH165" s="177">
        <f t="shared" si="7"/>
        <v>0</v>
      </c>
      <c r="BI165" s="177">
        <f t="shared" si="8"/>
        <v>0</v>
      </c>
      <c r="BJ165" s="18" t="s">
        <v>158</v>
      </c>
      <c r="BK165" s="177">
        <f t="shared" si="9"/>
        <v>0</v>
      </c>
      <c r="BL165" s="18" t="s">
        <v>240</v>
      </c>
      <c r="BM165" s="176" t="s">
        <v>1765</v>
      </c>
    </row>
    <row r="166" spans="1:65" s="2" customFormat="1" ht="16.5" customHeight="1">
      <c r="A166" s="34"/>
      <c r="B166" s="163"/>
      <c r="C166" s="210" t="s">
        <v>342</v>
      </c>
      <c r="D166" s="210" t="s">
        <v>385</v>
      </c>
      <c r="E166" s="211" t="s">
        <v>946</v>
      </c>
      <c r="F166" s="212" t="s">
        <v>947</v>
      </c>
      <c r="G166" s="213" t="s">
        <v>156</v>
      </c>
      <c r="H166" s="214">
        <v>2</v>
      </c>
      <c r="I166" s="215"/>
      <c r="J166" s="216">
        <f t="shared" si="0"/>
        <v>0</v>
      </c>
      <c r="K166" s="217"/>
      <c r="L166" s="218"/>
      <c r="M166" s="219" t="s">
        <v>1</v>
      </c>
      <c r="N166" s="220" t="s">
        <v>44</v>
      </c>
      <c r="O166" s="60"/>
      <c r="P166" s="174">
        <f t="shared" si="1"/>
        <v>0</v>
      </c>
      <c r="Q166" s="174">
        <v>1.8E-3</v>
      </c>
      <c r="R166" s="174">
        <f t="shared" si="2"/>
        <v>3.5999999999999999E-3</v>
      </c>
      <c r="S166" s="174">
        <v>0</v>
      </c>
      <c r="T166" s="175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6" t="s">
        <v>390</v>
      </c>
      <c r="AT166" s="176" t="s">
        <v>385</v>
      </c>
      <c r="AU166" s="176" t="s">
        <v>158</v>
      </c>
      <c r="AY166" s="18" t="s">
        <v>150</v>
      </c>
      <c r="BE166" s="177">
        <f t="shared" si="4"/>
        <v>0</v>
      </c>
      <c r="BF166" s="177">
        <f t="shared" si="5"/>
        <v>0</v>
      </c>
      <c r="BG166" s="177">
        <f t="shared" si="6"/>
        <v>0</v>
      </c>
      <c r="BH166" s="177">
        <f t="shared" si="7"/>
        <v>0</v>
      </c>
      <c r="BI166" s="177">
        <f t="shared" si="8"/>
        <v>0</v>
      </c>
      <c r="BJ166" s="18" t="s">
        <v>158</v>
      </c>
      <c r="BK166" s="177">
        <f t="shared" si="9"/>
        <v>0</v>
      </c>
      <c r="BL166" s="18" t="s">
        <v>240</v>
      </c>
      <c r="BM166" s="176" t="s">
        <v>1766</v>
      </c>
    </row>
    <row r="167" spans="1:65" s="2" customFormat="1" ht="16.5" customHeight="1">
      <c r="A167" s="34"/>
      <c r="B167" s="163"/>
      <c r="C167" s="164" t="s">
        <v>353</v>
      </c>
      <c r="D167" s="164" t="s">
        <v>153</v>
      </c>
      <c r="E167" s="165" t="s">
        <v>1767</v>
      </c>
      <c r="F167" s="166" t="s">
        <v>1768</v>
      </c>
      <c r="G167" s="167" t="s">
        <v>156</v>
      </c>
      <c r="H167" s="168">
        <v>1</v>
      </c>
      <c r="I167" s="169"/>
      <c r="J167" s="170">
        <f t="shared" si="0"/>
        <v>0</v>
      </c>
      <c r="K167" s="171"/>
      <c r="L167" s="35"/>
      <c r="M167" s="172" t="s">
        <v>1</v>
      </c>
      <c r="N167" s="173" t="s">
        <v>44</v>
      </c>
      <c r="O167" s="60"/>
      <c r="P167" s="174">
        <f t="shared" si="1"/>
        <v>0</v>
      </c>
      <c r="Q167" s="174">
        <v>4.0000000000000003E-5</v>
      </c>
      <c r="R167" s="174">
        <f t="shared" si="2"/>
        <v>4.0000000000000003E-5</v>
      </c>
      <c r="S167" s="174">
        <v>0</v>
      </c>
      <c r="T167" s="175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6" t="s">
        <v>240</v>
      </c>
      <c r="AT167" s="176" t="s">
        <v>153</v>
      </c>
      <c r="AU167" s="176" t="s">
        <v>158</v>
      </c>
      <c r="AY167" s="18" t="s">
        <v>150</v>
      </c>
      <c r="BE167" s="177">
        <f t="shared" si="4"/>
        <v>0</v>
      </c>
      <c r="BF167" s="177">
        <f t="shared" si="5"/>
        <v>0</v>
      </c>
      <c r="BG167" s="177">
        <f t="shared" si="6"/>
        <v>0</v>
      </c>
      <c r="BH167" s="177">
        <f t="shared" si="7"/>
        <v>0</v>
      </c>
      <c r="BI167" s="177">
        <f t="shared" si="8"/>
        <v>0</v>
      </c>
      <c r="BJ167" s="18" t="s">
        <v>158</v>
      </c>
      <c r="BK167" s="177">
        <f t="shared" si="9"/>
        <v>0</v>
      </c>
      <c r="BL167" s="18" t="s">
        <v>240</v>
      </c>
      <c r="BM167" s="176" t="s">
        <v>1769</v>
      </c>
    </row>
    <row r="168" spans="1:65" s="2" customFormat="1" ht="16.5" customHeight="1">
      <c r="A168" s="34"/>
      <c r="B168" s="163"/>
      <c r="C168" s="210" t="s">
        <v>361</v>
      </c>
      <c r="D168" s="210" t="s">
        <v>385</v>
      </c>
      <c r="E168" s="211" t="s">
        <v>1770</v>
      </c>
      <c r="F168" s="212" t="s">
        <v>1771</v>
      </c>
      <c r="G168" s="213" t="s">
        <v>156</v>
      </c>
      <c r="H168" s="214">
        <v>1</v>
      </c>
      <c r="I168" s="215"/>
      <c r="J168" s="216">
        <f t="shared" si="0"/>
        <v>0</v>
      </c>
      <c r="K168" s="217"/>
      <c r="L168" s="218"/>
      <c r="M168" s="219" t="s">
        <v>1</v>
      </c>
      <c r="N168" s="220" t="s">
        <v>44</v>
      </c>
      <c r="O168" s="60"/>
      <c r="P168" s="174">
        <f t="shared" si="1"/>
        <v>0</v>
      </c>
      <c r="Q168" s="174">
        <v>1.8E-3</v>
      </c>
      <c r="R168" s="174">
        <f t="shared" si="2"/>
        <v>1.8E-3</v>
      </c>
      <c r="S168" s="174">
        <v>0</v>
      </c>
      <c r="T168" s="175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6" t="s">
        <v>390</v>
      </c>
      <c r="AT168" s="176" t="s">
        <v>385</v>
      </c>
      <c r="AU168" s="176" t="s">
        <v>158</v>
      </c>
      <c r="AY168" s="18" t="s">
        <v>150</v>
      </c>
      <c r="BE168" s="177">
        <f t="shared" si="4"/>
        <v>0</v>
      </c>
      <c r="BF168" s="177">
        <f t="shared" si="5"/>
        <v>0</v>
      </c>
      <c r="BG168" s="177">
        <f t="shared" si="6"/>
        <v>0</v>
      </c>
      <c r="BH168" s="177">
        <f t="shared" si="7"/>
        <v>0</v>
      </c>
      <c r="BI168" s="177">
        <f t="shared" si="8"/>
        <v>0</v>
      </c>
      <c r="BJ168" s="18" t="s">
        <v>158</v>
      </c>
      <c r="BK168" s="177">
        <f t="shared" si="9"/>
        <v>0</v>
      </c>
      <c r="BL168" s="18" t="s">
        <v>240</v>
      </c>
      <c r="BM168" s="176" t="s">
        <v>1772</v>
      </c>
    </row>
    <row r="169" spans="1:65" s="2" customFormat="1" ht="21.75" customHeight="1">
      <c r="A169" s="34"/>
      <c r="B169" s="163"/>
      <c r="C169" s="164" t="s">
        <v>367</v>
      </c>
      <c r="D169" s="164" t="s">
        <v>153</v>
      </c>
      <c r="E169" s="165" t="s">
        <v>1773</v>
      </c>
      <c r="F169" s="166" t="s">
        <v>1774</v>
      </c>
      <c r="G169" s="167" t="s">
        <v>156</v>
      </c>
      <c r="H169" s="168">
        <v>1</v>
      </c>
      <c r="I169" s="169"/>
      <c r="J169" s="170">
        <f t="shared" si="0"/>
        <v>0</v>
      </c>
      <c r="K169" s="171"/>
      <c r="L169" s="35"/>
      <c r="M169" s="172" t="s">
        <v>1</v>
      </c>
      <c r="N169" s="173" t="s">
        <v>44</v>
      </c>
      <c r="O169" s="60"/>
      <c r="P169" s="174">
        <f t="shared" si="1"/>
        <v>0</v>
      </c>
      <c r="Q169" s="174">
        <v>1.2999999999999999E-4</v>
      </c>
      <c r="R169" s="174">
        <f t="shared" si="2"/>
        <v>1.2999999999999999E-4</v>
      </c>
      <c r="S169" s="174">
        <v>0</v>
      </c>
      <c r="T169" s="175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6" t="s">
        <v>240</v>
      </c>
      <c r="AT169" s="176" t="s">
        <v>153</v>
      </c>
      <c r="AU169" s="176" t="s">
        <v>158</v>
      </c>
      <c r="AY169" s="18" t="s">
        <v>150</v>
      </c>
      <c r="BE169" s="177">
        <f t="shared" si="4"/>
        <v>0</v>
      </c>
      <c r="BF169" s="177">
        <f t="shared" si="5"/>
        <v>0</v>
      </c>
      <c r="BG169" s="177">
        <f t="shared" si="6"/>
        <v>0</v>
      </c>
      <c r="BH169" s="177">
        <f t="shared" si="7"/>
        <v>0</v>
      </c>
      <c r="BI169" s="177">
        <f t="shared" si="8"/>
        <v>0</v>
      </c>
      <c r="BJ169" s="18" t="s">
        <v>158</v>
      </c>
      <c r="BK169" s="177">
        <f t="shared" si="9"/>
        <v>0</v>
      </c>
      <c r="BL169" s="18" t="s">
        <v>240</v>
      </c>
      <c r="BM169" s="176" t="s">
        <v>1775</v>
      </c>
    </row>
    <row r="170" spans="1:65" s="2" customFormat="1" ht="21.75" customHeight="1">
      <c r="A170" s="34"/>
      <c r="B170" s="163"/>
      <c r="C170" s="210" t="s">
        <v>374</v>
      </c>
      <c r="D170" s="210" t="s">
        <v>385</v>
      </c>
      <c r="E170" s="211" t="s">
        <v>1776</v>
      </c>
      <c r="F170" s="212" t="s">
        <v>1777</v>
      </c>
      <c r="G170" s="213" t="s">
        <v>156</v>
      </c>
      <c r="H170" s="214">
        <v>1</v>
      </c>
      <c r="I170" s="215"/>
      <c r="J170" s="216">
        <f t="shared" si="0"/>
        <v>0</v>
      </c>
      <c r="K170" s="217"/>
      <c r="L170" s="218"/>
      <c r="M170" s="219" t="s">
        <v>1</v>
      </c>
      <c r="N170" s="220" t="s">
        <v>44</v>
      </c>
      <c r="O170" s="60"/>
      <c r="P170" s="174">
        <f t="shared" si="1"/>
        <v>0</v>
      </c>
      <c r="Q170" s="174">
        <v>1.8E-3</v>
      </c>
      <c r="R170" s="174">
        <f t="shared" si="2"/>
        <v>1.8E-3</v>
      </c>
      <c r="S170" s="174">
        <v>0</v>
      </c>
      <c r="T170" s="175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6" t="s">
        <v>390</v>
      </c>
      <c r="AT170" s="176" t="s">
        <v>385</v>
      </c>
      <c r="AU170" s="176" t="s">
        <v>158</v>
      </c>
      <c r="AY170" s="18" t="s">
        <v>150</v>
      </c>
      <c r="BE170" s="177">
        <f t="shared" si="4"/>
        <v>0</v>
      </c>
      <c r="BF170" s="177">
        <f t="shared" si="5"/>
        <v>0</v>
      </c>
      <c r="BG170" s="177">
        <f t="shared" si="6"/>
        <v>0</v>
      </c>
      <c r="BH170" s="177">
        <f t="shared" si="7"/>
        <v>0</v>
      </c>
      <c r="BI170" s="177">
        <f t="shared" si="8"/>
        <v>0</v>
      </c>
      <c r="BJ170" s="18" t="s">
        <v>158</v>
      </c>
      <c r="BK170" s="177">
        <f t="shared" si="9"/>
        <v>0</v>
      </c>
      <c r="BL170" s="18" t="s">
        <v>240</v>
      </c>
      <c r="BM170" s="176" t="s">
        <v>1778</v>
      </c>
    </row>
    <row r="171" spans="1:65" s="2" customFormat="1" ht="16.5" customHeight="1">
      <c r="A171" s="34"/>
      <c r="B171" s="163"/>
      <c r="C171" s="164" t="s">
        <v>384</v>
      </c>
      <c r="D171" s="164" t="s">
        <v>153</v>
      </c>
      <c r="E171" s="165" t="s">
        <v>934</v>
      </c>
      <c r="F171" s="166" t="s">
        <v>935</v>
      </c>
      <c r="G171" s="167" t="s">
        <v>156</v>
      </c>
      <c r="H171" s="168">
        <v>2</v>
      </c>
      <c r="I171" s="169"/>
      <c r="J171" s="170">
        <f t="shared" si="0"/>
        <v>0</v>
      </c>
      <c r="K171" s="171"/>
      <c r="L171" s="35"/>
      <c r="M171" s="172" t="s">
        <v>1</v>
      </c>
      <c r="N171" s="173" t="s">
        <v>44</v>
      </c>
      <c r="O171" s="60"/>
      <c r="P171" s="174">
        <f t="shared" si="1"/>
        <v>0</v>
      </c>
      <c r="Q171" s="174">
        <v>2.3000000000000001E-4</v>
      </c>
      <c r="R171" s="174">
        <f t="shared" si="2"/>
        <v>4.6000000000000001E-4</v>
      </c>
      <c r="S171" s="174">
        <v>0</v>
      </c>
      <c r="T171" s="175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6" t="s">
        <v>240</v>
      </c>
      <c r="AT171" s="176" t="s">
        <v>153</v>
      </c>
      <c r="AU171" s="176" t="s">
        <v>158</v>
      </c>
      <c r="AY171" s="18" t="s">
        <v>150</v>
      </c>
      <c r="BE171" s="177">
        <f t="shared" si="4"/>
        <v>0</v>
      </c>
      <c r="BF171" s="177">
        <f t="shared" si="5"/>
        <v>0</v>
      </c>
      <c r="BG171" s="177">
        <f t="shared" si="6"/>
        <v>0</v>
      </c>
      <c r="BH171" s="177">
        <f t="shared" si="7"/>
        <v>0</v>
      </c>
      <c r="BI171" s="177">
        <f t="shared" si="8"/>
        <v>0</v>
      </c>
      <c r="BJ171" s="18" t="s">
        <v>158</v>
      </c>
      <c r="BK171" s="177">
        <f t="shared" si="9"/>
        <v>0</v>
      </c>
      <c r="BL171" s="18" t="s">
        <v>240</v>
      </c>
      <c r="BM171" s="176" t="s">
        <v>1779</v>
      </c>
    </row>
    <row r="172" spans="1:65" s="2" customFormat="1" ht="16.5" customHeight="1">
      <c r="A172" s="34"/>
      <c r="B172" s="163"/>
      <c r="C172" s="164" t="s">
        <v>390</v>
      </c>
      <c r="D172" s="164" t="s">
        <v>153</v>
      </c>
      <c r="E172" s="165" t="s">
        <v>1780</v>
      </c>
      <c r="F172" s="166" t="s">
        <v>1781</v>
      </c>
      <c r="G172" s="167" t="s">
        <v>156</v>
      </c>
      <c r="H172" s="168">
        <v>1</v>
      </c>
      <c r="I172" s="169"/>
      <c r="J172" s="170">
        <f t="shared" si="0"/>
        <v>0</v>
      </c>
      <c r="K172" s="171"/>
      <c r="L172" s="35"/>
      <c r="M172" s="172" t="s">
        <v>1</v>
      </c>
      <c r="N172" s="173" t="s">
        <v>44</v>
      </c>
      <c r="O172" s="60"/>
      <c r="P172" s="174">
        <f t="shared" si="1"/>
        <v>0</v>
      </c>
      <c r="Q172" s="174">
        <v>2.7999999999999998E-4</v>
      </c>
      <c r="R172" s="174">
        <f t="shared" si="2"/>
        <v>2.7999999999999998E-4</v>
      </c>
      <c r="S172" s="174">
        <v>0</v>
      </c>
      <c r="T172" s="175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6" t="s">
        <v>240</v>
      </c>
      <c r="AT172" s="176" t="s">
        <v>153</v>
      </c>
      <c r="AU172" s="176" t="s">
        <v>158</v>
      </c>
      <c r="AY172" s="18" t="s">
        <v>150</v>
      </c>
      <c r="BE172" s="177">
        <f t="shared" si="4"/>
        <v>0</v>
      </c>
      <c r="BF172" s="177">
        <f t="shared" si="5"/>
        <v>0</v>
      </c>
      <c r="BG172" s="177">
        <f t="shared" si="6"/>
        <v>0</v>
      </c>
      <c r="BH172" s="177">
        <f t="shared" si="7"/>
        <v>0</v>
      </c>
      <c r="BI172" s="177">
        <f t="shared" si="8"/>
        <v>0</v>
      </c>
      <c r="BJ172" s="18" t="s">
        <v>158</v>
      </c>
      <c r="BK172" s="177">
        <f t="shared" si="9"/>
        <v>0</v>
      </c>
      <c r="BL172" s="18" t="s">
        <v>240</v>
      </c>
      <c r="BM172" s="176" t="s">
        <v>1782</v>
      </c>
    </row>
    <row r="173" spans="1:65" s="2" customFormat="1" ht="16.5" customHeight="1">
      <c r="A173" s="34"/>
      <c r="B173" s="163"/>
      <c r="C173" s="164" t="s">
        <v>395</v>
      </c>
      <c r="D173" s="164" t="s">
        <v>153</v>
      </c>
      <c r="E173" s="165" t="s">
        <v>1783</v>
      </c>
      <c r="F173" s="166" t="s">
        <v>1784</v>
      </c>
      <c r="G173" s="167" t="s">
        <v>156</v>
      </c>
      <c r="H173" s="168">
        <v>1</v>
      </c>
      <c r="I173" s="169"/>
      <c r="J173" s="170">
        <f t="shared" si="0"/>
        <v>0</v>
      </c>
      <c r="K173" s="171"/>
      <c r="L173" s="35"/>
      <c r="M173" s="172" t="s">
        <v>1</v>
      </c>
      <c r="N173" s="173" t="s">
        <v>44</v>
      </c>
      <c r="O173" s="60"/>
      <c r="P173" s="174">
        <f t="shared" si="1"/>
        <v>0</v>
      </c>
      <c r="Q173" s="174">
        <v>3.6000000000000002E-4</v>
      </c>
      <c r="R173" s="174">
        <f t="shared" si="2"/>
        <v>3.6000000000000002E-4</v>
      </c>
      <c r="S173" s="174">
        <v>0</v>
      </c>
      <c r="T173" s="175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6" t="s">
        <v>240</v>
      </c>
      <c r="AT173" s="176" t="s">
        <v>153</v>
      </c>
      <c r="AU173" s="176" t="s">
        <v>158</v>
      </c>
      <c r="AY173" s="18" t="s">
        <v>150</v>
      </c>
      <c r="BE173" s="177">
        <f t="shared" si="4"/>
        <v>0</v>
      </c>
      <c r="BF173" s="177">
        <f t="shared" si="5"/>
        <v>0</v>
      </c>
      <c r="BG173" s="177">
        <f t="shared" si="6"/>
        <v>0</v>
      </c>
      <c r="BH173" s="177">
        <f t="shared" si="7"/>
        <v>0</v>
      </c>
      <c r="BI173" s="177">
        <f t="shared" si="8"/>
        <v>0</v>
      </c>
      <c r="BJ173" s="18" t="s">
        <v>158</v>
      </c>
      <c r="BK173" s="177">
        <f t="shared" si="9"/>
        <v>0</v>
      </c>
      <c r="BL173" s="18" t="s">
        <v>240</v>
      </c>
      <c r="BM173" s="176" t="s">
        <v>1785</v>
      </c>
    </row>
    <row r="174" spans="1:65" s="2" customFormat="1" ht="16.5" customHeight="1">
      <c r="A174" s="34"/>
      <c r="B174" s="163"/>
      <c r="C174" s="164" t="s">
        <v>400</v>
      </c>
      <c r="D174" s="164" t="s">
        <v>153</v>
      </c>
      <c r="E174" s="165" t="s">
        <v>1786</v>
      </c>
      <c r="F174" s="166" t="s">
        <v>1787</v>
      </c>
      <c r="G174" s="167" t="s">
        <v>156</v>
      </c>
      <c r="H174" s="168">
        <v>1</v>
      </c>
      <c r="I174" s="169"/>
      <c r="J174" s="170">
        <f t="shared" si="0"/>
        <v>0</v>
      </c>
      <c r="K174" s="171"/>
      <c r="L174" s="35"/>
      <c r="M174" s="172" t="s">
        <v>1</v>
      </c>
      <c r="N174" s="173" t="s">
        <v>44</v>
      </c>
      <c r="O174" s="60"/>
      <c r="P174" s="174">
        <f t="shared" si="1"/>
        <v>0</v>
      </c>
      <c r="Q174" s="174">
        <v>7.3999999999999999E-4</v>
      </c>
      <c r="R174" s="174">
        <f t="shared" si="2"/>
        <v>7.3999999999999999E-4</v>
      </c>
      <c r="S174" s="174">
        <v>0</v>
      </c>
      <c r="T174" s="175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6" t="s">
        <v>240</v>
      </c>
      <c r="AT174" s="176" t="s">
        <v>153</v>
      </c>
      <c r="AU174" s="176" t="s">
        <v>158</v>
      </c>
      <c r="AY174" s="18" t="s">
        <v>150</v>
      </c>
      <c r="BE174" s="177">
        <f t="shared" si="4"/>
        <v>0</v>
      </c>
      <c r="BF174" s="177">
        <f t="shared" si="5"/>
        <v>0</v>
      </c>
      <c r="BG174" s="177">
        <f t="shared" si="6"/>
        <v>0</v>
      </c>
      <c r="BH174" s="177">
        <f t="shared" si="7"/>
        <v>0</v>
      </c>
      <c r="BI174" s="177">
        <f t="shared" si="8"/>
        <v>0</v>
      </c>
      <c r="BJ174" s="18" t="s">
        <v>158</v>
      </c>
      <c r="BK174" s="177">
        <f t="shared" si="9"/>
        <v>0</v>
      </c>
      <c r="BL174" s="18" t="s">
        <v>240</v>
      </c>
      <c r="BM174" s="176" t="s">
        <v>1788</v>
      </c>
    </row>
    <row r="175" spans="1:65" s="2" customFormat="1" ht="21.75" customHeight="1">
      <c r="A175" s="34"/>
      <c r="B175" s="163"/>
      <c r="C175" s="164" t="s">
        <v>422</v>
      </c>
      <c r="D175" s="164" t="s">
        <v>153</v>
      </c>
      <c r="E175" s="165" t="s">
        <v>994</v>
      </c>
      <c r="F175" s="166" t="s">
        <v>995</v>
      </c>
      <c r="G175" s="167" t="s">
        <v>719</v>
      </c>
      <c r="H175" s="221"/>
      <c r="I175" s="169"/>
      <c r="J175" s="170">
        <f t="shared" si="0"/>
        <v>0</v>
      </c>
      <c r="K175" s="171"/>
      <c r="L175" s="35"/>
      <c r="M175" s="172" t="s">
        <v>1</v>
      </c>
      <c r="N175" s="173" t="s">
        <v>44</v>
      </c>
      <c r="O175" s="60"/>
      <c r="P175" s="174">
        <f t="shared" si="1"/>
        <v>0</v>
      </c>
      <c r="Q175" s="174">
        <v>0</v>
      </c>
      <c r="R175" s="174">
        <f t="shared" si="2"/>
        <v>0</v>
      </c>
      <c r="S175" s="174">
        <v>0</v>
      </c>
      <c r="T175" s="175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6" t="s">
        <v>240</v>
      </c>
      <c r="AT175" s="176" t="s">
        <v>153</v>
      </c>
      <c r="AU175" s="176" t="s">
        <v>158</v>
      </c>
      <c r="AY175" s="18" t="s">
        <v>150</v>
      </c>
      <c r="BE175" s="177">
        <f t="shared" si="4"/>
        <v>0</v>
      </c>
      <c r="BF175" s="177">
        <f t="shared" si="5"/>
        <v>0</v>
      </c>
      <c r="BG175" s="177">
        <f t="shared" si="6"/>
        <v>0</v>
      </c>
      <c r="BH175" s="177">
        <f t="shared" si="7"/>
        <v>0</v>
      </c>
      <c r="BI175" s="177">
        <f t="shared" si="8"/>
        <v>0</v>
      </c>
      <c r="BJ175" s="18" t="s">
        <v>158</v>
      </c>
      <c r="BK175" s="177">
        <f t="shared" si="9"/>
        <v>0</v>
      </c>
      <c r="BL175" s="18" t="s">
        <v>240</v>
      </c>
      <c r="BM175" s="176" t="s">
        <v>1789</v>
      </c>
    </row>
    <row r="176" spans="1:65" s="12" customFormat="1" ht="22.9" customHeight="1">
      <c r="B176" s="150"/>
      <c r="D176" s="151" t="s">
        <v>77</v>
      </c>
      <c r="E176" s="161" t="s">
        <v>997</v>
      </c>
      <c r="F176" s="161" t="s">
        <v>998</v>
      </c>
      <c r="I176" s="153"/>
      <c r="J176" s="162">
        <f>BK176</f>
        <v>0</v>
      </c>
      <c r="L176" s="150"/>
      <c r="M176" s="155"/>
      <c r="N176" s="156"/>
      <c r="O176" s="156"/>
      <c r="P176" s="157">
        <f>SUM(P177:P181)</f>
        <v>0</v>
      </c>
      <c r="Q176" s="156"/>
      <c r="R176" s="157">
        <f>SUM(R177:R181)</f>
        <v>3.3950000000000001E-2</v>
      </c>
      <c r="S176" s="156"/>
      <c r="T176" s="158">
        <f>SUM(T177:T181)</f>
        <v>0</v>
      </c>
      <c r="AR176" s="151" t="s">
        <v>158</v>
      </c>
      <c r="AT176" s="159" t="s">
        <v>77</v>
      </c>
      <c r="AU176" s="159" t="s">
        <v>86</v>
      </c>
      <c r="AY176" s="151" t="s">
        <v>150</v>
      </c>
      <c r="BK176" s="160">
        <f>SUM(BK177:BK181)</f>
        <v>0</v>
      </c>
    </row>
    <row r="177" spans="1:65" s="2" customFormat="1" ht="21.75" customHeight="1">
      <c r="A177" s="34"/>
      <c r="B177" s="163"/>
      <c r="C177" s="164" t="s">
        <v>429</v>
      </c>
      <c r="D177" s="164" t="s">
        <v>153</v>
      </c>
      <c r="E177" s="165" t="s">
        <v>1790</v>
      </c>
      <c r="F177" s="166" t="s">
        <v>1791</v>
      </c>
      <c r="G177" s="167" t="s">
        <v>451</v>
      </c>
      <c r="H177" s="168">
        <v>1</v>
      </c>
      <c r="I177" s="169"/>
      <c r="J177" s="170">
        <f>ROUND(I177*H177,2)</f>
        <v>0</v>
      </c>
      <c r="K177" s="171"/>
      <c r="L177" s="35"/>
      <c r="M177" s="172" t="s">
        <v>1</v>
      </c>
      <c r="N177" s="173" t="s">
        <v>44</v>
      </c>
      <c r="O177" s="60"/>
      <c r="P177" s="174">
        <f>O177*H177</f>
        <v>0</v>
      </c>
      <c r="Q177" s="174">
        <v>1.4E-2</v>
      </c>
      <c r="R177" s="174">
        <f>Q177*H177</f>
        <v>1.4E-2</v>
      </c>
      <c r="S177" s="174">
        <v>0</v>
      </c>
      <c r="T177" s="17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6" t="s">
        <v>240</v>
      </c>
      <c r="AT177" s="176" t="s">
        <v>153</v>
      </c>
      <c r="AU177" s="176" t="s">
        <v>158</v>
      </c>
      <c r="AY177" s="18" t="s">
        <v>150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8" t="s">
        <v>158</v>
      </c>
      <c r="BK177" s="177">
        <f>ROUND(I177*H177,2)</f>
        <v>0</v>
      </c>
      <c r="BL177" s="18" t="s">
        <v>240</v>
      </c>
      <c r="BM177" s="176" t="s">
        <v>1792</v>
      </c>
    </row>
    <row r="178" spans="1:65" s="2" customFormat="1" ht="21.75" customHeight="1">
      <c r="A178" s="34"/>
      <c r="B178" s="163"/>
      <c r="C178" s="164" t="s">
        <v>435</v>
      </c>
      <c r="D178" s="164" t="s">
        <v>153</v>
      </c>
      <c r="E178" s="165" t="s">
        <v>1793</v>
      </c>
      <c r="F178" s="166" t="s">
        <v>1794</v>
      </c>
      <c r="G178" s="167" t="s">
        <v>451</v>
      </c>
      <c r="H178" s="168">
        <v>1</v>
      </c>
      <c r="I178" s="169"/>
      <c r="J178" s="170">
        <f>ROUND(I178*H178,2)</f>
        <v>0</v>
      </c>
      <c r="K178" s="171"/>
      <c r="L178" s="35"/>
      <c r="M178" s="172" t="s">
        <v>1</v>
      </c>
      <c r="N178" s="173" t="s">
        <v>44</v>
      </c>
      <c r="O178" s="60"/>
      <c r="P178" s="174">
        <f>O178*H178</f>
        <v>0</v>
      </c>
      <c r="Q178" s="174">
        <v>1.865E-2</v>
      </c>
      <c r="R178" s="174">
        <f>Q178*H178</f>
        <v>1.865E-2</v>
      </c>
      <c r="S178" s="174">
        <v>0</v>
      </c>
      <c r="T178" s="17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6" t="s">
        <v>240</v>
      </c>
      <c r="AT178" s="176" t="s">
        <v>153</v>
      </c>
      <c r="AU178" s="176" t="s">
        <v>158</v>
      </c>
      <c r="AY178" s="18" t="s">
        <v>150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8" t="s">
        <v>158</v>
      </c>
      <c r="BK178" s="177">
        <f>ROUND(I178*H178,2)</f>
        <v>0</v>
      </c>
      <c r="BL178" s="18" t="s">
        <v>240</v>
      </c>
      <c r="BM178" s="176" t="s">
        <v>1795</v>
      </c>
    </row>
    <row r="179" spans="1:65" s="2" customFormat="1" ht="16.5" customHeight="1">
      <c r="A179" s="34"/>
      <c r="B179" s="163"/>
      <c r="C179" s="164" t="s">
        <v>440</v>
      </c>
      <c r="D179" s="164" t="s">
        <v>153</v>
      </c>
      <c r="E179" s="165" t="s">
        <v>1004</v>
      </c>
      <c r="F179" s="166" t="s">
        <v>1005</v>
      </c>
      <c r="G179" s="167" t="s">
        <v>451</v>
      </c>
      <c r="H179" s="168">
        <v>2</v>
      </c>
      <c r="I179" s="169"/>
      <c r="J179" s="170">
        <f>ROUND(I179*H179,2)</f>
        <v>0</v>
      </c>
      <c r="K179" s="171"/>
      <c r="L179" s="35"/>
      <c r="M179" s="172" t="s">
        <v>1</v>
      </c>
      <c r="N179" s="173" t="s">
        <v>44</v>
      </c>
      <c r="O179" s="60"/>
      <c r="P179" s="174">
        <f>O179*H179</f>
        <v>0</v>
      </c>
      <c r="Q179" s="174">
        <v>1.4999999999999999E-4</v>
      </c>
      <c r="R179" s="174">
        <f>Q179*H179</f>
        <v>2.9999999999999997E-4</v>
      </c>
      <c r="S179" s="174">
        <v>0</v>
      </c>
      <c r="T179" s="17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6" t="s">
        <v>240</v>
      </c>
      <c r="AT179" s="176" t="s">
        <v>153</v>
      </c>
      <c r="AU179" s="176" t="s">
        <v>158</v>
      </c>
      <c r="AY179" s="18" t="s">
        <v>150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8" t="s">
        <v>158</v>
      </c>
      <c r="BK179" s="177">
        <f>ROUND(I179*H179,2)</f>
        <v>0</v>
      </c>
      <c r="BL179" s="18" t="s">
        <v>240</v>
      </c>
      <c r="BM179" s="176" t="s">
        <v>1796</v>
      </c>
    </row>
    <row r="180" spans="1:65" s="2" customFormat="1" ht="16.5" customHeight="1">
      <c r="A180" s="34"/>
      <c r="B180" s="163"/>
      <c r="C180" s="164" t="s">
        <v>444</v>
      </c>
      <c r="D180" s="164" t="s">
        <v>153</v>
      </c>
      <c r="E180" s="165" t="s">
        <v>1008</v>
      </c>
      <c r="F180" s="166" t="s">
        <v>1009</v>
      </c>
      <c r="G180" s="167" t="s">
        <v>451</v>
      </c>
      <c r="H180" s="168">
        <v>2</v>
      </c>
      <c r="I180" s="169"/>
      <c r="J180" s="170">
        <f>ROUND(I180*H180,2)</f>
        <v>0</v>
      </c>
      <c r="K180" s="171"/>
      <c r="L180" s="35"/>
      <c r="M180" s="172" t="s">
        <v>1</v>
      </c>
      <c r="N180" s="173" t="s">
        <v>44</v>
      </c>
      <c r="O180" s="60"/>
      <c r="P180" s="174">
        <f>O180*H180</f>
        <v>0</v>
      </c>
      <c r="Q180" s="174">
        <v>5.0000000000000001E-4</v>
      </c>
      <c r="R180" s="174">
        <f>Q180*H180</f>
        <v>1E-3</v>
      </c>
      <c r="S180" s="174">
        <v>0</v>
      </c>
      <c r="T180" s="17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6" t="s">
        <v>240</v>
      </c>
      <c r="AT180" s="176" t="s">
        <v>153</v>
      </c>
      <c r="AU180" s="176" t="s">
        <v>158</v>
      </c>
      <c r="AY180" s="18" t="s">
        <v>150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8" t="s">
        <v>158</v>
      </c>
      <c r="BK180" s="177">
        <f>ROUND(I180*H180,2)</f>
        <v>0</v>
      </c>
      <c r="BL180" s="18" t="s">
        <v>240</v>
      </c>
      <c r="BM180" s="176" t="s">
        <v>1797</v>
      </c>
    </row>
    <row r="181" spans="1:65" s="2" customFormat="1" ht="21.75" customHeight="1">
      <c r="A181" s="34"/>
      <c r="B181" s="163"/>
      <c r="C181" s="164" t="s">
        <v>448</v>
      </c>
      <c r="D181" s="164" t="s">
        <v>153</v>
      </c>
      <c r="E181" s="165" t="s">
        <v>1012</v>
      </c>
      <c r="F181" s="166" t="s">
        <v>1013</v>
      </c>
      <c r="G181" s="167" t="s">
        <v>719</v>
      </c>
      <c r="H181" s="221"/>
      <c r="I181" s="169"/>
      <c r="J181" s="170">
        <f>ROUND(I181*H181,2)</f>
        <v>0</v>
      </c>
      <c r="K181" s="171"/>
      <c r="L181" s="35"/>
      <c r="M181" s="172" t="s">
        <v>1</v>
      </c>
      <c r="N181" s="173" t="s">
        <v>44</v>
      </c>
      <c r="O181" s="60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6" t="s">
        <v>240</v>
      </c>
      <c r="AT181" s="176" t="s">
        <v>153</v>
      </c>
      <c r="AU181" s="176" t="s">
        <v>158</v>
      </c>
      <c r="AY181" s="18" t="s">
        <v>150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8" t="s">
        <v>158</v>
      </c>
      <c r="BK181" s="177">
        <f>ROUND(I181*H181,2)</f>
        <v>0</v>
      </c>
      <c r="BL181" s="18" t="s">
        <v>240</v>
      </c>
      <c r="BM181" s="176" t="s">
        <v>1798</v>
      </c>
    </row>
    <row r="182" spans="1:65" s="12" customFormat="1" ht="22.9" customHeight="1">
      <c r="B182" s="150"/>
      <c r="D182" s="151" t="s">
        <v>77</v>
      </c>
      <c r="E182" s="161" t="s">
        <v>1799</v>
      </c>
      <c r="F182" s="161" t="s">
        <v>1800</v>
      </c>
      <c r="I182" s="153"/>
      <c r="J182" s="162">
        <f>BK182</f>
        <v>0</v>
      </c>
      <c r="L182" s="150"/>
      <c r="M182" s="155"/>
      <c r="N182" s="156"/>
      <c r="O182" s="156"/>
      <c r="P182" s="157">
        <f>SUM(P183:P186)</f>
        <v>0</v>
      </c>
      <c r="Q182" s="156"/>
      <c r="R182" s="157">
        <f>SUM(R183:R186)</f>
        <v>0.115</v>
      </c>
      <c r="S182" s="156"/>
      <c r="T182" s="158">
        <f>SUM(T183:T186)</f>
        <v>0</v>
      </c>
      <c r="AR182" s="151" t="s">
        <v>158</v>
      </c>
      <c r="AT182" s="159" t="s">
        <v>77</v>
      </c>
      <c r="AU182" s="159" t="s">
        <v>86</v>
      </c>
      <c r="AY182" s="151" t="s">
        <v>150</v>
      </c>
      <c r="BK182" s="160">
        <f>SUM(BK183:BK186)</f>
        <v>0</v>
      </c>
    </row>
    <row r="183" spans="1:65" s="2" customFormat="1" ht="33" customHeight="1">
      <c r="A183" s="34"/>
      <c r="B183" s="163"/>
      <c r="C183" s="164" t="s">
        <v>453</v>
      </c>
      <c r="D183" s="164" t="s">
        <v>153</v>
      </c>
      <c r="E183" s="165" t="s">
        <v>1801</v>
      </c>
      <c r="F183" s="166" t="s">
        <v>1802</v>
      </c>
      <c r="G183" s="167" t="s">
        <v>451</v>
      </c>
      <c r="H183" s="168">
        <v>1</v>
      </c>
      <c r="I183" s="169"/>
      <c r="J183" s="170">
        <f>ROUND(I183*H183,2)</f>
        <v>0</v>
      </c>
      <c r="K183" s="171"/>
      <c r="L183" s="35"/>
      <c r="M183" s="172" t="s">
        <v>1</v>
      </c>
      <c r="N183" s="173" t="s">
        <v>44</v>
      </c>
      <c r="O183" s="60"/>
      <c r="P183" s="174">
        <f>O183*H183</f>
        <v>0</v>
      </c>
      <c r="Q183" s="174">
        <v>3.5000000000000003E-2</v>
      </c>
      <c r="R183" s="174">
        <f>Q183*H183</f>
        <v>3.5000000000000003E-2</v>
      </c>
      <c r="S183" s="174">
        <v>0</v>
      </c>
      <c r="T183" s="17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6" t="s">
        <v>240</v>
      </c>
      <c r="AT183" s="176" t="s">
        <v>153</v>
      </c>
      <c r="AU183" s="176" t="s">
        <v>158</v>
      </c>
      <c r="AY183" s="18" t="s">
        <v>150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8" t="s">
        <v>158</v>
      </c>
      <c r="BK183" s="177">
        <f>ROUND(I183*H183,2)</f>
        <v>0</v>
      </c>
      <c r="BL183" s="18" t="s">
        <v>240</v>
      </c>
      <c r="BM183" s="176" t="s">
        <v>1803</v>
      </c>
    </row>
    <row r="184" spans="1:65" s="2" customFormat="1" ht="21.75" customHeight="1">
      <c r="A184" s="34"/>
      <c r="B184" s="163"/>
      <c r="C184" s="164" t="s">
        <v>457</v>
      </c>
      <c r="D184" s="164" t="s">
        <v>153</v>
      </c>
      <c r="E184" s="165" t="s">
        <v>1804</v>
      </c>
      <c r="F184" s="166" t="s">
        <v>1805</v>
      </c>
      <c r="G184" s="167" t="s">
        <v>451</v>
      </c>
      <c r="H184" s="168">
        <v>1</v>
      </c>
      <c r="I184" s="169"/>
      <c r="J184" s="170">
        <f>ROUND(I184*H184,2)</f>
        <v>0</v>
      </c>
      <c r="K184" s="171"/>
      <c r="L184" s="35"/>
      <c r="M184" s="172" t="s">
        <v>1</v>
      </c>
      <c r="N184" s="173" t="s">
        <v>44</v>
      </c>
      <c r="O184" s="60"/>
      <c r="P184" s="174">
        <f>O184*H184</f>
        <v>0</v>
      </c>
      <c r="Q184" s="174">
        <v>0.08</v>
      </c>
      <c r="R184" s="174">
        <f>Q184*H184</f>
        <v>0.08</v>
      </c>
      <c r="S184" s="174">
        <v>0</v>
      </c>
      <c r="T184" s="17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6" t="s">
        <v>240</v>
      </c>
      <c r="AT184" s="176" t="s">
        <v>153</v>
      </c>
      <c r="AU184" s="176" t="s">
        <v>158</v>
      </c>
      <c r="AY184" s="18" t="s">
        <v>150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8" t="s">
        <v>158</v>
      </c>
      <c r="BK184" s="177">
        <f>ROUND(I184*H184,2)</f>
        <v>0</v>
      </c>
      <c r="BL184" s="18" t="s">
        <v>240</v>
      </c>
      <c r="BM184" s="176" t="s">
        <v>1806</v>
      </c>
    </row>
    <row r="185" spans="1:65" s="2" customFormat="1" ht="21.75" customHeight="1">
      <c r="A185" s="34"/>
      <c r="B185" s="163"/>
      <c r="C185" s="164" t="s">
        <v>461</v>
      </c>
      <c r="D185" s="164" t="s">
        <v>153</v>
      </c>
      <c r="E185" s="165" t="s">
        <v>1807</v>
      </c>
      <c r="F185" s="166" t="s">
        <v>1808</v>
      </c>
      <c r="G185" s="167" t="s">
        <v>451</v>
      </c>
      <c r="H185" s="168">
        <v>1</v>
      </c>
      <c r="I185" s="169"/>
      <c r="J185" s="170">
        <f>ROUND(I185*H185,2)</f>
        <v>0</v>
      </c>
      <c r="K185" s="171"/>
      <c r="L185" s="35"/>
      <c r="M185" s="172" t="s">
        <v>1</v>
      </c>
      <c r="N185" s="173" t="s">
        <v>44</v>
      </c>
      <c r="O185" s="60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6" t="s">
        <v>240</v>
      </c>
      <c r="AT185" s="176" t="s">
        <v>153</v>
      </c>
      <c r="AU185" s="176" t="s">
        <v>158</v>
      </c>
      <c r="AY185" s="18" t="s">
        <v>150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8" t="s">
        <v>158</v>
      </c>
      <c r="BK185" s="177">
        <f>ROUND(I185*H185,2)</f>
        <v>0</v>
      </c>
      <c r="BL185" s="18" t="s">
        <v>240</v>
      </c>
      <c r="BM185" s="176" t="s">
        <v>1809</v>
      </c>
    </row>
    <row r="186" spans="1:65" s="2" customFormat="1" ht="21.75" customHeight="1">
      <c r="A186" s="34"/>
      <c r="B186" s="163"/>
      <c r="C186" s="164" t="s">
        <v>468</v>
      </c>
      <c r="D186" s="164" t="s">
        <v>153</v>
      </c>
      <c r="E186" s="165" t="s">
        <v>1810</v>
      </c>
      <c r="F186" s="166" t="s">
        <v>1811</v>
      </c>
      <c r="G186" s="167" t="s">
        <v>719</v>
      </c>
      <c r="H186" s="221"/>
      <c r="I186" s="169"/>
      <c r="J186" s="170">
        <f>ROUND(I186*H186,2)</f>
        <v>0</v>
      </c>
      <c r="K186" s="171"/>
      <c r="L186" s="35"/>
      <c r="M186" s="172" t="s">
        <v>1</v>
      </c>
      <c r="N186" s="173" t="s">
        <v>44</v>
      </c>
      <c r="O186" s="60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6" t="s">
        <v>240</v>
      </c>
      <c r="AT186" s="176" t="s">
        <v>153</v>
      </c>
      <c r="AU186" s="176" t="s">
        <v>158</v>
      </c>
      <c r="AY186" s="18" t="s">
        <v>150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8" t="s">
        <v>158</v>
      </c>
      <c r="BK186" s="177">
        <f>ROUND(I186*H186,2)</f>
        <v>0</v>
      </c>
      <c r="BL186" s="18" t="s">
        <v>240</v>
      </c>
      <c r="BM186" s="176" t="s">
        <v>1812</v>
      </c>
    </row>
    <row r="187" spans="1:65" s="12" customFormat="1" ht="22.9" customHeight="1">
      <c r="B187" s="150"/>
      <c r="D187" s="151" t="s">
        <v>77</v>
      </c>
      <c r="E187" s="161" t="s">
        <v>1813</v>
      </c>
      <c r="F187" s="161" t="s">
        <v>1814</v>
      </c>
      <c r="I187" s="153"/>
      <c r="J187" s="162">
        <f>BK187</f>
        <v>0</v>
      </c>
      <c r="L187" s="150"/>
      <c r="M187" s="155"/>
      <c r="N187" s="156"/>
      <c r="O187" s="156"/>
      <c r="P187" s="157">
        <f>SUM(P188:P193)</f>
        <v>0</v>
      </c>
      <c r="Q187" s="156"/>
      <c r="R187" s="157">
        <f>SUM(R188:R193)</f>
        <v>0.10736000000000001</v>
      </c>
      <c r="S187" s="156"/>
      <c r="T187" s="158">
        <f>SUM(T188:T193)</f>
        <v>0</v>
      </c>
      <c r="AR187" s="151" t="s">
        <v>158</v>
      </c>
      <c r="AT187" s="159" t="s">
        <v>77</v>
      </c>
      <c r="AU187" s="159" t="s">
        <v>86</v>
      </c>
      <c r="AY187" s="151" t="s">
        <v>150</v>
      </c>
      <c r="BK187" s="160">
        <f>SUM(BK188:BK193)</f>
        <v>0</v>
      </c>
    </row>
    <row r="188" spans="1:65" s="2" customFormat="1" ht="21.75" customHeight="1">
      <c r="A188" s="34"/>
      <c r="B188" s="163"/>
      <c r="C188" s="164" t="s">
        <v>474</v>
      </c>
      <c r="D188" s="164" t="s">
        <v>153</v>
      </c>
      <c r="E188" s="165" t="s">
        <v>1815</v>
      </c>
      <c r="F188" s="166" t="s">
        <v>1816</v>
      </c>
      <c r="G188" s="167" t="s">
        <v>202</v>
      </c>
      <c r="H188" s="168">
        <v>110</v>
      </c>
      <c r="I188" s="169"/>
      <c r="J188" s="170">
        <f t="shared" ref="J188:J193" si="10">ROUND(I188*H188,2)</f>
        <v>0</v>
      </c>
      <c r="K188" s="171"/>
      <c r="L188" s="35"/>
      <c r="M188" s="172" t="s">
        <v>1</v>
      </c>
      <c r="N188" s="173" t="s">
        <v>44</v>
      </c>
      <c r="O188" s="60"/>
      <c r="P188" s="174">
        <f t="shared" ref="P188:P193" si="11">O188*H188</f>
        <v>0</v>
      </c>
      <c r="Q188" s="174">
        <v>4.6999999999999999E-4</v>
      </c>
      <c r="R188" s="174">
        <f t="shared" ref="R188:R193" si="12">Q188*H188</f>
        <v>5.1699999999999996E-2</v>
      </c>
      <c r="S188" s="174">
        <v>0</v>
      </c>
      <c r="T188" s="175">
        <f t="shared" ref="T188:T193" si="13"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6" t="s">
        <v>240</v>
      </c>
      <c r="AT188" s="176" t="s">
        <v>153</v>
      </c>
      <c r="AU188" s="176" t="s">
        <v>158</v>
      </c>
      <c r="AY188" s="18" t="s">
        <v>150</v>
      </c>
      <c r="BE188" s="177">
        <f t="shared" ref="BE188:BE193" si="14">IF(N188="základní",J188,0)</f>
        <v>0</v>
      </c>
      <c r="BF188" s="177">
        <f t="shared" ref="BF188:BF193" si="15">IF(N188="snížená",J188,0)</f>
        <v>0</v>
      </c>
      <c r="BG188" s="177">
        <f t="shared" ref="BG188:BG193" si="16">IF(N188="zákl. přenesená",J188,0)</f>
        <v>0</v>
      </c>
      <c r="BH188" s="177">
        <f t="shared" ref="BH188:BH193" si="17">IF(N188="sníž. přenesená",J188,0)</f>
        <v>0</v>
      </c>
      <c r="BI188" s="177">
        <f t="shared" ref="BI188:BI193" si="18">IF(N188="nulová",J188,0)</f>
        <v>0</v>
      </c>
      <c r="BJ188" s="18" t="s">
        <v>158</v>
      </c>
      <c r="BK188" s="177">
        <f t="shared" ref="BK188:BK193" si="19">ROUND(I188*H188,2)</f>
        <v>0</v>
      </c>
      <c r="BL188" s="18" t="s">
        <v>240</v>
      </c>
      <c r="BM188" s="176" t="s">
        <v>1817</v>
      </c>
    </row>
    <row r="189" spans="1:65" s="2" customFormat="1" ht="21.75" customHeight="1">
      <c r="A189" s="34"/>
      <c r="B189" s="163"/>
      <c r="C189" s="164" t="s">
        <v>478</v>
      </c>
      <c r="D189" s="164" t="s">
        <v>153</v>
      </c>
      <c r="E189" s="165" t="s">
        <v>1818</v>
      </c>
      <c r="F189" s="166" t="s">
        <v>1819</v>
      </c>
      <c r="G189" s="167" t="s">
        <v>202</v>
      </c>
      <c r="H189" s="168">
        <v>26</v>
      </c>
      <c r="I189" s="169"/>
      <c r="J189" s="170">
        <f t="shared" si="10"/>
        <v>0</v>
      </c>
      <c r="K189" s="171"/>
      <c r="L189" s="35"/>
      <c r="M189" s="172" t="s">
        <v>1</v>
      </c>
      <c r="N189" s="173" t="s">
        <v>44</v>
      </c>
      <c r="O189" s="60"/>
      <c r="P189" s="174">
        <f t="shared" si="11"/>
        <v>0</v>
      </c>
      <c r="Q189" s="174">
        <v>7.2000000000000005E-4</v>
      </c>
      <c r="R189" s="174">
        <f t="shared" si="12"/>
        <v>1.8720000000000001E-2</v>
      </c>
      <c r="S189" s="174">
        <v>0</v>
      </c>
      <c r="T189" s="175">
        <f t="shared" si="1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6" t="s">
        <v>240</v>
      </c>
      <c r="AT189" s="176" t="s">
        <v>153</v>
      </c>
      <c r="AU189" s="176" t="s">
        <v>158</v>
      </c>
      <c r="AY189" s="18" t="s">
        <v>150</v>
      </c>
      <c r="BE189" s="177">
        <f t="shared" si="14"/>
        <v>0</v>
      </c>
      <c r="BF189" s="177">
        <f t="shared" si="15"/>
        <v>0</v>
      </c>
      <c r="BG189" s="177">
        <f t="shared" si="16"/>
        <v>0</v>
      </c>
      <c r="BH189" s="177">
        <f t="shared" si="17"/>
        <v>0</v>
      </c>
      <c r="BI189" s="177">
        <f t="shared" si="18"/>
        <v>0</v>
      </c>
      <c r="BJ189" s="18" t="s">
        <v>158</v>
      </c>
      <c r="BK189" s="177">
        <f t="shared" si="19"/>
        <v>0</v>
      </c>
      <c r="BL189" s="18" t="s">
        <v>240</v>
      </c>
      <c r="BM189" s="176" t="s">
        <v>1820</v>
      </c>
    </row>
    <row r="190" spans="1:65" s="2" customFormat="1" ht="21.75" customHeight="1">
      <c r="A190" s="34"/>
      <c r="B190" s="163"/>
      <c r="C190" s="164" t="s">
        <v>483</v>
      </c>
      <c r="D190" s="164" t="s">
        <v>153</v>
      </c>
      <c r="E190" s="165" t="s">
        <v>1821</v>
      </c>
      <c r="F190" s="166" t="s">
        <v>1822</v>
      </c>
      <c r="G190" s="167" t="s">
        <v>202</v>
      </c>
      <c r="H190" s="168">
        <v>14</v>
      </c>
      <c r="I190" s="169"/>
      <c r="J190" s="170">
        <f t="shared" si="10"/>
        <v>0</v>
      </c>
      <c r="K190" s="171"/>
      <c r="L190" s="35"/>
      <c r="M190" s="172" t="s">
        <v>1</v>
      </c>
      <c r="N190" s="173" t="s">
        <v>44</v>
      </c>
      <c r="O190" s="60"/>
      <c r="P190" s="174">
        <f t="shared" si="11"/>
        <v>0</v>
      </c>
      <c r="Q190" s="174">
        <v>7.1000000000000002E-4</v>
      </c>
      <c r="R190" s="174">
        <f t="shared" si="12"/>
        <v>9.9400000000000009E-3</v>
      </c>
      <c r="S190" s="174">
        <v>0</v>
      </c>
      <c r="T190" s="175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6" t="s">
        <v>240</v>
      </c>
      <c r="AT190" s="176" t="s">
        <v>153</v>
      </c>
      <c r="AU190" s="176" t="s">
        <v>158</v>
      </c>
      <c r="AY190" s="18" t="s">
        <v>150</v>
      </c>
      <c r="BE190" s="177">
        <f t="shared" si="14"/>
        <v>0</v>
      </c>
      <c r="BF190" s="177">
        <f t="shared" si="15"/>
        <v>0</v>
      </c>
      <c r="BG190" s="177">
        <f t="shared" si="16"/>
        <v>0</v>
      </c>
      <c r="BH190" s="177">
        <f t="shared" si="17"/>
        <v>0</v>
      </c>
      <c r="BI190" s="177">
        <f t="shared" si="18"/>
        <v>0</v>
      </c>
      <c r="BJ190" s="18" t="s">
        <v>158</v>
      </c>
      <c r="BK190" s="177">
        <f t="shared" si="19"/>
        <v>0</v>
      </c>
      <c r="BL190" s="18" t="s">
        <v>240</v>
      </c>
      <c r="BM190" s="176" t="s">
        <v>1823</v>
      </c>
    </row>
    <row r="191" spans="1:65" s="2" customFormat="1" ht="16.5" customHeight="1">
      <c r="A191" s="34"/>
      <c r="B191" s="163"/>
      <c r="C191" s="164" t="s">
        <v>489</v>
      </c>
      <c r="D191" s="164" t="s">
        <v>153</v>
      </c>
      <c r="E191" s="165" t="s">
        <v>1824</v>
      </c>
      <c r="F191" s="166" t="s">
        <v>1825</v>
      </c>
      <c r="G191" s="167" t="s">
        <v>202</v>
      </c>
      <c r="H191" s="168">
        <v>150</v>
      </c>
      <c r="I191" s="169"/>
      <c r="J191" s="170">
        <f t="shared" si="10"/>
        <v>0</v>
      </c>
      <c r="K191" s="171"/>
      <c r="L191" s="35"/>
      <c r="M191" s="172" t="s">
        <v>1</v>
      </c>
      <c r="N191" s="173" t="s">
        <v>44</v>
      </c>
      <c r="O191" s="60"/>
      <c r="P191" s="174">
        <f t="shared" si="11"/>
        <v>0</v>
      </c>
      <c r="Q191" s="174">
        <v>0</v>
      </c>
      <c r="R191" s="174">
        <f t="shared" si="12"/>
        <v>0</v>
      </c>
      <c r="S191" s="174">
        <v>0</v>
      </c>
      <c r="T191" s="175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76" t="s">
        <v>240</v>
      </c>
      <c r="AT191" s="176" t="s">
        <v>153</v>
      </c>
      <c r="AU191" s="176" t="s">
        <v>158</v>
      </c>
      <c r="AY191" s="18" t="s">
        <v>150</v>
      </c>
      <c r="BE191" s="177">
        <f t="shared" si="14"/>
        <v>0</v>
      </c>
      <c r="BF191" s="177">
        <f t="shared" si="15"/>
        <v>0</v>
      </c>
      <c r="BG191" s="177">
        <f t="shared" si="16"/>
        <v>0</v>
      </c>
      <c r="BH191" s="177">
        <f t="shared" si="17"/>
        <v>0</v>
      </c>
      <c r="BI191" s="177">
        <f t="shared" si="18"/>
        <v>0</v>
      </c>
      <c r="BJ191" s="18" t="s">
        <v>158</v>
      </c>
      <c r="BK191" s="177">
        <f t="shared" si="19"/>
        <v>0</v>
      </c>
      <c r="BL191" s="18" t="s">
        <v>240</v>
      </c>
      <c r="BM191" s="176" t="s">
        <v>1826</v>
      </c>
    </row>
    <row r="192" spans="1:65" s="2" customFormat="1" ht="21.75" customHeight="1">
      <c r="A192" s="34"/>
      <c r="B192" s="163"/>
      <c r="C192" s="164" t="s">
        <v>495</v>
      </c>
      <c r="D192" s="164" t="s">
        <v>153</v>
      </c>
      <c r="E192" s="165" t="s">
        <v>1827</v>
      </c>
      <c r="F192" s="166" t="s">
        <v>1828</v>
      </c>
      <c r="G192" s="167" t="s">
        <v>202</v>
      </c>
      <c r="H192" s="168">
        <v>150</v>
      </c>
      <c r="I192" s="169"/>
      <c r="J192" s="170">
        <f t="shared" si="10"/>
        <v>0</v>
      </c>
      <c r="K192" s="171"/>
      <c r="L192" s="35"/>
      <c r="M192" s="172" t="s">
        <v>1</v>
      </c>
      <c r="N192" s="173" t="s">
        <v>44</v>
      </c>
      <c r="O192" s="60"/>
      <c r="P192" s="174">
        <f t="shared" si="11"/>
        <v>0</v>
      </c>
      <c r="Q192" s="174">
        <v>1.8000000000000001E-4</v>
      </c>
      <c r="R192" s="174">
        <f t="shared" si="12"/>
        <v>2.7000000000000003E-2</v>
      </c>
      <c r="S192" s="174">
        <v>0</v>
      </c>
      <c r="T192" s="175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6" t="s">
        <v>240</v>
      </c>
      <c r="AT192" s="176" t="s">
        <v>153</v>
      </c>
      <c r="AU192" s="176" t="s">
        <v>158</v>
      </c>
      <c r="AY192" s="18" t="s">
        <v>150</v>
      </c>
      <c r="BE192" s="177">
        <f t="shared" si="14"/>
        <v>0</v>
      </c>
      <c r="BF192" s="177">
        <f t="shared" si="15"/>
        <v>0</v>
      </c>
      <c r="BG192" s="177">
        <f t="shared" si="16"/>
        <v>0</v>
      </c>
      <c r="BH192" s="177">
        <f t="shared" si="17"/>
        <v>0</v>
      </c>
      <c r="BI192" s="177">
        <f t="shared" si="18"/>
        <v>0</v>
      </c>
      <c r="BJ192" s="18" t="s">
        <v>158</v>
      </c>
      <c r="BK192" s="177">
        <f t="shared" si="19"/>
        <v>0</v>
      </c>
      <c r="BL192" s="18" t="s">
        <v>240</v>
      </c>
      <c r="BM192" s="176" t="s">
        <v>1829</v>
      </c>
    </row>
    <row r="193" spans="1:65" s="2" customFormat="1" ht="21.75" customHeight="1">
      <c r="A193" s="34"/>
      <c r="B193" s="163"/>
      <c r="C193" s="164" t="s">
        <v>500</v>
      </c>
      <c r="D193" s="164" t="s">
        <v>153</v>
      </c>
      <c r="E193" s="165" t="s">
        <v>1830</v>
      </c>
      <c r="F193" s="166" t="s">
        <v>1831</v>
      </c>
      <c r="G193" s="167" t="s">
        <v>719</v>
      </c>
      <c r="H193" s="221"/>
      <c r="I193" s="169"/>
      <c r="J193" s="170">
        <f t="shared" si="10"/>
        <v>0</v>
      </c>
      <c r="K193" s="171"/>
      <c r="L193" s="35"/>
      <c r="M193" s="172" t="s">
        <v>1</v>
      </c>
      <c r="N193" s="173" t="s">
        <v>44</v>
      </c>
      <c r="O193" s="60"/>
      <c r="P193" s="174">
        <f t="shared" si="11"/>
        <v>0</v>
      </c>
      <c r="Q193" s="174">
        <v>0</v>
      </c>
      <c r="R193" s="174">
        <f t="shared" si="12"/>
        <v>0</v>
      </c>
      <c r="S193" s="174">
        <v>0</v>
      </c>
      <c r="T193" s="175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76" t="s">
        <v>240</v>
      </c>
      <c r="AT193" s="176" t="s">
        <v>153</v>
      </c>
      <c r="AU193" s="176" t="s">
        <v>158</v>
      </c>
      <c r="AY193" s="18" t="s">
        <v>150</v>
      </c>
      <c r="BE193" s="177">
        <f t="shared" si="14"/>
        <v>0</v>
      </c>
      <c r="BF193" s="177">
        <f t="shared" si="15"/>
        <v>0</v>
      </c>
      <c r="BG193" s="177">
        <f t="shared" si="16"/>
        <v>0</v>
      </c>
      <c r="BH193" s="177">
        <f t="shared" si="17"/>
        <v>0</v>
      </c>
      <c r="BI193" s="177">
        <f t="shared" si="18"/>
        <v>0</v>
      </c>
      <c r="BJ193" s="18" t="s">
        <v>158</v>
      </c>
      <c r="BK193" s="177">
        <f t="shared" si="19"/>
        <v>0</v>
      </c>
      <c r="BL193" s="18" t="s">
        <v>240</v>
      </c>
      <c r="BM193" s="176" t="s">
        <v>1832</v>
      </c>
    </row>
    <row r="194" spans="1:65" s="12" customFormat="1" ht="22.9" customHeight="1">
      <c r="B194" s="150"/>
      <c r="D194" s="151" t="s">
        <v>77</v>
      </c>
      <c r="E194" s="161" t="s">
        <v>1833</v>
      </c>
      <c r="F194" s="161" t="s">
        <v>1834</v>
      </c>
      <c r="I194" s="153"/>
      <c r="J194" s="162">
        <f>BK194</f>
        <v>0</v>
      </c>
      <c r="L194" s="150"/>
      <c r="M194" s="155"/>
      <c r="N194" s="156"/>
      <c r="O194" s="156"/>
      <c r="P194" s="157">
        <f>SUM(P195:P203)</f>
        <v>0</v>
      </c>
      <c r="Q194" s="156"/>
      <c r="R194" s="157">
        <f>SUM(R195:R203)</f>
        <v>1.2580000000000003E-2</v>
      </c>
      <c r="S194" s="156"/>
      <c r="T194" s="158">
        <f>SUM(T195:T203)</f>
        <v>0</v>
      </c>
      <c r="AR194" s="151" t="s">
        <v>158</v>
      </c>
      <c r="AT194" s="159" t="s">
        <v>77</v>
      </c>
      <c r="AU194" s="159" t="s">
        <v>86</v>
      </c>
      <c r="AY194" s="151" t="s">
        <v>150</v>
      </c>
      <c r="BK194" s="160">
        <f>SUM(BK195:BK203)</f>
        <v>0</v>
      </c>
    </row>
    <row r="195" spans="1:65" s="2" customFormat="1" ht="21.75" customHeight="1">
      <c r="A195" s="34"/>
      <c r="B195" s="163"/>
      <c r="C195" s="164" t="s">
        <v>505</v>
      </c>
      <c r="D195" s="164" t="s">
        <v>153</v>
      </c>
      <c r="E195" s="165" t="s">
        <v>1835</v>
      </c>
      <c r="F195" s="166" t="s">
        <v>1836</v>
      </c>
      <c r="G195" s="167" t="s">
        <v>156</v>
      </c>
      <c r="H195" s="168">
        <v>11</v>
      </c>
      <c r="I195" s="169"/>
      <c r="J195" s="170">
        <f t="shared" ref="J195:J203" si="20">ROUND(I195*H195,2)</f>
        <v>0</v>
      </c>
      <c r="K195" s="171"/>
      <c r="L195" s="35"/>
      <c r="M195" s="172" t="s">
        <v>1</v>
      </c>
      <c r="N195" s="173" t="s">
        <v>44</v>
      </c>
      <c r="O195" s="60"/>
      <c r="P195" s="174">
        <f t="shared" ref="P195:P203" si="21">O195*H195</f>
        <v>0</v>
      </c>
      <c r="Q195" s="174">
        <v>6.9999999999999999E-4</v>
      </c>
      <c r="R195" s="174">
        <f t="shared" ref="R195:R203" si="22">Q195*H195</f>
        <v>7.7000000000000002E-3</v>
      </c>
      <c r="S195" s="174">
        <v>0</v>
      </c>
      <c r="T195" s="175">
        <f t="shared" ref="T195:T203" si="23"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76" t="s">
        <v>240</v>
      </c>
      <c r="AT195" s="176" t="s">
        <v>153</v>
      </c>
      <c r="AU195" s="176" t="s">
        <v>158</v>
      </c>
      <c r="AY195" s="18" t="s">
        <v>150</v>
      </c>
      <c r="BE195" s="177">
        <f t="shared" ref="BE195:BE203" si="24">IF(N195="základní",J195,0)</f>
        <v>0</v>
      </c>
      <c r="BF195" s="177">
        <f t="shared" ref="BF195:BF203" si="25">IF(N195="snížená",J195,0)</f>
        <v>0</v>
      </c>
      <c r="BG195" s="177">
        <f t="shared" ref="BG195:BG203" si="26">IF(N195="zákl. přenesená",J195,0)</f>
        <v>0</v>
      </c>
      <c r="BH195" s="177">
        <f t="shared" ref="BH195:BH203" si="27">IF(N195="sníž. přenesená",J195,0)</f>
        <v>0</v>
      </c>
      <c r="BI195" s="177">
        <f t="shared" ref="BI195:BI203" si="28">IF(N195="nulová",J195,0)</f>
        <v>0</v>
      </c>
      <c r="BJ195" s="18" t="s">
        <v>158</v>
      </c>
      <c r="BK195" s="177">
        <f t="shared" ref="BK195:BK203" si="29">ROUND(I195*H195,2)</f>
        <v>0</v>
      </c>
      <c r="BL195" s="18" t="s">
        <v>240</v>
      </c>
      <c r="BM195" s="176" t="s">
        <v>1837</v>
      </c>
    </row>
    <row r="196" spans="1:65" s="2" customFormat="1" ht="21.75" customHeight="1">
      <c r="A196" s="34"/>
      <c r="B196" s="163"/>
      <c r="C196" s="164" t="s">
        <v>510</v>
      </c>
      <c r="D196" s="164" t="s">
        <v>153</v>
      </c>
      <c r="E196" s="165" t="s">
        <v>1838</v>
      </c>
      <c r="F196" s="166" t="s">
        <v>1839</v>
      </c>
      <c r="G196" s="167" t="s">
        <v>156</v>
      </c>
      <c r="H196" s="168">
        <v>1</v>
      </c>
      <c r="I196" s="169"/>
      <c r="J196" s="170">
        <f t="shared" si="20"/>
        <v>0</v>
      </c>
      <c r="K196" s="171"/>
      <c r="L196" s="35"/>
      <c r="M196" s="172" t="s">
        <v>1</v>
      </c>
      <c r="N196" s="173" t="s">
        <v>44</v>
      </c>
      <c r="O196" s="60"/>
      <c r="P196" s="174">
        <f t="shared" si="21"/>
        <v>0</v>
      </c>
      <c r="Q196" s="174">
        <v>2.4000000000000001E-4</v>
      </c>
      <c r="R196" s="174">
        <f t="shared" si="22"/>
        <v>2.4000000000000001E-4</v>
      </c>
      <c r="S196" s="174">
        <v>0</v>
      </c>
      <c r="T196" s="175">
        <f t="shared" si="2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76" t="s">
        <v>240</v>
      </c>
      <c r="AT196" s="176" t="s">
        <v>153</v>
      </c>
      <c r="AU196" s="176" t="s">
        <v>158</v>
      </c>
      <c r="AY196" s="18" t="s">
        <v>150</v>
      </c>
      <c r="BE196" s="177">
        <f t="shared" si="24"/>
        <v>0</v>
      </c>
      <c r="BF196" s="177">
        <f t="shared" si="25"/>
        <v>0</v>
      </c>
      <c r="BG196" s="177">
        <f t="shared" si="26"/>
        <v>0</v>
      </c>
      <c r="BH196" s="177">
        <f t="shared" si="27"/>
        <v>0</v>
      </c>
      <c r="BI196" s="177">
        <f t="shared" si="28"/>
        <v>0</v>
      </c>
      <c r="BJ196" s="18" t="s">
        <v>158</v>
      </c>
      <c r="BK196" s="177">
        <f t="shared" si="29"/>
        <v>0</v>
      </c>
      <c r="BL196" s="18" t="s">
        <v>240</v>
      </c>
      <c r="BM196" s="176" t="s">
        <v>1840</v>
      </c>
    </row>
    <row r="197" spans="1:65" s="2" customFormat="1" ht="16.5" customHeight="1">
      <c r="A197" s="34"/>
      <c r="B197" s="163"/>
      <c r="C197" s="164" t="s">
        <v>515</v>
      </c>
      <c r="D197" s="164" t="s">
        <v>153</v>
      </c>
      <c r="E197" s="165" t="s">
        <v>1841</v>
      </c>
      <c r="F197" s="166" t="s">
        <v>1842</v>
      </c>
      <c r="G197" s="167" t="s">
        <v>451</v>
      </c>
      <c r="H197" s="168">
        <v>11</v>
      </c>
      <c r="I197" s="169"/>
      <c r="J197" s="170">
        <f t="shared" si="20"/>
        <v>0</v>
      </c>
      <c r="K197" s="171"/>
      <c r="L197" s="35"/>
      <c r="M197" s="172" t="s">
        <v>1</v>
      </c>
      <c r="N197" s="173" t="s">
        <v>44</v>
      </c>
      <c r="O197" s="60"/>
      <c r="P197" s="174">
        <f t="shared" si="21"/>
        <v>0</v>
      </c>
      <c r="Q197" s="174">
        <v>2.7E-4</v>
      </c>
      <c r="R197" s="174">
        <f t="shared" si="22"/>
        <v>2.97E-3</v>
      </c>
      <c r="S197" s="174">
        <v>0</v>
      </c>
      <c r="T197" s="175">
        <f t="shared" si="2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76" t="s">
        <v>240</v>
      </c>
      <c r="AT197" s="176" t="s">
        <v>153</v>
      </c>
      <c r="AU197" s="176" t="s">
        <v>158</v>
      </c>
      <c r="AY197" s="18" t="s">
        <v>150</v>
      </c>
      <c r="BE197" s="177">
        <f t="shared" si="24"/>
        <v>0</v>
      </c>
      <c r="BF197" s="177">
        <f t="shared" si="25"/>
        <v>0</v>
      </c>
      <c r="BG197" s="177">
        <f t="shared" si="26"/>
        <v>0</v>
      </c>
      <c r="BH197" s="177">
        <f t="shared" si="27"/>
        <v>0</v>
      </c>
      <c r="BI197" s="177">
        <f t="shared" si="28"/>
        <v>0</v>
      </c>
      <c r="BJ197" s="18" t="s">
        <v>158</v>
      </c>
      <c r="BK197" s="177">
        <f t="shared" si="29"/>
        <v>0</v>
      </c>
      <c r="BL197" s="18" t="s">
        <v>240</v>
      </c>
      <c r="BM197" s="176" t="s">
        <v>1843</v>
      </c>
    </row>
    <row r="198" spans="1:65" s="2" customFormat="1" ht="16.5" customHeight="1">
      <c r="A198" s="34"/>
      <c r="B198" s="163"/>
      <c r="C198" s="164" t="s">
        <v>520</v>
      </c>
      <c r="D198" s="164" t="s">
        <v>153</v>
      </c>
      <c r="E198" s="165" t="s">
        <v>1844</v>
      </c>
      <c r="F198" s="166" t="s">
        <v>1845</v>
      </c>
      <c r="G198" s="167" t="s">
        <v>156</v>
      </c>
      <c r="H198" s="168">
        <v>1</v>
      </c>
      <c r="I198" s="169"/>
      <c r="J198" s="170">
        <f t="shared" si="20"/>
        <v>0</v>
      </c>
      <c r="K198" s="171"/>
      <c r="L198" s="35"/>
      <c r="M198" s="172" t="s">
        <v>1</v>
      </c>
      <c r="N198" s="173" t="s">
        <v>44</v>
      </c>
      <c r="O198" s="60"/>
      <c r="P198" s="174">
        <f t="shared" si="21"/>
        <v>0</v>
      </c>
      <c r="Q198" s="174">
        <v>2.9E-4</v>
      </c>
      <c r="R198" s="174">
        <f t="shared" si="22"/>
        <v>2.9E-4</v>
      </c>
      <c r="S198" s="174">
        <v>0</v>
      </c>
      <c r="T198" s="175">
        <f t="shared" si="2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76" t="s">
        <v>240</v>
      </c>
      <c r="AT198" s="176" t="s">
        <v>153</v>
      </c>
      <c r="AU198" s="176" t="s">
        <v>158</v>
      </c>
      <c r="AY198" s="18" t="s">
        <v>150</v>
      </c>
      <c r="BE198" s="177">
        <f t="shared" si="24"/>
        <v>0</v>
      </c>
      <c r="BF198" s="177">
        <f t="shared" si="25"/>
        <v>0</v>
      </c>
      <c r="BG198" s="177">
        <f t="shared" si="26"/>
        <v>0</v>
      </c>
      <c r="BH198" s="177">
        <f t="shared" si="27"/>
        <v>0</v>
      </c>
      <c r="BI198" s="177">
        <f t="shared" si="28"/>
        <v>0</v>
      </c>
      <c r="BJ198" s="18" t="s">
        <v>158</v>
      </c>
      <c r="BK198" s="177">
        <f t="shared" si="29"/>
        <v>0</v>
      </c>
      <c r="BL198" s="18" t="s">
        <v>240</v>
      </c>
      <c r="BM198" s="176" t="s">
        <v>1846</v>
      </c>
    </row>
    <row r="199" spans="1:65" s="2" customFormat="1" ht="21.75" customHeight="1">
      <c r="A199" s="34"/>
      <c r="B199" s="163"/>
      <c r="C199" s="164" t="s">
        <v>525</v>
      </c>
      <c r="D199" s="164" t="s">
        <v>153</v>
      </c>
      <c r="E199" s="165" t="s">
        <v>1847</v>
      </c>
      <c r="F199" s="166" t="s">
        <v>1848</v>
      </c>
      <c r="G199" s="167" t="s">
        <v>156</v>
      </c>
      <c r="H199" s="168">
        <v>2</v>
      </c>
      <c r="I199" s="169"/>
      <c r="J199" s="170">
        <f t="shared" si="20"/>
        <v>0</v>
      </c>
      <c r="K199" s="171"/>
      <c r="L199" s="35"/>
      <c r="M199" s="172" t="s">
        <v>1</v>
      </c>
      <c r="N199" s="173" t="s">
        <v>44</v>
      </c>
      <c r="O199" s="60"/>
      <c r="P199" s="174">
        <f t="shared" si="21"/>
        <v>0</v>
      </c>
      <c r="Q199" s="174">
        <v>2.5000000000000001E-4</v>
      </c>
      <c r="R199" s="174">
        <f t="shared" si="22"/>
        <v>5.0000000000000001E-4</v>
      </c>
      <c r="S199" s="174">
        <v>0</v>
      </c>
      <c r="T199" s="175">
        <f t="shared" si="2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76" t="s">
        <v>240</v>
      </c>
      <c r="AT199" s="176" t="s">
        <v>153</v>
      </c>
      <c r="AU199" s="176" t="s">
        <v>158</v>
      </c>
      <c r="AY199" s="18" t="s">
        <v>150</v>
      </c>
      <c r="BE199" s="177">
        <f t="shared" si="24"/>
        <v>0</v>
      </c>
      <c r="BF199" s="177">
        <f t="shared" si="25"/>
        <v>0</v>
      </c>
      <c r="BG199" s="177">
        <f t="shared" si="26"/>
        <v>0</v>
      </c>
      <c r="BH199" s="177">
        <f t="shared" si="27"/>
        <v>0</v>
      </c>
      <c r="BI199" s="177">
        <f t="shared" si="28"/>
        <v>0</v>
      </c>
      <c r="BJ199" s="18" t="s">
        <v>158</v>
      </c>
      <c r="BK199" s="177">
        <f t="shared" si="29"/>
        <v>0</v>
      </c>
      <c r="BL199" s="18" t="s">
        <v>240</v>
      </c>
      <c r="BM199" s="176" t="s">
        <v>1849</v>
      </c>
    </row>
    <row r="200" spans="1:65" s="2" customFormat="1" ht="16.5" customHeight="1">
      <c r="A200" s="34"/>
      <c r="B200" s="163"/>
      <c r="C200" s="164" t="s">
        <v>530</v>
      </c>
      <c r="D200" s="164" t="s">
        <v>153</v>
      </c>
      <c r="E200" s="165" t="s">
        <v>1850</v>
      </c>
      <c r="F200" s="166" t="s">
        <v>1851</v>
      </c>
      <c r="G200" s="167" t="s">
        <v>156</v>
      </c>
      <c r="H200" s="168">
        <v>1</v>
      </c>
      <c r="I200" s="169"/>
      <c r="J200" s="170">
        <f t="shared" si="20"/>
        <v>0</v>
      </c>
      <c r="K200" s="171"/>
      <c r="L200" s="35"/>
      <c r="M200" s="172" t="s">
        <v>1</v>
      </c>
      <c r="N200" s="173" t="s">
        <v>44</v>
      </c>
      <c r="O200" s="60"/>
      <c r="P200" s="174">
        <f t="shared" si="21"/>
        <v>0</v>
      </c>
      <c r="Q200" s="174">
        <v>3.4000000000000002E-4</v>
      </c>
      <c r="R200" s="174">
        <f t="shared" si="22"/>
        <v>3.4000000000000002E-4</v>
      </c>
      <c r="S200" s="174">
        <v>0</v>
      </c>
      <c r="T200" s="175">
        <f t="shared" si="2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76" t="s">
        <v>240</v>
      </c>
      <c r="AT200" s="176" t="s">
        <v>153</v>
      </c>
      <c r="AU200" s="176" t="s">
        <v>158</v>
      </c>
      <c r="AY200" s="18" t="s">
        <v>150</v>
      </c>
      <c r="BE200" s="177">
        <f t="shared" si="24"/>
        <v>0</v>
      </c>
      <c r="BF200" s="177">
        <f t="shared" si="25"/>
        <v>0</v>
      </c>
      <c r="BG200" s="177">
        <f t="shared" si="26"/>
        <v>0</v>
      </c>
      <c r="BH200" s="177">
        <f t="shared" si="27"/>
        <v>0</v>
      </c>
      <c r="BI200" s="177">
        <f t="shared" si="28"/>
        <v>0</v>
      </c>
      <c r="BJ200" s="18" t="s">
        <v>158</v>
      </c>
      <c r="BK200" s="177">
        <f t="shared" si="29"/>
        <v>0</v>
      </c>
      <c r="BL200" s="18" t="s">
        <v>240</v>
      </c>
      <c r="BM200" s="176" t="s">
        <v>1852</v>
      </c>
    </row>
    <row r="201" spans="1:65" s="2" customFormat="1" ht="16.5" customHeight="1">
      <c r="A201" s="34"/>
      <c r="B201" s="163"/>
      <c r="C201" s="164" t="s">
        <v>535</v>
      </c>
      <c r="D201" s="164" t="s">
        <v>153</v>
      </c>
      <c r="E201" s="165" t="s">
        <v>1853</v>
      </c>
      <c r="F201" s="166" t="s">
        <v>1854</v>
      </c>
      <c r="G201" s="167" t="s">
        <v>156</v>
      </c>
      <c r="H201" s="168">
        <v>2</v>
      </c>
      <c r="I201" s="169"/>
      <c r="J201" s="170">
        <f t="shared" si="20"/>
        <v>0</v>
      </c>
      <c r="K201" s="171"/>
      <c r="L201" s="35"/>
      <c r="M201" s="172" t="s">
        <v>1</v>
      </c>
      <c r="N201" s="173" t="s">
        <v>44</v>
      </c>
      <c r="O201" s="60"/>
      <c r="P201" s="174">
        <f t="shared" si="21"/>
        <v>0</v>
      </c>
      <c r="Q201" s="174">
        <v>2.7E-4</v>
      </c>
      <c r="R201" s="174">
        <f t="shared" si="22"/>
        <v>5.4000000000000001E-4</v>
      </c>
      <c r="S201" s="174">
        <v>0</v>
      </c>
      <c r="T201" s="175">
        <f t="shared" si="2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76" t="s">
        <v>240</v>
      </c>
      <c r="AT201" s="176" t="s">
        <v>153</v>
      </c>
      <c r="AU201" s="176" t="s">
        <v>158</v>
      </c>
      <c r="AY201" s="18" t="s">
        <v>150</v>
      </c>
      <c r="BE201" s="177">
        <f t="shared" si="24"/>
        <v>0</v>
      </c>
      <c r="BF201" s="177">
        <f t="shared" si="25"/>
        <v>0</v>
      </c>
      <c r="BG201" s="177">
        <f t="shared" si="26"/>
        <v>0</v>
      </c>
      <c r="BH201" s="177">
        <f t="shared" si="27"/>
        <v>0</v>
      </c>
      <c r="BI201" s="177">
        <f t="shared" si="28"/>
        <v>0</v>
      </c>
      <c r="BJ201" s="18" t="s">
        <v>158</v>
      </c>
      <c r="BK201" s="177">
        <f t="shared" si="29"/>
        <v>0</v>
      </c>
      <c r="BL201" s="18" t="s">
        <v>240</v>
      </c>
      <c r="BM201" s="176" t="s">
        <v>1855</v>
      </c>
    </row>
    <row r="202" spans="1:65" s="2" customFormat="1" ht="16.5" customHeight="1">
      <c r="A202" s="34"/>
      <c r="B202" s="163"/>
      <c r="C202" s="164" t="s">
        <v>540</v>
      </c>
      <c r="D202" s="164" t="s">
        <v>153</v>
      </c>
      <c r="E202" s="165" t="s">
        <v>1856</v>
      </c>
      <c r="F202" s="166" t="s">
        <v>1857</v>
      </c>
      <c r="G202" s="167" t="s">
        <v>156</v>
      </c>
      <c r="H202" s="168">
        <v>1</v>
      </c>
      <c r="I202" s="169"/>
      <c r="J202" s="170">
        <f t="shared" si="20"/>
        <v>0</v>
      </c>
      <c r="K202" s="171"/>
      <c r="L202" s="35"/>
      <c r="M202" s="172" t="s">
        <v>1</v>
      </c>
      <c r="N202" s="173" t="s">
        <v>44</v>
      </c>
      <c r="O202" s="60"/>
      <c r="P202" s="174">
        <f t="shared" si="21"/>
        <v>0</v>
      </c>
      <c r="Q202" s="174">
        <v>0</v>
      </c>
      <c r="R202" s="174">
        <f t="shared" si="22"/>
        <v>0</v>
      </c>
      <c r="S202" s="174">
        <v>0</v>
      </c>
      <c r="T202" s="175">
        <f t="shared" si="2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76" t="s">
        <v>240</v>
      </c>
      <c r="AT202" s="176" t="s">
        <v>153</v>
      </c>
      <c r="AU202" s="176" t="s">
        <v>158</v>
      </c>
      <c r="AY202" s="18" t="s">
        <v>150</v>
      </c>
      <c r="BE202" s="177">
        <f t="shared" si="24"/>
        <v>0</v>
      </c>
      <c r="BF202" s="177">
        <f t="shared" si="25"/>
        <v>0</v>
      </c>
      <c r="BG202" s="177">
        <f t="shared" si="26"/>
        <v>0</v>
      </c>
      <c r="BH202" s="177">
        <f t="shared" si="27"/>
        <v>0</v>
      </c>
      <c r="BI202" s="177">
        <f t="shared" si="28"/>
        <v>0</v>
      </c>
      <c r="BJ202" s="18" t="s">
        <v>158</v>
      </c>
      <c r="BK202" s="177">
        <f t="shared" si="29"/>
        <v>0</v>
      </c>
      <c r="BL202" s="18" t="s">
        <v>240</v>
      </c>
      <c r="BM202" s="176" t="s">
        <v>1858</v>
      </c>
    </row>
    <row r="203" spans="1:65" s="2" customFormat="1" ht="21.75" customHeight="1">
      <c r="A203" s="34"/>
      <c r="B203" s="163"/>
      <c r="C203" s="164" t="s">
        <v>544</v>
      </c>
      <c r="D203" s="164" t="s">
        <v>153</v>
      </c>
      <c r="E203" s="165" t="s">
        <v>1859</v>
      </c>
      <c r="F203" s="166" t="s">
        <v>1860</v>
      </c>
      <c r="G203" s="167" t="s">
        <v>719</v>
      </c>
      <c r="H203" s="221"/>
      <c r="I203" s="169"/>
      <c r="J203" s="170">
        <f t="shared" si="20"/>
        <v>0</v>
      </c>
      <c r="K203" s="171"/>
      <c r="L203" s="35"/>
      <c r="M203" s="172" t="s">
        <v>1</v>
      </c>
      <c r="N203" s="173" t="s">
        <v>44</v>
      </c>
      <c r="O203" s="60"/>
      <c r="P203" s="174">
        <f t="shared" si="21"/>
        <v>0</v>
      </c>
      <c r="Q203" s="174">
        <v>0</v>
      </c>
      <c r="R203" s="174">
        <f t="shared" si="22"/>
        <v>0</v>
      </c>
      <c r="S203" s="174">
        <v>0</v>
      </c>
      <c r="T203" s="175">
        <f t="shared" si="2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76" t="s">
        <v>240</v>
      </c>
      <c r="AT203" s="176" t="s">
        <v>153</v>
      </c>
      <c r="AU203" s="176" t="s">
        <v>158</v>
      </c>
      <c r="AY203" s="18" t="s">
        <v>150</v>
      </c>
      <c r="BE203" s="177">
        <f t="shared" si="24"/>
        <v>0</v>
      </c>
      <c r="BF203" s="177">
        <f t="shared" si="25"/>
        <v>0</v>
      </c>
      <c r="BG203" s="177">
        <f t="shared" si="26"/>
        <v>0</v>
      </c>
      <c r="BH203" s="177">
        <f t="shared" si="27"/>
        <v>0</v>
      </c>
      <c r="BI203" s="177">
        <f t="shared" si="28"/>
        <v>0</v>
      </c>
      <c r="BJ203" s="18" t="s">
        <v>158</v>
      </c>
      <c r="BK203" s="177">
        <f t="shared" si="29"/>
        <v>0</v>
      </c>
      <c r="BL203" s="18" t="s">
        <v>240</v>
      </c>
      <c r="BM203" s="176" t="s">
        <v>1861</v>
      </c>
    </row>
    <row r="204" spans="1:65" s="12" customFormat="1" ht="22.9" customHeight="1">
      <c r="B204" s="150"/>
      <c r="D204" s="151" t="s">
        <v>77</v>
      </c>
      <c r="E204" s="161" t="s">
        <v>1862</v>
      </c>
      <c r="F204" s="161" t="s">
        <v>1863</v>
      </c>
      <c r="I204" s="153"/>
      <c r="J204" s="162">
        <f>BK204</f>
        <v>0</v>
      </c>
      <c r="L204" s="150"/>
      <c r="M204" s="155"/>
      <c r="N204" s="156"/>
      <c r="O204" s="156"/>
      <c r="P204" s="157">
        <f>SUM(P205:P215)</f>
        <v>0</v>
      </c>
      <c r="Q204" s="156"/>
      <c r="R204" s="157">
        <f>SUM(R205:R215)</f>
        <v>6.6200000000000009E-2</v>
      </c>
      <c r="S204" s="156"/>
      <c r="T204" s="158">
        <f>SUM(T205:T215)</f>
        <v>0</v>
      </c>
      <c r="AR204" s="151" t="s">
        <v>158</v>
      </c>
      <c r="AT204" s="159" t="s">
        <v>77</v>
      </c>
      <c r="AU204" s="159" t="s">
        <v>86</v>
      </c>
      <c r="AY204" s="151" t="s">
        <v>150</v>
      </c>
      <c r="BK204" s="160">
        <f>SUM(BK205:BK215)</f>
        <v>0</v>
      </c>
    </row>
    <row r="205" spans="1:65" s="2" customFormat="1" ht="16.5" customHeight="1">
      <c r="A205" s="34"/>
      <c r="B205" s="163"/>
      <c r="C205" s="164" t="s">
        <v>548</v>
      </c>
      <c r="D205" s="164" t="s">
        <v>153</v>
      </c>
      <c r="E205" s="165" t="s">
        <v>1864</v>
      </c>
      <c r="F205" s="166" t="s">
        <v>1865</v>
      </c>
      <c r="G205" s="167" t="s">
        <v>156</v>
      </c>
      <c r="H205" s="168">
        <v>6</v>
      </c>
      <c r="I205" s="169"/>
      <c r="J205" s="170">
        <f t="shared" ref="J205:J215" si="30">ROUND(I205*H205,2)</f>
        <v>0</v>
      </c>
      <c r="K205" s="171"/>
      <c r="L205" s="35"/>
      <c r="M205" s="172" t="s">
        <v>1</v>
      </c>
      <c r="N205" s="173" t="s">
        <v>44</v>
      </c>
      <c r="O205" s="60"/>
      <c r="P205" s="174">
        <f t="shared" ref="P205:P215" si="31">O205*H205</f>
        <v>0</v>
      </c>
      <c r="Q205" s="174">
        <v>0</v>
      </c>
      <c r="R205" s="174">
        <f t="shared" ref="R205:R215" si="32">Q205*H205</f>
        <v>0</v>
      </c>
      <c r="S205" s="174">
        <v>0</v>
      </c>
      <c r="T205" s="175">
        <f t="shared" ref="T205:T215" si="33"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76" t="s">
        <v>240</v>
      </c>
      <c r="AT205" s="176" t="s">
        <v>153</v>
      </c>
      <c r="AU205" s="176" t="s">
        <v>158</v>
      </c>
      <c r="AY205" s="18" t="s">
        <v>150</v>
      </c>
      <c r="BE205" s="177">
        <f t="shared" ref="BE205:BE215" si="34">IF(N205="základní",J205,0)</f>
        <v>0</v>
      </c>
      <c r="BF205" s="177">
        <f t="shared" ref="BF205:BF215" si="35">IF(N205="snížená",J205,0)</f>
        <v>0</v>
      </c>
      <c r="BG205" s="177">
        <f t="shared" ref="BG205:BG215" si="36">IF(N205="zákl. přenesená",J205,0)</f>
        <v>0</v>
      </c>
      <c r="BH205" s="177">
        <f t="shared" ref="BH205:BH215" si="37">IF(N205="sníž. přenesená",J205,0)</f>
        <v>0</v>
      </c>
      <c r="BI205" s="177">
        <f t="shared" ref="BI205:BI215" si="38">IF(N205="nulová",J205,0)</f>
        <v>0</v>
      </c>
      <c r="BJ205" s="18" t="s">
        <v>158</v>
      </c>
      <c r="BK205" s="177">
        <f t="shared" ref="BK205:BK215" si="39">ROUND(I205*H205,2)</f>
        <v>0</v>
      </c>
      <c r="BL205" s="18" t="s">
        <v>240</v>
      </c>
      <c r="BM205" s="176" t="s">
        <v>1866</v>
      </c>
    </row>
    <row r="206" spans="1:65" s="2" customFormat="1" ht="16.5" customHeight="1">
      <c r="A206" s="34"/>
      <c r="B206" s="163"/>
      <c r="C206" s="164" t="s">
        <v>552</v>
      </c>
      <c r="D206" s="164" t="s">
        <v>153</v>
      </c>
      <c r="E206" s="165" t="s">
        <v>1867</v>
      </c>
      <c r="F206" s="166" t="s">
        <v>1868</v>
      </c>
      <c r="G206" s="167" t="s">
        <v>156</v>
      </c>
      <c r="H206" s="168">
        <v>2</v>
      </c>
      <c r="I206" s="169"/>
      <c r="J206" s="170">
        <f t="shared" si="30"/>
        <v>0</v>
      </c>
      <c r="K206" s="171"/>
      <c r="L206" s="35"/>
      <c r="M206" s="172" t="s">
        <v>1</v>
      </c>
      <c r="N206" s="173" t="s">
        <v>44</v>
      </c>
      <c r="O206" s="60"/>
      <c r="P206" s="174">
        <f t="shared" si="31"/>
        <v>0</v>
      </c>
      <c r="Q206" s="174">
        <v>0</v>
      </c>
      <c r="R206" s="174">
        <f t="shared" si="32"/>
        <v>0</v>
      </c>
      <c r="S206" s="174">
        <v>0</v>
      </c>
      <c r="T206" s="175">
        <f t="shared" si="3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76" t="s">
        <v>240</v>
      </c>
      <c r="AT206" s="176" t="s">
        <v>153</v>
      </c>
      <c r="AU206" s="176" t="s">
        <v>158</v>
      </c>
      <c r="AY206" s="18" t="s">
        <v>150</v>
      </c>
      <c r="BE206" s="177">
        <f t="shared" si="34"/>
        <v>0</v>
      </c>
      <c r="BF206" s="177">
        <f t="shared" si="35"/>
        <v>0</v>
      </c>
      <c r="BG206" s="177">
        <f t="shared" si="36"/>
        <v>0</v>
      </c>
      <c r="BH206" s="177">
        <f t="shared" si="37"/>
        <v>0</v>
      </c>
      <c r="BI206" s="177">
        <f t="shared" si="38"/>
        <v>0</v>
      </c>
      <c r="BJ206" s="18" t="s">
        <v>158</v>
      </c>
      <c r="BK206" s="177">
        <f t="shared" si="39"/>
        <v>0</v>
      </c>
      <c r="BL206" s="18" t="s">
        <v>240</v>
      </c>
      <c r="BM206" s="176" t="s">
        <v>1869</v>
      </c>
    </row>
    <row r="207" spans="1:65" s="2" customFormat="1" ht="16.5" customHeight="1">
      <c r="A207" s="34"/>
      <c r="B207" s="163"/>
      <c r="C207" s="164" t="s">
        <v>556</v>
      </c>
      <c r="D207" s="164" t="s">
        <v>153</v>
      </c>
      <c r="E207" s="165" t="s">
        <v>1870</v>
      </c>
      <c r="F207" s="166" t="s">
        <v>1871</v>
      </c>
      <c r="G207" s="167" t="s">
        <v>156</v>
      </c>
      <c r="H207" s="168">
        <v>2</v>
      </c>
      <c r="I207" s="169"/>
      <c r="J207" s="170">
        <f t="shared" si="30"/>
        <v>0</v>
      </c>
      <c r="K207" s="171"/>
      <c r="L207" s="35"/>
      <c r="M207" s="172" t="s">
        <v>1</v>
      </c>
      <c r="N207" s="173" t="s">
        <v>44</v>
      </c>
      <c r="O207" s="60"/>
      <c r="P207" s="174">
        <f t="shared" si="31"/>
        <v>0</v>
      </c>
      <c r="Q207" s="174">
        <v>0</v>
      </c>
      <c r="R207" s="174">
        <f t="shared" si="32"/>
        <v>0</v>
      </c>
      <c r="S207" s="174">
        <v>0</v>
      </c>
      <c r="T207" s="175">
        <f t="shared" si="3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76" t="s">
        <v>240</v>
      </c>
      <c r="AT207" s="176" t="s">
        <v>153</v>
      </c>
      <c r="AU207" s="176" t="s">
        <v>158</v>
      </c>
      <c r="AY207" s="18" t="s">
        <v>150</v>
      </c>
      <c r="BE207" s="177">
        <f t="shared" si="34"/>
        <v>0</v>
      </c>
      <c r="BF207" s="177">
        <f t="shared" si="35"/>
        <v>0</v>
      </c>
      <c r="BG207" s="177">
        <f t="shared" si="36"/>
        <v>0</v>
      </c>
      <c r="BH207" s="177">
        <f t="shared" si="37"/>
        <v>0</v>
      </c>
      <c r="BI207" s="177">
        <f t="shared" si="38"/>
        <v>0</v>
      </c>
      <c r="BJ207" s="18" t="s">
        <v>158</v>
      </c>
      <c r="BK207" s="177">
        <f t="shared" si="39"/>
        <v>0</v>
      </c>
      <c r="BL207" s="18" t="s">
        <v>240</v>
      </c>
      <c r="BM207" s="176" t="s">
        <v>1872</v>
      </c>
    </row>
    <row r="208" spans="1:65" s="2" customFormat="1" ht="16.5" customHeight="1">
      <c r="A208" s="34"/>
      <c r="B208" s="163"/>
      <c r="C208" s="164" t="s">
        <v>561</v>
      </c>
      <c r="D208" s="164" t="s">
        <v>153</v>
      </c>
      <c r="E208" s="165" t="s">
        <v>1873</v>
      </c>
      <c r="F208" s="166" t="s">
        <v>1874</v>
      </c>
      <c r="G208" s="167" t="s">
        <v>156</v>
      </c>
      <c r="H208" s="168">
        <v>1</v>
      </c>
      <c r="I208" s="169"/>
      <c r="J208" s="170">
        <f t="shared" si="30"/>
        <v>0</v>
      </c>
      <c r="K208" s="171"/>
      <c r="L208" s="35"/>
      <c r="M208" s="172" t="s">
        <v>1</v>
      </c>
      <c r="N208" s="173" t="s">
        <v>44</v>
      </c>
      <c r="O208" s="60"/>
      <c r="P208" s="174">
        <f t="shared" si="31"/>
        <v>0</v>
      </c>
      <c r="Q208" s="174">
        <v>0</v>
      </c>
      <c r="R208" s="174">
        <f t="shared" si="32"/>
        <v>0</v>
      </c>
      <c r="S208" s="174">
        <v>0</v>
      </c>
      <c r="T208" s="175">
        <f t="shared" si="3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76" t="s">
        <v>240</v>
      </c>
      <c r="AT208" s="176" t="s">
        <v>153</v>
      </c>
      <c r="AU208" s="176" t="s">
        <v>158</v>
      </c>
      <c r="AY208" s="18" t="s">
        <v>150</v>
      </c>
      <c r="BE208" s="177">
        <f t="shared" si="34"/>
        <v>0</v>
      </c>
      <c r="BF208" s="177">
        <f t="shared" si="35"/>
        <v>0</v>
      </c>
      <c r="BG208" s="177">
        <f t="shared" si="36"/>
        <v>0</v>
      </c>
      <c r="BH208" s="177">
        <f t="shared" si="37"/>
        <v>0</v>
      </c>
      <c r="BI208" s="177">
        <f t="shared" si="38"/>
        <v>0</v>
      </c>
      <c r="BJ208" s="18" t="s">
        <v>158</v>
      </c>
      <c r="BK208" s="177">
        <f t="shared" si="39"/>
        <v>0</v>
      </c>
      <c r="BL208" s="18" t="s">
        <v>240</v>
      </c>
      <c r="BM208" s="176" t="s">
        <v>1875</v>
      </c>
    </row>
    <row r="209" spans="1:65" s="2" customFormat="1" ht="21.75" customHeight="1">
      <c r="A209" s="34"/>
      <c r="B209" s="163"/>
      <c r="C209" s="164" t="s">
        <v>566</v>
      </c>
      <c r="D209" s="164" t="s">
        <v>153</v>
      </c>
      <c r="E209" s="165" t="s">
        <v>1876</v>
      </c>
      <c r="F209" s="166" t="s">
        <v>1877</v>
      </c>
      <c r="G209" s="167" t="s">
        <v>156</v>
      </c>
      <c r="H209" s="168">
        <v>1</v>
      </c>
      <c r="I209" s="169"/>
      <c r="J209" s="170">
        <f t="shared" si="30"/>
        <v>0</v>
      </c>
      <c r="K209" s="171"/>
      <c r="L209" s="35"/>
      <c r="M209" s="172" t="s">
        <v>1</v>
      </c>
      <c r="N209" s="173" t="s">
        <v>44</v>
      </c>
      <c r="O209" s="60"/>
      <c r="P209" s="174">
        <f t="shared" si="31"/>
        <v>0</v>
      </c>
      <c r="Q209" s="174">
        <v>1.3599999999999999E-2</v>
      </c>
      <c r="R209" s="174">
        <f t="shared" si="32"/>
        <v>1.3599999999999999E-2</v>
      </c>
      <c r="S209" s="174">
        <v>0</v>
      </c>
      <c r="T209" s="175">
        <f t="shared" si="3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76" t="s">
        <v>240</v>
      </c>
      <c r="AT209" s="176" t="s">
        <v>153</v>
      </c>
      <c r="AU209" s="176" t="s">
        <v>158</v>
      </c>
      <c r="AY209" s="18" t="s">
        <v>150</v>
      </c>
      <c r="BE209" s="177">
        <f t="shared" si="34"/>
        <v>0</v>
      </c>
      <c r="BF209" s="177">
        <f t="shared" si="35"/>
        <v>0</v>
      </c>
      <c r="BG209" s="177">
        <f t="shared" si="36"/>
        <v>0</v>
      </c>
      <c r="BH209" s="177">
        <f t="shared" si="37"/>
        <v>0</v>
      </c>
      <c r="BI209" s="177">
        <f t="shared" si="38"/>
        <v>0</v>
      </c>
      <c r="BJ209" s="18" t="s">
        <v>158</v>
      </c>
      <c r="BK209" s="177">
        <f t="shared" si="39"/>
        <v>0</v>
      </c>
      <c r="BL209" s="18" t="s">
        <v>240</v>
      </c>
      <c r="BM209" s="176" t="s">
        <v>1878</v>
      </c>
    </row>
    <row r="210" spans="1:65" s="2" customFormat="1" ht="21.75" customHeight="1">
      <c r="A210" s="34"/>
      <c r="B210" s="163"/>
      <c r="C210" s="164" t="s">
        <v>571</v>
      </c>
      <c r="D210" s="164" t="s">
        <v>153</v>
      </c>
      <c r="E210" s="165" t="s">
        <v>1879</v>
      </c>
      <c r="F210" s="166" t="s">
        <v>1880</v>
      </c>
      <c r="G210" s="167" t="s">
        <v>156</v>
      </c>
      <c r="H210" s="168">
        <v>2</v>
      </c>
      <c r="I210" s="169"/>
      <c r="J210" s="170">
        <f t="shared" si="30"/>
        <v>0</v>
      </c>
      <c r="K210" s="171"/>
      <c r="L210" s="35"/>
      <c r="M210" s="172" t="s">
        <v>1</v>
      </c>
      <c r="N210" s="173" t="s">
        <v>44</v>
      </c>
      <c r="O210" s="60"/>
      <c r="P210" s="174">
        <f t="shared" si="31"/>
        <v>0</v>
      </c>
      <c r="Q210" s="174">
        <v>0</v>
      </c>
      <c r="R210" s="174">
        <f t="shared" si="32"/>
        <v>0</v>
      </c>
      <c r="S210" s="174">
        <v>0</v>
      </c>
      <c r="T210" s="175">
        <f t="shared" si="3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76" t="s">
        <v>240</v>
      </c>
      <c r="AT210" s="176" t="s">
        <v>153</v>
      </c>
      <c r="AU210" s="176" t="s">
        <v>158</v>
      </c>
      <c r="AY210" s="18" t="s">
        <v>150</v>
      </c>
      <c r="BE210" s="177">
        <f t="shared" si="34"/>
        <v>0</v>
      </c>
      <c r="BF210" s="177">
        <f t="shared" si="35"/>
        <v>0</v>
      </c>
      <c r="BG210" s="177">
        <f t="shared" si="36"/>
        <v>0</v>
      </c>
      <c r="BH210" s="177">
        <f t="shared" si="37"/>
        <v>0</v>
      </c>
      <c r="BI210" s="177">
        <f t="shared" si="38"/>
        <v>0</v>
      </c>
      <c r="BJ210" s="18" t="s">
        <v>158</v>
      </c>
      <c r="BK210" s="177">
        <f t="shared" si="39"/>
        <v>0</v>
      </c>
      <c r="BL210" s="18" t="s">
        <v>240</v>
      </c>
      <c r="BM210" s="176" t="s">
        <v>1881</v>
      </c>
    </row>
    <row r="211" spans="1:65" s="2" customFormat="1" ht="21.75" customHeight="1">
      <c r="A211" s="34"/>
      <c r="B211" s="163"/>
      <c r="C211" s="210" t="s">
        <v>576</v>
      </c>
      <c r="D211" s="210" t="s">
        <v>385</v>
      </c>
      <c r="E211" s="211" t="s">
        <v>1882</v>
      </c>
      <c r="F211" s="212" t="s">
        <v>1883</v>
      </c>
      <c r="G211" s="213" t="s">
        <v>156</v>
      </c>
      <c r="H211" s="214">
        <v>1</v>
      </c>
      <c r="I211" s="215"/>
      <c r="J211" s="216">
        <f t="shared" si="30"/>
        <v>0</v>
      </c>
      <c r="K211" s="217"/>
      <c r="L211" s="218"/>
      <c r="M211" s="219" t="s">
        <v>1</v>
      </c>
      <c r="N211" s="220" t="s">
        <v>44</v>
      </c>
      <c r="O211" s="60"/>
      <c r="P211" s="174">
        <f t="shared" si="31"/>
        <v>0</v>
      </c>
      <c r="Q211" s="174">
        <v>1.1900000000000001E-2</v>
      </c>
      <c r="R211" s="174">
        <f t="shared" si="32"/>
        <v>1.1900000000000001E-2</v>
      </c>
      <c r="S211" s="174">
        <v>0</v>
      </c>
      <c r="T211" s="175">
        <f t="shared" si="3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76" t="s">
        <v>390</v>
      </c>
      <c r="AT211" s="176" t="s">
        <v>385</v>
      </c>
      <c r="AU211" s="176" t="s">
        <v>158</v>
      </c>
      <c r="AY211" s="18" t="s">
        <v>150</v>
      </c>
      <c r="BE211" s="177">
        <f t="shared" si="34"/>
        <v>0</v>
      </c>
      <c r="BF211" s="177">
        <f t="shared" si="35"/>
        <v>0</v>
      </c>
      <c r="BG211" s="177">
        <f t="shared" si="36"/>
        <v>0</v>
      </c>
      <c r="BH211" s="177">
        <f t="shared" si="37"/>
        <v>0</v>
      </c>
      <c r="BI211" s="177">
        <f t="shared" si="38"/>
        <v>0</v>
      </c>
      <c r="BJ211" s="18" t="s">
        <v>158</v>
      </c>
      <c r="BK211" s="177">
        <f t="shared" si="39"/>
        <v>0</v>
      </c>
      <c r="BL211" s="18" t="s">
        <v>240</v>
      </c>
      <c r="BM211" s="176" t="s">
        <v>1884</v>
      </c>
    </row>
    <row r="212" spans="1:65" s="2" customFormat="1" ht="21.75" customHeight="1">
      <c r="A212" s="34"/>
      <c r="B212" s="163"/>
      <c r="C212" s="210" t="s">
        <v>580</v>
      </c>
      <c r="D212" s="210" t="s">
        <v>385</v>
      </c>
      <c r="E212" s="211" t="s">
        <v>1885</v>
      </c>
      <c r="F212" s="212" t="s">
        <v>1886</v>
      </c>
      <c r="G212" s="213" t="s">
        <v>156</v>
      </c>
      <c r="H212" s="214">
        <v>1</v>
      </c>
      <c r="I212" s="215"/>
      <c r="J212" s="216">
        <f t="shared" si="30"/>
        <v>0</v>
      </c>
      <c r="K212" s="217"/>
      <c r="L212" s="218"/>
      <c r="M212" s="219" t="s">
        <v>1</v>
      </c>
      <c r="N212" s="220" t="s">
        <v>44</v>
      </c>
      <c r="O212" s="60"/>
      <c r="P212" s="174">
        <f t="shared" si="31"/>
        <v>0</v>
      </c>
      <c r="Q212" s="174">
        <v>1.4500000000000001E-2</v>
      </c>
      <c r="R212" s="174">
        <f t="shared" si="32"/>
        <v>1.4500000000000001E-2</v>
      </c>
      <c r="S212" s="174">
        <v>0</v>
      </c>
      <c r="T212" s="175">
        <f t="shared" si="3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76" t="s">
        <v>390</v>
      </c>
      <c r="AT212" s="176" t="s">
        <v>385</v>
      </c>
      <c r="AU212" s="176" t="s">
        <v>158</v>
      </c>
      <c r="AY212" s="18" t="s">
        <v>150</v>
      </c>
      <c r="BE212" s="177">
        <f t="shared" si="34"/>
        <v>0</v>
      </c>
      <c r="BF212" s="177">
        <f t="shared" si="35"/>
        <v>0</v>
      </c>
      <c r="BG212" s="177">
        <f t="shared" si="36"/>
        <v>0</v>
      </c>
      <c r="BH212" s="177">
        <f t="shared" si="37"/>
        <v>0</v>
      </c>
      <c r="BI212" s="177">
        <f t="shared" si="38"/>
        <v>0</v>
      </c>
      <c r="BJ212" s="18" t="s">
        <v>158</v>
      </c>
      <c r="BK212" s="177">
        <f t="shared" si="39"/>
        <v>0</v>
      </c>
      <c r="BL212" s="18" t="s">
        <v>240</v>
      </c>
      <c r="BM212" s="176" t="s">
        <v>1887</v>
      </c>
    </row>
    <row r="213" spans="1:65" s="2" customFormat="1" ht="16.5" customHeight="1">
      <c r="A213" s="34"/>
      <c r="B213" s="163"/>
      <c r="C213" s="164" t="s">
        <v>584</v>
      </c>
      <c r="D213" s="164" t="s">
        <v>153</v>
      </c>
      <c r="E213" s="165" t="s">
        <v>1888</v>
      </c>
      <c r="F213" s="166" t="s">
        <v>1889</v>
      </c>
      <c r="G213" s="167" t="s">
        <v>451</v>
      </c>
      <c r="H213" s="168">
        <v>1</v>
      </c>
      <c r="I213" s="169"/>
      <c r="J213" s="170">
        <f t="shared" si="30"/>
        <v>0</v>
      </c>
      <c r="K213" s="171"/>
      <c r="L213" s="35"/>
      <c r="M213" s="172" t="s">
        <v>1</v>
      </c>
      <c r="N213" s="173" t="s">
        <v>44</v>
      </c>
      <c r="O213" s="60"/>
      <c r="P213" s="174">
        <f t="shared" si="31"/>
        <v>0</v>
      </c>
      <c r="Q213" s="174">
        <v>2.6200000000000001E-2</v>
      </c>
      <c r="R213" s="174">
        <f t="shared" si="32"/>
        <v>2.6200000000000001E-2</v>
      </c>
      <c r="S213" s="174">
        <v>0</v>
      </c>
      <c r="T213" s="175">
        <f t="shared" si="3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76" t="s">
        <v>240</v>
      </c>
      <c r="AT213" s="176" t="s">
        <v>153</v>
      </c>
      <c r="AU213" s="176" t="s">
        <v>158</v>
      </c>
      <c r="AY213" s="18" t="s">
        <v>150</v>
      </c>
      <c r="BE213" s="177">
        <f t="shared" si="34"/>
        <v>0</v>
      </c>
      <c r="BF213" s="177">
        <f t="shared" si="35"/>
        <v>0</v>
      </c>
      <c r="BG213" s="177">
        <f t="shared" si="36"/>
        <v>0</v>
      </c>
      <c r="BH213" s="177">
        <f t="shared" si="37"/>
        <v>0</v>
      </c>
      <c r="BI213" s="177">
        <f t="shared" si="38"/>
        <v>0</v>
      </c>
      <c r="BJ213" s="18" t="s">
        <v>158</v>
      </c>
      <c r="BK213" s="177">
        <f t="shared" si="39"/>
        <v>0</v>
      </c>
      <c r="BL213" s="18" t="s">
        <v>240</v>
      </c>
      <c r="BM213" s="176" t="s">
        <v>1890</v>
      </c>
    </row>
    <row r="214" spans="1:65" s="2" customFormat="1" ht="21.75" customHeight="1">
      <c r="A214" s="34"/>
      <c r="B214" s="163"/>
      <c r="C214" s="164" t="s">
        <v>591</v>
      </c>
      <c r="D214" s="164" t="s">
        <v>153</v>
      </c>
      <c r="E214" s="165" t="s">
        <v>1891</v>
      </c>
      <c r="F214" s="166" t="s">
        <v>1892</v>
      </c>
      <c r="G214" s="167" t="s">
        <v>451</v>
      </c>
      <c r="H214" s="168">
        <v>1</v>
      </c>
      <c r="I214" s="169"/>
      <c r="J214" s="170">
        <f t="shared" si="30"/>
        <v>0</v>
      </c>
      <c r="K214" s="171"/>
      <c r="L214" s="35"/>
      <c r="M214" s="172" t="s">
        <v>1</v>
      </c>
      <c r="N214" s="173" t="s">
        <v>44</v>
      </c>
      <c r="O214" s="60"/>
      <c r="P214" s="174">
        <f t="shared" si="31"/>
        <v>0</v>
      </c>
      <c r="Q214" s="174">
        <v>0</v>
      </c>
      <c r="R214" s="174">
        <f t="shared" si="32"/>
        <v>0</v>
      </c>
      <c r="S214" s="174">
        <v>0</v>
      </c>
      <c r="T214" s="175">
        <f t="shared" si="3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76" t="s">
        <v>240</v>
      </c>
      <c r="AT214" s="176" t="s">
        <v>153</v>
      </c>
      <c r="AU214" s="176" t="s">
        <v>158</v>
      </c>
      <c r="AY214" s="18" t="s">
        <v>150</v>
      </c>
      <c r="BE214" s="177">
        <f t="shared" si="34"/>
        <v>0</v>
      </c>
      <c r="BF214" s="177">
        <f t="shared" si="35"/>
        <v>0</v>
      </c>
      <c r="BG214" s="177">
        <f t="shared" si="36"/>
        <v>0</v>
      </c>
      <c r="BH214" s="177">
        <f t="shared" si="37"/>
        <v>0</v>
      </c>
      <c r="BI214" s="177">
        <f t="shared" si="38"/>
        <v>0</v>
      </c>
      <c r="BJ214" s="18" t="s">
        <v>158</v>
      </c>
      <c r="BK214" s="177">
        <f t="shared" si="39"/>
        <v>0</v>
      </c>
      <c r="BL214" s="18" t="s">
        <v>240</v>
      </c>
      <c r="BM214" s="176" t="s">
        <v>1893</v>
      </c>
    </row>
    <row r="215" spans="1:65" s="2" customFormat="1" ht="21.75" customHeight="1">
      <c r="A215" s="34"/>
      <c r="B215" s="163"/>
      <c r="C215" s="164" t="s">
        <v>595</v>
      </c>
      <c r="D215" s="164" t="s">
        <v>153</v>
      </c>
      <c r="E215" s="165" t="s">
        <v>1894</v>
      </c>
      <c r="F215" s="166" t="s">
        <v>1895</v>
      </c>
      <c r="G215" s="167" t="s">
        <v>719</v>
      </c>
      <c r="H215" s="221"/>
      <c r="I215" s="169"/>
      <c r="J215" s="170">
        <f t="shared" si="30"/>
        <v>0</v>
      </c>
      <c r="K215" s="171"/>
      <c r="L215" s="35"/>
      <c r="M215" s="172" t="s">
        <v>1</v>
      </c>
      <c r="N215" s="173" t="s">
        <v>44</v>
      </c>
      <c r="O215" s="60"/>
      <c r="P215" s="174">
        <f t="shared" si="31"/>
        <v>0</v>
      </c>
      <c r="Q215" s="174">
        <v>0</v>
      </c>
      <c r="R215" s="174">
        <f t="shared" si="32"/>
        <v>0</v>
      </c>
      <c r="S215" s="174">
        <v>0</v>
      </c>
      <c r="T215" s="175">
        <f t="shared" si="3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76" t="s">
        <v>240</v>
      </c>
      <c r="AT215" s="176" t="s">
        <v>153</v>
      </c>
      <c r="AU215" s="176" t="s">
        <v>158</v>
      </c>
      <c r="AY215" s="18" t="s">
        <v>150</v>
      </c>
      <c r="BE215" s="177">
        <f t="shared" si="34"/>
        <v>0</v>
      </c>
      <c r="BF215" s="177">
        <f t="shared" si="35"/>
        <v>0</v>
      </c>
      <c r="BG215" s="177">
        <f t="shared" si="36"/>
        <v>0</v>
      </c>
      <c r="BH215" s="177">
        <f t="shared" si="37"/>
        <v>0</v>
      </c>
      <c r="BI215" s="177">
        <f t="shared" si="38"/>
        <v>0</v>
      </c>
      <c r="BJ215" s="18" t="s">
        <v>158</v>
      </c>
      <c r="BK215" s="177">
        <f t="shared" si="39"/>
        <v>0</v>
      </c>
      <c r="BL215" s="18" t="s">
        <v>240</v>
      </c>
      <c r="BM215" s="176" t="s">
        <v>1896</v>
      </c>
    </row>
    <row r="216" spans="1:65" s="12" customFormat="1" ht="22.9" customHeight="1">
      <c r="B216" s="150"/>
      <c r="D216" s="151" t="s">
        <v>77</v>
      </c>
      <c r="E216" s="161" t="s">
        <v>1897</v>
      </c>
      <c r="F216" s="161" t="s">
        <v>1898</v>
      </c>
      <c r="I216" s="153"/>
      <c r="J216" s="162">
        <f>BK216</f>
        <v>0</v>
      </c>
      <c r="L216" s="150"/>
      <c r="M216" s="155"/>
      <c r="N216" s="156"/>
      <c r="O216" s="156"/>
      <c r="P216" s="157">
        <f>SUM(P217:P228)</f>
        <v>0</v>
      </c>
      <c r="Q216" s="156"/>
      <c r="R216" s="157">
        <f>SUM(R217:R228)</f>
        <v>0.42946000000000001</v>
      </c>
      <c r="S216" s="156"/>
      <c r="T216" s="158">
        <f>SUM(T217:T228)</f>
        <v>0</v>
      </c>
      <c r="AR216" s="151" t="s">
        <v>158</v>
      </c>
      <c r="AT216" s="159" t="s">
        <v>77</v>
      </c>
      <c r="AU216" s="159" t="s">
        <v>86</v>
      </c>
      <c r="AY216" s="151" t="s">
        <v>150</v>
      </c>
      <c r="BK216" s="160">
        <f>SUM(BK217:BK228)</f>
        <v>0</v>
      </c>
    </row>
    <row r="217" spans="1:65" s="2" customFormat="1" ht="33" customHeight="1">
      <c r="A217" s="34"/>
      <c r="B217" s="163"/>
      <c r="C217" s="164" t="s">
        <v>599</v>
      </c>
      <c r="D217" s="164" t="s">
        <v>153</v>
      </c>
      <c r="E217" s="165" t="s">
        <v>1899</v>
      </c>
      <c r="F217" s="166" t="s">
        <v>1900</v>
      </c>
      <c r="G217" s="167" t="s">
        <v>156</v>
      </c>
      <c r="H217" s="168">
        <v>2</v>
      </c>
      <c r="I217" s="169"/>
      <c r="J217" s="170">
        <f t="shared" ref="J217:J228" si="40">ROUND(I217*H217,2)</f>
        <v>0</v>
      </c>
      <c r="K217" s="171"/>
      <c r="L217" s="35"/>
      <c r="M217" s="172" t="s">
        <v>1</v>
      </c>
      <c r="N217" s="173" t="s">
        <v>44</v>
      </c>
      <c r="O217" s="60"/>
      <c r="P217" s="174">
        <f t="shared" ref="P217:P228" si="41">O217*H217</f>
        <v>0</v>
      </c>
      <c r="Q217" s="174">
        <v>0</v>
      </c>
      <c r="R217" s="174">
        <f t="shared" ref="R217:R228" si="42">Q217*H217</f>
        <v>0</v>
      </c>
      <c r="S217" s="174">
        <v>0</v>
      </c>
      <c r="T217" s="175">
        <f t="shared" ref="T217:T228" si="43"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76" t="s">
        <v>240</v>
      </c>
      <c r="AT217" s="176" t="s">
        <v>153</v>
      </c>
      <c r="AU217" s="176" t="s">
        <v>158</v>
      </c>
      <c r="AY217" s="18" t="s">
        <v>150</v>
      </c>
      <c r="BE217" s="177">
        <f t="shared" ref="BE217:BE228" si="44">IF(N217="základní",J217,0)</f>
        <v>0</v>
      </c>
      <c r="BF217" s="177">
        <f t="shared" ref="BF217:BF228" si="45">IF(N217="snížená",J217,0)</f>
        <v>0</v>
      </c>
      <c r="BG217" s="177">
        <f t="shared" ref="BG217:BG228" si="46">IF(N217="zákl. přenesená",J217,0)</f>
        <v>0</v>
      </c>
      <c r="BH217" s="177">
        <f t="shared" ref="BH217:BH228" si="47">IF(N217="sníž. přenesená",J217,0)</f>
        <v>0</v>
      </c>
      <c r="BI217" s="177">
        <f t="shared" ref="BI217:BI228" si="48">IF(N217="nulová",J217,0)</f>
        <v>0</v>
      </c>
      <c r="BJ217" s="18" t="s">
        <v>158</v>
      </c>
      <c r="BK217" s="177">
        <f t="shared" ref="BK217:BK228" si="49">ROUND(I217*H217,2)</f>
        <v>0</v>
      </c>
      <c r="BL217" s="18" t="s">
        <v>240</v>
      </c>
      <c r="BM217" s="176" t="s">
        <v>1901</v>
      </c>
    </row>
    <row r="218" spans="1:65" s="2" customFormat="1" ht="16.5" customHeight="1">
      <c r="A218" s="34"/>
      <c r="B218" s="163"/>
      <c r="C218" s="164" t="s">
        <v>603</v>
      </c>
      <c r="D218" s="164" t="s">
        <v>153</v>
      </c>
      <c r="E218" s="165" t="s">
        <v>1902</v>
      </c>
      <c r="F218" s="166" t="s">
        <v>1903</v>
      </c>
      <c r="G218" s="167" t="s">
        <v>156</v>
      </c>
      <c r="H218" s="168">
        <v>2</v>
      </c>
      <c r="I218" s="169"/>
      <c r="J218" s="170">
        <f t="shared" si="40"/>
        <v>0</v>
      </c>
      <c r="K218" s="171"/>
      <c r="L218" s="35"/>
      <c r="M218" s="172" t="s">
        <v>1</v>
      </c>
      <c r="N218" s="173" t="s">
        <v>44</v>
      </c>
      <c r="O218" s="60"/>
      <c r="P218" s="174">
        <f t="shared" si="41"/>
        <v>0</v>
      </c>
      <c r="Q218" s="174">
        <v>0</v>
      </c>
      <c r="R218" s="174">
        <f t="shared" si="42"/>
        <v>0</v>
      </c>
      <c r="S218" s="174">
        <v>0</v>
      </c>
      <c r="T218" s="175">
        <f t="shared" si="4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76" t="s">
        <v>240</v>
      </c>
      <c r="AT218" s="176" t="s">
        <v>153</v>
      </c>
      <c r="AU218" s="176" t="s">
        <v>158</v>
      </c>
      <c r="AY218" s="18" t="s">
        <v>150</v>
      </c>
      <c r="BE218" s="177">
        <f t="shared" si="44"/>
        <v>0</v>
      </c>
      <c r="BF218" s="177">
        <f t="shared" si="45"/>
        <v>0</v>
      </c>
      <c r="BG218" s="177">
        <f t="shared" si="46"/>
        <v>0</v>
      </c>
      <c r="BH218" s="177">
        <f t="shared" si="47"/>
        <v>0</v>
      </c>
      <c r="BI218" s="177">
        <f t="shared" si="48"/>
        <v>0</v>
      </c>
      <c r="BJ218" s="18" t="s">
        <v>158</v>
      </c>
      <c r="BK218" s="177">
        <f t="shared" si="49"/>
        <v>0</v>
      </c>
      <c r="BL218" s="18" t="s">
        <v>240</v>
      </c>
      <c r="BM218" s="176" t="s">
        <v>1904</v>
      </c>
    </row>
    <row r="219" spans="1:65" s="2" customFormat="1" ht="21.75" customHeight="1">
      <c r="A219" s="34"/>
      <c r="B219" s="163"/>
      <c r="C219" s="210" t="s">
        <v>607</v>
      </c>
      <c r="D219" s="210" t="s">
        <v>385</v>
      </c>
      <c r="E219" s="211" t="s">
        <v>1905</v>
      </c>
      <c r="F219" s="212" t="s">
        <v>1906</v>
      </c>
      <c r="G219" s="213" t="s">
        <v>156</v>
      </c>
      <c r="H219" s="214">
        <v>2</v>
      </c>
      <c r="I219" s="215"/>
      <c r="J219" s="216">
        <f t="shared" si="40"/>
        <v>0</v>
      </c>
      <c r="K219" s="217"/>
      <c r="L219" s="218"/>
      <c r="M219" s="219" t="s">
        <v>1</v>
      </c>
      <c r="N219" s="220" t="s">
        <v>44</v>
      </c>
      <c r="O219" s="60"/>
      <c r="P219" s="174">
        <f t="shared" si="41"/>
        <v>0</v>
      </c>
      <c r="Q219" s="174">
        <v>2.0000000000000001E-4</v>
      </c>
      <c r="R219" s="174">
        <f t="shared" si="42"/>
        <v>4.0000000000000002E-4</v>
      </c>
      <c r="S219" s="174">
        <v>0</v>
      </c>
      <c r="T219" s="175">
        <f t="shared" si="4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76" t="s">
        <v>390</v>
      </c>
      <c r="AT219" s="176" t="s">
        <v>385</v>
      </c>
      <c r="AU219" s="176" t="s">
        <v>158</v>
      </c>
      <c r="AY219" s="18" t="s">
        <v>150</v>
      </c>
      <c r="BE219" s="177">
        <f t="shared" si="44"/>
        <v>0</v>
      </c>
      <c r="BF219" s="177">
        <f t="shared" si="45"/>
        <v>0</v>
      </c>
      <c r="BG219" s="177">
        <f t="shared" si="46"/>
        <v>0</v>
      </c>
      <c r="BH219" s="177">
        <f t="shared" si="47"/>
        <v>0</v>
      </c>
      <c r="BI219" s="177">
        <f t="shared" si="48"/>
        <v>0</v>
      </c>
      <c r="BJ219" s="18" t="s">
        <v>158</v>
      </c>
      <c r="BK219" s="177">
        <f t="shared" si="49"/>
        <v>0</v>
      </c>
      <c r="BL219" s="18" t="s">
        <v>240</v>
      </c>
      <c r="BM219" s="176" t="s">
        <v>1907</v>
      </c>
    </row>
    <row r="220" spans="1:65" s="2" customFormat="1" ht="16.5" customHeight="1">
      <c r="A220" s="34"/>
      <c r="B220" s="163"/>
      <c r="C220" s="164" t="s">
        <v>613</v>
      </c>
      <c r="D220" s="164" t="s">
        <v>153</v>
      </c>
      <c r="E220" s="165" t="s">
        <v>1908</v>
      </c>
      <c r="F220" s="166" t="s">
        <v>1909</v>
      </c>
      <c r="G220" s="167" t="s">
        <v>156</v>
      </c>
      <c r="H220" s="168">
        <v>1</v>
      </c>
      <c r="I220" s="169"/>
      <c r="J220" s="170">
        <f t="shared" si="40"/>
        <v>0</v>
      </c>
      <c r="K220" s="171"/>
      <c r="L220" s="35"/>
      <c r="M220" s="172" t="s">
        <v>1</v>
      </c>
      <c r="N220" s="173" t="s">
        <v>44</v>
      </c>
      <c r="O220" s="60"/>
      <c r="P220" s="174">
        <f t="shared" si="41"/>
        <v>0</v>
      </c>
      <c r="Q220" s="174">
        <v>0</v>
      </c>
      <c r="R220" s="174">
        <f t="shared" si="42"/>
        <v>0</v>
      </c>
      <c r="S220" s="174">
        <v>0</v>
      </c>
      <c r="T220" s="175">
        <f t="shared" si="4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76" t="s">
        <v>240</v>
      </c>
      <c r="AT220" s="176" t="s">
        <v>153</v>
      </c>
      <c r="AU220" s="176" t="s">
        <v>158</v>
      </c>
      <c r="AY220" s="18" t="s">
        <v>150</v>
      </c>
      <c r="BE220" s="177">
        <f t="shared" si="44"/>
        <v>0</v>
      </c>
      <c r="BF220" s="177">
        <f t="shared" si="45"/>
        <v>0</v>
      </c>
      <c r="BG220" s="177">
        <f t="shared" si="46"/>
        <v>0</v>
      </c>
      <c r="BH220" s="177">
        <f t="shared" si="47"/>
        <v>0</v>
      </c>
      <c r="BI220" s="177">
        <f t="shared" si="48"/>
        <v>0</v>
      </c>
      <c r="BJ220" s="18" t="s">
        <v>158</v>
      </c>
      <c r="BK220" s="177">
        <f t="shared" si="49"/>
        <v>0</v>
      </c>
      <c r="BL220" s="18" t="s">
        <v>240</v>
      </c>
      <c r="BM220" s="176" t="s">
        <v>1910</v>
      </c>
    </row>
    <row r="221" spans="1:65" s="2" customFormat="1" ht="21.75" customHeight="1">
      <c r="A221" s="34"/>
      <c r="B221" s="163"/>
      <c r="C221" s="164" t="s">
        <v>619</v>
      </c>
      <c r="D221" s="164" t="s">
        <v>153</v>
      </c>
      <c r="E221" s="165" t="s">
        <v>1911</v>
      </c>
      <c r="F221" s="166" t="s">
        <v>1912</v>
      </c>
      <c r="G221" s="167" t="s">
        <v>202</v>
      </c>
      <c r="H221" s="168">
        <v>4</v>
      </c>
      <c r="I221" s="169"/>
      <c r="J221" s="170">
        <f t="shared" si="40"/>
        <v>0</v>
      </c>
      <c r="K221" s="171"/>
      <c r="L221" s="35"/>
      <c r="M221" s="172" t="s">
        <v>1</v>
      </c>
      <c r="N221" s="173" t="s">
        <v>44</v>
      </c>
      <c r="O221" s="60"/>
      <c r="P221" s="174">
        <f t="shared" si="41"/>
        <v>0</v>
      </c>
      <c r="Q221" s="174">
        <v>0</v>
      </c>
      <c r="R221" s="174">
        <f t="shared" si="42"/>
        <v>0</v>
      </c>
      <c r="S221" s="174">
        <v>0</v>
      </c>
      <c r="T221" s="175">
        <f t="shared" si="4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76" t="s">
        <v>240</v>
      </c>
      <c r="AT221" s="176" t="s">
        <v>153</v>
      </c>
      <c r="AU221" s="176" t="s">
        <v>158</v>
      </c>
      <c r="AY221" s="18" t="s">
        <v>150</v>
      </c>
      <c r="BE221" s="177">
        <f t="shared" si="44"/>
        <v>0</v>
      </c>
      <c r="BF221" s="177">
        <f t="shared" si="45"/>
        <v>0</v>
      </c>
      <c r="BG221" s="177">
        <f t="shared" si="46"/>
        <v>0</v>
      </c>
      <c r="BH221" s="177">
        <f t="shared" si="47"/>
        <v>0</v>
      </c>
      <c r="BI221" s="177">
        <f t="shared" si="48"/>
        <v>0</v>
      </c>
      <c r="BJ221" s="18" t="s">
        <v>158</v>
      </c>
      <c r="BK221" s="177">
        <f t="shared" si="49"/>
        <v>0</v>
      </c>
      <c r="BL221" s="18" t="s">
        <v>240</v>
      </c>
      <c r="BM221" s="176" t="s">
        <v>1913</v>
      </c>
    </row>
    <row r="222" spans="1:65" s="2" customFormat="1" ht="21.75" customHeight="1">
      <c r="A222" s="34"/>
      <c r="B222" s="163"/>
      <c r="C222" s="164" t="s">
        <v>624</v>
      </c>
      <c r="D222" s="164" t="s">
        <v>153</v>
      </c>
      <c r="E222" s="165" t="s">
        <v>1914</v>
      </c>
      <c r="F222" s="166" t="s">
        <v>1915</v>
      </c>
      <c r="G222" s="167" t="s">
        <v>202</v>
      </c>
      <c r="H222" s="168">
        <v>6</v>
      </c>
      <c r="I222" s="169"/>
      <c r="J222" s="170">
        <f t="shared" si="40"/>
        <v>0</v>
      </c>
      <c r="K222" s="171"/>
      <c r="L222" s="35"/>
      <c r="M222" s="172" t="s">
        <v>1</v>
      </c>
      <c r="N222" s="173" t="s">
        <v>44</v>
      </c>
      <c r="O222" s="60"/>
      <c r="P222" s="174">
        <f t="shared" si="41"/>
        <v>0</v>
      </c>
      <c r="Q222" s="174">
        <v>0</v>
      </c>
      <c r="R222" s="174">
        <f t="shared" si="42"/>
        <v>0</v>
      </c>
      <c r="S222" s="174">
        <v>0</v>
      </c>
      <c r="T222" s="175">
        <f t="shared" si="4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76" t="s">
        <v>240</v>
      </c>
      <c r="AT222" s="176" t="s">
        <v>153</v>
      </c>
      <c r="AU222" s="176" t="s">
        <v>158</v>
      </c>
      <c r="AY222" s="18" t="s">
        <v>150</v>
      </c>
      <c r="BE222" s="177">
        <f t="shared" si="44"/>
        <v>0</v>
      </c>
      <c r="BF222" s="177">
        <f t="shared" si="45"/>
        <v>0</v>
      </c>
      <c r="BG222" s="177">
        <f t="shared" si="46"/>
        <v>0</v>
      </c>
      <c r="BH222" s="177">
        <f t="shared" si="47"/>
        <v>0</v>
      </c>
      <c r="BI222" s="177">
        <f t="shared" si="48"/>
        <v>0</v>
      </c>
      <c r="BJ222" s="18" t="s">
        <v>158</v>
      </c>
      <c r="BK222" s="177">
        <f t="shared" si="49"/>
        <v>0</v>
      </c>
      <c r="BL222" s="18" t="s">
        <v>240</v>
      </c>
      <c r="BM222" s="176" t="s">
        <v>1916</v>
      </c>
    </row>
    <row r="223" spans="1:65" s="2" customFormat="1" ht="33" customHeight="1">
      <c r="A223" s="34"/>
      <c r="B223" s="163"/>
      <c r="C223" s="164" t="s">
        <v>629</v>
      </c>
      <c r="D223" s="164" t="s">
        <v>153</v>
      </c>
      <c r="E223" s="165" t="s">
        <v>1917</v>
      </c>
      <c r="F223" s="166" t="s">
        <v>1918</v>
      </c>
      <c r="G223" s="167" t="s">
        <v>202</v>
      </c>
      <c r="H223" s="168">
        <v>14</v>
      </c>
      <c r="I223" s="169"/>
      <c r="J223" s="170">
        <f t="shared" si="40"/>
        <v>0</v>
      </c>
      <c r="K223" s="171"/>
      <c r="L223" s="35"/>
      <c r="M223" s="172" t="s">
        <v>1</v>
      </c>
      <c r="N223" s="173" t="s">
        <v>44</v>
      </c>
      <c r="O223" s="60"/>
      <c r="P223" s="174">
        <f t="shared" si="41"/>
        <v>0</v>
      </c>
      <c r="Q223" s="174">
        <v>3.0530000000000002E-2</v>
      </c>
      <c r="R223" s="174">
        <f t="shared" si="42"/>
        <v>0.42742000000000002</v>
      </c>
      <c r="S223" s="174">
        <v>0</v>
      </c>
      <c r="T223" s="175">
        <f t="shared" si="4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76" t="s">
        <v>240</v>
      </c>
      <c r="AT223" s="176" t="s">
        <v>153</v>
      </c>
      <c r="AU223" s="176" t="s">
        <v>158</v>
      </c>
      <c r="AY223" s="18" t="s">
        <v>150</v>
      </c>
      <c r="BE223" s="177">
        <f t="shared" si="44"/>
        <v>0</v>
      </c>
      <c r="BF223" s="177">
        <f t="shared" si="45"/>
        <v>0</v>
      </c>
      <c r="BG223" s="177">
        <f t="shared" si="46"/>
        <v>0</v>
      </c>
      <c r="BH223" s="177">
        <f t="shared" si="47"/>
        <v>0</v>
      </c>
      <c r="BI223" s="177">
        <f t="shared" si="48"/>
        <v>0</v>
      </c>
      <c r="BJ223" s="18" t="s">
        <v>158</v>
      </c>
      <c r="BK223" s="177">
        <f t="shared" si="49"/>
        <v>0</v>
      </c>
      <c r="BL223" s="18" t="s">
        <v>240</v>
      </c>
      <c r="BM223" s="176" t="s">
        <v>1919</v>
      </c>
    </row>
    <row r="224" spans="1:65" s="2" customFormat="1" ht="21.75" customHeight="1">
      <c r="A224" s="34"/>
      <c r="B224" s="163"/>
      <c r="C224" s="164" t="s">
        <v>633</v>
      </c>
      <c r="D224" s="164" t="s">
        <v>153</v>
      </c>
      <c r="E224" s="165" t="s">
        <v>1920</v>
      </c>
      <c r="F224" s="166" t="s">
        <v>1921</v>
      </c>
      <c r="G224" s="167" t="s">
        <v>202</v>
      </c>
      <c r="H224" s="168">
        <v>2</v>
      </c>
      <c r="I224" s="169"/>
      <c r="J224" s="170">
        <f t="shared" si="40"/>
        <v>0</v>
      </c>
      <c r="K224" s="171"/>
      <c r="L224" s="35"/>
      <c r="M224" s="172" t="s">
        <v>1</v>
      </c>
      <c r="N224" s="173" t="s">
        <v>44</v>
      </c>
      <c r="O224" s="60"/>
      <c r="P224" s="174">
        <f t="shared" si="41"/>
        <v>0</v>
      </c>
      <c r="Q224" s="174">
        <v>0</v>
      </c>
      <c r="R224" s="174">
        <f t="shared" si="42"/>
        <v>0</v>
      </c>
      <c r="S224" s="174">
        <v>0</v>
      </c>
      <c r="T224" s="175">
        <f t="shared" si="4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76" t="s">
        <v>240</v>
      </c>
      <c r="AT224" s="176" t="s">
        <v>153</v>
      </c>
      <c r="AU224" s="176" t="s">
        <v>158</v>
      </c>
      <c r="AY224" s="18" t="s">
        <v>150</v>
      </c>
      <c r="BE224" s="177">
        <f t="shared" si="44"/>
        <v>0</v>
      </c>
      <c r="BF224" s="177">
        <f t="shared" si="45"/>
        <v>0</v>
      </c>
      <c r="BG224" s="177">
        <f t="shared" si="46"/>
        <v>0</v>
      </c>
      <c r="BH224" s="177">
        <f t="shared" si="47"/>
        <v>0</v>
      </c>
      <c r="BI224" s="177">
        <f t="shared" si="48"/>
        <v>0</v>
      </c>
      <c r="BJ224" s="18" t="s">
        <v>158</v>
      </c>
      <c r="BK224" s="177">
        <f t="shared" si="49"/>
        <v>0</v>
      </c>
      <c r="BL224" s="18" t="s">
        <v>240</v>
      </c>
      <c r="BM224" s="176" t="s">
        <v>1922</v>
      </c>
    </row>
    <row r="225" spans="1:65" s="2" customFormat="1" ht="21.75" customHeight="1">
      <c r="A225" s="34"/>
      <c r="B225" s="163"/>
      <c r="C225" s="164" t="s">
        <v>638</v>
      </c>
      <c r="D225" s="164" t="s">
        <v>153</v>
      </c>
      <c r="E225" s="165" t="s">
        <v>1923</v>
      </c>
      <c r="F225" s="166" t="s">
        <v>1924</v>
      </c>
      <c r="G225" s="167" t="s">
        <v>156</v>
      </c>
      <c r="H225" s="168">
        <v>2</v>
      </c>
      <c r="I225" s="169"/>
      <c r="J225" s="170">
        <f t="shared" si="40"/>
        <v>0</v>
      </c>
      <c r="K225" s="171"/>
      <c r="L225" s="35"/>
      <c r="M225" s="172" t="s">
        <v>1</v>
      </c>
      <c r="N225" s="173" t="s">
        <v>44</v>
      </c>
      <c r="O225" s="60"/>
      <c r="P225" s="174">
        <f t="shared" si="41"/>
        <v>0</v>
      </c>
      <c r="Q225" s="174">
        <v>8.1999999999999998E-4</v>
      </c>
      <c r="R225" s="174">
        <f t="shared" si="42"/>
        <v>1.64E-3</v>
      </c>
      <c r="S225" s="174">
        <v>0</v>
      </c>
      <c r="T225" s="175">
        <f t="shared" si="4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76" t="s">
        <v>240</v>
      </c>
      <c r="AT225" s="176" t="s">
        <v>153</v>
      </c>
      <c r="AU225" s="176" t="s">
        <v>158</v>
      </c>
      <c r="AY225" s="18" t="s">
        <v>150</v>
      </c>
      <c r="BE225" s="177">
        <f t="shared" si="44"/>
        <v>0</v>
      </c>
      <c r="BF225" s="177">
        <f t="shared" si="45"/>
        <v>0</v>
      </c>
      <c r="BG225" s="177">
        <f t="shared" si="46"/>
        <v>0</v>
      </c>
      <c r="BH225" s="177">
        <f t="shared" si="47"/>
        <v>0</v>
      </c>
      <c r="BI225" s="177">
        <f t="shared" si="48"/>
        <v>0</v>
      </c>
      <c r="BJ225" s="18" t="s">
        <v>158</v>
      </c>
      <c r="BK225" s="177">
        <f t="shared" si="49"/>
        <v>0</v>
      </c>
      <c r="BL225" s="18" t="s">
        <v>240</v>
      </c>
      <c r="BM225" s="176" t="s">
        <v>1925</v>
      </c>
    </row>
    <row r="226" spans="1:65" s="2" customFormat="1" ht="16.5" customHeight="1">
      <c r="A226" s="34"/>
      <c r="B226" s="163"/>
      <c r="C226" s="164" t="s">
        <v>647</v>
      </c>
      <c r="D226" s="164" t="s">
        <v>153</v>
      </c>
      <c r="E226" s="165" t="s">
        <v>1926</v>
      </c>
      <c r="F226" s="166" t="s">
        <v>1927</v>
      </c>
      <c r="G226" s="167" t="s">
        <v>451</v>
      </c>
      <c r="H226" s="168">
        <v>1</v>
      </c>
      <c r="I226" s="169"/>
      <c r="J226" s="170">
        <f t="shared" si="40"/>
        <v>0</v>
      </c>
      <c r="K226" s="171"/>
      <c r="L226" s="35"/>
      <c r="M226" s="172" t="s">
        <v>1</v>
      </c>
      <c r="N226" s="173" t="s">
        <v>44</v>
      </c>
      <c r="O226" s="60"/>
      <c r="P226" s="174">
        <f t="shared" si="41"/>
        <v>0</v>
      </c>
      <c r="Q226" s="174">
        <v>0</v>
      </c>
      <c r="R226" s="174">
        <f t="shared" si="42"/>
        <v>0</v>
      </c>
      <c r="S226" s="174">
        <v>0</v>
      </c>
      <c r="T226" s="175">
        <f t="shared" si="4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76" t="s">
        <v>240</v>
      </c>
      <c r="AT226" s="176" t="s">
        <v>153</v>
      </c>
      <c r="AU226" s="176" t="s">
        <v>158</v>
      </c>
      <c r="AY226" s="18" t="s">
        <v>150</v>
      </c>
      <c r="BE226" s="177">
        <f t="shared" si="44"/>
        <v>0</v>
      </c>
      <c r="BF226" s="177">
        <f t="shared" si="45"/>
        <v>0</v>
      </c>
      <c r="BG226" s="177">
        <f t="shared" si="46"/>
        <v>0</v>
      </c>
      <c r="BH226" s="177">
        <f t="shared" si="47"/>
        <v>0</v>
      </c>
      <c r="BI226" s="177">
        <f t="shared" si="48"/>
        <v>0</v>
      </c>
      <c r="BJ226" s="18" t="s">
        <v>158</v>
      </c>
      <c r="BK226" s="177">
        <f t="shared" si="49"/>
        <v>0</v>
      </c>
      <c r="BL226" s="18" t="s">
        <v>240</v>
      </c>
      <c r="BM226" s="176" t="s">
        <v>1928</v>
      </c>
    </row>
    <row r="227" spans="1:65" s="2" customFormat="1" ht="16.5" customHeight="1">
      <c r="A227" s="34"/>
      <c r="B227" s="163"/>
      <c r="C227" s="164" t="s">
        <v>652</v>
      </c>
      <c r="D227" s="164" t="s">
        <v>153</v>
      </c>
      <c r="E227" s="165" t="s">
        <v>1929</v>
      </c>
      <c r="F227" s="166" t="s">
        <v>1930</v>
      </c>
      <c r="G227" s="167" t="s">
        <v>1931</v>
      </c>
      <c r="H227" s="168">
        <v>10</v>
      </c>
      <c r="I227" s="169"/>
      <c r="J227" s="170">
        <f t="shared" si="40"/>
        <v>0</v>
      </c>
      <c r="K227" s="171"/>
      <c r="L227" s="35"/>
      <c r="M227" s="172" t="s">
        <v>1</v>
      </c>
      <c r="N227" s="173" t="s">
        <v>44</v>
      </c>
      <c r="O227" s="60"/>
      <c r="P227" s="174">
        <f t="shared" si="41"/>
        <v>0</v>
      </c>
      <c r="Q227" s="174">
        <v>0</v>
      </c>
      <c r="R227" s="174">
        <f t="shared" si="42"/>
        <v>0</v>
      </c>
      <c r="S227" s="174">
        <v>0</v>
      </c>
      <c r="T227" s="175">
        <f t="shared" si="4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76" t="s">
        <v>240</v>
      </c>
      <c r="AT227" s="176" t="s">
        <v>153</v>
      </c>
      <c r="AU227" s="176" t="s">
        <v>158</v>
      </c>
      <c r="AY227" s="18" t="s">
        <v>150</v>
      </c>
      <c r="BE227" s="177">
        <f t="shared" si="44"/>
        <v>0</v>
      </c>
      <c r="BF227" s="177">
        <f t="shared" si="45"/>
        <v>0</v>
      </c>
      <c r="BG227" s="177">
        <f t="shared" si="46"/>
        <v>0</v>
      </c>
      <c r="BH227" s="177">
        <f t="shared" si="47"/>
        <v>0</v>
      </c>
      <c r="BI227" s="177">
        <f t="shared" si="48"/>
        <v>0</v>
      </c>
      <c r="BJ227" s="18" t="s">
        <v>158</v>
      </c>
      <c r="BK227" s="177">
        <f t="shared" si="49"/>
        <v>0</v>
      </c>
      <c r="BL227" s="18" t="s">
        <v>240</v>
      </c>
      <c r="BM227" s="176" t="s">
        <v>1932</v>
      </c>
    </row>
    <row r="228" spans="1:65" s="2" customFormat="1" ht="21.75" customHeight="1">
      <c r="A228" s="34"/>
      <c r="B228" s="163"/>
      <c r="C228" s="164" t="s">
        <v>658</v>
      </c>
      <c r="D228" s="164" t="s">
        <v>153</v>
      </c>
      <c r="E228" s="165" t="s">
        <v>1933</v>
      </c>
      <c r="F228" s="166" t="s">
        <v>1934</v>
      </c>
      <c r="G228" s="167" t="s">
        <v>719</v>
      </c>
      <c r="H228" s="221"/>
      <c r="I228" s="169"/>
      <c r="J228" s="170">
        <f t="shared" si="40"/>
        <v>0</v>
      </c>
      <c r="K228" s="171"/>
      <c r="L228" s="35"/>
      <c r="M228" s="172" t="s">
        <v>1</v>
      </c>
      <c r="N228" s="173" t="s">
        <v>44</v>
      </c>
      <c r="O228" s="60"/>
      <c r="P228" s="174">
        <f t="shared" si="41"/>
        <v>0</v>
      </c>
      <c r="Q228" s="174">
        <v>0</v>
      </c>
      <c r="R228" s="174">
        <f t="shared" si="42"/>
        <v>0</v>
      </c>
      <c r="S228" s="174">
        <v>0</v>
      </c>
      <c r="T228" s="175">
        <f t="shared" si="4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76" t="s">
        <v>240</v>
      </c>
      <c r="AT228" s="176" t="s">
        <v>153</v>
      </c>
      <c r="AU228" s="176" t="s">
        <v>158</v>
      </c>
      <c r="AY228" s="18" t="s">
        <v>150</v>
      </c>
      <c r="BE228" s="177">
        <f t="shared" si="44"/>
        <v>0</v>
      </c>
      <c r="BF228" s="177">
        <f t="shared" si="45"/>
        <v>0</v>
      </c>
      <c r="BG228" s="177">
        <f t="shared" si="46"/>
        <v>0</v>
      </c>
      <c r="BH228" s="177">
        <f t="shared" si="47"/>
        <v>0</v>
      </c>
      <c r="BI228" s="177">
        <f t="shared" si="48"/>
        <v>0</v>
      </c>
      <c r="BJ228" s="18" t="s">
        <v>158</v>
      </c>
      <c r="BK228" s="177">
        <f t="shared" si="49"/>
        <v>0</v>
      </c>
      <c r="BL228" s="18" t="s">
        <v>240</v>
      </c>
      <c r="BM228" s="176" t="s">
        <v>1935</v>
      </c>
    </row>
    <row r="229" spans="1:65" s="12" customFormat="1" ht="22.9" customHeight="1">
      <c r="B229" s="150"/>
      <c r="D229" s="151" t="s">
        <v>77</v>
      </c>
      <c r="E229" s="161" t="s">
        <v>1153</v>
      </c>
      <c r="F229" s="161" t="s">
        <v>1154</v>
      </c>
      <c r="I229" s="153"/>
      <c r="J229" s="162">
        <f>BK229</f>
        <v>0</v>
      </c>
      <c r="L229" s="150"/>
      <c r="M229" s="155"/>
      <c r="N229" s="156"/>
      <c r="O229" s="156"/>
      <c r="P229" s="157">
        <f>SUM(P230:P231)</f>
        <v>0</v>
      </c>
      <c r="Q229" s="156"/>
      <c r="R229" s="157">
        <f>SUM(R230:R231)</f>
        <v>3.6728799999999999E-2</v>
      </c>
      <c r="S229" s="156"/>
      <c r="T229" s="158">
        <f>SUM(T230:T231)</f>
        <v>0</v>
      </c>
      <c r="AR229" s="151" t="s">
        <v>158</v>
      </c>
      <c r="AT229" s="159" t="s">
        <v>77</v>
      </c>
      <c r="AU229" s="159" t="s">
        <v>86</v>
      </c>
      <c r="AY229" s="151" t="s">
        <v>150</v>
      </c>
      <c r="BK229" s="160">
        <f>SUM(BK230:BK231)</f>
        <v>0</v>
      </c>
    </row>
    <row r="230" spans="1:65" s="2" customFormat="1" ht="33" customHeight="1">
      <c r="A230" s="34"/>
      <c r="B230" s="163"/>
      <c r="C230" s="164" t="s">
        <v>665</v>
      </c>
      <c r="D230" s="164" t="s">
        <v>153</v>
      </c>
      <c r="E230" s="165" t="s">
        <v>1936</v>
      </c>
      <c r="F230" s="166" t="s">
        <v>1937</v>
      </c>
      <c r="G230" s="167" t="s">
        <v>202</v>
      </c>
      <c r="H230" s="168">
        <v>1.24</v>
      </c>
      <c r="I230" s="169"/>
      <c r="J230" s="170">
        <f>ROUND(I230*H230,2)</f>
        <v>0</v>
      </c>
      <c r="K230" s="171"/>
      <c r="L230" s="35"/>
      <c r="M230" s="172" t="s">
        <v>1</v>
      </c>
      <c r="N230" s="173" t="s">
        <v>44</v>
      </c>
      <c r="O230" s="60"/>
      <c r="P230" s="174">
        <f>O230*H230</f>
        <v>0</v>
      </c>
      <c r="Q230" s="174">
        <v>2.962E-2</v>
      </c>
      <c r="R230" s="174">
        <f>Q230*H230</f>
        <v>3.6728799999999999E-2</v>
      </c>
      <c r="S230" s="174">
        <v>0</v>
      </c>
      <c r="T230" s="17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76" t="s">
        <v>240</v>
      </c>
      <c r="AT230" s="176" t="s">
        <v>153</v>
      </c>
      <c r="AU230" s="176" t="s">
        <v>158</v>
      </c>
      <c r="AY230" s="18" t="s">
        <v>150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8" t="s">
        <v>158</v>
      </c>
      <c r="BK230" s="177">
        <f>ROUND(I230*H230,2)</f>
        <v>0</v>
      </c>
      <c r="BL230" s="18" t="s">
        <v>240</v>
      </c>
      <c r="BM230" s="176" t="s">
        <v>1938</v>
      </c>
    </row>
    <row r="231" spans="1:65" s="2" customFormat="1" ht="21.75" customHeight="1">
      <c r="A231" s="34"/>
      <c r="B231" s="163"/>
      <c r="C231" s="164" t="s">
        <v>669</v>
      </c>
      <c r="D231" s="164" t="s">
        <v>153</v>
      </c>
      <c r="E231" s="165" t="s">
        <v>1939</v>
      </c>
      <c r="F231" s="166" t="s">
        <v>1940</v>
      </c>
      <c r="G231" s="167" t="s">
        <v>719</v>
      </c>
      <c r="H231" s="221"/>
      <c r="I231" s="169"/>
      <c r="J231" s="170">
        <f>ROUND(I231*H231,2)</f>
        <v>0</v>
      </c>
      <c r="K231" s="171"/>
      <c r="L231" s="35"/>
      <c r="M231" s="172" t="s">
        <v>1</v>
      </c>
      <c r="N231" s="173" t="s">
        <v>44</v>
      </c>
      <c r="O231" s="60"/>
      <c r="P231" s="174">
        <f>O231*H231</f>
        <v>0</v>
      </c>
      <c r="Q231" s="174">
        <v>0</v>
      </c>
      <c r="R231" s="174">
        <f>Q231*H231</f>
        <v>0</v>
      </c>
      <c r="S231" s="174">
        <v>0</v>
      </c>
      <c r="T231" s="17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76" t="s">
        <v>240</v>
      </c>
      <c r="AT231" s="176" t="s">
        <v>153</v>
      </c>
      <c r="AU231" s="176" t="s">
        <v>158</v>
      </c>
      <c r="AY231" s="18" t="s">
        <v>150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8" t="s">
        <v>158</v>
      </c>
      <c r="BK231" s="177">
        <f>ROUND(I231*H231,2)</f>
        <v>0</v>
      </c>
      <c r="BL231" s="18" t="s">
        <v>240</v>
      </c>
      <c r="BM231" s="176" t="s">
        <v>1941</v>
      </c>
    </row>
    <row r="232" spans="1:65" s="12" customFormat="1" ht="22.9" customHeight="1">
      <c r="B232" s="150"/>
      <c r="D232" s="151" t="s">
        <v>77</v>
      </c>
      <c r="E232" s="161" t="s">
        <v>1160</v>
      </c>
      <c r="F232" s="161" t="s">
        <v>1161</v>
      </c>
      <c r="I232" s="153"/>
      <c r="J232" s="162">
        <f>BK232</f>
        <v>0</v>
      </c>
      <c r="L232" s="150"/>
      <c r="M232" s="155"/>
      <c r="N232" s="156"/>
      <c r="O232" s="156"/>
      <c r="P232" s="157">
        <f>SUM(P233:P274)</f>
        <v>0</v>
      </c>
      <c r="Q232" s="156"/>
      <c r="R232" s="157">
        <f>SUM(R233:R274)</f>
        <v>1.3803230699999998</v>
      </c>
      <c r="S232" s="156"/>
      <c r="T232" s="158">
        <f>SUM(T233:T274)</f>
        <v>1.636E-2</v>
      </c>
      <c r="AR232" s="151" t="s">
        <v>158</v>
      </c>
      <c r="AT232" s="159" t="s">
        <v>77</v>
      </c>
      <c r="AU232" s="159" t="s">
        <v>86</v>
      </c>
      <c r="AY232" s="151" t="s">
        <v>150</v>
      </c>
      <c r="BK232" s="160">
        <f>SUM(BK233:BK274)</f>
        <v>0</v>
      </c>
    </row>
    <row r="233" spans="1:65" s="2" customFormat="1" ht="21.75" customHeight="1">
      <c r="A233" s="34"/>
      <c r="B233" s="163"/>
      <c r="C233" s="164" t="s">
        <v>673</v>
      </c>
      <c r="D233" s="164" t="s">
        <v>153</v>
      </c>
      <c r="E233" s="165" t="s">
        <v>1942</v>
      </c>
      <c r="F233" s="166" t="s">
        <v>1943</v>
      </c>
      <c r="G233" s="167" t="s">
        <v>196</v>
      </c>
      <c r="H233" s="168">
        <v>4.45</v>
      </c>
      <c r="I233" s="169"/>
      <c r="J233" s="170">
        <f>ROUND(I233*H233,2)</f>
        <v>0</v>
      </c>
      <c r="K233" s="171"/>
      <c r="L233" s="35"/>
      <c r="M233" s="172" t="s">
        <v>1</v>
      </c>
      <c r="N233" s="173" t="s">
        <v>44</v>
      </c>
      <c r="O233" s="60"/>
      <c r="P233" s="174">
        <f>O233*H233</f>
        <v>0</v>
      </c>
      <c r="Q233" s="174">
        <v>4.5359999999999998E-2</v>
      </c>
      <c r="R233" s="174">
        <f>Q233*H233</f>
        <v>0.201852</v>
      </c>
      <c r="S233" s="174">
        <v>0</v>
      </c>
      <c r="T233" s="17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76" t="s">
        <v>240</v>
      </c>
      <c r="AT233" s="176" t="s">
        <v>153</v>
      </c>
      <c r="AU233" s="176" t="s">
        <v>158</v>
      </c>
      <c r="AY233" s="18" t="s">
        <v>150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8" t="s">
        <v>158</v>
      </c>
      <c r="BK233" s="177">
        <f>ROUND(I233*H233,2)</f>
        <v>0</v>
      </c>
      <c r="BL233" s="18" t="s">
        <v>240</v>
      </c>
      <c r="BM233" s="176" t="s">
        <v>1944</v>
      </c>
    </row>
    <row r="234" spans="1:65" s="13" customFormat="1">
      <c r="B234" s="178"/>
      <c r="D234" s="179" t="s">
        <v>160</v>
      </c>
      <c r="E234" s="180" t="s">
        <v>1</v>
      </c>
      <c r="F234" s="181" t="s">
        <v>1945</v>
      </c>
      <c r="H234" s="182">
        <v>4.45</v>
      </c>
      <c r="I234" s="183"/>
      <c r="L234" s="178"/>
      <c r="M234" s="184"/>
      <c r="N234" s="185"/>
      <c r="O234" s="185"/>
      <c r="P234" s="185"/>
      <c r="Q234" s="185"/>
      <c r="R234" s="185"/>
      <c r="S234" s="185"/>
      <c r="T234" s="186"/>
      <c r="AT234" s="180" t="s">
        <v>160</v>
      </c>
      <c r="AU234" s="180" t="s">
        <v>158</v>
      </c>
      <c r="AV234" s="13" t="s">
        <v>158</v>
      </c>
      <c r="AW234" s="13" t="s">
        <v>35</v>
      </c>
      <c r="AX234" s="13" t="s">
        <v>86</v>
      </c>
      <c r="AY234" s="180" t="s">
        <v>150</v>
      </c>
    </row>
    <row r="235" spans="1:65" s="2" customFormat="1" ht="16.5" customHeight="1">
      <c r="A235" s="34"/>
      <c r="B235" s="163"/>
      <c r="C235" s="164" t="s">
        <v>678</v>
      </c>
      <c r="D235" s="164" t="s">
        <v>153</v>
      </c>
      <c r="E235" s="165" t="s">
        <v>1946</v>
      </c>
      <c r="F235" s="166" t="s">
        <v>1947</v>
      </c>
      <c r="G235" s="167" t="s">
        <v>202</v>
      </c>
      <c r="H235" s="168">
        <v>6.9</v>
      </c>
      <c r="I235" s="169"/>
      <c r="J235" s="170">
        <f>ROUND(I235*H235,2)</f>
        <v>0</v>
      </c>
      <c r="K235" s="171"/>
      <c r="L235" s="35"/>
      <c r="M235" s="172" t="s">
        <v>1</v>
      </c>
      <c r="N235" s="173" t="s">
        <v>44</v>
      </c>
      <c r="O235" s="60"/>
      <c r="P235" s="174">
        <f>O235*H235</f>
        <v>0</v>
      </c>
      <c r="Q235" s="174">
        <v>1.34E-3</v>
      </c>
      <c r="R235" s="174">
        <f>Q235*H235</f>
        <v>9.2460000000000007E-3</v>
      </c>
      <c r="S235" s="174">
        <v>0</v>
      </c>
      <c r="T235" s="17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76" t="s">
        <v>240</v>
      </c>
      <c r="AT235" s="176" t="s">
        <v>153</v>
      </c>
      <c r="AU235" s="176" t="s">
        <v>158</v>
      </c>
      <c r="AY235" s="18" t="s">
        <v>150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8" t="s">
        <v>158</v>
      </c>
      <c r="BK235" s="177">
        <f>ROUND(I235*H235,2)</f>
        <v>0</v>
      </c>
      <c r="BL235" s="18" t="s">
        <v>240</v>
      </c>
      <c r="BM235" s="176" t="s">
        <v>1948</v>
      </c>
    </row>
    <row r="236" spans="1:65" s="13" customFormat="1">
      <c r="B236" s="178"/>
      <c r="D236" s="179" t="s">
        <v>160</v>
      </c>
      <c r="E236" s="180" t="s">
        <v>1</v>
      </c>
      <c r="F236" s="181" t="s">
        <v>1949</v>
      </c>
      <c r="H236" s="182">
        <v>6.9</v>
      </c>
      <c r="I236" s="183"/>
      <c r="L236" s="178"/>
      <c r="M236" s="184"/>
      <c r="N236" s="185"/>
      <c r="O236" s="185"/>
      <c r="P236" s="185"/>
      <c r="Q236" s="185"/>
      <c r="R236" s="185"/>
      <c r="S236" s="185"/>
      <c r="T236" s="186"/>
      <c r="AT236" s="180" t="s">
        <v>160</v>
      </c>
      <c r="AU236" s="180" t="s">
        <v>158</v>
      </c>
      <c r="AV236" s="13" t="s">
        <v>158</v>
      </c>
      <c r="AW236" s="13" t="s">
        <v>35</v>
      </c>
      <c r="AX236" s="13" t="s">
        <v>86</v>
      </c>
      <c r="AY236" s="180" t="s">
        <v>150</v>
      </c>
    </row>
    <row r="237" spans="1:65" s="2" customFormat="1" ht="16.5" customHeight="1">
      <c r="A237" s="34"/>
      <c r="B237" s="163"/>
      <c r="C237" s="164" t="s">
        <v>684</v>
      </c>
      <c r="D237" s="164" t="s">
        <v>153</v>
      </c>
      <c r="E237" s="165" t="s">
        <v>1950</v>
      </c>
      <c r="F237" s="166" t="s">
        <v>1951</v>
      </c>
      <c r="G237" s="167" t="s">
        <v>202</v>
      </c>
      <c r="H237" s="168">
        <v>13.8</v>
      </c>
      <c r="I237" s="169"/>
      <c r="J237" s="170">
        <f>ROUND(I237*H237,2)</f>
        <v>0</v>
      </c>
      <c r="K237" s="171"/>
      <c r="L237" s="35"/>
      <c r="M237" s="172" t="s">
        <v>1</v>
      </c>
      <c r="N237" s="173" t="s">
        <v>44</v>
      </c>
      <c r="O237" s="60"/>
      <c r="P237" s="174">
        <f>O237*H237</f>
        <v>0</v>
      </c>
      <c r="Q237" s="174">
        <v>1.3999999999999999E-4</v>
      </c>
      <c r="R237" s="174">
        <f>Q237*H237</f>
        <v>1.9319999999999999E-3</v>
      </c>
      <c r="S237" s="174">
        <v>0</v>
      </c>
      <c r="T237" s="17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76" t="s">
        <v>240</v>
      </c>
      <c r="AT237" s="176" t="s">
        <v>153</v>
      </c>
      <c r="AU237" s="176" t="s">
        <v>158</v>
      </c>
      <c r="AY237" s="18" t="s">
        <v>150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18" t="s">
        <v>158</v>
      </c>
      <c r="BK237" s="177">
        <f>ROUND(I237*H237,2)</f>
        <v>0</v>
      </c>
      <c r="BL237" s="18" t="s">
        <v>240</v>
      </c>
      <c r="BM237" s="176" t="s">
        <v>1952</v>
      </c>
    </row>
    <row r="238" spans="1:65" s="13" customFormat="1">
      <c r="B238" s="178"/>
      <c r="D238" s="179" t="s">
        <v>160</v>
      </c>
      <c r="E238" s="180" t="s">
        <v>1</v>
      </c>
      <c r="F238" s="181" t="s">
        <v>1953</v>
      </c>
      <c r="H238" s="182">
        <v>13.8</v>
      </c>
      <c r="I238" s="183"/>
      <c r="L238" s="178"/>
      <c r="M238" s="184"/>
      <c r="N238" s="185"/>
      <c r="O238" s="185"/>
      <c r="P238" s="185"/>
      <c r="Q238" s="185"/>
      <c r="R238" s="185"/>
      <c r="S238" s="185"/>
      <c r="T238" s="186"/>
      <c r="AT238" s="180" t="s">
        <v>160</v>
      </c>
      <c r="AU238" s="180" t="s">
        <v>158</v>
      </c>
      <c r="AV238" s="13" t="s">
        <v>158</v>
      </c>
      <c r="AW238" s="13" t="s">
        <v>35</v>
      </c>
      <c r="AX238" s="13" t="s">
        <v>86</v>
      </c>
      <c r="AY238" s="180" t="s">
        <v>150</v>
      </c>
    </row>
    <row r="239" spans="1:65" s="2" customFormat="1" ht="16.5" customHeight="1">
      <c r="A239" s="34"/>
      <c r="B239" s="163"/>
      <c r="C239" s="164" t="s">
        <v>692</v>
      </c>
      <c r="D239" s="164" t="s">
        <v>153</v>
      </c>
      <c r="E239" s="165" t="s">
        <v>1172</v>
      </c>
      <c r="F239" s="166" t="s">
        <v>1173</v>
      </c>
      <c r="G239" s="167" t="s">
        <v>196</v>
      </c>
      <c r="H239" s="168">
        <v>4.45</v>
      </c>
      <c r="I239" s="169"/>
      <c r="J239" s="170">
        <f>ROUND(I239*H239,2)</f>
        <v>0</v>
      </c>
      <c r="K239" s="171"/>
      <c r="L239" s="35"/>
      <c r="M239" s="172" t="s">
        <v>1</v>
      </c>
      <c r="N239" s="173" t="s">
        <v>44</v>
      </c>
      <c r="O239" s="60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76" t="s">
        <v>240</v>
      </c>
      <c r="AT239" s="176" t="s">
        <v>153</v>
      </c>
      <c r="AU239" s="176" t="s">
        <v>158</v>
      </c>
      <c r="AY239" s="18" t="s">
        <v>150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8" t="s">
        <v>158</v>
      </c>
      <c r="BK239" s="177">
        <f>ROUND(I239*H239,2)</f>
        <v>0</v>
      </c>
      <c r="BL239" s="18" t="s">
        <v>240</v>
      </c>
      <c r="BM239" s="176" t="s">
        <v>1954</v>
      </c>
    </row>
    <row r="240" spans="1:65" s="13" customFormat="1">
      <c r="B240" s="178"/>
      <c r="D240" s="179" t="s">
        <v>160</v>
      </c>
      <c r="E240" s="180" t="s">
        <v>1</v>
      </c>
      <c r="F240" s="181" t="s">
        <v>1955</v>
      </c>
      <c r="H240" s="182">
        <v>4.45</v>
      </c>
      <c r="I240" s="183"/>
      <c r="L240" s="178"/>
      <c r="M240" s="184"/>
      <c r="N240" s="185"/>
      <c r="O240" s="185"/>
      <c r="P240" s="185"/>
      <c r="Q240" s="185"/>
      <c r="R240" s="185"/>
      <c r="S240" s="185"/>
      <c r="T240" s="186"/>
      <c r="AT240" s="180" t="s">
        <v>160</v>
      </c>
      <c r="AU240" s="180" t="s">
        <v>158</v>
      </c>
      <c r="AV240" s="13" t="s">
        <v>158</v>
      </c>
      <c r="AW240" s="13" t="s">
        <v>35</v>
      </c>
      <c r="AX240" s="13" t="s">
        <v>86</v>
      </c>
      <c r="AY240" s="180" t="s">
        <v>150</v>
      </c>
    </row>
    <row r="241" spans="1:65" s="2" customFormat="1" ht="16.5" customHeight="1">
      <c r="A241" s="34"/>
      <c r="B241" s="163"/>
      <c r="C241" s="164" t="s">
        <v>699</v>
      </c>
      <c r="D241" s="164" t="s">
        <v>153</v>
      </c>
      <c r="E241" s="165" t="s">
        <v>1956</v>
      </c>
      <c r="F241" s="166" t="s">
        <v>1957</v>
      </c>
      <c r="G241" s="167" t="s">
        <v>196</v>
      </c>
      <c r="H241" s="168">
        <v>4.45</v>
      </c>
      <c r="I241" s="169"/>
      <c r="J241" s="170">
        <f>ROUND(I241*H241,2)</f>
        <v>0</v>
      </c>
      <c r="K241" s="171"/>
      <c r="L241" s="35"/>
      <c r="M241" s="172" t="s">
        <v>1</v>
      </c>
      <c r="N241" s="173" t="s">
        <v>44</v>
      </c>
      <c r="O241" s="60"/>
      <c r="P241" s="174">
        <f>O241*H241</f>
        <v>0</v>
      </c>
      <c r="Q241" s="174">
        <v>2.0000000000000001E-4</v>
      </c>
      <c r="R241" s="174">
        <f>Q241*H241</f>
        <v>8.9000000000000006E-4</v>
      </c>
      <c r="S241" s="174">
        <v>0</v>
      </c>
      <c r="T241" s="17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76" t="s">
        <v>240</v>
      </c>
      <c r="AT241" s="176" t="s">
        <v>153</v>
      </c>
      <c r="AU241" s="176" t="s">
        <v>158</v>
      </c>
      <c r="AY241" s="18" t="s">
        <v>150</v>
      </c>
      <c r="BE241" s="177">
        <f>IF(N241="základní",J241,0)</f>
        <v>0</v>
      </c>
      <c r="BF241" s="177">
        <f>IF(N241="snížená",J241,0)</f>
        <v>0</v>
      </c>
      <c r="BG241" s="177">
        <f>IF(N241="zákl. přenesená",J241,0)</f>
        <v>0</v>
      </c>
      <c r="BH241" s="177">
        <f>IF(N241="sníž. přenesená",J241,0)</f>
        <v>0</v>
      </c>
      <c r="BI241" s="177">
        <f>IF(N241="nulová",J241,0)</f>
        <v>0</v>
      </c>
      <c r="BJ241" s="18" t="s">
        <v>158</v>
      </c>
      <c r="BK241" s="177">
        <f>ROUND(I241*H241,2)</f>
        <v>0</v>
      </c>
      <c r="BL241" s="18" t="s">
        <v>240</v>
      </c>
      <c r="BM241" s="176" t="s">
        <v>1958</v>
      </c>
    </row>
    <row r="242" spans="1:65" s="2" customFormat="1" ht="21.75" customHeight="1">
      <c r="A242" s="34"/>
      <c r="B242" s="163"/>
      <c r="C242" s="164" t="s">
        <v>705</v>
      </c>
      <c r="D242" s="164" t="s">
        <v>153</v>
      </c>
      <c r="E242" s="165" t="s">
        <v>1959</v>
      </c>
      <c r="F242" s="166" t="s">
        <v>1960</v>
      </c>
      <c r="G242" s="167" t="s">
        <v>156</v>
      </c>
      <c r="H242" s="168">
        <v>2</v>
      </c>
      <c r="I242" s="169"/>
      <c r="J242" s="170">
        <f>ROUND(I242*H242,2)</f>
        <v>0</v>
      </c>
      <c r="K242" s="171"/>
      <c r="L242" s="35"/>
      <c r="M242" s="172" t="s">
        <v>1</v>
      </c>
      <c r="N242" s="173" t="s">
        <v>44</v>
      </c>
      <c r="O242" s="60"/>
      <c r="P242" s="174">
        <f>O242*H242</f>
        <v>0</v>
      </c>
      <c r="Q242" s="174">
        <v>2.0400000000000001E-3</v>
      </c>
      <c r="R242" s="174">
        <f>Q242*H242</f>
        <v>4.0800000000000003E-3</v>
      </c>
      <c r="S242" s="174">
        <v>3.1800000000000001E-3</v>
      </c>
      <c r="T242" s="175">
        <f>S242*H242</f>
        <v>6.3600000000000002E-3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76" t="s">
        <v>157</v>
      </c>
      <c r="AT242" s="176" t="s">
        <v>153</v>
      </c>
      <c r="AU242" s="176" t="s">
        <v>158</v>
      </c>
      <c r="AY242" s="18" t="s">
        <v>150</v>
      </c>
      <c r="BE242" s="177">
        <f>IF(N242="základní",J242,0)</f>
        <v>0</v>
      </c>
      <c r="BF242" s="177">
        <f>IF(N242="snížená",J242,0)</f>
        <v>0</v>
      </c>
      <c r="BG242" s="177">
        <f>IF(N242="zákl. přenesená",J242,0)</f>
        <v>0</v>
      </c>
      <c r="BH242" s="177">
        <f>IF(N242="sníž. přenesená",J242,0)</f>
        <v>0</v>
      </c>
      <c r="BI242" s="177">
        <f>IF(N242="nulová",J242,0)</f>
        <v>0</v>
      </c>
      <c r="BJ242" s="18" t="s">
        <v>158</v>
      </c>
      <c r="BK242" s="177">
        <f>ROUND(I242*H242,2)</f>
        <v>0</v>
      </c>
      <c r="BL242" s="18" t="s">
        <v>157</v>
      </c>
      <c r="BM242" s="176" t="s">
        <v>1961</v>
      </c>
    </row>
    <row r="243" spans="1:65" s="2" customFormat="1" ht="21.75" customHeight="1">
      <c r="A243" s="34"/>
      <c r="B243" s="163"/>
      <c r="C243" s="164" t="s">
        <v>711</v>
      </c>
      <c r="D243" s="164" t="s">
        <v>153</v>
      </c>
      <c r="E243" s="165" t="s">
        <v>1962</v>
      </c>
      <c r="F243" s="166" t="s">
        <v>1963</v>
      </c>
      <c r="G243" s="167" t="s">
        <v>156</v>
      </c>
      <c r="H243" s="168">
        <v>1</v>
      </c>
      <c r="I243" s="169"/>
      <c r="J243" s="170">
        <f>ROUND(I243*H243,2)</f>
        <v>0</v>
      </c>
      <c r="K243" s="171"/>
      <c r="L243" s="35"/>
      <c r="M243" s="172" t="s">
        <v>1</v>
      </c>
      <c r="N243" s="173" t="s">
        <v>44</v>
      </c>
      <c r="O243" s="60"/>
      <c r="P243" s="174">
        <f>O243*H243</f>
        <v>0</v>
      </c>
      <c r="Q243" s="174">
        <v>2.3E-3</v>
      </c>
      <c r="R243" s="174">
        <f>Q243*H243</f>
        <v>2.3E-3</v>
      </c>
      <c r="S243" s="174">
        <v>5.5999999999999999E-3</v>
      </c>
      <c r="T243" s="175">
        <f>S243*H243</f>
        <v>5.5999999999999999E-3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76" t="s">
        <v>240</v>
      </c>
      <c r="AT243" s="176" t="s">
        <v>153</v>
      </c>
      <c r="AU243" s="176" t="s">
        <v>158</v>
      </c>
      <c r="AY243" s="18" t="s">
        <v>150</v>
      </c>
      <c r="BE243" s="177">
        <f>IF(N243="základní",J243,0)</f>
        <v>0</v>
      </c>
      <c r="BF243" s="177">
        <f>IF(N243="snížená",J243,0)</f>
        <v>0</v>
      </c>
      <c r="BG243" s="177">
        <f>IF(N243="zákl. přenesená",J243,0)</f>
        <v>0</v>
      </c>
      <c r="BH243" s="177">
        <f>IF(N243="sníž. přenesená",J243,0)</f>
        <v>0</v>
      </c>
      <c r="BI243" s="177">
        <f>IF(N243="nulová",J243,0)</f>
        <v>0</v>
      </c>
      <c r="BJ243" s="18" t="s">
        <v>158</v>
      </c>
      <c r="BK243" s="177">
        <f>ROUND(I243*H243,2)</f>
        <v>0</v>
      </c>
      <c r="BL243" s="18" t="s">
        <v>240</v>
      </c>
      <c r="BM243" s="176" t="s">
        <v>1964</v>
      </c>
    </row>
    <row r="244" spans="1:65" s="2" customFormat="1" ht="21.75" customHeight="1">
      <c r="A244" s="34"/>
      <c r="B244" s="163"/>
      <c r="C244" s="164" t="s">
        <v>716</v>
      </c>
      <c r="D244" s="164" t="s">
        <v>153</v>
      </c>
      <c r="E244" s="165" t="s">
        <v>1965</v>
      </c>
      <c r="F244" s="166" t="s">
        <v>1966</v>
      </c>
      <c r="G244" s="167" t="s">
        <v>196</v>
      </c>
      <c r="H244" s="168">
        <v>4.4850000000000003</v>
      </c>
      <c r="I244" s="169"/>
      <c r="J244" s="170">
        <f>ROUND(I244*H244,2)</f>
        <v>0</v>
      </c>
      <c r="K244" s="171"/>
      <c r="L244" s="35"/>
      <c r="M244" s="172" t="s">
        <v>1</v>
      </c>
      <c r="N244" s="173" t="s">
        <v>44</v>
      </c>
      <c r="O244" s="60"/>
      <c r="P244" s="174">
        <f>O244*H244</f>
        <v>0</v>
      </c>
      <c r="Q244" s="174">
        <v>2.7709999999999999E-2</v>
      </c>
      <c r="R244" s="174">
        <f>Q244*H244</f>
        <v>0.12427935</v>
      </c>
      <c r="S244" s="174">
        <v>0</v>
      </c>
      <c r="T244" s="17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76" t="s">
        <v>240</v>
      </c>
      <c r="AT244" s="176" t="s">
        <v>153</v>
      </c>
      <c r="AU244" s="176" t="s">
        <v>158</v>
      </c>
      <c r="AY244" s="18" t="s">
        <v>150</v>
      </c>
      <c r="BE244" s="177">
        <f>IF(N244="základní",J244,0)</f>
        <v>0</v>
      </c>
      <c r="BF244" s="177">
        <f>IF(N244="snížená",J244,0)</f>
        <v>0</v>
      </c>
      <c r="BG244" s="177">
        <f>IF(N244="zákl. přenesená",J244,0)</f>
        <v>0</v>
      </c>
      <c r="BH244" s="177">
        <f>IF(N244="sníž. přenesená",J244,0)</f>
        <v>0</v>
      </c>
      <c r="BI244" s="177">
        <f>IF(N244="nulová",J244,0)</f>
        <v>0</v>
      </c>
      <c r="BJ244" s="18" t="s">
        <v>158</v>
      </c>
      <c r="BK244" s="177">
        <f>ROUND(I244*H244,2)</f>
        <v>0</v>
      </c>
      <c r="BL244" s="18" t="s">
        <v>240</v>
      </c>
      <c r="BM244" s="176" t="s">
        <v>1967</v>
      </c>
    </row>
    <row r="245" spans="1:65" s="13" customFormat="1">
      <c r="B245" s="178"/>
      <c r="D245" s="179" t="s">
        <v>160</v>
      </c>
      <c r="E245" s="180" t="s">
        <v>1</v>
      </c>
      <c r="F245" s="181" t="s">
        <v>1968</v>
      </c>
      <c r="H245" s="182">
        <v>4.4850000000000003</v>
      </c>
      <c r="I245" s="183"/>
      <c r="L245" s="178"/>
      <c r="M245" s="184"/>
      <c r="N245" s="185"/>
      <c r="O245" s="185"/>
      <c r="P245" s="185"/>
      <c r="Q245" s="185"/>
      <c r="R245" s="185"/>
      <c r="S245" s="185"/>
      <c r="T245" s="186"/>
      <c r="AT245" s="180" t="s">
        <v>160</v>
      </c>
      <c r="AU245" s="180" t="s">
        <v>158</v>
      </c>
      <c r="AV245" s="13" t="s">
        <v>158</v>
      </c>
      <c r="AW245" s="13" t="s">
        <v>35</v>
      </c>
      <c r="AX245" s="13" t="s">
        <v>86</v>
      </c>
      <c r="AY245" s="180" t="s">
        <v>150</v>
      </c>
    </row>
    <row r="246" spans="1:65" s="2" customFormat="1" ht="21.75" customHeight="1">
      <c r="A246" s="34"/>
      <c r="B246" s="163"/>
      <c r="C246" s="164" t="s">
        <v>723</v>
      </c>
      <c r="D246" s="164" t="s">
        <v>153</v>
      </c>
      <c r="E246" s="165" t="s">
        <v>1969</v>
      </c>
      <c r="F246" s="166" t="s">
        <v>1970</v>
      </c>
      <c r="G246" s="167" t="s">
        <v>196</v>
      </c>
      <c r="H246" s="168">
        <v>18.468</v>
      </c>
      <c r="I246" s="169"/>
      <c r="J246" s="170">
        <f>ROUND(I246*H246,2)</f>
        <v>0</v>
      </c>
      <c r="K246" s="171"/>
      <c r="L246" s="35"/>
      <c r="M246" s="172" t="s">
        <v>1</v>
      </c>
      <c r="N246" s="173" t="s">
        <v>44</v>
      </c>
      <c r="O246" s="60"/>
      <c r="P246" s="174">
        <f>O246*H246</f>
        <v>0</v>
      </c>
      <c r="Q246" s="174">
        <v>3.082E-2</v>
      </c>
      <c r="R246" s="174">
        <f>Q246*H246</f>
        <v>0.56918376000000004</v>
      </c>
      <c r="S246" s="174">
        <v>0</v>
      </c>
      <c r="T246" s="17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76" t="s">
        <v>240</v>
      </c>
      <c r="AT246" s="176" t="s">
        <v>153</v>
      </c>
      <c r="AU246" s="176" t="s">
        <v>158</v>
      </c>
      <c r="AY246" s="18" t="s">
        <v>150</v>
      </c>
      <c r="BE246" s="177">
        <f>IF(N246="základní",J246,0)</f>
        <v>0</v>
      </c>
      <c r="BF246" s="177">
        <f>IF(N246="snížená",J246,0)</f>
        <v>0</v>
      </c>
      <c r="BG246" s="177">
        <f>IF(N246="zákl. přenesená",J246,0)</f>
        <v>0</v>
      </c>
      <c r="BH246" s="177">
        <f>IF(N246="sníž. přenesená",J246,0)</f>
        <v>0</v>
      </c>
      <c r="BI246" s="177">
        <f>IF(N246="nulová",J246,0)</f>
        <v>0</v>
      </c>
      <c r="BJ246" s="18" t="s">
        <v>158</v>
      </c>
      <c r="BK246" s="177">
        <f>ROUND(I246*H246,2)</f>
        <v>0</v>
      </c>
      <c r="BL246" s="18" t="s">
        <v>240</v>
      </c>
      <c r="BM246" s="176" t="s">
        <v>1971</v>
      </c>
    </row>
    <row r="247" spans="1:65" s="13" customFormat="1">
      <c r="B247" s="178"/>
      <c r="D247" s="179" t="s">
        <v>160</v>
      </c>
      <c r="E247" s="180" t="s">
        <v>1</v>
      </c>
      <c r="F247" s="181" t="s">
        <v>1972</v>
      </c>
      <c r="H247" s="182">
        <v>18.468</v>
      </c>
      <c r="I247" s="183"/>
      <c r="L247" s="178"/>
      <c r="M247" s="184"/>
      <c r="N247" s="185"/>
      <c r="O247" s="185"/>
      <c r="P247" s="185"/>
      <c r="Q247" s="185"/>
      <c r="R247" s="185"/>
      <c r="S247" s="185"/>
      <c r="T247" s="186"/>
      <c r="AT247" s="180" t="s">
        <v>160</v>
      </c>
      <c r="AU247" s="180" t="s">
        <v>158</v>
      </c>
      <c r="AV247" s="13" t="s">
        <v>158</v>
      </c>
      <c r="AW247" s="13" t="s">
        <v>35</v>
      </c>
      <c r="AX247" s="13" t="s">
        <v>86</v>
      </c>
      <c r="AY247" s="180" t="s">
        <v>150</v>
      </c>
    </row>
    <row r="248" spans="1:65" s="2" customFormat="1" ht="21.75" customHeight="1">
      <c r="A248" s="34"/>
      <c r="B248" s="163"/>
      <c r="C248" s="164" t="s">
        <v>730</v>
      </c>
      <c r="D248" s="164" t="s">
        <v>153</v>
      </c>
      <c r="E248" s="165" t="s">
        <v>1973</v>
      </c>
      <c r="F248" s="166" t="s">
        <v>1974</v>
      </c>
      <c r="G248" s="167" t="s">
        <v>202</v>
      </c>
      <c r="H248" s="168">
        <v>3.9</v>
      </c>
      <c r="I248" s="169"/>
      <c r="J248" s="170">
        <f>ROUND(I248*H248,2)</f>
        <v>0</v>
      </c>
      <c r="K248" s="171"/>
      <c r="L248" s="35"/>
      <c r="M248" s="172" t="s">
        <v>1</v>
      </c>
      <c r="N248" s="173" t="s">
        <v>44</v>
      </c>
      <c r="O248" s="60"/>
      <c r="P248" s="174">
        <f>O248*H248</f>
        <v>0</v>
      </c>
      <c r="Q248" s="174">
        <v>8.4000000000000003E-4</v>
      </c>
      <c r="R248" s="174">
        <f>Q248*H248</f>
        <v>3.2760000000000003E-3</v>
      </c>
      <c r="S248" s="174">
        <v>0</v>
      </c>
      <c r="T248" s="17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76" t="s">
        <v>240</v>
      </c>
      <c r="AT248" s="176" t="s">
        <v>153</v>
      </c>
      <c r="AU248" s="176" t="s">
        <v>158</v>
      </c>
      <c r="AY248" s="18" t="s">
        <v>150</v>
      </c>
      <c r="BE248" s="177">
        <f>IF(N248="základní",J248,0)</f>
        <v>0</v>
      </c>
      <c r="BF248" s="177">
        <f>IF(N248="snížená",J248,0)</f>
        <v>0</v>
      </c>
      <c r="BG248" s="177">
        <f>IF(N248="zákl. přenesená",J248,0)</f>
        <v>0</v>
      </c>
      <c r="BH248" s="177">
        <f>IF(N248="sníž. přenesená",J248,0)</f>
        <v>0</v>
      </c>
      <c r="BI248" s="177">
        <f>IF(N248="nulová",J248,0)</f>
        <v>0</v>
      </c>
      <c r="BJ248" s="18" t="s">
        <v>158</v>
      </c>
      <c r="BK248" s="177">
        <f>ROUND(I248*H248,2)</f>
        <v>0</v>
      </c>
      <c r="BL248" s="18" t="s">
        <v>240</v>
      </c>
      <c r="BM248" s="176" t="s">
        <v>1975</v>
      </c>
    </row>
    <row r="249" spans="1:65" s="13" customFormat="1">
      <c r="B249" s="178"/>
      <c r="D249" s="179" t="s">
        <v>160</v>
      </c>
      <c r="E249" s="180" t="s">
        <v>1</v>
      </c>
      <c r="F249" s="181" t="s">
        <v>1976</v>
      </c>
      <c r="H249" s="182">
        <v>3.9</v>
      </c>
      <c r="I249" s="183"/>
      <c r="L249" s="178"/>
      <c r="M249" s="184"/>
      <c r="N249" s="185"/>
      <c r="O249" s="185"/>
      <c r="P249" s="185"/>
      <c r="Q249" s="185"/>
      <c r="R249" s="185"/>
      <c r="S249" s="185"/>
      <c r="T249" s="186"/>
      <c r="AT249" s="180" t="s">
        <v>160</v>
      </c>
      <c r="AU249" s="180" t="s">
        <v>158</v>
      </c>
      <c r="AV249" s="13" t="s">
        <v>158</v>
      </c>
      <c r="AW249" s="13" t="s">
        <v>35</v>
      </c>
      <c r="AX249" s="13" t="s">
        <v>86</v>
      </c>
      <c r="AY249" s="180" t="s">
        <v>150</v>
      </c>
    </row>
    <row r="250" spans="1:65" s="2" customFormat="1" ht="21.75" customHeight="1">
      <c r="A250" s="34"/>
      <c r="B250" s="163"/>
      <c r="C250" s="164" t="s">
        <v>735</v>
      </c>
      <c r="D250" s="164" t="s">
        <v>153</v>
      </c>
      <c r="E250" s="165" t="s">
        <v>1977</v>
      </c>
      <c r="F250" s="166" t="s">
        <v>1978</v>
      </c>
      <c r="G250" s="167" t="s">
        <v>196</v>
      </c>
      <c r="H250" s="168">
        <v>4.4850000000000003</v>
      </c>
      <c r="I250" s="169"/>
      <c r="J250" s="170">
        <f>ROUND(I250*H250,2)</f>
        <v>0</v>
      </c>
      <c r="K250" s="171"/>
      <c r="L250" s="35"/>
      <c r="M250" s="172" t="s">
        <v>1</v>
      </c>
      <c r="N250" s="173" t="s">
        <v>44</v>
      </c>
      <c r="O250" s="60"/>
      <c r="P250" s="174">
        <f>O250*H250</f>
        <v>0</v>
      </c>
      <c r="Q250" s="174">
        <v>0</v>
      </c>
      <c r="R250" s="174">
        <f>Q250*H250</f>
        <v>0</v>
      </c>
      <c r="S250" s="174">
        <v>0</v>
      </c>
      <c r="T250" s="17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76" t="s">
        <v>240</v>
      </c>
      <c r="AT250" s="176" t="s">
        <v>153</v>
      </c>
      <c r="AU250" s="176" t="s">
        <v>158</v>
      </c>
      <c r="AY250" s="18" t="s">
        <v>150</v>
      </c>
      <c r="BE250" s="177">
        <f>IF(N250="základní",J250,0)</f>
        <v>0</v>
      </c>
      <c r="BF250" s="177">
        <f>IF(N250="snížená",J250,0)</f>
        <v>0</v>
      </c>
      <c r="BG250" s="177">
        <f>IF(N250="zákl. přenesená",J250,0)</f>
        <v>0</v>
      </c>
      <c r="BH250" s="177">
        <f>IF(N250="sníž. přenesená",J250,0)</f>
        <v>0</v>
      </c>
      <c r="BI250" s="177">
        <f>IF(N250="nulová",J250,0)</f>
        <v>0</v>
      </c>
      <c r="BJ250" s="18" t="s">
        <v>158</v>
      </c>
      <c r="BK250" s="177">
        <f>ROUND(I250*H250,2)</f>
        <v>0</v>
      </c>
      <c r="BL250" s="18" t="s">
        <v>240</v>
      </c>
      <c r="BM250" s="176" t="s">
        <v>1979</v>
      </c>
    </row>
    <row r="251" spans="1:65" s="13" customFormat="1">
      <c r="B251" s="178"/>
      <c r="D251" s="179" t="s">
        <v>160</v>
      </c>
      <c r="E251" s="180" t="s">
        <v>1</v>
      </c>
      <c r="F251" s="181" t="s">
        <v>1968</v>
      </c>
      <c r="H251" s="182">
        <v>4.4850000000000003</v>
      </c>
      <c r="I251" s="183"/>
      <c r="L251" s="178"/>
      <c r="M251" s="184"/>
      <c r="N251" s="185"/>
      <c r="O251" s="185"/>
      <c r="P251" s="185"/>
      <c r="Q251" s="185"/>
      <c r="R251" s="185"/>
      <c r="S251" s="185"/>
      <c r="T251" s="186"/>
      <c r="AT251" s="180" t="s">
        <v>160</v>
      </c>
      <c r="AU251" s="180" t="s">
        <v>158</v>
      </c>
      <c r="AV251" s="13" t="s">
        <v>158</v>
      </c>
      <c r="AW251" s="13" t="s">
        <v>35</v>
      </c>
      <c r="AX251" s="13" t="s">
        <v>86</v>
      </c>
      <c r="AY251" s="180" t="s">
        <v>150</v>
      </c>
    </row>
    <row r="252" spans="1:65" s="2" customFormat="1" ht="21.75" customHeight="1">
      <c r="A252" s="34"/>
      <c r="B252" s="163"/>
      <c r="C252" s="164" t="s">
        <v>741</v>
      </c>
      <c r="D252" s="164" t="s">
        <v>153</v>
      </c>
      <c r="E252" s="165" t="s">
        <v>1980</v>
      </c>
      <c r="F252" s="166" t="s">
        <v>1981</v>
      </c>
      <c r="G252" s="167" t="s">
        <v>196</v>
      </c>
      <c r="H252" s="168">
        <v>22.952999999999999</v>
      </c>
      <c r="I252" s="169"/>
      <c r="J252" s="170">
        <f>ROUND(I252*H252,2)</f>
        <v>0</v>
      </c>
      <c r="K252" s="171"/>
      <c r="L252" s="35"/>
      <c r="M252" s="172" t="s">
        <v>1</v>
      </c>
      <c r="N252" s="173" t="s">
        <v>44</v>
      </c>
      <c r="O252" s="60"/>
      <c r="P252" s="174">
        <f>O252*H252</f>
        <v>0</v>
      </c>
      <c r="Q252" s="174">
        <v>1E-4</v>
      </c>
      <c r="R252" s="174">
        <f>Q252*H252</f>
        <v>2.2953000000000001E-3</v>
      </c>
      <c r="S252" s="174">
        <v>0</v>
      </c>
      <c r="T252" s="17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76" t="s">
        <v>240</v>
      </c>
      <c r="AT252" s="176" t="s">
        <v>153</v>
      </c>
      <c r="AU252" s="176" t="s">
        <v>158</v>
      </c>
      <c r="AY252" s="18" t="s">
        <v>150</v>
      </c>
      <c r="BE252" s="177">
        <f>IF(N252="základní",J252,0)</f>
        <v>0</v>
      </c>
      <c r="BF252" s="177">
        <f>IF(N252="snížená",J252,0)</f>
        <v>0</v>
      </c>
      <c r="BG252" s="177">
        <f>IF(N252="zákl. přenesená",J252,0)</f>
        <v>0</v>
      </c>
      <c r="BH252" s="177">
        <f>IF(N252="sníž. přenesená",J252,0)</f>
        <v>0</v>
      </c>
      <c r="BI252" s="177">
        <f>IF(N252="nulová",J252,0)</f>
        <v>0</v>
      </c>
      <c r="BJ252" s="18" t="s">
        <v>158</v>
      </c>
      <c r="BK252" s="177">
        <f>ROUND(I252*H252,2)</f>
        <v>0</v>
      </c>
      <c r="BL252" s="18" t="s">
        <v>240</v>
      </c>
      <c r="BM252" s="176" t="s">
        <v>1982</v>
      </c>
    </row>
    <row r="253" spans="1:65" s="2" customFormat="1" ht="21.75" customHeight="1">
      <c r="A253" s="34"/>
      <c r="B253" s="163"/>
      <c r="C253" s="164" t="s">
        <v>745</v>
      </c>
      <c r="D253" s="164" t="s">
        <v>153</v>
      </c>
      <c r="E253" s="165" t="s">
        <v>1983</v>
      </c>
      <c r="F253" s="166" t="s">
        <v>1984</v>
      </c>
      <c r="G253" s="167" t="s">
        <v>196</v>
      </c>
      <c r="H253" s="168">
        <v>20.63</v>
      </c>
      <c r="I253" s="169"/>
      <c r="J253" s="170">
        <f>ROUND(I253*H253,2)</f>
        <v>0</v>
      </c>
      <c r="K253" s="171"/>
      <c r="L253" s="35"/>
      <c r="M253" s="172" t="s">
        <v>1</v>
      </c>
      <c r="N253" s="173" t="s">
        <v>44</v>
      </c>
      <c r="O253" s="60"/>
      <c r="P253" s="174">
        <f>O253*H253</f>
        <v>0</v>
      </c>
      <c r="Q253" s="174">
        <v>1.223E-2</v>
      </c>
      <c r="R253" s="174">
        <f>Q253*H253</f>
        <v>0.2523049</v>
      </c>
      <c r="S253" s="174">
        <v>0</v>
      </c>
      <c r="T253" s="17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76" t="s">
        <v>240</v>
      </c>
      <c r="AT253" s="176" t="s">
        <v>153</v>
      </c>
      <c r="AU253" s="176" t="s">
        <v>158</v>
      </c>
      <c r="AY253" s="18" t="s">
        <v>150</v>
      </c>
      <c r="BE253" s="177">
        <f>IF(N253="základní",J253,0)</f>
        <v>0</v>
      </c>
      <c r="BF253" s="177">
        <f>IF(N253="snížená",J253,0)</f>
        <v>0</v>
      </c>
      <c r="BG253" s="177">
        <f>IF(N253="zákl. přenesená",J253,0)</f>
        <v>0</v>
      </c>
      <c r="BH253" s="177">
        <f>IF(N253="sníž. přenesená",J253,0)</f>
        <v>0</v>
      </c>
      <c r="BI253" s="177">
        <f>IF(N253="nulová",J253,0)</f>
        <v>0</v>
      </c>
      <c r="BJ253" s="18" t="s">
        <v>158</v>
      </c>
      <c r="BK253" s="177">
        <f>ROUND(I253*H253,2)</f>
        <v>0</v>
      </c>
      <c r="BL253" s="18" t="s">
        <v>240</v>
      </c>
      <c r="BM253" s="176" t="s">
        <v>1985</v>
      </c>
    </row>
    <row r="254" spans="1:65" s="13" customFormat="1">
      <c r="B254" s="178"/>
      <c r="D254" s="179" t="s">
        <v>160</v>
      </c>
      <c r="E254" s="180" t="s">
        <v>1</v>
      </c>
      <c r="F254" s="181" t="s">
        <v>1986</v>
      </c>
      <c r="H254" s="182">
        <v>1.43</v>
      </c>
      <c r="I254" s="183"/>
      <c r="L254" s="178"/>
      <c r="M254" s="184"/>
      <c r="N254" s="185"/>
      <c r="O254" s="185"/>
      <c r="P254" s="185"/>
      <c r="Q254" s="185"/>
      <c r="R254" s="185"/>
      <c r="S254" s="185"/>
      <c r="T254" s="186"/>
      <c r="AT254" s="180" t="s">
        <v>160</v>
      </c>
      <c r="AU254" s="180" t="s">
        <v>158</v>
      </c>
      <c r="AV254" s="13" t="s">
        <v>158</v>
      </c>
      <c r="AW254" s="13" t="s">
        <v>35</v>
      </c>
      <c r="AX254" s="13" t="s">
        <v>78</v>
      </c>
      <c r="AY254" s="180" t="s">
        <v>150</v>
      </c>
    </row>
    <row r="255" spans="1:65" s="13" customFormat="1">
      <c r="B255" s="178"/>
      <c r="D255" s="179" t="s">
        <v>160</v>
      </c>
      <c r="E255" s="180" t="s">
        <v>1</v>
      </c>
      <c r="F255" s="181" t="s">
        <v>1987</v>
      </c>
      <c r="H255" s="182">
        <v>19.2</v>
      </c>
      <c r="I255" s="183"/>
      <c r="L255" s="178"/>
      <c r="M255" s="184"/>
      <c r="N255" s="185"/>
      <c r="O255" s="185"/>
      <c r="P255" s="185"/>
      <c r="Q255" s="185"/>
      <c r="R255" s="185"/>
      <c r="S255" s="185"/>
      <c r="T255" s="186"/>
      <c r="AT255" s="180" t="s">
        <v>160</v>
      </c>
      <c r="AU255" s="180" t="s">
        <v>158</v>
      </c>
      <c r="AV255" s="13" t="s">
        <v>158</v>
      </c>
      <c r="AW255" s="13" t="s">
        <v>35</v>
      </c>
      <c r="AX255" s="13" t="s">
        <v>78</v>
      </c>
      <c r="AY255" s="180" t="s">
        <v>150</v>
      </c>
    </row>
    <row r="256" spans="1:65" s="14" customFormat="1">
      <c r="B256" s="187"/>
      <c r="D256" s="179" t="s">
        <v>160</v>
      </c>
      <c r="E256" s="188" t="s">
        <v>1</v>
      </c>
      <c r="F256" s="189" t="s">
        <v>174</v>
      </c>
      <c r="H256" s="190">
        <v>20.63</v>
      </c>
      <c r="I256" s="191"/>
      <c r="L256" s="187"/>
      <c r="M256" s="192"/>
      <c r="N256" s="193"/>
      <c r="O256" s="193"/>
      <c r="P256" s="193"/>
      <c r="Q256" s="193"/>
      <c r="R256" s="193"/>
      <c r="S256" s="193"/>
      <c r="T256" s="194"/>
      <c r="AT256" s="188" t="s">
        <v>160</v>
      </c>
      <c r="AU256" s="188" t="s">
        <v>158</v>
      </c>
      <c r="AV256" s="14" t="s">
        <v>157</v>
      </c>
      <c r="AW256" s="14" t="s">
        <v>35</v>
      </c>
      <c r="AX256" s="14" t="s">
        <v>86</v>
      </c>
      <c r="AY256" s="188" t="s">
        <v>150</v>
      </c>
    </row>
    <row r="257" spans="1:65" s="2" customFormat="1" ht="21.75" customHeight="1">
      <c r="A257" s="34"/>
      <c r="B257" s="163"/>
      <c r="C257" s="164" t="s">
        <v>749</v>
      </c>
      <c r="D257" s="164" t="s">
        <v>153</v>
      </c>
      <c r="E257" s="165" t="s">
        <v>1988</v>
      </c>
      <c r="F257" s="166" t="s">
        <v>1989</v>
      </c>
      <c r="G257" s="167" t="s">
        <v>196</v>
      </c>
      <c r="H257" s="168">
        <v>13.58</v>
      </c>
      <c r="I257" s="169"/>
      <c r="J257" s="170">
        <f>ROUND(I257*H257,2)</f>
        <v>0</v>
      </c>
      <c r="K257" s="171"/>
      <c r="L257" s="35"/>
      <c r="M257" s="172" t="s">
        <v>1</v>
      </c>
      <c r="N257" s="173" t="s">
        <v>44</v>
      </c>
      <c r="O257" s="60"/>
      <c r="P257" s="174">
        <f>O257*H257</f>
        <v>0</v>
      </c>
      <c r="Q257" s="174">
        <v>1.2540000000000001E-2</v>
      </c>
      <c r="R257" s="174">
        <f>Q257*H257</f>
        <v>0.17029320000000001</v>
      </c>
      <c r="S257" s="174">
        <v>0</v>
      </c>
      <c r="T257" s="17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76" t="s">
        <v>240</v>
      </c>
      <c r="AT257" s="176" t="s">
        <v>153</v>
      </c>
      <c r="AU257" s="176" t="s">
        <v>158</v>
      </c>
      <c r="AY257" s="18" t="s">
        <v>150</v>
      </c>
      <c r="BE257" s="177">
        <f>IF(N257="základní",J257,0)</f>
        <v>0</v>
      </c>
      <c r="BF257" s="177">
        <f>IF(N257="snížená",J257,0)</f>
        <v>0</v>
      </c>
      <c r="BG257" s="177">
        <f>IF(N257="zákl. přenesená",J257,0)</f>
        <v>0</v>
      </c>
      <c r="BH257" s="177">
        <f>IF(N257="sníž. přenesená",J257,0)</f>
        <v>0</v>
      </c>
      <c r="BI257" s="177">
        <f>IF(N257="nulová",J257,0)</f>
        <v>0</v>
      </c>
      <c r="BJ257" s="18" t="s">
        <v>158</v>
      </c>
      <c r="BK257" s="177">
        <f>ROUND(I257*H257,2)</f>
        <v>0</v>
      </c>
      <c r="BL257" s="18" t="s">
        <v>240</v>
      </c>
      <c r="BM257" s="176" t="s">
        <v>1990</v>
      </c>
    </row>
    <row r="258" spans="1:65" s="13" customFormat="1">
      <c r="B258" s="178"/>
      <c r="D258" s="179" t="s">
        <v>160</v>
      </c>
      <c r="E258" s="180" t="s">
        <v>1</v>
      </c>
      <c r="F258" s="181" t="s">
        <v>1991</v>
      </c>
      <c r="H258" s="182">
        <v>13.58</v>
      </c>
      <c r="I258" s="183"/>
      <c r="L258" s="178"/>
      <c r="M258" s="184"/>
      <c r="N258" s="185"/>
      <c r="O258" s="185"/>
      <c r="P258" s="185"/>
      <c r="Q258" s="185"/>
      <c r="R258" s="185"/>
      <c r="S258" s="185"/>
      <c r="T258" s="186"/>
      <c r="AT258" s="180" t="s">
        <v>160</v>
      </c>
      <c r="AU258" s="180" t="s">
        <v>158</v>
      </c>
      <c r="AV258" s="13" t="s">
        <v>158</v>
      </c>
      <c r="AW258" s="13" t="s">
        <v>35</v>
      </c>
      <c r="AX258" s="13" t="s">
        <v>86</v>
      </c>
      <c r="AY258" s="180" t="s">
        <v>150</v>
      </c>
    </row>
    <row r="259" spans="1:65" s="2" customFormat="1" ht="21.75" customHeight="1">
      <c r="A259" s="34"/>
      <c r="B259" s="163"/>
      <c r="C259" s="164" t="s">
        <v>753</v>
      </c>
      <c r="D259" s="164" t="s">
        <v>153</v>
      </c>
      <c r="E259" s="165" t="s">
        <v>1992</v>
      </c>
      <c r="F259" s="166" t="s">
        <v>1993</v>
      </c>
      <c r="G259" s="167" t="s">
        <v>202</v>
      </c>
      <c r="H259" s="168">
        <v>45.305999999999997</v>
      </c>
      <c r="I259" s="169"/>
      <c r="J259" s="170">
        <f>ROUND(I259*H259,2)</f>
        <v>0</v>
      </c>
      <c r="K259" s="171"/>
      <c r="L259" s="35"/>
      <c r="M259" s="172" t="s">
        <v>1</v>
      </c>
      <c r="N259" s="173" t="s">
        <v>44</v>
      </c>
      <c r="O259" s="60"/>
      <c r="P259" s="174">
        <f>O259*H259</f>
        <v>0</v>
      </c>
      <c r="Q259" s="174">
        <v>2.5999999999999998E-4</v>
      </c>
      <c r="R259" s="174">
        <f>Q259*H259</f>
        <v>1.1779559999999998E-2</v>
      </c>
      <c r="S259" s="174">
        <v>0</v>
      </c>
      <c r="T259" s="17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76" t="s">
        <v>240</v>
      </c>
      <c r="AT259" s="176" t="s">
        <v>153</v>
      </c>
      <c r="AU259" s="176" t="s">
        <v>158</v>
      </c>
      <c r="AY259" s="18" t="s">
        <v>150</v>
      </c>
      <c r="BE259" s="177">
        <f>IF(N259="základní",J259,0)</f>
        <v>0</v>
      </c>
      <c r="BF259" s="177">
        <f>IF(N259="snížená",J259,0)</f>
        <v>0</v>
      </c>
      <c r="BG259" s="177">
        <f>IF(N259="zákl. přenesená",J259,0)</f>
        <v>0</v>
      </c>
      <c r="BH259" s="177">
        <f>IF(N259="sníž. přenesená",J259,0)</f>
        <v>0</v>
      </c>
      <c r="BI259" s="177">
        <f>IF(N259="nulová",J259,0)</f>
        <v>0</v>
      </c>
      <c r="BJ259" s="18" t="s">
        <v>158</v>
      </c>
      <c r="BK259" s="177">
        <f>ROUND(I259*H259,2)</f>
        <v>0</v>
      </c>
      <c r="BL259" s="18" t="s">
        <v>240</v>
      </c>
      <c r="BM259" s="176" t="s">
        <v>1994</v>
      </c>
    </row>
    <row r="260" spans="1:65" s="13" customFormat="1">
      <c r="B260" s="178"/>
      <c r="D260" s="179" t="s">
        <v>160</v>
      </c>
      <c r="E260" s="180" t="s">
        <v>1</v>
      </c>
      <c r="F260" s="181" t="s">
        <v>1995</v>
      </c>
      <c r="H260" s="182">
        <v>17.385999999999999</v>
      </c>
      <c r="I260" s="183"/>
      <c r="L260" s="178"/>
      <c r="M260" s="184"/>
      <c r="N260" s="185"/>
      <c r="O260" s="185"/>
      <c r="P260" s="185"/>
      <c r="Q260" s="185"/>
      <c r="R260" s="185"/>
      <c r="S260" s="185"/>
      <c r="T260" s="186"/>
      <c r="AT260" s="180" t="s">
        <v>160</v>
      </c>
      <c r="AU260" s="180" t="s">
        <v>158</v>
      </c>
      <c r="AV260" s="13" t="s">
        <v>158</v>
      </c>
      <c r="AW260" s="13" t="s">
        <v>35</v>
      </c>
      <c r="AX260" s="13" t="s">
        <v>78</v>
      </c>
      <c r="AY260" s="180" t="s">
        <v>150</v>
      </c>
    </row>
    <row r="261" spans="1:65" s="13" customFormat="1">
      <c r="B261" s="178"/>
      <c r="D261" s="179" t="s">
        <v>160</v>
      </c>
      <c r="E261" s="180" t="s">
        <v>1</v>
      </c>
      <c r="F261" s="181" t="s">
        <v>1996</v>
      </c>
      <c r="H261" s="182">
        <v>5.1100000000000003</v>
      </c>
      <c r="I261" s="183"/>
      <c r="L261" s="178"/>
      <c r="M261" s="184"/>
      <c r="N261" s="185"/>
      <c r="O261" s="185"/>
      <c r="P261" s="185"/>
      <c r="Q261" s="185"/>
      <c r="R261" s="185"/>
      <c r="S261" s="185"/>
      <c r="T261" s="186"/>
      <c r="AT261" s="180" t="s">
        <v>160</v>
      </c>
      <c r="AU261" s="180" t="s">
        <v>158</v>
      </c>
      <c r="AV261" s="13" t="s">
        <v>158</v>
      </c>
      <c r="AW261" s="13" t="s">
        <v>35</v>
      </c>
      <c r="AX261" s="13" t="s">
        <v>78</v>
      </c>
      <c r="AY261" s="180" t="s">
        <v>150</v>
      </c>
    </row>
    <row r="262" spans="1:65" s="13" customFormat="1">
      <c r="B262" s="178"/>
      <c r="D262" s="179" t="s">
        <v>160</v>
      </c>
      <c r="E262" s="180" t="s">
        <v>1</v>
      </c>
      <c r="F262" s="181" t="s">
        <v>1997</v>
      </c>
      <c r="H262" s="182">
        <v>22.81</v>
      </c>
      <c r="I262" s="183"/>
      <c r="L262" s="178"/>
      <c r="M262" s="184"/>
      <c r="N262" s="185"/>
      <c r="O262" s="185"/>
      <c r="P262" s="185"/>
      <c r="Q262" s="185"/>
      <c r="R262" s="185"/>
      <c r="S262" s="185"/>
      <c r="T262" s="186"/>
      <c r="AT262" s="180" t="s">
        <v>160</v>
      </c>
      <c r="AU262" s="180" t="s">
        <v>158</v>
      </c>
      <c r="AV262" s="13" t="s">
        <v>158</v>
      </c>
      <c r="AW262" s="13" t="s">
        <v>35</v>
      </c>
      <c r="AX262" s="13" t="s">
        <v>78</v>
      </c>
      <c r="AY262" s="180" t="s">
        <v>150</v>
      </c>
    </row>
    <row r="263" spans="1:65" s="14" customFormat="1">
      <c r="B263" s="187"/>
      <c r="D263" s="179" t="s">
        <v>160</v>
      </c>
      <c r="E263" s="188" t="s">
        <v>1</v>
      </c>
      <c r="F263" s="189" t="s">
        <v>174</v>
      </c>
      <c r="H263" s="190">
        <v>45.305999999999997</v>
      </c>
      <c r="I263" s="191"/>
      <c r="L263" s="187"/>
      <c r="M263" s="192"/>
      <c r="N263" s="193"/>
      <c r="O263" s="193"/>
      <c r="P263" s="193"/>
      <c r="Q263" s="193"/>
      <c r="R263" s="193"/>
      <c r="S263" s="193"/>
      <c r="T263" s="194"/>
      <c r="AT263" s="188" t="s">
        <v>160</v>
      </c>
      <c r="AU263" s="188" t="s">
        <v>158</v>
      </c>
      <c r="AV263" s="14" t="s">
        <v>157</v>
      </c>
      <c r="AW263" s="14" t="s">
        <v>35</v>
      </c>
      <c r="AX263" s="14" t="s">
        <v>86</v>
      </c>
      <c r="AY263" s="188" t="s">
        <v>150</v>
      </c>
    </row>
    <row r="264" spans="1:65" s="2" customFormat="1" ht="16.5" customHeight="1">
      <c r="A264" s="34"/>
      <c r="B264" s="163"/>
      <c r="C264" s="164" t="s">
        <v>757</v>
      </c>
      <c r="D264" s="164" t="s">
        <v>153</v>
      </c>
      <c r="E264" s="165" t="s">
        <v>1998</v>
      </c>
      <c r="F264" s="166" t="s">
        <v>1999</v>
      </c>
      <c r="G264" s="167" t="s">
        <v>196</v>
      </c>
      <c r="H264" s="168">
        <v>1.43</v>
      </c>
      <c r="I264" s="169"/>
      <c r="J264" s="170">
        <f>ROUND(I264*H264,2)</f>
        <v>0</v>
      </c>
      <c r="K264" s="171"/>
      <c r="L264" s="35"/>
      <c r="M264" s="172" t="s">
        <v>1</v>
      </c>
      <c r="N264" s="173" t="s">
        <v>44</v>
      </c>
      <c r="O264" s="60"/>
      <c r="P264" s="174">
        <f>O264*H264</f>
        <v>0</v>
      </c>
      <c r="Q264" s="174">
        <v>0</v>
      </c>
      <c r="R264" s="174">
        <f>Q264*H264</f>
        <v>0</v>
      </c>
      <c r="S264" s="174">
        <v>0</v>
      </c>
      <c r="T264" s="17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76" t="s">
        <v>240</v>
      </c>
      <c r="AT264" s="176" t="s">
        <v>153</v>
      </c>
      <c r="AU264" s="176" t="s">
        <v>158</v>
      </c>
      <c r="AY264" s="18" t="s">
        <v>150</v>
      </c>
      <c r="BE264" s="177">
        <f>IF(N264="základní",J264,0)</f>
        <v>0</v>
      </c>
      <c r="BF264" s="177">
        <f>IF(N264="snížená",J264,0)</f>
        <v>0</v>
      </c>
      <c r="BG264" s="177">
        <f>IF(N264="zákl. přenesená",J264,0)</f>
        <v>0</v>
      </c>
      <c r="BH264" s="177">
        <f>IF(N264="sníž. přenesená",J264,0)</f>
        <v>0</v>
      </c>
      <c r="BI264" s="177">
        <f>IF(N264="nulová",J264,0)</f>
        <v>0</v>
      </c>
      <c r="BJ264" s="18" t="s">
        <v>158</v>
      </c>
      <c r="BK264" s="177">
        <f>ROUND(I264*H264,2)</f>
        <v>0</v>
      </c>
      <c r="BL264" s="18" t="s">
        <v>240</v>
      </c>
      <c r="BM264" s="176" t="s">
        <v>2000</v>
      </c>
    </row>
    <row r="265" spans="1:65" s="13" customFormat="1">
      <c r="B265" s="178"/>
      <c r="D265" s="179" t="s">
        <v>160</v>
      </c>
      <c r="E265" s="180" t="s">
        <v>1</v>
      </c>
      <c r="F265" s="181" t="s">
        <v>1986</v>
      </c>
      <c r="H265" s="182">
        <v>1.43</v>
      </c>
      <c r="I265" s="183"/>
      <c r="L265" s="178"/>
      <c r="M265" s="184"/>
      <c r="N265" s="185"/>
      <c r="O265" s="185"/>
      <c r="P265" s="185"/>
      <c r="Q265" s="185"/>
      <c r="R265" s="185"/>
      <c r="S265" s="185"/>
      <c r="T265" s="186"/>
      <c r="AT265" s="180" t="s">
        <v>160</v>
      </c>
      <c r="AU265" s="180" t="s">
        <v>158</v>
      </c>
      <c r="AV265" s="13" t="s">
        <v>158</v>
      </c>
      <c r="AW265" s="13" t="s">
        <v>35</v>
      </c>
      <c r="AX265" s="13" t="s">
        <v>86</v>
      </c>
      <c r="AY265" s="180" t="s">
        <v>150</v>
      </c>
    </row>
    <row r="266" spans="1:65" s="2" customFormat="1" ht="16.5" customHeight="1">
      <c r="A266" s="34"/>
      <c r="B266" s="163"/>
      <c r="C266" s="164" t="s">
        <v>761</v>
      </c>
      <c r="D266" s="164" t="s">
        <v>153</v>
      </c>
      <c r="E266" s="165" t="s">
        <v>2001</v>
      </c>
      <c r="F266" s="166" t="s">
        <v>2002</v>
      </c>
      <c r="G266" s="167" t="s">
        <v>196</v>
      </c>
      <c r="H266" s="168">
        <v>34.21</v>
      </c>
      <c r="I266" s="169"/>
      <c r="J266" s="170">
        <f t="shared" ref="J266:J274" si="50">ROUND(I266*H266,2)</f>
        <v>0</v>
      </c>
      <c r="K266" s="171"/>
      <c r="L266" s="35"/>
      <c r="M266" s="172" t="s">
        <v>1</v>
      </c>
      <c r="N266" s="173" t="s">
        <v>44</v>
      </c>
      <c r="O266" s="60"/>
      <c r="P266" s="174">
        <f t="shared" ref="P266:P274" si="51">O266*H266</f>
        <v>0</v>
      </c>
      <c r="Q266" s="174">
        <v>1E-4</v>
      </c>
      <c r="R266" s="174">
        <f t="shared" ref="R266:R274" si="52">Q266*H266</f>
        <v>3.4210000000000004E-3</v>
      </c>
      <c r="S266" s="174">
        <v>0</v>
      </c>
      <c r="T266" s="175">
        <f t="shared" ref="T266:T274" si="53"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76" t="s">
        <v>240</v>
      </c>
      <c r="AT266" s="176" t="s">
        <v>153</v>
      </c>
      <c r="AU266" s="176" t="s">
        <v>158</v>
      </c>
      <c r="AY266" s="18" t="s">
        <v>150</v>
      </c>
      <c r="BE266" s="177">
        <f t="shared" ref="BE266:BE274" si="54">IF(N266="základní",J266,0)</f>
        <v>0</v>
      </c>
      <c r="BF266" s="177">
        <f t="shared" ref="BF266:BF274" si="55">IF(N266="snížená",J266,0)</f>
        <v>0</v>
      </c>
      <c r="BG266" s="177">
        <f t="shared" ref="BG266:BG274" si="56">IF(N266="zákl. přenesená",J266,0)</f>
        <v>0</v>
      </c>
      <c r="BH266" s="177">
        <f t="shared" ref="BH266:BH274" si="57">IF(N266="sníž. přenesená",J266,0)</f>
        <v>0</v>
      </c>
      <c r="BI266" s="177">
        <f t="shared" ref="BI266:BI274" si="58">IF(N266="nulová",J266,0)</f>
        <v>0</v>
      </c>
      <c r="BJ266" s="18" t="s">
        <v>158</v>
      </c>
      <c r="BK266" s="177">
        <f t="shared" ref="BK266:BK274" si="59">ROUND(I266*H266,2)</f>
        <v>0</v>
      </c>
      <c r="BL266" s="18" t="s">
        <v>240</v>
      </c>
      <c r="BM266" s="176" t="s">
        <v>2003</v>
      </c>
    </row>
    <row r="267" spans="1:65" s="2" customFormat="1" ht="21.75" customHeight="1">
      <c r="A267" s="34"/>
      <c r="B267" s="163"/>
      <c r="C267" s="164" t="s">
        <v>765</v>
      </c>
      <c r="D267" s="164" t="s">
        <v>153</v>
      </c>
      <c r="E267" s="165" t="s">
        <v>2004</v>
      </c>
      <c r="F267" s="166" t="s">
        <v>2005</v>
      </c>
      <c r="G267" s="167" t="s">
        <v>156</v>
      </c>
      <c r="H267" s="168">
        <v>2</v>
      </c>
      <c r="I267" s="169"/>
      <c r="J267" s="170">
        <f t="shared" si="50"/>
        <v>0</v>
      </c>
      <c r="K267" s="171"/>
      <c r="L267" s="35"/>
      <c r="M267" s="172" t="s">
        <v>1</v>
      </c>
      <c r="N267" s="173" t="s">
        <v>44</v>
      </c>
      <c r="O267" s="60"/>
      <c r="P267" s="174">
        <f t="shared" si="51"/>
        <v>0</v>
      </c>
      <c r="Q267" s="174">
        <v>6.4999999999999997E-4</v>
      </c>
      <c r="R267" s="174">
        <f t="shared" si="52"/>
        <v>1.2999999999999999E-3</v>
      </c>
      <c r="S267" s="174">
        <v>2.2000000000000001E-3</v>
      </c>
      <c r="T267" s="175">
        <f t="shared" si="53"/>
        <v>4.4000000000000003E-3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76" t="s">
        <v>157</v>
      </c>
      <c r="AT267" s="176" t="s">
        <v>153</v>
      </c>
      <c r="AU267" s="176" t="s">
        <v>158</v>
      </c>
      <c r="AY267" s="18" t="s">
        <v>150</v>
      </c>
      <c r="BE267" s="177">
        <f t="shared" si="54"/>
        <v>0</v>
      </c>
      <c r="BF267" s="177">
        <f t="shared" si="55"/>
        <v>0</v>
      </c>
      <c r="BG267" s="177">
        <f t="shared" si="56"/>
        <v>0</v>
      </c>
      <c r="BH267" s="177">
        <f t="shared" si="57"/>
        <v>0</v>
      </c>
      <c r="BI267" s="177">
        <f t="shared" si="58"/>
        <v>0</v>
      </c>
      <c r="BJ267" s="18" t="s">
        <v>158</v>
      </c>
      <c r="BK267" s="177">
        <f t="shared" si="59"/>
        <v>0</v>
      </c>
      <c r="BL267" s="18" t="s">
        <v>157</v>
      </c>
      <c r="BM267" s="176" t="s">
        <v>2006</v>
      </c>
    </row>
    <row r="268" spans="1:65" s="2" customFormat="1" ht="16.5" customHeight="1">
      <c r="A268" s="34"/>
      <c r="B268" s="163"/>
      <c r="C268" s="164" t="s">
        <v>769</v>
      </c>
      <c r="D268" s="164" t="s">
        <v>153</v>
      </c>
      <c r="E268" s="165" t="s">
        <v>2007</v>
      </c>
      <c r="F268" s="166" t="s">
        <v>2008</v>
      </c>
      <c r="G268" s="167" t="s">
        <v>156</v>
      </c>
      <c r="H268" s="168">
        <v>3</v>
      </c>
      <c r="I268" s="169"/>
      <c r="J268" s="170">
        <f t="shared" si="50"/>
        <v>0</v>
      </c>
      <c r="K268" s="171"/>
      <c r="L268" s="35"/>
      <c r="M268" s="172" t="s">
        <v>1</v>
      </c>
      <c r="N268" s="173" t="s">
        <v>44</v>
      </c>
      <c r="O268" s="60"/>
      <c r="P268" s="174">
        <f t="shared" si="51"/>
        <v>0</v>
      </c>
      <c r="Q268" s="174">
        <v>2.0000000000000002E-5</v>
      </c>
      <c r="R268" s="174">
        <f t="shared" si="52"/>
        <v>6.0000000000000008E-5</v>
      </c>
      <c r="S268" s="174">
        <v>0</v>
      </c>
      <c r="T268" s="175">
        <f t="shared" si="5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76" t="s">
        <v>240</v>
      </c>
      <c r="AT268" s="176" t="s">
        <v>153</v>
      </c>
      <c r="AU268" s="176" t="s">
        <v>158</v>
      </c>
      <c r="AY268" s="18" t="s">
        <v>150</v>
      </c>
      <c r="BE268" s="177">
        <f t="shared" si="54"/>
        <v>0</v>
      </c>
      <c r="BF268" s="177">
        <f t="shared" si="55"/>
        <v>0</v>
      </c>
      <c r="BG268" s="177">
        <f t="shared" si="56"/>
        <v>0</v>
      </c>
      <c r="BH268" s="177">
        <f t="shared" si="57"/>
        <v>0</v>
      </c>
      <c r="BI268" s="177">
        <f t="shared" si="58"/>
        <v>0</v>
      </c>
      <c r="BJ268" s="18" t="s">
        <v>158</v>
      </c>
      <c r="BK268" s="177">
        <f t="shared" si="59"/>
        <v>0</v>
      </c>
      <c r="BL268" s="18" t="s">
        <v>240</v>
      </c>
      <c r="BM268" s="176" t="s">
        <v>2009</v>
      </c>
    </row>
    <row r="269" spans="1:65" s="2" customFormat="1" ht="21.75" customHeight="1">
      <c r="A269" s="34"/>
      <c r="B269" s="163"/>
      <c r="C269" s="210" t="s">
        <v>773</v>
      </c>
      <c r="D269" s="210" t="s">
        <v>385</v>
      </c>
      <c r="E269" s="211" t="s">
        <v>2010</v>
      </c>
      <c r="F269" s="212" t="s">
        <v>2011</v>
      </c>
      <c r="G269" s="213" t="s">
        <v>156</v>
      </c>
      <c r="H269" s="214">
        <v>3</v>
      </c>
      <c r="I269" s="215"/>
      <c r="J269" s="216">
        <f t="shared" si="50"/>
        <v>0</v>
      </c>
      <c r="K269" s="217"/>
      <c r="L269" s="218"/>
      <c r="M269" s="219" t="s">
        <v>1</v>
      </c>
      <c r="N269" s="220" t="s">
        <v>44</v>
      </c>
      <c r="O269" s="60"/>
      <c r="P269" s="174">
        <f t="shared" si="51"/>
        <v>0</v>
      </c>
      <c r="Q269" s="174">
        <v>2.5000000000000001E-3</v>
      </c>
      <c r="R269" s="174">
        <f t="shared" si="52"/>
        <v>7.4999999999999997E-3</v>
      </c>
      <c r="S269" s="174">
        <v>0</v>
      </c>
      <c r="T269" s="175">
        <f t="shared" si="5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76" t="s">
        <v>390</v>
      </c>
      <c r="AT269" s="176" t="s">
        <v>385</v>
      </c>
      <c r="AU269" s="176" t="s">
        <v>158</v>
      </c>
      <c r="AY269" s="18" t="s">
        <v>150</v>
      </c>
      <c r="BE269" s="177">
        <f t="shared" si="54"/>
        <v>0</v>
      </c>
      <c r="BF269" s="177">
        <f t="shared" si="55"/>
        <v>0</v>
      </c>
      <c r="BG269" s="177">
        <f t="shared" si="56"/>
        <v>0</v>
      </c>
      <c r="BH269" s="177">
        <f t="shared" si="57"/>
        <v>0</v>
      </c>
      <c r="BI269" s="177">
        <f t="shared" si="58"/>
        <v>0</v>
      </c>
      <c r="BJ269" s="18" t="s">
        <v>158</v>
      </c>
      <c r="BK269" s="177">
        <f t="shared" si="59"/>
        <v>0</v>
      </c>
      <c r="BL269" s="18" t="s">
        <v>240</v>
      </c>
      <c r="BM269" s="176" t="s">
        <v>2012</v>
      </c>
    </row>
    <row r="270" spans="1:65" s="2" customFormat="1" ht="16.5" customHeight="1">
      <c r="A270" s="34"/>
      <c r="B270" s="163"/>
      <c r="C270" s="164" t="s">
        <v>777</v>
      </c>
      <c r="D270" s="164" t="s">
        <v>153</v>
      </c>
      <c r="E270" s="165" t="s">
        <v>2013</v>
      </c>
      <c r="F270" s="166" t="s">
        <v>2014</v>
      </c>
      <c r="G270" s="167" t="s">
        <v>156</v>
      </c>
      <c r="H270" s="168">
        <v>2</v>
      </c>
      <c r="I270" s="169"/>
      <c r="J270" s="170">
        <f t="shared" si="50"/>
        <v>0</v>
      </c>
      <c r="K270" s="171"/>
      <c r="L270" s="35"/>
      <c r="M270" s="172" t="s">
        <v>1</v>
      </c>
      <c r="N270" s="173" t="s">
        <v>44</v>
      </c>
      <c r="O270" s="60"/>
      <c r="P270" s="174">
        <f t="shared" si="51"/>
        <v>0</v>
      </c>
      <c r="Q270" s="174">
        <v>1.0000000000000001E-5</v>
      </c>
      <c r="R270" s="174">
        <f t="shared" si="52"/>
        <v>2.0000000000000002E-5</v>
      </c>
      <c r="S270" s="174">
        <v>0</v>
      </c>
      <c r="T270" s="175">
        <f t="shared" si="5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76" t="s">
        <v>240</v>
      </c>
      <c r="AT270" s="176" t="s">
        <v>153</v>
      </c>
      <c r="AU270" s="176" t="s">
        <v>158</v>
      </c>
      <c r="AY270" s="18" t="s">
        <v>150</v>
      </c>
      <c r="BE270" s="177">
        <f t="shared" si="54"/>
        <v>0</v>
      </c>
      <c r="BF270" s="177">
        <f t="shared" si="55"/>
        <v>0</v>
      </c>
      <c r="BG270" s="177">
        <f t="shared" si="56"/>
        <v>0</v>
      </c>
      <c r="BH270" s="177">
        <f t="shared" si="57"/>
        <v>0</v>
      </c>
      <c r="BI270" s="177">
        <f t="shared" si="58"/>
        <v>0</v>
      </c>
      <c r="BJ270" s="18" t="s">
        <v>158</v>
      </c>
      <c r="BK270" s="177">
        <f t="shared" si="59"/>
        <v>0</v>
      </c>
      <c r="BL270" s="18" t="s">
        <v>240</v>
      </c>
      <c r="BM270" s="176" t="s">
        <v>2015</v>
      </c>
    </row>
    <row r="271" spans="1:65" s="2" customFormat="1" ht="21.75" customHeight="1">
      <c r="A271" s="34"/>
      <c r="B271" s="163"/>
      <c r="C271" s="210" t="s">
        <v>781</v>
      </c>
      <c r="D271" s="210" t="s">
        <v>385</v>
      </c>
      <c r="E271" s="211" t="s">
        <v>2016</v>
      </c>
      <c r="F271" s="212" t="s">
        <v>2017</v>
      </c>
      <c r="G271" s="213" t="s">
        <v>156</v>
      </c>
      <c r="H271" s="214">
        <v>2</v>
      </c>
      <c r="I271" s="215"/>
      <c r="J271" s="216">
        <f t="shared" si="50"/>
        <v>0</v>
      </c>
      <c r="K271" s="217"/>
      <c r="L271" s="218"/>
      <c r="M271" s="219" t="s">
        <v>1</v>
      </c>
      <c r="N271" s="220" t="s">
        <v>44</v>
      </c>
      <c r="O271" s="60"/>
      <c r="P271" s="174">
        <f t="shared" si="51"/>
        <v>0</v>
      </c>
      <c r="Q271" s="174">
        <v>6.7000000000000002E-3</v>
      </c>
      <c r="R271" s="174">
        <f t="shared" si="52"/>
        <v>1.34E-2</v>
      </c>
      <c r="S271" s="174">
        <v>0</v>
      </c>
      <c r="T271" s="175">
        <f t="shared" si="5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76" t="s">
        <v>390</v>
      </c>
      <c r="AT271" s="176" t="s">
        <v>385</v>
      </c>
      <c r="AU271" s="176" t="s">
        <v>158</v>
      </c>
      <c r="AY271" s="18" t="s">
        <v>150</v>
      </c>
      <c r="BE271" s="177">
        <f t="shared" si="54"/>
        <v>0</v>
      </c>
      <c r="BF271" s="177">
        <f t="shared" si="55"/>
        <v>0</v>
      </c>
      <c r="BG271" s="177">
        <f t="shared" si="56"/>
        <v>0</v>
      </c>
      <c r="BH271" s="177">
        <f t="shared" si="57"/>
        <v>0</v>
      </c>
      <c r="BI271" s="177">
        <f t="shared" si="58"/>
        <v>0</v>
      </c>
      <c r="BJ271" s="18" t="s">
        <v>158</v>
      </c>
      <c r="BK271" s="177">
        <f t="shared" si="59"/>
        <v>0</v>
      </c>
      <c r="BL271" s="18" t="s">
        <v>240</v>
      </c>
      <c r="BM271" s="176" t="s">
        <v>2018</v>
      </c>
    </row>
    <row r="272" spans="1:65" s="2" customFormat="1" ht="16.5" customHeight="1">
      <c r="A272" s="34"/>
      <c r="B272" s="163"/>
      <c r="C272" s="164" t="s">
        <v>785</v>
      </c>
      <c r="D272" s="164" t="s">
        <v>153</v>
      </c>
      <c r="E272" s="165" t="s">
        <v>2019</v>
      </c>
      <c r="F272" s="166" t="s">
        <v>2020</v>
      </c>
      <c r="G272" s="167" t="s">
        <v>156</v>
      </c>
      <c r="H272" s="168">
        <v>1</v>
      </c>
      <c r="I272" s="169"/>
      <c r="J272" s="170">
        <f t="shared" si="50"/>
        <v>0</v>
      </c>
      <c r="K272" s="171"/>
      <c r="L272" s="35"/>
      <c r="M272" s="172" t="s">
        <v>1</v>
      </c>
      <c r="N272" s="173" t="s">
        <v>44</v>
      </c>
      <c r="O272" s="60"/>
      <c r="P272" s="174">
        <f t="shared" si="51"/>
        <v>0</v>
      </c>
      <c r="Q272" s="174">
        <v>1.0000000000000001E-5</v>
      </c>
      <c r="R272" s="174">
        <f t="shared" si="52"/>
        <v>1.0000000000000001E-5</v>
      </c>
      <c r="S272" s="174">
        <v>0</v>
      </c>
      <c r="T272" s="175">
        <f t="shared" si="5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76" t="s">
        <v>240</v>
      </c>
      <c r="AT272" s="176" t="s">
        <v>153</v>
      </c>
      <c r="AU272" s="176" t="s">
        <v>158</v>
      </c>
      <c r="AY272" s="18" t="s">
        <v>150</v>
      </c>
      <c r="BE272" s="177">
        <f t="shared" si="54"/>
        <v>0</v>
      </c>
      <c r="BF272" s="177">
        <f t="shared" si="55"/>
        <v>0</v>
      </c>
      <c r="BG272" s="177">
        <f t="shared" si="56"/>
        <v>0</v>
      </c>
      <c r="BH272" s="177">
        <f t="shared" si="57"/>
        <v>0</v>
      </c>
      <c r="BI272" s="177">
        <f t="shared" si="58"/>
        <v>0</v>
      </c>
      <c r="BJ272" s="18" t="s">
        <v>158</v>
      </c>
      <c r="BK272" s="177">
        <f t="shared" si="59"/>
        <v>0</v>
      </c>
      <c r="BL272" s="18" t="s">
        <v>240</v>
      </c>
      <c r="BM272" s="176" t="s">
        <v>2021</v>
      </c>
    </row>
    <row r="273" spans="1:65" s="2" customFormat="1" ht="21.75" customHeight="1">
      <c r="A273" s="34"/>
      <c r="B273" s="163"/>
      <c r="C273" s="210" t="s">
        <v>789</v>
      </c>
      <c r="D273" s="210" t="s">
        <v>385</v>
      </c>
      <c r="E273" s="211" t="s">
        <v>2022</v>
      </c>
      <c r="F273" s="212" t="s">
        <v>2023</v>
      </c>
      <c r="G273" s="213" t="s">
        <v>156</v>
      </c>
      <c r="H273" s="214">
        <v>1</v>
      </c>
      <c r="I273" s="215"/>
      <c r="J273" s="216">
        <f t="shared" si="50"/>
        <v>0</v>
      </c>
      <c r="K273" s="217"/>
      <c r="L273" s="218"/>
      <c r="M273" s="219" t="s">
        <v>1</v>
      </c>
      <c r="N273" s="220" t="s">
        <v>44</v>
      </c>
      <c r="O273" s="60"/>
      <c r="P273" s="174">
        <f t="shared" si="51"/>
        <v>0</v>
      </c>
      <c r="Q273" s="174">
        <v>8.9999999999999998E-4</v>
      </c>
      <c r="R273" s="174">
        <f t="shared" si="52"/>
        <v>8.9999999999999998E-4</v>
      </c>
      <c r="S273" s="174">
        <v>0</v>
      </c>
      <c r="T273" s="175">
        <f t="shared" si="5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76" t="s">
        <v>390</v>
      </c>
      <c r="AT273" s="176" t="s">
        <v>385</v>
      </c>
      <c r="AU273" s="176" t="s">
        <v>158</v>
      </c>
      <c r="AY273" s="18" t="s">
        <v>150</v>
      </c>
      <c r="BE273" s="177">
        <f t="shared" si="54"/>
        <v>0</v>
      </c>
      <c r="BF273" s="177">
        <f t="shared" si="55"/>
        <v>0</v>
      </c>
      <c r="BG273" s="177">
        <f t="shared" si="56"/>
        <v>0</v>
      </c>
      <c r="BH273" s="177">
        <f t="shared" si="57"/>
        <v>0</v>
      </c>
      <c r="BI273" s="177">
        <f t="shared" si="58"/>
        <v>0</v>
      </c>
      <c r="BJ273" s="18" t="s">
        <v>158</v>
      </c>
      <c r="BK273" s="177">
        <f t="shared" si="59"/>
        <v>0</v>
      </c>
      <c r="BL273" s="18" t="s">
        <v>240</v>
      </c>
      <c r="BM273" s="176" t="s">
        <v>2024</v>
      </c>
    </row>
    <row r="274" spans="1:65" s="2" customFormat="1" ht="21.75" customHeight="1">
      <c r="A274" s="34"/>
      <c r="B274" s="163"/>
      <c r="C274" s="164" t="s">
        <v>795</v>
      </c>
      <c r="D274" s="164" t="s">
        <v>153</v>
      </c>
      <c r="E274" s="165" t="s">
        <v>1210</v>
      </c>
      <c r="F274" s="166" t="s">
        <v>1211</v>
      </c>
      <c r="G274" s="167" t="s">
        <v>719</v>
      </c>
      <c r="H274" s="221"/>
      <c r="I274" s="169"/>
      <c r="J274" s="170">
        <f t="shared" si="50"/>
        <v>0</v>
      </c>
      <c r="K274" s="171"/>
      <c r="L274" s="35"/>
      <c r="M274" s="172" t="s">
        <v>1</v>
      </c>
      <c r="N274" s="173" t="s">
        <v>44</v>
      </c>
      <c r="O274" s="60"/>
      <c r="P274" s="174">
        <f t="shared" si="51"/>
        <v>0</v>
      </c>
      <c r="Q274" s="174">
        <v>0</v>
      </c>
      <c r="R274" s="174">
        <f t="shared" si="52"/>
        <v>0</v>
      </c>
      <c r="S274" s="174">
        <v>0</v>
      </c>
      <c r="T274" s="175">
        <f t="shared" si="5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76" t="s">
        <v>240</v>
      </c>
      <c r="AT274" s="176" t="s">
        <v>153</v>
      </c>
      <c r="AU274" s="176" t="s">
        <v>158</v>
      </c>
      <c r="AY274" s="18" t="s">
        <v>150</v>
      </c>
      <c r="BE274" s="177">
        <f t="shared" si="54"/>
        <v>0</v>
      </c>
      <c r="BF274" s="177">
        <f t="shared" si="55"/>
        <v>0</v>
      </c>
      <c r="BG274" s="177">
        <f t="shared" si="56"/>
        <v>0</v>
      </c>
      <c r="BH274" s="177">
        <f t="shared" si="57"/>
        <v>0</v>
      </c>
      <c r="BI274" s="177">
        <f t="shared" si="58"/>
        <v>0</v>
      </c>
      <c r="BJ274" s="18" t="s">
        <v>158</v>
      </c>
      <c r="BK274" s="177">
        <f t="shared" si="59"/>
        <v>0</v>
      </c>
      <c r="BL274" s="18" t="s">
        <v>240</v>
      </c>
      <c r="BM274" s="176" t="s">
        <v>2025</v>
      </c>
    </row>
    <row r="275" spans="1:65" s="12" customFormat="1" ht="22.9" customHeight="1">
      <c r="B275" s="150"/>
      <c r="D275" s="151" t="s">
        <v>77</v>
      </c>
      <c r="E275" s="161" t="s">
        <v>1213</v>
      </c>
      <c r="F275" s="161" t="s">
        <v>1214</v>
      </c>
      <c r="I275" s="153"/>
      <c r="J275" s="162">
        <f>BK275</f>
        <v>0</v>
      </c>
      <c r="L275" s="150"/>
      <c r="M275" s="155"/>
      <c r="N275" s="156"/>
      <c r="O275" s="156"/>
      <c r="P275" s="157">
        <f>SUM(P276:P292)</f>
        <v>0</v>
      </c>
      <c r="Q275" s="156"/>
      <c r="R275" s="157">
        <f>SUM(R276:R292)</f>
        <v>3.9819999999999994E-2</v>
      </c>
      <c r="S275" s="156"/>
      <c r="T275" s="158">
        <f>SUM(T276:T292)</f>
        <v>0</v>
      </c>
      <c r="AR275" s="151" t="s">
        <v>158</v>
      </c>
      <c r="AT275" s="159" t="s">
        <v>77</v>
      </c>
      <c r="AU275" s="159" t="s">
        <v>86</v>
      </c>
      <c r="AY275" s="151" t="s">
        <v>150</v>
      </c>
      <c r="BK275" s="160">
        <f>SUM(BK276:BK292)</f>
        <v>0</v>
      </c>
    </row>
    <row r="276" spans="1:65" s="2" customFormat="1" ht="21.75" customHeight="1">
      <c r="A276" s="34"/>
      <c r="B276" s="163"/>
      <c r="C276" s="164" t="s">
        <v>799</v>
      </c>
      <c r="D276" s="164" t="s">
        <v>153</v>
      </c>
      <c r="E276" s="165" t="s">
        <v>2026</v>
      </c>
      <c r="F276" s="166" t="s">
        <v>2027</v>
      </c>
      <c r="G276" s="167" t="s">
        <v>156</v>
      </c>
      <c r="H276" s="168">
        <v>17</v>
      </c>
      <c r="I276" s="169"/>
      <c r="J276" s="170">
        <f>ROUND(I276*H276,2)</f>
        <v>0</v>
      </c>
      <c r="K276" s="171"/>
      <c r="L276" s="35"/>
      <c r="M276" s="172" t="s">
        <v>1</v>
      </c>
      <c r="N276" s="173" t="s">
        <v>44</v>
      </c>
      <c r="O276" s="60"/>
      <c r="P276" s="174">
        <f>O276*H276</f>
        <v>0</v>
      </c>
      <c r="Q276" s="174">
        <v>0</v>
      </c>
      <c r="R276" s="174">
        <f>Q276*H276</f>
        <v>0</v>
      </c>
      <c r="S276" s="174">
        <v>0</v>
      </c>
      <c r="T276" s="17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76" t="s">
        <v>240</v>
      </c>
      <c r="AT276" s="176" t="s">
        <v>153</v>
      </c>
      <c r="AU276" s="176" t="s">
        <v>158</v>
      </c>
      <c r="AY276" s="18" t="s">
        <v>150</v>
      </c>
      <c r="BE276" s="177">
        <f>IF(N276="základní",J276,0)</f>
        <v>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8" t="s">
        <v>158</v>
      </c>
      <c r="BK276" s="177">
        <f>ROUND(I276*H276,2)</f>
        <v>0</v>
      </c>
      <c r="BL276" s="18" t="s">
        <v>240</v>
      </c>
      <c r="BM276" s="176" t="s">
        <v>2028</v>
      </c>
    </row>
    <row r="277" spans="1:65" s="13" customFormat="1">
      <c r="B277" s="178"/>
      <c r="D277" s="179" t="s">
        <v>160</v>
      </c>
      <c r="E277" s="180" t="s">
        <v>1</v>
      </c>
      <c r="F277" s="181" t="s">
        <v>2029</v>
      </c>
      <c r="H277" s="182">
        <v>15</v>
      </c>
      <c r="I277" s="183"/>
      <c r="L277" s="178"/>
      <c r="M277" s="184"/>
      <c r="N277" s="185"/>
      <c r="O277" s="185"/>
      <c r="P277" s="185"/>
      <c r="Q277" s="185"/>
      <c r="R277" s="185"/>
      <c r="S277" s="185"/>
      <c r="T277" s="186"/>
      <c r="AT277" s="180" t="s">
        <v>160</v>
      </c>
      <c r="AU277" s="180" t="s">
        <v>158</v>
      </c>
      <c r="AV277" s="13" t="s">
        <v>158</v>
      </c>
      <c r="AW277" s="13" t="s">
        <v>35</v>
      </c>
      <c r="AX277" s="13" t="s">
        <v>78</v>
      </c>
      <c r="AY277" s="180" t="s">
        <v>150</v>
      </c>
    </row>
    <row r="278" spans="1:65" s="13" customFormat="1">
      <c r="B278" s="178"/>
      <c r="D278" s="179" t="s">
        <v>160</v>
      </c>
      <c r="E278" s="180" t="s">
        <v>1</v>
      </c>
      <c r="F278" s="181" t="s">
        <v>2030</v>
      </c>
      <c r="H278" s="182">
        <v>2</v>
      </c>
      <c r="I278" s="183"/>
      <c r="L278" s="178"/>
      <c r="M278" s="184"/>
      <c r="N278" s="185"/>
      <c r="O278" s="185"/>
      <c r="P278" s="185"/>
      <c r="Q278" s="185"/>
      <c r="R278" s="185"/>
      <c r="S278" s="185"/>
      <c r="T278" s="186"/>
      <c r="AT278" s="180" t="s">
        <v>160</v>
      </c>
      <c r="AU278" s="180" t="s">
        <v>158</v>
      </c>
      <c r="AV278" s="13" t="s">
        <v>158</v>
      </c>
      <c r="AW278" s="13" t="s">
        <v>35</v>
      </c>
      <c r="AX278" s="13" t="s">
        <v>78</v>
      </c>
      <c r="AY278" s="180" t="s">
        <v>150</v>
      </c>
    </row>
    <row r="279" spans="1:65" s="14" customFormat="1">
      <c r="B279" s="187"/>
      <c r="D279" s="179" t="s">
        <v>160</v>
      </c>
      <c r="E279" s="188" t="s">
        <v>1</v>
      </c>
      <c r="F279" s="189" t="s">
        <v>174</v>
      </c>
      <c r="H279" s="190">
        <v>17</v>
      </c>
      <c r="I279" s="191"/>
      <c r="L279" s="187"/>
      <c r="M279" s="192"/>
      <c r="N279" s="193"/>
      <c r="O279" s="193"/>
      <c r="P279" s="193"/>
      <c r="Q279" s="193"/>
      <c r="R279" s="193"/>
      <c r="S279" s="193"/>
      <c r="T279" s="194"/>
      <c r="AT279" s="188" t="s">
        <v>160</v>
      </c>
      <c r="AU279" s="188" t="s">
        <v>158</v>
      </c>
      <c r="AV279" s="14" t="s">
        <v>157</v>
      </c>
      <c r="AW279" s="14" t="s">
        <v>35</v>
      </c>
      <c r="AX279" s="14" t="s">
        <v>86</v>
      </c>
      <c r="AY279" s="188" t="s">
        <v>150</v>
      </c>
    </row>
    <row r="280" spans="1:65" s="2" customFormat="1" ht="44.25" customHeight="1">
      <c r="A280" s="34"/>
      <c r="B280" s="163"/>
      <c r="C280" s="164" t="s">
        <v>803</v>
      </c>
      <c r="D280" s="164" t="s">
        <v>153</v>
      </c>
      <c r="E280" s="165" t="s">
        <v>2031</v>
      </c>
      <c r="F280" s="166" t="s">
        <v>2032</v>
      </c>
      <c r="G280" s="167" t="s">
        <v>156</v>
      </c>
      <c r="H280" s="168">
        <v>1</v>
      </c>
      <c r="I280" s="169"/>
      <c r="J280" s="170">
        <f t="shared" ref="J280:J292" si="60">ROUND(I280*H280,2)</f>
        <v>0</v>
      </c>
      <c r="K280" s="171"/>
      <c r="L280" s="35"/>
      <c r="M280" s="172" t="s">
        <v>1</v>
      </c>
      <c r="N280" s="173" t="s">
        <v>44</v>
      </c>
      <c r="O280" s="60"/>
      <c r="P280" s="174">
        <f t="shared" ref="P280:P292" si="61">O280*H280</f>
        <v>0</v>
      </c>
      <c r="Q280" s="174">
        <v>0</v>
      </c>
      <c r="R280" s="174">
        <f t="shared" ref="R280:R292" si="62">Q280*H280</f>
        <v>0</v>
      </c>
      <c r="S280" s="174">
        <v>0</v>
      </c>
      <c r="T280" s="175">
        <f t="shared" ref="T280:T292" si="63"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76" t="s">
        <v>240</v>
      </c>
      <c r="AT280" s="176" t="s">
        <v>153</v>
      </c>
      <c r="AU280" s="176" t="s">
        <v>158</v>
      </c>
      <c r="AY280" s="18" t="s">
        <v>150</v>
      </c>
      <c r="BE280" s="177">
        <f t="shared" ref="BE280:BE292" si="64">IF(N280="základní",J280,0)</f>
        <v>0</v>
      </c>
      <c r="BF280" s="177">
        <f t="shared" ref="BF280:BF292" si="65">IF(N280="snížená",J280,0)</f>
        <v>0</v>
      </c>
      <c r="BG280" s="177">
        <f t="shared" ref="BG280:BG292" si="66">IF(N280="zákl. přenesená",J280,0)</f>
        <v>0</v>
      </c>
      <c r="BH280" s="177">
        <f t="shared" ref="BH280:BH292" si="67">IF(N280="sníž. přenesená",J280,0)</f>
        <v>0</v>
      </c>
      <c r="BI280" s="177">
        <f t="shared" ref="BI280:BI292" si="68">IF(N280="nulová",J280,0)</f>
        <v>0</v>
      </c>
      <c r="BJ280" s="18" t="s">
        <v>158</v>
      </c>
      <c r="BK280" s="177">
        <f t="shared" ref="BK280:BK292" si="69">ROUND(I280*H280,2)</f>
        <v>0</v>
      </c>
      <c r="BL280" s="18" t="s">
        <v>240</v>
      </c>
      <c r="BM280" s="176" t="s">
        <v>2033</v>
      </c>
    </row>
    <row r="281" spans="1:65" s="2" customFormat="1" ht="44.25" customHeight="1">
      <c r="A281" s="34"/>
      <c r="B281" s="163"/>
      <c r="C281" s="164" t="s">
        <v>807</v>
      </c>
      <c r="D281" s="164" t="s">
        <v>153</v>
      </c>
      <c r="E281" s="165" t="s">
        <v>2034</v>
      </c>
      <c r="F281" s="166" t="s">
        <v>2035</v>
      </c>
      <c r="G281" s="167" t="s">
        <v>156</v>
      </c>
      <c r="H281" s="168">
        <v>1</v>
      </c>
      <c r="I281" s="169"/>
      <c r="J281" s="170">
        <f t="shared" si="60"/>
        <v>0</v>
      </c>
      <c r="K281" s="171"/>
      <c r="L281" s="35"/>
      <c r="M281" s="172" t="s">
        <v>1</v>
      </c>
      <c r="N281" s="173" t="s">
        <v>44</v>
      </c>
      <c r="O281" s="60"/>
      <c r="P281" s="174">
        <f t="shared" si="61"/>
        <v>0</v>
      </c>
      <c r="Q281" s="174">
        <v>0</v>
      </c>
      <c r="R281" s="174">
        <f t="shared" si="62"/>
        <v>0</v>
      </c>
      <c r="S281" s="174">
        <v>0</v>
      </c>
      <c r="T281" s="175">
        <f t="shared" si="6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76" t="s">
        <v>240</v>
      </c>
      <c r="AT281" s="176" t="s">
        <v>153</v>
      </c>
      <c r="AU281" s="176" t="s">
        <v>158</v>
      </c>
      <c r="AY281" s="18" t="s">
        <v>150</v>
      </c>
      <c r="BE281" s="177">
        <f t="shared" si="64"/>
        <v>0</v>
      </c>
      <c r="BF281" s="177">
        <f t="shared" si="65"/>
        <v>0</v>
      </c>
      <c r="BG281" s="177">
        <f t="shared" si="66"/>
        <v>0</v>
      </c>
      <c r="BH281" s="177">
        <f t="shared" si="67"/>
        <v>0</v>
      </c>
      <c r="BI281" s="177">
        <f t="shared" si="68"/>
        <v>0</v>
      </c>
      <c r="BJ281" s="18" t="s">
        <v>158</v>
      </c>
      <c r="BK281" s="177">
        <f t="shared" si="69"/>
        <v>0</v>
      </c>
      <c r="BL281" s="18" t="s">
        <v>240</v>
      </c>
      <c r="BM281" s="176" t="s">
        <v>2036</v>
      </c>
    </row>
    <row r="282" spans="1:65" s="2" customFormat="1" ht="33" customHeight="1">
      <c r="A282" s="34"/>
      <c r="B282" s="163"/>
      <c r="C282" s="164" t="s">
        <v>811</v>
      </c>
      <c r="D282" s="164" t="s">
        <v>153</v>
      </c>
      <c r="E282" s="165" t="s">
        <v>2037</v>
      </c>
      <c r="F282" s="166" t="s">
        <v>2038</v>
      </c>
      <c r="G282" s="167" t="s">
        <v>156</v>
      </c>
      <c r="H282" s="168">
        <v>1</v>
      </c>
      <c r="I282" s="169"/>
      <c r="J282" s="170">
        <f t="shared" si="60"/>
        <v>0</v>
      </c>
      <c r="K282" s="171"/>
      <c r="L282" s="35"/>
      <c r="M282" s="172" t="s">
        <v>1</v>
      </c>
      <c r="N282" s="173" t="s">
        <v>44</v>
      </c>
      <c r="O282" s="60"/>
      <c r="P282" s="174">
        <f t="shared" si="61"/>
        <v>0</v>
      </c>
      <c r="Q282" s="174">
        <v>0</v>
      </c>
      <c r="R282" s="174">
        <f t="shared" si="62"/>
        <v>0</v>
      </c>
      <c r="S282" s="174">
        <v>0</v>
      </c>
      <c r="T282" s="175">
        <f t="shared" si="6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76" t="s">
        <v>240</v>
      </c>
      <c r="AT282" s="176" t="s">
        <v>153</v>
      </c>
      <c r="AU282" s="176" t="s">
        <v>158</v>
      </c>
      <c r="AY282" s="18" t="s">
        <v>150</v>
      </c>
      <c r="BE282" s="177">
        <f t="shared" si="64"/>
        <v>0</v>
      </c>
      <c r="BF282" s="177">
        <f t="shared" si="65"/>
        <v>0</v>
      </c>
      <c r="BG282" s="177">
        <f t="shared" si="66"/>
        <v>0</v>
      </c>
      <c r="BH282" s="177">
        <f t="shared" si="67"/>
        <v>0</v>
      </c>
      <c r="BI282" s="177">
        <f t="shared" si="68"/>
        <v>0</v>
      </c>
      <c r="BJ282" s="18" t="s">
        <v>158</v>
      </c>
      <c r="BK282" s="177">
        <f t="shared" si="69"/>
        <v>0</v>
      </c>
      <c r="BL282" s="18" t="s">
        <v>240</v>
      </c>
      <c r="BM282" s="176" t="s">
        <v>2039</v>
      </c>
    </row>
    <row r="283" spans="1:65" s="2" customFormat="1" ht="21.75" customHeight="1">
      <c r="A283" s="34"/>
      <c r="B283" s="163"/>
      <c r="C283" s="164" t="s">
        <v>815</v>
      </c>
      <c r="D283" s="164" t="s">
        <v>153</v>
      </c>
      <c r="E283" s="165" t="s">
        <v>2040</v>
      </c>
      <c r="F283" s="166" t="s">
        <v>2041</v>
      </c>
      <c r="G283" s="167" t="s">
        <v>156</v>
      </c>
      <c r="H283" s="168">
        <v>1</v>
      </c>
      <c r="I283" s="169"/>
      <c r="J283" s="170">
        <f t="shared" si="60"/>
        <v>0</v>
      </c>
      <c r="K283" s="171"/>
      <c r="L283" s="35"/>
      <c r="M283" s="172" t="s">
        <v>1</v>
      </c>
      <c r="N283" s="173" t="s">
        <v>44</v>
      </c>
      <c r="O283" s="60"/>
      <c r="P283" s="174">
        <f t="shared" si="61"/>
        <v>0</v>
      </c>
      <c r="Q283" s="174">
        <v>0</v>
      </c>
      <c r="R283" s="174">
        <f t="shared" si="62"/>
        <v>0</v>
      </c>
      <c r="S283" s="174">
        <v>0</v>
      </c>
      <c r="T283" s="175">
        <f t="shared" si="6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76" t="s">
        <v>240</v>
      </c>
      <c r="AT283" s="176" t="s">
        <v>153</v>
      </c>
      <c r="AU283" s="176" t="s">
        <v>158</v>
      </c>
      <c r="AY283" s="18" t="s">
        <v>150</v>
      </c>
      <c r="BE283" s="177">
        <f t="shared" si="64"/>
        <v>0</v>
      </c>
      <c r="BF283" s="177">
        <f t="shared" si="65"/>
        <v>0</v>
      </c>
      <c r="BG283" s="177">
        <f t="shared" si="66"/>
        <v>0</v>
      </c>
      <c r="BH283" s="177">
        <f t="shared" si="67"/>
        <v>0</v>
      </c>
      <c r="BI283" s="177">
        <f t="shared" si="68"/>
        <v>0</v>
      </c>
      <c r="BJ283" s="18" t="s">
        <v>158</v>
      </c>
      <c r="BK283" s="177">
        <f t="shared" si="69"/>
        <v>0</v>
      </c>
      <c r="BL283" s="18" t="s">
        <v>240</v>
      </c>
      <c r="BM283" s="176" t="s">
        <v>2042</v>
      </c>
    </row>
    <row r="284" spans="1:65" s="2" customFormat="1" ht="21.75" customHeight="1">
      <c r="A284" s="34"/>
      <c r="B284" s="163"/>
      <c r="C284" s="210" t="s">
        <v>819</v>
      </c>
      <c r="D284" s="210" t="s">
        <v>385</v>
      </c>
      <c r="E284" s="211" t="s">
        <v>2043</v>
      </c>
      <c r="F284" s="212" t="s">
        <v>2044</v>
      </c>
      <c r="G284" s="213" t="s">
        <v>156</v>
      </c>
      <c r="H284" s="214">
        <v>1</v>
      </c>
      <c r="I284" s="215"/>
      <c r="J284" s="216">
        <f t="shared" si="60"/>
        <v>0</v>
      </c>
      <c r="K284" s="217"/>
      <c r="L284" s="218"/>
      <c r="M284" s="219" t="s">
        <v>1</v>
      </c>
      <c r="N284" s="220" t="s">
        <v>44</v>
      </c>
      <c r="O284" s="60"/>
      <c r="P284" s="174">
        <f t="shared" si="61"/>
        <v>0</v>
      </c>
      <c r="Q284" s="174">
        <v>0.03</v>
      </c>
      <c r="R284" s="174">
        <f t="shared" si="62"/>
        <v>0.03</v>
      </c>
      <c r="S284" s="174">
        <v>0</v>
      </c>
      <c r="T284" s="175">
        <f t="shared" si="6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76" t="s">
        <v>390</v>
      </c>
      <c r="AT284" s="176" t="s">
        <v>385</v>
      </c>
      <c r="AU284" s="176" t="s">
        <v>158</v>
      </c>
      <c r="AY284" s="18" t="s">
        <v>150</v>
      </c>
      <c r="BE284" s="177">
        <f t="shared" si="64"/>
        <v>0</v>
      </c>
      <c r="BF284" s="177">
        <f t="shared" si="65"/>
        <v>0</v>
      </c>
      <c r="BG284" s="177">
        <f t="shared" si="66"/>
        <v>0</v>
      </c>
      <c r="BH284" s="177">
        <f t="shared" si="67"/>
        <v>0</v>
      </c>
      <c r="BI284" s="177">
        <f t="shared" si="68"/>
        <v>0</v>
      </c>
      <c r="BJ284" s="18" t="s">
        <v>158</v>
      </c>
      <c r="BK284" s="177">
        <f t="shared" si="69"/>
        <v>0</v>
      </c>
      <c r="BL284" s="18" t="s">
        <v>240</v>
      </c>
      <c r="BM284" s="176" t="s">
        <v>2045</v>
      </c>
    </row>
    <row r="285" spans="1:65" s="2" customFormat="1" ht="21.75" customHeight="1">
      <c r="A285" s="34"/>
      <c r="B285" s="163"/>
      <c r="C285" s="164" t="s">
        <v>823</v>
      </c>
      <c r="D285" s="164" t="s">
        <v>153</v>
      </c>
      <c r="E285" s="165" t="s">
        <v>2046</v>
      </c>
      <c r="F285" s="166" t="s">
        <v>2047</v>
      </c>
      <c r="G285" s="167" t="s">
        <v>156</v>
      </c>
      <c r="H285" s="168">
        <v>1</v>
      </c>
      <c r="I285" s="169"/>
      <c r="J285" s="170">
        <f t="shared" si="60"/>
        <v>0</v>
      </c>
      <c r="K285" s="171"/>
      <c r="L285" s="35"/>
      <c r="M285" s="172" t="s">
        <v>1</v>
      </c>
      <c r="N285" s="173" t="s">
        <v>44</v>
      </c>
      <c r="O285" s="60"/>
      <c r="P285" s="174">
        <f t="shared" si="61"/>
        <v>0</v>
      </c>
      <c r="Q285" s="174">
        <v>0</v>
      </c>
      <c r="R285" s="174">
        <f t="shared" si="62"/>
        <v>0</v>
      </c>
      <c r="S285" s="174">
        <v>0</v>
      </c>
      <c r="T285" s="175">
        <f t="shared" si="6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76" t="s">
        <v>240</v>
      </c>
      <c r="AT285" s="176" t="s">
        <v>153</v>
      </c>
      <c r="AU285" s="176" t="s">
        <v>158</v>
      </c>
      <c r="AY285" s="18" t="s">
        <v>150</v>
      </c>
      <c r="BE285" s="177">
        <f t="shared" si="64"/>
        <v>0</v>
      </c>
      <c r="BF285" s="177">
        <f t="shared" si="65"/>
        <v>0</v>
      </c>
      <c r="BG285" s="177">
        <f t="shared" si="66"/>
        <v>0</v>
      </c>
      <c r="BH285" s="177">
        <f t="shared" si="67"/>
        <v>0</v>
      </c>
      <c r="BI285" s="177">
        <f t="shared" si="68"/>
        <v>0</v>
      </c>
      <c r="BJ285" s="18" t="s">
        <v>158</v>
      </c>
      <c r="BK285" s="177">
        <f t="shared" si="69"/>
        <v>0</v>
      </c>
      <c r="BL285" s="18" t="s">
        <v>240</v>
      </c>
      <c r="BM285" s="176" t="s">
        <v>2048</v>
      </c>
    </row>
    <row r="286" spans="1:65" s="2" customFormat="1" ht="21.75" customHeight="1">
      <c r="A286" s="34"/>
      <c r="B286" s="163"/>
      <c r="C286" s="210" t="s">
        <v>827</v>
      </c>
      <c r="D286" s="210" t="s">
        <v>385</v>
      </c>
      <c r="E286" s="211" t="s">
        <v>2049</v>
      </c>
      <c r="F286" s="212" t="s">
        <v>2050</v>
      </c>
      <c r="G286" s="213" t="s">
        <v>156</v>
      </c>
      <c r="H286" s="214">
        <v>1</v>
      </c>
      <c r="I286" s="215"/>
      <c r="J286" s="216">
        <f t="shared" si="60"/>
        <v>0</v>
      </c>
      <c r="K286" s="217"/>
      <c r="L286" s="218"/>
      <c r="M286" s="219" t="s">
        <v>1</v>
      </c>
      <c r="N286" s="220" t="s">
        <v>44</v>
      </c>
      <c r="O286" s="60"/>
      <c r="P286" s="174">
        <f t="shared" si="61"/>
        <v>0</v>
      </c>
      <c r="Q286" s="174">
        <v>1.6000000000000001E-3</v>
      </c>
      <c r="R286" s="174">
        <f t="shared" si="62"/>
        <v>1.6000000000000001E-3</v>
      </c>
      <c r="S286" s="174">
        <v>0</v>
      </c>
      <c r="T286" s="175">
        <f t="shared" si="6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76" t="s">
        <v>390</v>
      </c>
      <c r="AT286" s="176" t="s">
        <v>385</v>
      </c>
      <c r="AU286" s="176" t="s">
        <v>158</v>
      </c>
      <c r="AY286" s="18" t="s">
        <v>150</v>
      </c>
      <c r="BE286" s="177">
        <f t="shared" si="64"/>
        <v>0</v>
      </c>
      <c r="BF286" s="177">
        <f t="shared" si="65"/>
        <v>0</v>
      </c>
      <c r="BG286" s="177">
        <f t="shared" si="66"/>
        <v>0</v>
      </c>
      <c r="BH286" s="177">
        <f t="shared" si="67"/>
        <v>0</v>
      </c>
      <c r="BI286" s="177">
        <f t="shared" si="68"/>
        <v>0</v>
      </c>
      <c r="BJ286" s="18" t="s">
        <v>158</v>
      </c>
      <c r="BK286" s="177">
        <f t="shared" si="69"/>
        <v>0</v>
      </c>
      <c r="BL286" s="18" t="s">
        <v>240</v>
      </c>
      <c r="BM286" s="176" t="s">
        <v>2051</v>
      </c>
    </row>
    <row r="287" spans="1:65" s="2" customFormat="1" ht="21.75" customHeight="1">
      <c r="A287" s="34"/>
      <c r="B287" s="163"/>
      <c r="C287" s="164" t="s">
        <v>832</v>
      </c>
      <c r="D287" s="164" t="s">
        <v>153</v>
      </c>
      <c r="E287" s="165" t="s">
        <v>2052</v>
      </c>
      <c r="F287" s="166" t="s">
        <v>2053</v>
      </c>
      <c r="G287" s="167" t="s">
        <v>156</v>
      </c>
      <c r="H287" s="168">
        <v>1</v>
      </c>
      <c r="I287" s="169"/>
      <c r="J287" s="170">
        <f t="shared" si="60"/>
        <v>0</v>
      </c>
      <c r="K287" s="171"/>
      <c r="L287" s="35"/>
      <c r="M287" s="172" t="s">
        <v>1</v>
      </c>
      <c r="N287" s="173" t="s">
        <v>44</v>
      </c>
      <c r="O287" s="60"/>
      <c r="P287" s="174">
        <f t="shared" si="61"/>
        <v>0</v>
      </c>
      <c r="Q287" s="174">
        <v>1.3999999999999999E-4</v>
      </c>
      <c r="R287" s="174">
        <f t="shared" si="62"/>
        <v>1.3999999999999999E-4</v>
      </c>
      <c r="S287" s="174">
        <v>0</v>
      </c>
      <c r="T287" s="175">
        <f t="shared" si="6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76" t="s">
        <v>240</v>
      </c>
      <c r="AT287" s="176" t="s">
        <v>153</v>
      </c>
      <c r="AU287" s="176" t="s">
        <v>158</v>
      </c>
      <c r="AY287" s="18" t="s">
        <v>150</v>
      </c>
      <c r="BE287" s="177">
        <f t="shared" si="64"/>
        <v>0</v>
      </c>
      <c r="BF287" s="177">
        <f t="shared" si="65"/>
        <v>0</v>
      </c>
      <c r="BG287" s="177">
        <f t="shared" si="66"/>
        <v>0</v>
      </c>
      <c r="BH287" s="177">
        <f t="shared" si="67"/>
        <v>0</v>
      </c>
      <c r="BI287" s="177">
        <f t="shared" si="68"/>
        <v>0</v>
      </c>
      <c r="BJ287" s="18" t="s">
        <v>158</v>
      </c>
      <c r="BK287" s="177">
        <f t="shared" si="69"/>
        <v>0</v>
      </c>
      <c r="BL287" s="18" t="s">
        <v>240</v>
      </c>
      <c r="BM287" s="176" t="s">
        <v>2054</v>
      </c>
    </row>
    <row r="288" spans="1:65" s="2" customFormat="1" ht="21.75" customHeight="1">
      <c r="A288" s="34"/>
      <c r="B288" s="163"/>
      <c r="C288" s="210" t="s">
        <v>836</v>
      </c>
      <c r="D288" s="210" t="s">
        <v>385</v>
      </c>
      <c r="E288" s="211" t="s">
        <v>2055</v>
      </c>
      <c r="F288" s="212" t="s">
        <v>2056</v>
      </c>
      <c r="G288" s="213" t="s">
        <v>156</v>
      </c>
      <c r="H288" s="214">
        <v>1</v>
      </c>
      <c r="I288" s="215"/>
      <c r="J288" s="216">
        <f t="shared" si="60"/>
        <v>0</v>
      </c>
      <c r="K288" s="217"/>
      <c r="L288" s="218"/>
      <c r="M288" s="219" t="s">
        <v>1</v>
      </c>
      <c r="N288" s="220" t="s">
        <v>44</v>
      </c>
      <c r="O288" s="60"/>
      <c r="P288" s="174">
        <f t="shared" si="61"/>
        <v>0</v>
      </c>
      <c r="Q288" s="174">
        <v>8.0000000000000002E-3</v>
      </c>
      <c r="R288" s="174">
        <f t="shared" si="62"/>
        <v>8.0000000000000002E-3</v>
      </c>
      <c r="S288" s="174">
        <v>0</v>
      </c>
      <c r="T288" s="175">
        <f t="shared" si="6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76" t="s">
        <v>390</v>
      </c>
      <c r="AT288" s="176" t="s">
        <v>385</v>
      </c>
      <c r="AU288" s="176" t="s">
        <v>158</v>
      </c>
      <c r="AY288" s="18" t="s">
        <v>150</v>
      </c>
      <c r="BE288" s="177">
        <f t="shared" si="64"/>
        <v>0</v>
      </c>
      <c r="BF288" s="177">
        <f t="shared" si="65"/>
        <v>0</v>
      </c>
      <c r="BG288" s="177">
        <f t="shared" si="66"/>
        <v>0</v>
      </c>
      <c r="BH288" s="177">
        <f t="shared" si="67"/>
        <v>0</v>
      </c>
      <c r="BI288" s="177">
        <f t="shared" si="68"/>
        <v>0</v>
      </c>
      <c r="BJ288" s="18" t="s">
        <v>158</v>
      </c>
      <c r="BK288" s="177">
        <f t="shared" si="69"/>
        <v>0</v>
      </c>
      <c r="BL288" s="18" t="s">
        <v>240</v>
      </c>
      <c r="BM288" s="176" t="s">
        <v>2057</v>
      </c>
    </row>
    <row r="289" spans="1:65" s="2" customFormat="1" ht="21.75" customHeight="1">
      <c r="A289" s="34"/>
      <c r="B289" s="163"/>
      <c r="C289" s="164" t="s">
        <v>840</v>
      </c>
      <c r="D289" s="164" t="s">
        <v>153</v>
      </c>
      <c r="E289" s="165" t="s">
        <v>2058</v>
      </c>
      <c r="F289" s="166" t="s">
        <v>2059</v>
      </c>
      <c r="G289" s="167" t="s">
        <v>156</v>
      </c>
      <c r="H289" s="168">
        <v>1</v>
      </c>
      <c r="I289" s="169"/>
      <c r="J289" s="170">
        <f t="shared" si="60"/>
        <v>0</v>
      </c>
      <c r="K289" s="171"/>
      <c r="L289" s="35"/>
      <c r="M289" s="172" t="s">
        <v>1</v>
      </c>
      <c r="N289" s="173" t="s">
        <v>44</v>
      </c>
      <c r="O289" s="60"/>
      <c r="P289" s="174">
        <f t="shared" si="61"/>
        <v>0</v>
      </c>
      <c r="Q289" s="174">
        <v>8.0000000000000007E-5</v>
      </c>
      <c r="R289" s="174">
        <f t="shared" si="62"/>
        <v>8.0000000000000007E-5</v>
      </c>
      <c r="S289" s="174">
        <v>0</v>
      </c>
      <c r="T289" s="175">
        <f t="shared" si="6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76" t="s">
        <v>240</v>
      </c>
      <c r="AT289" s="176" t="s">
        <v>153</v>
      </c>
      <c r="AU289" s="176" t="s">
        <v>158</v>
      </c>
      <c r="AY289" s="18" t="s">
        <v>150</v>
      </c>
      <c r="BE289" s="177">
        <f t="shared" si="64"/>
        <v>0</v>
      </c>
      <c r="BF289" s="177">
        <f t="shared" si="65"/>
        <v>0</v>
      </c>
      <c r="BG289" s="177">
        <f t="shared" si="66"/>
        <v>0</v>
      </c>
      <c r="BH289" s="177">
        <f t="shared" si="67"/>
        <v>0</v>
      </c>
      <c r="BI289" s="177">
        <f t="shared" si="68"/>
        <v>0</v>
      </c>
      <c r="BJ289" s="18" t="s">
        <v>158</v>
      </c>
      <c r="BK289" s="177">
        <f t="shared" si="69"/>
        <v>0</v>
      </c>
      <c r="BL289" s="18" t="s">
        <v>240</v>
      </c>
      <c r="BM289" s="176" t="s">
        <v>2060</v>
      </c>
    </row>
    <row r="290" spans="1:65" s="2" customFormat="1" ht="21.75" customHeight="1">
      <c r="A290" s="34"/>
      <c r="B290" s="163"/>
      <c r="C290" s="164" t="s">
        <v>844</v>
      </c>
      <c r="D290" s="164" t="s">
        <v>153</v>
      </c>
      <c r="E290" s="165" t="s">
        <v>2061</v>
      </c>
      <c r="F290" s="166" t="s">
        <v>2062</v>
      </c>
      <c r="G290" s="167" t="s">
        <v>156</v>
      </c>
      <c r="H290" s="168">
        <v>1</v>
      </c>
      <c r="I290" s="169"/>
      <c r="J290" s="170">
        <f t="shared" si="60"/>
        <v>0</v>
      </c>
      <c r="K290" s="171"/>
      <c r="L290" s="35"/>
      <c r="M290" s="172" t="s">
        <v>1</v>
      </c>
      <c r="N290" s="173" t="s">
        <v>44</v>
      </c>
      <c r="O290" s="60"/>
      <c r="P290" s="174">
        <f t="shared" si="61"/>
        <v>0</v>
      </c>
      <c r="Q290" s="174">
        <v>0</v>
      </c>
      <c r="R290" s="174">
        <f t="shared" si="62"/>
        <v>0</v>
      </c>
      <c r="S290" s="174">
        <v>0</v>
      </c>
      <c r="T290" s="175">
        <f t="shared" si="6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76" t="s">
        <v>240</v>
      </c>
      <c r="AT290" s="176" t="s">
        <v>153</v>
      </c>
      <c r="AU290" s="176" t="s">
        <v>158</v>
      </c>
      <c r="AY290" s="18" t="s">
        <v>150</v>
      </c>
      <c r="BE290" s="177">
        <f t="shared" si="64"/>
        <v>0</v>
      </c>
      <c r="BF290" s="177">
        <f t="shared" si="65"/>
        <v>0</v>
      </c>
      <c r="BG290" s="177">
        <f t="shared" si="66"/>
        <v>0</v>
      </c>
      <c r="BH290" s="177">
        <f t="shared" si="67"/>
        <v>0</v>
      </c>
      <c r="BI290" s="177">
        <f t="shared" si="68"/>
        <v>0</v>
      </c>
      <c r="BJ290" s="18" t="s">
        <v>158</v>
      </c>
      <c r="BK290" s="177">
        <f t="shared" si="69"/>
        <v>0</v>
      </c>
      <c r="BL290" s="18" t="s">
        <v>240</v>
      </c>
      <c r="BM290" s="176" t="s">
        <v>2063</v>
      </c>
    </row>
    <row r="291" spans="1:65" s="2" customFormat="1" ht="21.75" customHeight="1">
      <c r="A291" s="34"/>
      <c r="B291" s="163"/>
      <c r="C291" s="164" t="s">
        <v>848</v>
      </c>
      <c r="D291" s="164" t="s">
        <v>153</v>
      </c>
      <c r="E291" s="165" t="s">
        <v>2064</v>
      </c>
      <c r="F291" s="166" t="s">
        <v>2065</v>
      </c>
      <c r="G291" s="167" t="s">
        <v>156</v>
      </c>
      <c r="H291" s="168">
        <v>1</v>
      </c>
      <c r="I291" s="169"/>
      <c r="J291" s="170">
        <f t="shared" si="60"/>
        <v>0</v>
      </c>
      <c r="K291" s="171"/>
      <c r="L291" s="35"/>
      <c r="M291" s="172" t="s">
        <v>1</v>
      </c>
      <c r="N291" s="173" t="s">
        <v>44</v>
      </c>
      <c r="O291" s="60"/>
      <c r="P291" s="174">
        <f t="shared" si="61"/>
        <v>0</v>
      </c>
      <c r="Q291" s="174">
        <v>0</v>
      </c>
      <c r="R291" s="174">
        <f t="shared" si="62"/>
        <v>0</v>
      </c>
      <c r="S291" s="174">
        <v>0</v>
      </c>
      <c r="T291" s="175">
        <f t="shared" si="6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76" t="s">
        <v>240</v>
      </c>
      <c r="AT291" s="176" t="s">
        <v>153</v>
      </c>
      <c r="AU291" s="176" t="s">
        <v>158</v>
      </c>
      <c r="AY291" s="18" t="s">
        <v>150</v>
      </c>
      <c r="BE291" s="177">
        <f t="shared" si="64"/>
        <v>0</v>
      </c>
      <c r="BF291" s="177">
        <f t="shared" si="65"/>
        <v>0</v>
      </c>
      <c r="BG291" s="177">
        <f t="shared" si="66"/>
        <v>0</v>
      </c>
      <c r="BH291" s="177">
        <f t="shared" si="67"/>
        <v>0</v>
      </c>
      <c r="BI291" s="177">
        <f t="shared" si="68"/>
        <v>0</v>
      </c>
      <c r="BJ291" s="18" t="s">
        <v>158</v>
      </c>
      <c r="BK291" s="177">
        <f t="shared" si="69"/>
        <v>0</v>
      </c>
      <c r="BL291" s="18" t="s">
        <v>240</v>
      </c>
      <c r="BM291" s="176" t="s">
        <v>2066</v>
      </c>
    </row>
    <row r="292" spans="1:65" s="2" customFormat="1" ht="21.75" customHeight="1">
      <c r="A292" s="34"/>
      <c r="B292" s="163"/>
      <c r="C292" s="164" t="s">
        <v>852</v>
      </c>
      <c r="D292" s="164" t="s">
        <v>153</v>
      </c>
      <c r="E292" s="165" t="s">
        <v>1303</v>
      </c>
      <c r="F292" s="166" t="s">
        <v>1304</v>
      </c>
      <c r="G292" s="167" t="s">
        <v>719</v>
      </c>
      <c r="H292" s="221"/>
      <c r="I292" s="169"/>
      <c r="J292" s="170">
        <f t="shared" si="60"/>
        <v>0</v>
      </c>
      <c r="K292" s="171"/>
      <c r="L292" s="35"/>
      <c r="M292" s="222" t="s">
        <v>1</v>
      </c>
      <c r="N292" s="223" t="s">
        <v>44</v>
      </c>
      <c r="O292" s="224"/>
      <c r="P292" s="225">
        <f t="shared" si="61"/>
        <v>0</v>
      </c>
      <c r="Q292" s="225">
        <v>0</v>
      </c>
      <c r="R292" s="225">
        <f t="shared" si="62"/>
        <v>0</v>
      </c>
      <c r="S292" s="225">
        <v>0</v>
      </c>
      <c r="T292" s="226">
        <f t="shared" si="6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76" t="s">
        <v>240</v>
      </c>
      <c r="AT292" s="176" t="s">
        <v>153</v>
      </c>
      <c r="AU292" s="176" t="s">
        <v>158</v>
      </c>
      <c r="AY292" s="18" t="s">
        <v>150</v>
      </c>
      <c r="BE292" s="177">
        <f t="shared" si="64"/>
        <v>0</v>
      </c>
      <c r="BF292" s="177">
        <f t="shared" si="65"/>
        <v>0</v>
      </c>
      <c r="BG292" s="177">
        <f t="shared" si="66"/>
        <v>0</v>
      </c>
      <c r="BH292" s="177">
        <f t="shared" si="67"/>
        <v>0</v>
      </c>
      <c r="BI292" s="177">
        <f t="shared" si="68"/>
        <v>0</v>
      </c>
      <c r="BJ292" s="18" t="s">
        <v>158</v>
      </c>
      <c r="BK292" s="177">
        <f t="shared" si="69"/>
        <v>0</v>
      </c>
      <c r="BL292" s="18" t="s">
        <v>240</v>
      </c>
      <c r="BM292" s="176" t="s">
        <v>2067</v>
      </c>
    </row>
    <row r="293" spans="1:65" s="2" customFormat="1" ht="6.95" customHeight="1">
      <c r="A293" s="34"/>
      <c r="B293" s="49"/>
      <c r="C293" s="50"/>
      <c r="D293" s="50"/>
      <c r="E293" s="50"/>
      <c r="F293" s="50"/>
      <c r="G293" s="50"/>
      <c r="H293" s="50"/>
      <c r="I293" s="122"/>
      <c r="J293" s="50"/>
      <c r="K293" s="50"/>
      <c r="L293" s="35"/>
      <c r="M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</row>
  </sheetData>
  <autoFilter ref="C131:K292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tabSelected="1" workbookViewId="0">
      <selection activeCell="J12" sqref="J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6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94</v>
      </c>
      <c r="I4" s="95"/>
      <c r="L4" s="21"/>
      <c r="M4" s="97" t="s">
        <v>10</v>
      </c>
      <c r="AT4" s="18" t="s">
        <v>3</v>
      </c>
    </row>
    <row r="5" spans="1:46" s="1" customFormat="1" ht="6.95" customHeight="1">
      <c r="B5" s="21"/>
      <c r="I5" s="95"/>
      <c r="L5" s="21"/>
    </row>
    <row r="6" spans="1:46" s="1" customFormat="1" ht="12" customHeight="1">
      <c r="B6" s="21"/>
      <c r="D6" s="28" t="s">
        <v>16</v>
      </c>
      <c r="I6" s="95"/>
      <c r="L6" s="21"/>
    </row>
    <row r="7" spans="1:46" s="1" customFormat="1" ht="23.25" customHeight="1">
      <c r="B7" s="21"/>
      <c r="E7" s="272" t="str">
        <f>'Rekapitulace stavby'!K6</f>
        <v>Vítězná 530/11, Praha 5, sloučení, udžovací práce a stavební úpravy bytu č.09 a 10 ve 3.NP</v>
      </c>
      <c r="F7" s="273"/>
      <c r="G7" s="273"/>
      <c r="H7" s="273"/>
      <c r="I7" s="95"/>
      <c r="L7" s="21"/>
    </row>
    <row r="8" spans="1:46" s="2" customFormat="1" ht="12" customHeight="1">
      <c r="A8" s="34"/>
      <c r="B8" s="35"/>
      <c r="C8" s="34"/>
      <c r="D8" s="28" t="s">
        <v>95</v>
      </c>
      <c r="E8" s="34"/>
      <c r="F8" s="34"/>
      <c r="G8" s="34"/>
      <c r="H8" s="34"/>
      <c r="I8" s="98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44" t="s">
        <v>2068</v>
      </c>
      <c r="F9" s="271"/>
      <c r="G9" s="271"/>
      <c r="H9" s="271"/>
      <c r="I9" s="98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98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18</v>
      </c>
      <c r="E11" s="34"/>
      <c r="F11" s="26" t="s">
        <v>19</v>
      </c>
      <c r="G11" s="34"/>
      <c r="H11" s="34"/>
      <c r="I11" s="99" t="s">
        <v>20</v>
      </c>
      <c r="J11" s="26" t="s">
        <v>1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21</v>
      </c>
      <c r="E12" s="34"/>
      <c r="F12" s="26" t="s">
        <v>22</v>
      </c>
      <c r="G12" s="34"/>
      <c r="H12" s="34"/>
      <c r="I12" s="99" t="s">
        <v>23</v>
      </c>
      <c r="J12" s="57">
        <v>43972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98"/>
      <c r="J13" s="34"/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27</v>
      </c>
      <c r="E14" s="34"/>
      <c r="F14" s="34"/>
      <c r="G14" s="34"/>
      <c r="H14" s="34"/>
      <c r="I14" s="99" t="s">
        <v>28</v>
      </c>
      <c r="J14" s="26" t="str">
        <f>IF('Rekapitulace stavby'!AN10="","",'Rekapitulace stavby'!AN10)</f>
        <v/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tr">
        <f>IF('Rekapitulace stavby'!E11="","",'Rekapitulace stavby'!E11)</f>
        <v xml:space="preserve"> </v>
      </c>
      <c r="F15" s="34"/>
      <c r="G15" s="34"/>
      <c r="H15" s="34"/>
      <c r="I15" s="99" t="s">
        <v>30</v>
      </c>
      <c r="J15" s="26" t="str">
        <f>IF('Rekapitulace stavby'!AN11="","",'Rekapitulace stavby'!AN11)</f>
        <v/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98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31</v>
      </c>
      <c r="E17" s="34"/>
      <c r="F17" s="34"/>
      <c r="G17" s="34"/>
      <c r="H17" s="34"/>
      <c r="I17" s="99" t="s">
        <v>28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4" t="str">
        <f>'Rekapitulace stavby'!E14</f>
        <v>Vyplň údaj</v>
      </c>
      <c r="F18" s="263"/>
      <c r="G18" s="263"/>
      <c r="H18" s="263"/>
      <c r="I18" s="99" t="s">
        <v>30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98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33</v>
      </c>
      <c r="E20" s="34"/>
      <c r="F20" s="34"/>
      <c r="G20" s="34"/>
      <c r="H20" s="34"/>
      <c r="I20" s="99" t="s">
        <v>28</v>
      </c>
      <c r="J20" s="26" t="s">
        <v>1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34</v>
      </c>
      <c r="F21" s="34"/>
      <c r="G21" s="34"/>
      <c r="H21" s="34"/>
      <c r="I21" s="99" t="s">
        <v>30</v>
      </c>
      <c r="J21" s="26" t="s">
        <v>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98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36</v>
      </c>
      <c r="E23" s="34"/>
      <c r="F23" s="34"/>
      <c r="G23" s="34"/>
      <c r="H23" s="34"/>
      <c r="I23" s="99" t="s">
        <v>28</v>
      </c>
      <c r="J23" s="26" t="str">
        <f>IF('Rekapitulace stavby'!AN19="","",'Rekapitulace stavby'!AN19)</f>
        <v/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tr">
        <f>IF('Rekapitulace stavby'!E20="","",'Rekapitulace stavby'!E20)</f>
        <v xml:space="preserve"> </v>
      </c>
      <c r="F24" s="34"/>
      <c r="G24" s="34"/>
      <c r="H24" s="34"/>
      <c r="I24" s="99" t="s">
        <v>30</v>
      </c>
      <c r="J24" s="26" t="str">
        <f>IF('Rekapitulace stavby'!AN20="","",'Rekapitulace stavby'!AN20)</f>
        <v/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98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37</v>
      </c>
      <c r="E26" s="34"/>
      <c r="F26" s="34"/>
      <c r="G26" s="34"/>
      <c r="H26" s="34"/>
      <c r="I26" s="98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0"/>
      <c r="B27" s="101"/>
      <c r="C27" s="100"/>
      <c r="D27" s="100"/>
      <c r="E27" s="267" t="s">
        <v>1</v>
      </c>
      <c r="F27" s="267"/>
      <c r="G27" s="267"/>
      <c r="H27" s="267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98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104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5" t="s">
        <v>38</v>
      </c>
      <c r="E30" s="34"/>
      <c r="F30" s="34"/>
      <c r="G30" s="34"/>
      <c r="H30" s="34"/>
      <c r="I30" s="98"/>
      <c r="J30" s="73">
        <f>ROUND(J122,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104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106" t="s">
        <v>39</v>
      </c>
      <c r="J32" s="38" t="s">
        <v>41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7" t="s">
        <v>42</v>
      </c>
      <c r="E33" s="28" t="s">
        <v>43</v>
      </c>
      <c r="F33" s="108">
        <f>ROUND((SUM(BE122:BE138)),  2)</f>
        <v>0</v>
      </c>
      <c r="G33" s="34"/>
      <c r="H33" s="34"/>
      <c r="I33" s="109">
        <v>0.21</v>
      </c>
      <c r="J33" s="108">
        <f>ROUND(((SUM(BE122:BE138))*I33),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44</v>
      </c>
      <c r="F34" s="108">
        <f>ROUND((SUM(BF122:BF138)),  2)</f>
        <v>0</v>
      </c>
      <c r="G34" s="34"/>
      <c r="H34" s="34"/>
      <c r="I34" s="109">
        <v>0.15</v>
      </c>
      <c r="J34" s="108">
        <f>ROUND(((SUM(BF122:BF138))*I34),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45</v>
      </c>
      <c r="F35" s="108">
        <f>ROUND((SUM(BG122:BG138)),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46</v>
      </c>
      <c r="F36" s="108">
        <f>ROUND((SUM(BH122:BH138)),  2)</f>
        <v>0</v>
      </c>
      <c r="G36" s="34"/>
      <c r="H36" s="34"/>
      <c r="I36" s="109">
        <v>0.15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47</v>
      </c>
      <c r="F37" s="108">
        <f>ROUND((SUM(BI122:BI138)),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98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10"/>
      <c r="D39" s="111" t="s">
        <v>48</v>
      </c>
      <c r="E39" s="62"/>
      <c r="F39" s="62"/>
      <c r="G39" s="112" t="s">
        <v>49</v>
      </c>
      <c r="H39" s="113" t="s">
        <v>50</v>
      </c>
      <c r="I39" s="114"/>
      <c r="J39" s="115">
        <f>SUM(J30:J37)</f>
        <v>0</v>
      </c>
      <c r="K39" s="116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98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1"/>
      <c r="I41" s="95"/>
      <c r="L41" s="21"/>
    </row>
    <row r="42" spans="1:31" s="1" customFormat="1" ht="14.45" customHeight="1">
      <c r="B42" s="21"/>
      <c r="I42" s="95"/>
      <c r="L42" s="21"/>
    </row>
    <row r="43" spans="1:31" s="1" customFormat="1" ht="14.45" customHeight="1">
      <c r="B43" s="21"/>
      <c r="I43" s="95"/>
      <c r="L43" s="21"/>
    </row>
    <row r="44" spans="1:31" s="1" customFormat="1" ht="14.45" customHeight="1">
      <c r="B44" s="21"/>
      <c r="I44" s="95"/>
      <c r="L44" s="21"/>
    </row>
    <row r="45" spans="1:31" s="1" customFormat="1" ht="14.45" customHeight="1">
      <c r="B45" s="21"/>
      <c r="I45" s="95"/>
      <c r="L45" s="21"/>
    </row>
    <row r="46" spans="1:31" s="1" customFormat="1" ht="14.45" customHeight="1">
      <c r="B46" s="21"/>
      <c r="I46" s="95"/>
      <c r="L46" s="21"/>
    </row>
    <row r="47" spans="1:31" s="1" customFormat="1" ht="14.45" customHeight="1">
      <c r="B47" s="21"/>
      <c r="I47" s="95"/>
      <c r="L47" s="21"/>
    </row>
    <row r="48" spans="1:31" s="1" customFormat="1" ht="14.45" customHeight="1">
      <c r="B48" s="21"/>
      <c r="I48" s="95"/>
      <c r="L48" s="21"/>
    </row>
    <row r="49" spans="1:31" s="1" customFormat="1" ht="14.45" customHeight="1">
      <c r="B49" s="21"/>
      <c r="I49" s="95"/>
      <c r="L49" s="21"/>
    </row>
    <row r="50" spans="1:31" s="2" customFormat="1" ht="14.45" customHeight="1">
      <c r="B50" s="44"/>
      <c r="D50" s="45" t="s">
        <v>51</v>
      </c>
      <c r="E50" s="46"/>
      <c r="F50" s="46"/>
      <c r="G50" s="45" t="s">
        <v>52</v>
      </c>
      <c r="H50" s="46"/>
      <c r="I50" s="117"/>
      <c r="J50" s="46"/>
      <c r="K50" s="46"/>
      <c r="L50" s="44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4"/>
      <c r="B61" s="35"/>
      <c r="C61" s="34"/>
      <c r="D61" s="47" t="s">
        <v>53</v>
      </c>
      <c r="E61" s="37"/>
      <c r="F61" s="118" t="s">
        <v>54</v>
      </c>
      <c r="G61" s="47" t="s">
        <v>53</v>
      </c>
      <c r="H61" s="37"/>
      <c r="I61" s="119"/>
      <c r="J61" s="120" t="s">
        <v>54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4"/>
      <c r="B65" s="35"/>
      <c r="C65" s="34"/>
      <c r="D65" s="45" t="s">
        <v>55</v>
      </c>
      <c r="E65" s="48"/>
      <c r="F65" s="48"/>
      <c r="G65" s="45" t="s">
        <v>56</v>
      </c>
      <c r="H65" s="48"/>
      <c r="I65" s="121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4"/>
      <c r="B76" s="35"/>
      <c r="C76" s="34"/>
      <c r="D76" s="47" t="s">
        <v>53</v>
      </c>
      <c r="E76" s="37"/>
      <c r="F76" s="118" t="s">
        <v>54</v>
      </c>
      <c r="G76" s="47" t="s">
        <v>53</v>
      </c>
      <c r="H76" s="37"/>
      <c r="I76" s="119"/>
      <c r="J76" s="120" t="s">
        <v>54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122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123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2" t="s">
        <v>97</v>
      </c>
      <c r="D82" s="34"/>
      <c r="E82" s="34"/>
      <c r="F82" s="34"/>
      <c r="G82" s="34"/>
      <c r="H82" s="34"/>
      <c r="I82" s="98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98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98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4"/>
      <c r="D85" s="34"/>
      <c r="E85" s="272" t="str">
        <f>E7</f>
        <v>Vítězná 530/11, Praha 5, sloučení, udžovací práce a stavební úpravy bytu č.09 a 10 ve 3.NP</v>
      </c>
      <c r="F85" s="273"/>
      <c r="G85" s="273"/>
      <c r="H85" s="273"/>
      <c r="I85" s="98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8" t="s">
        <v>95</v>
      </c>
      <c r="D86" s="34"/>
      <c r="E86" s="34"/>
      <c r="F86" s="34"/>
      <c r="G86" s="34"/>
      <c r="H86" s="34"/>
      <c r="I86" s="98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4"/>
      <c r="D87" s="34"/>
      <c r="E87" s="244" t="str">
        <f>E9</f>
        <v>VRN - Vedlejší rozpočtové náklady</v>
      </c>
      <c r="F87" s="271"/>
      <c r="G87" s="271"/>
      <c r="H87" s="271"/>
      <c r="I87" s="98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98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8" t="s">
        <v>21</v>
      </c>
      <c r="D89" s="34"/>
      <c r="E89" s="34"/>
      <c r="F89" s="26" t="str">
        <f>F12</f>
        <v>Vítězná 530/11, Praha 5</v>
      </c>
      <c r="G89" s="34"/>
      <c r="H89" s="34"/>
      <c r="I89" s="99" t="s">
        <v>23</v>
      </c>
      <c r="J89" s="57">
        <f>IF(J12="","",J12)</f>
        <v>43972</v>
      </c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98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8" t="s">
        <v>27</v>
      </c>
      <c r="D91" s="34"/>
      <c r="E91" s="34"/>
      <c r="F91" s="26" t="str">
        <f>E15</f>
        <v xml:space="preserve"> </v>
      </c>
      <c r="G91" s="34"/>
      <c r="H91" s="34"/>
      <c r="I91" s="99" t="s">
        <v>33</v>
      </c>
      <c r="J91" s="32" t="str">
        <f>E21</f>
        <v>PATA&amp;FRYDECKÝ architekti s.r.o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8" t="s">
        <v>31</v>
      </c>
      <c r="D92" s="34"/>
      <c r="E92" s="34"/>
      <c r="F92" s="26" t="str">
        <f>IF(E18="","",E18)</f>
        <v>Vyplň údaj</v>
      </c>
      <c r="G92" s="34"/>
      <c r="H92" s="34"/>
      <c r="I92" s="99" t="s">
        <v>36</v>
      </c>
      <c r="J92" s="32" t="str">
        <f>E24</f>
        <v xml:space="preserve"> </v>
      </c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98"/>
      <c r="J93" s="34"/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24" t="s">
        <v>98</v>
      </c>
      <c r="D94" s="110"/>
      <c r="E94" s="110"/>
      <c r="F94" s="110"/>
      <c r="G94" s="110"/>
      <c r="H94" s="110"/>
      <c r="I94" s="125"/>
      <c r="J94" s="126" t="s">
        <v>99</v>
      </c>
      <c r="K94" s="110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98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27" t="s">
        <v>100</v>
      </c>
      <c r="D96" s="34"/>
      <c r="E96" s="34"/>
      <c r="F96" s="34"/>
      <c r="G96" s="34"/>
      <c r="H96" s="34"/>
      <c r="I96" s="98"/>
      <c r="J96" s="73">
        <f>J122</f>
        <v>0</v>
      </c>
      <c r="K96" s="34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8" t="s">
        <v>101</v>
      </c>
    </row>
    <row r="97" spans="1:31" s="9" customFormat="1" ht="24.95" customHeight="1">
      <c r="B97" s="128"/>
      <c r="D97" s="129" t="s">
        <v>2068</v>
      </c>
      <c r="E97" s="130"/>
      <c r="F97" s="130"/>
      <c r="G97" s="130"/>
      <c r="H97" s="130"/>
      <c r="I97" s="131"/>
      <c r="J97" s="132">
        <f>J123</f>
        <v>0</v>
      </c>
      <c r="L97" s="128"/>
    </row>
    <row r="98" spans="1:31" s="10" customFormat="1" ht="19.899999999999999" customHeight="1">
      <c r="B98" s="133"/>
      <c r="D98" s="134" t="s">
        <v>2069</v>
      </c>
      <c r="E98" s="135"/>
      <c r="F98" s="135"/>
      <c r="G98" s="135"/>
      <c r="H98" s="135"/>
      <c r="I98" s="136"/>
      <c r="J98" s="137">
        <f>J124</f>
        <v>0</v>
      </c>
      <c r="L98" s="133"/>
    </row>
    <row r="99" spans="1:31" s="10" customFormat="1" ht="19.899999999999999" customHeight="1">
      <c r="B99" s="133"/>
      <c r="D99" s="134" t="s">
        <v>2070</v>
      </c>
      <c r="E99" s="135"/>
      <c r="F99" s="135"/>
      <c r="G99" s="135"/>
      <c r="H99" s="135"/>
      <c r="I99" s="136"/>
      <c r="J99" s="137">
        <f>J128</f>
        <v>0</v>
      </c>
      <c r="L99" s="133"/>
    </row>
    <row r="100" spans="1:31" s="10" customFormat="1" ht="19.899999999999999" customHeight="1">
      <c r="B100" s="133"/>
      <c r="D100" s="134" t="s">
        <v>2071</v>
      </c>
      <c r="E100" s="135"/>
      <c r="F100" s="135"/>
      <c r="G100" s="135"/>
      <c r="H100" s="135"/>
      <c r="I100" s="136"/>
      <c r="J100" s="137">
        <f>J130</f>
        <v>0</v>
      </c>
      <c r="L100" s="133"/>
    </row>
    <row r="101" spans="1:31" s="10" customFormat="1" ht="19.899999999999999" customHeight="1">
      <c r="B101" s="133"/>
      <c r="D101" s="134" t="s">
        <v>2072</v>
      </c>
      <c r="E101" s="135"/>
      <c r="F101" s="135"/>
      <c r="G101" s="135"/>
      <c r="H101" s="135"/>
      <c r="I101" s="136"/>
      <c r="J101" s="137">
        <f>J134</f>
        <v>0</v>
      </c>
      <c r="L101" s="133"/>
    </row>
    <row r="102" spans="1:31" s="10" customFormat="1" ht="19.899999999999999" customHeight="1">
      <c r="B102" s="133"/>
      <c r="D102" s="134" t="s">
        <v>2073</v>
      </c>
      <c r="E102" s="135"/>
      <c r="F102" s="135"/>
      <c r="G102" s="135"/>
      <c r="H102" s="135"/>
      <c r="I102" s="136"/>
      <c r="J102" s="137">
        <f>J137</f>
        <v>0</v>
      </c>
      <c r="L102" s="133"/>
    </row>
    <row r="103" spans="1:31" s="2" customFormat="1" ht="21.75" customHeight="1">
      <c r="A103" s="34"/>
      <c r="B103" s="35"/>
      <c r="C103" s="34"/>
      <c r="D103" s="34"/>
      <c r="E103" s="34"/>
      <c r="F103" s="34"/>
      <c r="G103" s="34"/>
      <c r="H103" s="34"/>
      <c r="I103" s="98"/>
      <c r="J103" s="34"/>
      <c r="K103" s="34"/>
      <c r="L103" s="4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49"/>
      <c r="C104" s="50"/>
      <c r="D104" s="50"/>
      <c r="E104" s="50"/>
      <c r="F104" s="50"/>
      <c r="G104" s="50"/>
      <c r="H104" s="50"/>
      <c r="I104" s="122"/>
      <c r="J104" s="50"/>
      <c r="K104" s="50"/>
      <c r="L104" s="4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1"/>
      <c r="C108" s="52"/>
      <c r="D108" s="52"/>
      <c r="E108" s="52"/>
      <c r="F108" s="52"/>
      <c r="G108" s="52"/>
      <c r="H108" s="52"/>
      <c r="I108" s="123"/>
      <c r="J108" s="52"/>
      <c r="K108" s="52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2" t="s">
        <v>135</v>
      </c>
      <c r="D109" s="34"/>
      <c r="E109" s="34"/>
      <c r="F109" s="34"/>
      <c r="G109" s="34"/>
      <c r="H109" s="34"/>
      <c r="I109" s="98"/>
      <c r="J109" s="34"/>
      <c r="K109" s="34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4"/>
      <c r="D110" s="34"/>
      <c r="E110" s="34"/>
      <c r="F110" s="34"/>
      <c r="G110" s="34"/>
      <c r="H110" s="34"/>
      <c r="I110" s="98"/>
      <c r="J110" s="34"/>
      <c r="K110" s="34"/>
      <c r="L110" s="4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98"/>
      <c r="J111" s="34"/>
      <c r="K111" s="34"/>
      <c r="L111" s="4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3.25" customHeight="1">
      <c r="A112" s="34"/>
      <c r="B112" s="35"/>
      <c r="C112" s="34"/>
      <c r="D112" s="34"/>
      <c r="E112" s="272" t="str">
        <f>E7</f>
        <v>Vítězná 530/11, Praha 5, sloučení, udžovací práce a stavební úpravy bytu č.09 a 10 ve 3.NP</v>
      </c>
      <c r="F112" s="273"/>
      <c r="G112" s="273"/>
      <c r="H112" s="273"/>
      <c r="I112" s="98"/>
      <c r="J112" s="34"/>
      <c r="K112" s="34"/>
      <c r="L112" s="4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8" t="s">
        <v>95</v>
      </c>
      <c r="D113" s="34"/>
      <c r="E113" s="34"/>
      <c r="F113" s="34"/>
      <c r="G113" s="34"/>
      <c r="H113" s="34"/>
      <c r="I113" s="98"/>
      <c r="J113" s="34"/>
      <c r="K113" s="34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4"/>
      <c r="D114" s="34"/>
      <c r="E114" s="244" t="str">
        <f>E9</f>
        <v>VRN - Vedlejší rozpočtové náklady</v>
      </c>
      <c r="F114" s="271"/>
      <c r="G114" s="271"/>
      <c r="H114" s="271"/>
      <c r="I114" s="98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98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8" t="s">
        <v>21</v>
      </c>
      <c r="D116" s="34"/>
      <c r="E116" s="34"/>
      <c r="F116" s="26" t="str">
        <f>F12</f>
        <v>Vítězná 530/11, Praha 5</v>
      </c>
      <c r="G116" s="34"/>
      <c r="H116" s="34"/>
      <c r="I116" s="99" t="s">
        <v>23</v>
      </c>
      <c r="J116" s="57">
        <f>IF(J12="","",J12)</f>
        <v>43972</v>
      </c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4"/>
      <c r="D117" s="34"/>
      <c r="E117" s="34"/>
      <c r="F117" s="34"/>
      <c r="G117" s="34"/>
      <c r="H117" s="34"/>
      <c r="I117" s="98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8" t="s">
        <v>27</v>
      </c>
      <c r="D118" s="34"/>
      <c r="E118" s="34"/>
      <c r="F118" s="26" t="str">
        <f>E15</f>
        <v xml:space="preserve"> </v>
      </c>
      <c r="G118" s="34"/>
      <c r="H118" s="34"/>
      <c r="I118" s="99" t="s">
        <v>33</v>
      </c>
      <c r="J118" s="32" t="str">
        <f>E21</f>
        <v>PATA&amp;FRYDECKÝ architekti s.r.o</v>
      </c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8" t="s">
        <v>31</v>
      </c>
      <c r="D119" s="34"/>
      <c r="E119" s="34"/>
      <c r="F119" s="26" t="str">
        <f>IF(E18="","",E18)</f>
        <v>Vyplň údaj</v>
      </c>
      <c r="G119" s="34"/>
      <c r="H119" s="34"/>
      <c r="I119" s="99" t="s">
        <v>36</v>
      </c>
      <c r="J119" s="32" t="str">
        <f>E24</f>
        <v xml:space="preserve"> </v>
      </c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4"/>
      <c r="D120" s="34"/>
      <c r="E120" s="34"/>
      <c r="F120" s="34"/>
      <c r="G120" s="34"/>
      <c r="H120" s="34"/>
      <c r="I120" s="98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38"/>
      <c r="B121" s="139"/>
      <c r="C121" s="140" t="s">
        <v>136</v>
      </c>
      <c r="D121" s="141" t="s">
        <v>63</v>
      </c>
      <c r="E121" s="141" t="s">
        <v>59</v>
      </c>
      <c r="F121" s="141" t="s">
        <v>60</v>
      </c>
      <c r="G121" s="141" t="s">
        <v>137</v>
      </c>
      <c r="H121" s="141" t="s">
        <v>138</v>
      </c>
      <c r="I121" s="142" t="s">
        <v>139</v>
      </c>
      <c r="J121" s="143" t="s">
        <v>99</v>
      </c>
      <c r="K121" s="144" t="s">
        <v>140</v>
      </c>
      <c r="L121" s="145"/>
      <c r="M121" s="64" t="s">
        <v>1</v>
      </c>
      <c r="N121" s="65" t="s">
        <v>42</v>
      </c>
      <c r="O121" s="65" t="s">
        <v>141</v>
      </c>
      <c r="P121" s="65" t="s">
        <v>142</v>
      </c>
      <c r="Q121" s="65" t="s">
        <v>143</v>
      </c>
      <c r="R121" s="65" t="s">
        <v>144</v>
      </c>
      <c r="S121" s="65" t="s">
        <v>145</v>
      </c>
      <c r="T121" s="66" t="s">
        <v>146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>
      <c r="A122" s="34"/>
      <c r="B122" s="35"/>
      <c r="C122" s="71" t="s">
        <v>147</v>
      </c>
      <c r="D122" s="34"/>
      <c r="E122" s="34"/>
      <c r="F122" s="34"/>
      <c r="G122" s="34"/>
      <c r="H122" s="34"/>
      <c r="I122" s="98"/>
      <c r="J122" s="146">
        <f>BK122</f>
        <v>0</v>
      </c>
      <c r="K122" s="34"/>
      <c r="L122" s="35"/>
      <c r="M122" s="67"/>
      <c r="N122" s="58"/>
      <c r="O122" s="68"/>
      <c r="P122" s="147">
        <f>P123</f>
        <v>0</v>
      </c>
      <c r="Q122" s="68"/>
      <c r="R122" s="147">
        <f>R123</f>
        <v>0</v>
      </c>
      <c r="S122" s="68"/>
      <c r="T122" s="148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77</v>
      </c>
      <c r="AU122" s="18" t="s">
        <v>101</v>
      </c>
      <c r="BK122" s="149">
        <f>BK123</f>
        <v>0</v>
      </c>
    </row>
    <row r="123" spans="1:65" s="12" customFormat="1" ht="25.9" customHeight="1">
      <c r="B123" s="150"/>
      <c r="D123" s="151" t="s">
        <v>77</v>
      </c>
      <c r="E123" s="152" t="s">
        <v>91</v>
      </c>
      <c r="F123" s="152" t="s">
        <v>92</v>
      </c>
      <c r="I123" s="153"/>
      <c r="J123" s="154">
        <f>BK123</f>
        <v>0</v>
      </c>
      <c r="L123" s="150"/>
      <c r="M123" s="155"/>
      <c r="N123" s="156"/>
      <c r="O123" s="156"/>
      <c r="P123" s="157">
        <f>P124+P128+P130+P134+P137</f>
        <v>0</v>
      </c>
      <c r="Q123" s="156"/>
      <c r="R123" s="157">
        <f>R124+R128+R130+R134+R137</f>
        <v>0</v>
      </c>
      <c r="S123" s="156"/>
      <c r="T123" s="158">
        <f>T124+T128+T130+T134+T137</f>
        <v>0</v>
      </c>
      <c r="AR123" s="151" t="s">
        <v>182</v>
      </c>
      <c r="AT123" s="159" t="s">
        <v>77</v>
      </c>
      <c r="AU123" s="159" t="s">
        <v>78</v>
      </c>
      <c r="AY123" s="151" t="s">
        <v>150</v>
      </c>
      <c r="BK123" s="160">
        <f>BK124+BK128+BK130+BK134+BK137</f>
        <v>0</v>
      </c>
    </row>
    <row r="124" spans="1:65" s="12" customFormat="1" ht="22.9" customHeight="1">
      <c r="B124" s="150"/>
      <c r="D124" s="151" t="s">
        <v>77</v>
      </c>
      <c r="E124" s="161" t="s">
        <v>2074</v>
      </c>
      <c r="F124" s="161" t="s">
        <v>2075</v>
      </c>
      <c r="I124" s="153"/>
      <c r="J124" s="162">
        <f>BK124</f>
        <v>0</v>
      </c>
      <c r="L124" s="150"/>
      <c r="M124" s="155"/>
      <c r="N124" s="156"/>
      <c r="O124" s="156"/>
      <c r="P124" s="157">
        <f>SUM(P125:P127)</f>
        <v>0</v>
      </c>
      <c r="Q124" s="156"/>
      <c r="R124" s="157">
        <f>SUM(R125:R127)</f>
        <v>0</v>
      </c>
      <c r="S124" s="156"/>
      <c r="T124" s="158">
        <f>SUM(T125:T127)</f>
        <v>0</v>
      </c>
      <c r="AR124" s="151" t="s">
        <v>182</v>
      </c>
      <c r="AT124" s="159" t="s">
        <v>77</v>
      </c>
      <c r="AU124" s="159" t="s">
        <v>86</v>
      </c>
      <c r="AY124" s="151" t="s">
        <v>150</v>
      </c>
      <c r="BK124" s="160">
        <f>SUM(BK125:BK127)</f>
        <v>0</v>
      </c>
    </row>
    <row r="125" spans="1:65" s="2" customFormat="1" ht="16.5" customHeight="1">
      <c r="A125" s="34"/>
      <c r="B125" s="163"/>
      <c r="C125" s="164" t="s">
        <v>86</v>
      </c>
      <c r="D125" s="164" t="s">
        <v>153</v>
      </c>
      <c r="E125" s="165" t="s">
        <v>2076</v>
      </c>
      <c r="F125" s="166" t="s">
        <v>2077</v>
      </c>
      <c r="G125" s="167" t="s">
        <v>451</v>
      </c>
      <c r="H125" s="168">
        <v>1</v>
      </c>
      <c r="I125" s="169"/>
      <c r="J125" s="170">
        <f>ROUND(I125*H125,2)</f>
        <v>0</v>
      </c>
      <c r="K125" s="171"/>
      <c r="L125" s="35"/>
      <c r="M125" s="172" t="s">
        <v>1</v>
      </c>
      <c r="N125" s="173" t="s">
        <v>44</v>
      </c>
      <c r="O125" s="60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6" t="s">
        <v>2078</v>
      </c>
      <c r="AT125" s="176" t="s">
        <v>153</v>
      </c>
      <c r="AU125" s="176" t="s">
        <v>158</v>
      </c>
      <c r="AY125" s="18" t="s">
        <v>150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8" t="s">
        <v>158</v>
      </c>
      <c r="BK125" s="177">
        <f>ROUND(I125*H125,2)</f>
        <v>0</v>
      </c>
      <c r="BL125" s="18" t="s">
        <v>2078</v>
      </c>
      <c r="BM125" s="176" t="s">
        <v>2079</v>
      </c>
    </row>
    <row r="126" spans="1:65" s="2" customFormat="1" ht="30" customHeight="1">
      <c r="A126" s="34"/>
      <c r="B126" s="163"/>
      <c r="C126" s="164"/>
      <c r="D126" s="164"/>
      <c r="E126" s="165"/>
      <c r="F126" s="276" t="s">
        <v>2105</v>
      </c>
      <c r="G126" s="277"/>
      <c r="H126" s="277"/>
      <c r="I126" s="278"/>
      <c r="J126" s="170"/>
      <c r="K126" s="171"/>
      <c r="L126" s="35"/>
      <c r="M126" s="172"/>
      <c r="N126" s="173"/>
      <c r="O126" s="60"/>
      <c r="P126" s="174"/>
      <c r="Q126" s="174"/>
      <c r="R126" s="174"/>
      <c r="S126" s="174"/>
      <c r="T126" s="17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6"/>
      <c r="AT126" s="176"/>
      <c r="AU126" s="176"/>
      <c r="AY126" s="18"/>
      <c r="BE126" s="177"/>
      <c r="BF126" s="177"/>
      <c r="BG126" s="177"/>
      <c r="BH126" s="177"/>
      <c r="BI126" s="177"/>
      <c r="BJ126" s="18"/>
      <c r="BK126" s="177"/>
      <c r="BL126" s="18"/>
      <c r="BM126" s="176"/>
    </row>
    <row r="127" spans="1:65" s="2" customFormat="1" ht="16.5" customHeight="1">
      <c r="A127" s="34"/>
      <c r="B127" s="163"/>
      <c r="C127" s="164" t="s">
        <v>158</v>
      </c>
      <c r="D127" s="164" t="s">
        <v>153</v>
      </c>
      <c r="E127" s="165" t="s">
        <v>2080</v>
      </c>
      <c r="F127" s="166" t="s">
        <v>2081</v>
      </c>
      <c r="G127" s="167" t="s">
        <v>451</v>
      </c>
      <c r="H127" s="168">
        <v>1</v>
      </c>
      <c r="I127" s="169"/>
      <c r="J127" s="170">
        <f>ROUND(I127*H127,2)</f>
        <v>0</v>
      </c>
      <c r="K127" s="171"/>
      <c r="L127" s="35"/>
      <c r="M127" s="172" t="s">
        <v>1</v>
      </c>
      <c r="N127" s="173" t="s">
        <v>44</v>
      </c>
      <c r="O127" s="60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6" t="s">
        <v>2078</v>
      </c>
      <c r="AT127" s="176" t="s">
        <v>153</v>
      </c>
      <c r="AU127" s="176" t="s">
        <v>158</v>
      </c>
      <c r="AY127" s="18" t="s">
        <v>150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8" t="s">
        <v>158</v>
      </c>
      <c r="BK127" s="177">
        <f>ROUND(I127*H127,2)</f>
        <v>0</v>
      </c>
      <c r="BL127" s="18" t="s">
        <v>2078</v>
      </c>
      <c r="BM127" s="176" t="s">
        <v>2082</v>
      </c>
    </row>
    <row r="128" spans="1:65" s="12" customFormat="1" ht="22.9" customHeight="1">
      <c r="B128" s="150"/>
      <c r="D128" s="151" t="s">
        <v>77</v>
      </c>
      <c r="E128" s="161" t="s">
        <v>2083</v>
      </c>
      <c r="F128" s="161" t="s">
        <v>2084</v>
      </c>
      <c r="I128" s="153"/>
      <c r="J128" s="162">
        <f>BK128</f>
        <v>0</v>
      </c>
      <c r="L128" s="150"/>
      <c r="M128" s="155"/>
      <c r="N128" s="156"/>
      <c r="O128" s="156"/>
      <c r="P128" s="157">
        <f>P129</f>
        <v>0</v>
      </c>
      <c r="Q128" s="156"/>
      <c r="R128" s="157">
        <f>R129</f>
        <v>0</v>
      </c>
      <c r="S128" s="156"/>
      <c r="T128" s="158">
        <f>T129</f>
        <v>0</v>
      </c>
      <c r="AR128" s="151" t="s">
        <v>182</v>
      </c>
      <c r="AT128" s="159" t="s">
        <v>77</v>
      </c>
      <c r="AU128" s="159" t="s">
        <v>86</v>
      </c>
      <c r="AY128" s="151" t="s">
        <v>150</v>
      </c>
      <c r="BK128" s="160">
        <f>BK129</f>
        <v>0</v>
      </c>
    </row>
    <row r="129" spans="1:65" s="2" customFormat="1" ht="16.5" customHeight="1">
      <c r="A129" s="34"/>
      <c r="B129" s="163"/>
      <c r="C129" s="164" t="s">
        <v>151</v>
      </c>
      <c r="D129" s="164" t="s">
        <v>153</v>
      </c>
      <c r="E129" s="165" t="s">
        <v>2085</v>
      </c>
      <c r="F129" s="166" t="s">
        <v>2084</v>
      </c>
      <c r="G129" s="167" t="s">
        <v>451</v>
      </c>
      <c r="H129" s="168">
        <v>1</v>
      </c>
      <c r="I129" s="169"/>
      <c r="J129" s="170">
        <f>ROUND(I129*H129,2)</f>
        <v>0</v>
      </c>
      <c r="K129" s="171"/>
      <c r="L129" s="35"/>
      <c r="M129" s="172" t="s">
        <v>1</v>
      </c>
      <c r="N129" s="173" t="s">
        <v>44</v>
      </c>
      <c r="O129" s="60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6" t="s">
        <v>2078</v>
      </c>
      <c r="AT129" s="176" t="s">
        <v>153</v>
      </c>
      <c r="AU129" s="176" t="s">
        <v>158</v>
      </c>
      <c r="AY129" s="18" t="s">
        <v>150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8" t="s">
        <v>158</v>
      </c>
      <c r="BK129" s="177">
        <f>ROUND(I129*H129,2)</f>
        <v>0</v>
      </c>
      <c r="BL129" s="18" t="s">
        <v>2078</v>
      </c>
      <c r="BM129" s="176" t="s">
        <v>2086</v>
      </c>
    </row>
    <row r="130" spans="1:65" s="12" customFormat="1" ht="22.9" customHeight="1">
      <c r="B130" s="150"/>
      <c r="D130" s="151" t="s">
        <v>77</v>
      </c>
      <c r="E130" s="161" t="s">
        <v>2087</v>
      </c>
      <c r="F130" s="161" t="s">
        <v>2088</v>
      </c>
      <c r="I130" s="153"/>
      <c r="J130" s="162">
        <f>BK130</f>
        <v>0</v>
      </c>
      <c r="L130" s="150"/>
      <c r="M130" s="155"/>
      <c r="N130" s="156"/>
      <c r="O130" s="156"/>
      <c r="P130" s="157">
        <f>SUM(P131:P132)</f>
        <v>0</v>
      </c>
      <c r="Q130" s="156"/>
      <c r="R130" s="157">
        <f>SUM(R131:R132)</f>
        <v>0</v>
      </c>
      <c r="S130" s="156"/>
      <c r="T130" s="158">
        <f>SUM(T131:T132)</f>
        <v>0</v>
      </c>
      <c r="AR130" s="151" t="s">
        <v>182</v>
      </c>
      <c r="AT130" s="159" t="s">
        <v>77</v>
      </c>
      <c r="AU130" s="159" t="s">
        <v>86</v>
      </c>
      <c r="AY130" s="151" t="s">
        <v>150</v>
      </c>
      <c r="BK130" s="160">
        <f>SUM(BK131:BK132)</f>
        <v>0</v>
      </c>
    </row>
    <row r="131" spans="1:65" s="2" customFormat="1" ht="16.5" customHeight="1">
      <c r="A131" s="34"/>
      <c r="B131" s="163"/>
      <c r="C131" s="164" t="s">
        <v>157</v>
      </c>
      <c r="D131" s="164" t="s">
        <v>153</v>
      </c>
      <c r="E131" s="165" t="s">
        <v>2089</v>
      </c>
      <c r="F131" s="166" t="s">
        <v>2090</v>
      </c>
      <c r="G131" s="167" t="s">
        <v>451</v>
      </c>
      <c r="H131" s="168">
        <v>1</v>
      </c>
      <c r="I131" s="169"/>
      <c r="J131" s="170">
        <f>ROUND(I131*H131,2)</f>
        <v>0</v>
      </c>
      <c r="K131" s="171"/>
      <c r="L131" s="35"/>
      <c r="M131" s="172" t="s">
        <v>1</v>
      </c>
      <c r="N131" s="173" t="s">
        <v>44</v>
      </c>
      <c r="O131" s="60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6" t="s">
        <v>2078</v>
      </c>
      <c r="AT131" s="176" t="s">
        <v>153</v>
      </c>
      <c r="AU131" s="176" t="s">
        <v>158</v>
      </c>
      <c r="AY131" s="18" t="s">
        <v>150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8" t="s">
        <v>158</v>
      </c>
      <c r="BK131" s="177">
        <f>ROUND(I131*H131,2)</f>
        <v>0</v>
      </c>
      <c r="BL131" s="18" t="s">
        <v>2078</v>
      </c>
      <c r="BM131" s="176" t="s">
        <v>2091</v>
      </c>
    </row>
    <row r="132" spans="1:65" s="2" customFormat="1" ht="16.5" customHeight="1">
      <c r="A132" s="34"/>
      <c r="B132" s="163"/>
      <c r="C132" s="164" t="s">
        <v>182</v>
      </c>
      <c r="D132" s="164" t="s">
        <v>153</v>
      </c>
      <c r="E132" s="165" t="s">
        <v>2092</v>
      </c>
      <c r="F132" s="166" t="s">
        <v>2093</v>
      </c>
      <c r="G132" s="167" t="s">
        <v>451</v>
      </c>
      <c r="H132" s="168">
        <v>1</v>
      </c>
      <c r="I132" s="169"/>
      <c r="J132" s="170">
        <f>ROUND(I132*H132,2)</f>
        <v>0</v>
      </c>
      <c r="K132" s="171"/>
      <c r="L132" s="35"/>
      <c r="M132" s="172" t="s">
        <v>1</v>
      </c>
      <c r="N132" s="173" t="s">
        <v>44</v>
      </c>
      <c r="O132" s="60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6" t="s">
        <v>2078</v>
      </c>
      <c r="AT132" s="176" t="s">
        <v>153</v>
      </c>
      <c r="AU132" s="176" t="s">
        <v>158</v>
      </c>
      <c r="AY132" s="18" t="s">
        <v>150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8" t="s">
        <v>158</v>
      </c>
      <c r="BK132" s="177">
        <f>ROUND(I132*H132,2)</f>
        <v>0</v>
      </c>
      <c r="BL132" s="18" t="s">
        <v>2078</v>
      </c>
      <c r="BM132" s="176" t="s">
        <v>2094</v>
      </c>
    </row>
    <row r="133" spans="1:65" s="2" customFormat="1" ht="71.099999999999994" customHeight="1">
      <c r="A133" s="34"/>
      <c r="B133" s="163"/>
      <c r="C133" s="227"/>
      <c r="D133" s="227"/>
      <c r="E133" s="228"/>
      <c r="F133" s="275" t="s">
        <v>2106</v>
      </c>
      <c r="G133" s="275"/>
      <c r="H133" s="275"/>
      <c r="I133" s="275"/>
      <c r="J133" s="229"/>
      <c r="K133" s="230"/>
      <c r="L133" s="35"/>
      <c r="M133" s="172"/>
      <c r="N133" s="173"/>
      <c r="O133" s="60"/>
      <c r="P133" s="174"/>
      <c r="Q133" s="174"/>
      <c r="R133" s="174"/>
      <c r="S133" s="174"/>
      <c r="T133" s="17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6"/>
      <c r="AT133" s="176"/>
      <c r="AU133" s="176"/>
      <c r="AY133" s="18"/>
      <c r="BE133" s="177"/>
      <c r="BF133" s="177"/>
      <c r="BG133" s="177"/>
      <c r="BH133" s="177"/>
      <c r="BI133" s="177"/>
      <c r="BJ133" s="18"/>
      <c r="BK133" s="177"/>
      <c r="BL133" s="18"/>
      <c r="BM133" s="176"/>
    </row>
    <row r="134" spans="1:65" s="12" customFormat="1" ht="22.9" customHeight="1">
      <c r="B134" s="150"/>
      <c r="D134" s="151" t="s">
        <v>77</v>
      </c>
      <c r="E134" s="161" t="s">
        <v>2095</v>
      </c>
      <c r="F134" s="161" t="s">
        <v>2096</v>
      </c>
      <c r="I134" s="153"/>
      <c r="J134" s="162">
        <f>BK134</f>
        <v>0</v>
      </c>
      <c r="L134" s="150"/>
      <c r="M134" s="155"/>
      <c r="N134" s="156"/>
      <c r="O134" s="156"/>
      <c r="P134" s="157">
        <f>P135</f>
        <v>0</v>
      </c>
      <c r="Q134" s="156"/>
      <c r="R134" s="157">
        <f>R135</f>
        <v>0</v>
      </c>
      <c r="S134" s="156"/>
      <c r="T134" s="158">
        <f>T135</f>
        <v>0</v>
      </c>
      <c r="AR134" s="151" t="s">
        <v>182</v>
      </c>
      <c r="AT134" s="159" t="s">
        <v>77</v>
      </c>
      <c r="AU134" s="159" t="s">
        <v>86</v>
      </c>
      <c r="AY134" s="151" t="s">
        <v>150</v>
      </c>
      <c r="BK134" s="160">
        <f>BK135</f>
        <v>0</v>
      </c>
    </row>
    <row r="135" spans="1:65" s="2" customFormat="1" ht="16.5" customHeight="1">
      <c r="A135" s="34"/>
      <c r="B135" s="163"/>
      <c r="C135" s="164" t="s">
        <v>187</v>
      </c>
      <c r="D135" s="164" t="s">
        <v>153</v>
      </c>
      <c r="E135" s="165" t="s">
        <v>2097</v>
      </c>
      <c r="F135" s="166" t="s">
        <v>2096</v>
      </c>
      <c r="G135" s="167" t="s">
        <v>451</v>
      </c>
      <c r="H135" s="168">
        <v>1</v>
      </c>
      <c r="I135" s="169"/>
      <c r="J135" s="170">
        <f>ROUND(I135*H135,2)</f>
        <v>0</v>
      </c>
      <c r="K135" s="171"/>
      <c r="L135" s="35"/>
      <c r="M135" s="172" t="s">
        <v>1</v>
      </c>
      <c r="N135" s="173" t="s">
        <v>44</v>
      </c>
      <c r="O135" s="60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6" t="s">
        <v>2078</v>
      </c>
      <c r="AT135" s="176" t="s">
        <v>153</v>
      </c>
      <c r="AU135" s="176" t="s">
        <v>158</v>
      </c>
      <c r="AY135" s="18" t="s">
        <v>150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8" t="s">
        <v>158</v>
      </c>
      <c r="BK135" s="177">
        <f>ROUND(I135*H135,2)</f>
        <v>0</v>
      </c>
      <c r="BL135" s="18" t="s">
        <v>2078</v>
      </c>
      <c r="BM135" s="176" t="s">
        <v>2098</v>
      </c>
    </row>
    <row r="136" spans="1:65" s="2" customFormat="1" ht="39.950000000000003" customHeight="1">
      <c r="A136" s="34"/>
      <c r="B136" s="163"/>
      <c r="C136" s="227"/>
      <c r="D136" s="227"/>
      <c r="E136" s="228"/>
      <c r="F136" s="275" t="s">
        <v>2107</v>
      </c>
      <c r="G136" s="275"/>
      <c r="H136" s="275"/>
      <c r="I136" s="275"/>
      <c r="J136" s="229"/>
      <c r="K136" s="230"/>
      <c r="L136" s="35"/>
      <c r="M136" s="172"/>
      <c r="N136" s="173"/>
      <c r="O136" s="60"/>
      <c r="P136" s="174"/>
      <c r="Q136" s="174"/>
      <c r="R136" s="174"/>
      <c r="S136" s="174"/>
      <c r="T136" s="17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6"/>
      <c r="AT136" s="176"/>
      <c r="AU136" s="176"/>
      <c r="AY136" s="18"/>
      <c r="BE136" s="177"/>
      <c r="BF136" s="177"/>
      <c r="BG136" s="177"/>
      <c r="BH136" s="177"/>
      <c r="BI136" s="177"/>
      <c r="BJ136" s="18"/>
      <c r="BK136" s="177"/>
      <c r="BL136" s="18"/>
      <c r="BM136" s="176"/>
    </row>
    <row r="137" spans="1:65" s="12" customFormat="1" ht="22.9" customHeight="1">
      <c r="B137" s="150"/>
      <c r="D137" s="151" t="s">
        <v>77</v>
      </c>
      <c r="E137" s="161" t="s">
        <v>2099</v>
      </c>
      <c r="F137" s="161" t="s">
        <v>2100</v>
      </c>
      <c r="I137" s="153"/>
      <c r="J137" s="162">
        <f>BK137</f>
        <v>0</v>
      </c>
      <c r="L137" s="150"/>
      <c r="M137" s="155"/>
      <c r="N137" s="156"/>
      <c r="O137" s="156"/>
      <c r="P137" s="157">
        <f>P138</f>
        <v>0</v>
      </c>
      <c r="Q137" s="156"/>
      <c r="R137" s="157">
        <f>R138</f>
        <v>0</v>
      </c>
      <c r="S137" s="156"/>
      <c r="T137" s="158">
        <f>T138</f>
        <v>0</v>
      </c>
      <c r="AR137" s="151" t="s">
        <v>182</v>
      </c>
      <c r="AT137" s="159" t="s">
        <v>77</v>
      </c>
      <c r="AU137" s="159" t="s">
        <v>86</v>
      </c>
      <c r="AY137" s="151" t="s">
        <v>150</v>
      </c>
      <c r="BK137" s="160">
        <f>BK138</f>
        <v>0</v>
      </c>
    </row>
    <row r="138" spans="1:65" s="2" customFormat="1" ht="16.5" customHeight="1">
      <c r="A138" s="34"/>
      <c r="B138" s="163"/>
      <c r="C138" s="164" t="s">
        <v>193</v>
      </c>
      <c r="D138" s="164" t="s">
        <v>153</v>
      </c>
      <c r="E138" s="165" t="s">
        <v>2101</v>
      </c>
      <c r="F138" s="166" t="s">
        <v>2102</v>
      </c>
      <c r="G138" s="167" t="s">
        <v>451</v>
      </c>
      <c r="H138" s="168">
        <v>1</v>
      </c>
      <c r="I138" s="169"/>
      <c r="J138" s="170">
        <f>ROUND(I138*H138,2)</f>
        <v>0</v>
      </c>
      <c r="K138" s="171"/>
      <c r="L138" s="35"/>
      <c r="M138" s="222" t="s">
        <v>1</v>
      </c>
      <c r="N138" s="223" t="s">
        <v>44</v>
      </c>
      <c r="O138" s="224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6" t="s">
        <v>2078</v>
      </c>
      <c r="AT138" s="176" t="s">
        <v>153</v>
      </c>
      <c r="AU138" s="176" t="s">
        <v>158</v>
      </c>
      <c r="AY138" s="18" t="s">
        <v>150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8" t="s">
        <v>158</v>
      </c>
      <c r="BK138" s="177">
        <f>ROUND(I138*H138,2)</f>
        <v>0</v>
      </c>
      <c r="BL138" s="18" t="s">
        <v>2078</v>
      </c>
      <c r="BM138" s="176" t="s">
        <v>2103</v>
      </c>
    </row>
    <row r="139" spans="1:65" s="2" customFormat="1" ht="71.099999999999994" customHeight="1">
      <c r="A139" s="34"/>
      <c r="B139" s="163"/>
      <c r="C139" s="227"/>
      <c r="D139" s="227"/>
      <c r="E139" s="228"/>
      <c r="F139" s="275" t="s">
        <v>2108</v>
      </c>
      <c r="G139" s="275"/>
      <c r="H139" s="275"/>
      <c r="I139" s="275"/>
      <c r="J139" s="229"/>
      <c r="K139" s="230"/>
      <c r="L139" s="35"/>
      <c r="M139" s="231"/>
      <c r="N139" s="173"/>
      <c r="O139" s="60"/>
      <c r="P139" s="174"/>
      <c r="Q139" s="174"/>
      <c r="R139" s="174"/>
      <c r="S139" s="174"/>
      <c r="T139" s="17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6"/>
      <c r="AT139" s="176"/>
      <c r="AU139" s="176"/>
      <c r="AY139" s="18"/>
      <c r="BE139" s="177"/>
      <c r="BF139" s="177"/>
      <c r="BG139" s="177"/>
      <c r="BH139" s="177"/>
      <c r="BI139" s="177"/>
      <c r="BJ139" s="18"/>
      <c r="BK139" s="177"/>
      <c r="BL139" s="18"/>
      <c r="BM139" s="176"/>
    </row>
    <row r="140" spans="1:65" s="2" customFormat="1" ht="6.95" customHeight="1">
      <c r="A140" s="34"/>
      <c r="B140" s="49"/>
      <c r="C140" s="50"/>
      <c r="D140" s="50"/>
      <c r="E140" s="50"/>
      <c r="F140" s="50"/>
      <c r="G140" s="50"/>
      <c r="H140" s="50"/>
      <c r="I140" s="122"/>
      <c r="J140" s="50"/>
      <c r="K140" s="50"/>
      <c r="L140" s="35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autoFilter ref="C121:K138"/>
  <mergeCells count="13">
    <mergeCell ref="L2:V2"/>
    <mergeCell ref="F126:I126"/>
    <mergeCell ref="E7:H7"/>
    <mergeCell ref="E9:H9"/>
    <mergeCell ref="E18:H18"/>
    <mergeCell ref="E27:H27"/>
    <mergeCell ref="E85:H85"/>
    <mergeCell ref="F133:I133"/>
    <mergeCell ref="F136:I136"/>
    <mergeCell ref="F139:I139"/>
    <mergeCell ref="E87:H87"/>
    <mergeCell ref="E112:H112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Oprava - udžovací práce a...</vt:lpstr>
      <vt:lpstr>Investice - Stavební úpra...</vt:lpstr>
      <vt:lpstr>VRN - Vedlejší rozpočtové...</vt:lpstr>
      <vt:lpstr>'Investice - Stavební úpra...'!Názvy_tisku</vt:lpstr>
      <vt:lpstr>'Oprava - udžovací práce a...'!Názvy_tisku</vt:lpstr>
      <vt:lpstr>'Rekapitulace stavby'!Názvy_tisku</vt:lpstr>
      <vt:lpstr>'VRN - Vedlejší rozpočtové...'!Názvy_tisku</vt:lpstr>
      <vt:lpstr>'Investice - Stavební úpra...'!Oblast_tisku</vt:lpstr>
      <vt:lpstr>'Oprava - udžovací práce a...'!Oblast_tisku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swarzova</cp:lastModifiedBy>
  <dcterms:created xsi:type="dcterms:W3CDTF">2020-05-21T17:10:47Z</dcterms:created>
  <dcterms:modified xsi:type="dcterms:W3CDTF">2020-05-27T16:02:19Z</dcterms:modified>
</cp:coreProperties>
</file>