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.1 - Stavební část" sheetId="2" r:id="rId2"/>
    <sheet name="01.2 - EI" sheetId="3" r:id="rId3"/>
    <sheet name="01.3 - ZTI" sheetId="4" r:id="rId4"/>
    <sheet name="01.4 - ÚT" sheetId="5" r:id="rId5"/>
    <sheet name="01.5 - VZT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'01.1 - Stavební část'!$C$140:$K$430</definedName>
    <definedName name="_xlnm.Print_Area" localSheetId="1">'01.1 - Stavební část'!$C$4:$J$76,'01.1 - Stavební část'!$C$82:$J$120,'01.1 - Stavební část'!$C$126:$K$430</definedName>
    <definedName name="_xlnm.Print_Titles" localSheetId="1">'01.1 - Stavební část'!$140:$140</definedName>
    <definedName name="_xlnm._FilterDatabase" localSheetId="2" hidden="1">'01.2 - EI'!$C$127:$K$165</definedName>
    <definedName name="_xlnm.Print_Area" localSheetId="2">'01.2 - EI'!$C$4:$J$76,'01.2 - EI'!$C$82:$J$107,'01.2 - EI'!$C$113:$K$165</definedName>
    <definedName name="_xlnm.Print_Titles" localSheetId="2">'01.2 - EI'!$127:$127</definedName>
    <definedName name="_xlnm._FilterDatabase" localSheetId="3" hidden="1">'01.3 - ZTI'!$C$123:$K$153</definedName>
    <definedName name="_xlnm.Print_Area" localSheetId="3">'01.3 - ZTI'!$C$4:$J$76,'01.3 - ZTI'!$C$82:$J$103,'01.3 - ZTI'!$C$109:$K$153</definedName>
    <definedName name="_xlnm.Print_Titles" localSheetId="3">'01.3 - ZTI'!$123:$123</definedName>
    <definedName name="_xlnm._FilterDatabase" localSheetId="4" hidden="1">'01.4 - ÚT'!$C$119:$K$138</definedName>
    <definedName name="_xlnm.Print_Area" localSheetId="4">'01.4 - ÚT'!$C$4:$J$76,'01.4 - ÚT'!$C$82:$J$99,'01.4 - ÚT'!$C$105:$K$138</definedName>
    <definedName name="_xlnm.Print_Titles" localSheetId="4">'01.4 - ÚT'!$119:$119</definedName>
    <definedName name="_xlnm._FilterDatabase" localSheetId="5" hidden="1">'01.5 - VZT'!$C$121:$K$140</definedName>
    <definedName name="_xlnm.Print_Area" localSheetId="5">'01.5 - VZT'!$C$4:$J$76,'01.5 - VZT'!$C$82:$J$101,'01.5 - VZT'!$C$107:$K$140</definedName>
    <definedName name="_xlnm.Print_Titles" localSheetId="5">'01.5 - VZT'!$121:$121</definedName>
  </definedNames>
  <calcPr/>
</workbook>
</file>

<file path=xl/calcChain.xml><?xml version="1.0" encoding="utf-8"?>
<calcChain xmlns="http://schemas.openxmlformats.org/spreadsheetml/2006/main">
  <c i="6" l="1" r="J39"/>
  <c r="J38"/>
  <c i="1" r="AY100"/>
  <c i="6" r="J37"/>
  <c i="1" r="AX100"/>
  <c i="6"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1"/>
  <c r="BH131"/>
  <c r="BG131"/>
  <c r="BE131"/>
  <c r="T131"/>
  <c r="R131"/>
  <c r="P131"/>
  <c r="BI125"/>
  <c r="BH125"/>
  <c r="BG125"/>
  <c r="BE125"/>
  <c r="T125"/>
  <c r="R125"/>
  <c r="P125"/>
  <c r="F116"/>
  <c r="E114"/>
  <c r="F91"/>
  <c r="E89"/>
  <c r="J26"/>
  <c r="E26"/>
  <c r="J94"/>
  <c r="J25"/>
  <c r="J23"/>
  <c r="E23"/>
  <c r="J118"/>
  <c r="J22"/>
  <c r="J20"/>
  <c r="E20"/>
  <c r="F94"/>
  <c r="J19"/>
  <c r="J17"/>
  <c r="E17"/>
  <c r="F118"/>
  <c r="J16"/>
  <c r="J14"/>
  <c r="J91"/>
  <c r="E7"/>
  <c r="E110"/>
  <c i="5" r="J39"/>
  <c r="J38"/>
  <c i="1" r="AY99"/>
  <c i="5" r="J37"/>
  <c i="1" r="AX99"/>
  <c i="5"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4"/>
  <c r="E112"/>
  <c r="F91"/>
  <c r="E89"/>
  <c r="J26"/>
  <c r="E26"/>
  <c r="J117"/>
  <c r="J25"/>
  <c r="J23"/>
  <c r="E23"/>
  <c r="J93"/>
  <c r="J22"/>
  <c r="J20"/>
  <c r="E20"/>
  <c r="F117"/>
  <c r="J19"/>
  <c r="J17"/>
  <c r="E17"/>
  <c r="F93"/>
  <c r="J16"/>
  <c r="J14"/>
  <c r="J114"/>
  <c r="E7"/>
  <c r="E108"/>
  <c i="4" r="J39"/>
  <c r="J38"/>
  <c i="1" r="AY98"/>
  <c i="4" r="J37"/>
  <c i="1" r="AX98"/>
  <c i="4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18"/>
  <c r="E116"/>
  <c r="F91"/>
  <c r="E89"/>
  <c r="J26"/>
  <c r="E26"/>
  <c r="J121"/>
  <c r="J25"/>
  <c r="J23"/>
  <c r="E23"/>
  <c r="J93"/>
  <c r="J22"/>
  <c r="J20"/>
  <c r="E20"/>
  <c r="F121"/>
  <c r="J19"/>
  <c r="J17"/>
  <c r="E17"/>
  <c r="F120"/>
  <c r="J16"/>
  <c r="J14"/>
  <c r="J91"/>
  <c r="E7"/>
  <c r="E112"/>
  <c i="3" r="J165"/>
  <c r="J39"/>
  <c r="J38"/>
  <c i="1" r="AY97"/>
  <c i="3" r="J37"/>
  <c i="1" r="AX97"/>
  <c i="3" r="J106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T160"/>
  <c r="R161"/>
  <c r="R160"/>
  <c r="P161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F122"/>
  <c r="E120"/>
  <c r="F91"/>
  <c r="E89"/>
  <c r="J26"/>
  <c r="E26"/>
  <c r="J94"/>
  <c r="J25"/>
  <c r="J23"/>
  <c r="E23"/>
  <c r="J124"/>
  <c r="J22"/>
  <c r="J20"/>
  <c r="E20"/>
  <c r="F94"/>
  <c r="J19"/>
  <c r="J17"/>
  <c r="E17"/>
  <c r="F124"/>
  <c r="J16"/>
  <c r="J14"/>
  <c r="J91"/>
  <c r="E7"/>
  <c r="E116"/>
  <c i="2" r="J39"/>
  <c r="J38"/>
  <c i="1" r="AY96"/>
  <c i="2" r="J37"/>
  <c i="1" r="AX96"/>
  <c i="2" r="BI430"/>
  <c r="BH430"/>
  <c r="BG430"/>
  <c r="BE430"/>
  <c r="T430"/>
  <c r="T429"/>
  <c r="R430"/>
  <c r="R429"/>
  <c r="P430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3"/>
  <c r="BH423"/>
  <c r="BG423"/>
  <c r="BE423"/>
  <c r="T423"/>
  <c r="R423"/>
  <c r="P423"/>
  <c r="BI420"/>
  <c r="BH420"/>
  <c r="BG420"/>
  <c r="BE420"/>
  <c r="T420"/>
  <c r="R420"/>
  <c r="P420"/>
  <c r="BI416"/>
  <c r="BH416"/>
  <c r="BG416"/>
  <c r="BE416"/>
  <c r="T416"/>
  <c r="R416"/>
  <c r="P416"/>
  <c r="BI415"/>
  <c r="BH415"/>
  <c r="BG415"/>
  <c r="BE415"/>
  <c r="T415"/>
  <c r="R415"/>
  <c r="P415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8"/>
  <c r="BH408"/>
  <c r="BG408"/>
  <c r="BE408"/>
  <c r="T408"/>
  <c r="R408"/>
  <c r="P408"/>
  <c r="BI405"/>
  <c r="BH405"/>
  <c r="BG405"/>
  <c r="BE405"/>
  <c r="T405"/>
  <c r="R405"/>
  <c r="P405"/>
  <c r="BI401"/>
  <c r="BH401"/>
  <c r="BG401"/>
  <c r="BE401"/>
  <c r="T401"/>
  <c r="R401"/>
  <c r="P401"/>
  <c r="BI398"/>
  <c r="BH398"/>
  <c r="BG398"/>
  <c r="BE398"/>
  <c r="T398"/>
  <c r="R398"/>
  <c r="P398"/>
  <c r="BI394"/>
  <c r="BH394"/>
  <c r="BG394"/>
  <c r="BE394"/>
  <c r="T394"/>
  <c r="R394"/>
  <c r="P394"/>
  <c r="BI389"/>
  <c r="BH389"/>
  <c r="BG389"/>
  <c r="BE389"/>
  <c r="T389"/>
  <c r="R389"/>
  <c r="P389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4"/>
  <c r="BH374"/>
  <c r="BG374"/>
  <c r="BE374"/>
  <c r="T374"/>
  <c r="R374"/>
  <c r="P374"/>
  <c r="BI371"/>
  <c r="BH371"/>
  <c r="BG371"/>
  <c r="BE371"/>
  <c r="T371"/>
  <c r="R371"/>
  <c r="P371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7"/>
  <c r="BH357"/>
  <c r="BG357"/>
  <c r="BE357"/>
  <c r="T357"/>
  <c r="R357"/>
  <c r="P357"/>
  <c r="BI356"/>
  <c r="BH356"/>
  <c r="BG356"/>
  <c r="BE356"/>
  <c r="T356"/>
  <c r="R356"/>
  <c r="P356"/>
  <c r="BI353"/>
  <c r="BH353"/>
  <c r="BG353"/>
  <c r="BE353"/>
  <c r="T353"/>
  <c r="R353"/>
  <c r="P353"/>
  <c r="BI345"/>
  <c r="BH345"/>
  <c r="BG345"/>
  <c r="BE345"/>
  <c r="T345"/>
  <c r="R345"/>
  <c r="P345"/>
  <c r="BI341"/>
  <c r="BH341"/>
  <c r="BG341"/>
  <c r="BE341"/>
  <c r="T341"/>
  <c r="R341"/>
  <c r="P341"/>
  <c r="BI339"/>
  <c r="BH339"/>
  <c r="BG339"/>
  <c r="BE339"/>
  <c r="T339"/>
  <c r="R339"/>
  <c r="P339"/>
  <c r="BI336"/>
  <c r="BH336"/>
  <c r="BG336"/>
  <c r="BE336"/>
  <c r="T336"/>
  <c r="R336"/>
  <c r="P336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6"/>
  <c r="BH326"/>
  <c r="BG326"/>
  <c r="BE326"/>
  <c r="T326"/>
  <c r="R326"/>
  <c r="P326"/>
  <c r="BI323"/>
  <c r="BH323"/>
  <c r="BG323"/>
  <c r="BE323"/>
  <c r="T323"/>
  <c r="R323"/>
  <c r="P323"/>
  <c r="BI316"/>
  <c r="BH316"/>
  <c r="BG316"/>
  <c r="BE316"/>
  <c r="T316"/>
  <c r="R316"/>
  <c r="P316"/>
  <c r="BI313"/>
  <c r="BH313"/>
  <c r="BG313"/>
  <c r="BE313"/>
  <c r="T313"/>
  <c r="R313"/>
  <c r="P313"/>
  <c r="BI310"/>
  <c r="BH310"/>
  <c r="BG310"/>
  <c r="BE310"/>
  <c r="T310"/>
  <c r="R310"/>
  <c r="P310"/>
  <c r="BI307"/>
  <c r="BH307"/>
  <c r="BG307"/>
  <c r="BE307"/>
  <c r="T307"/>
  <c r="R307"/>
  <c r="P307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301"/>
  <c r="BH301"/>
  <c r="BG301"/>
  <c r="BE301"/>
  <c r="T301"/>
  <c r="R301"/>
  <c r="P301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1"/>
  <c r="BH291"/>
  <c r="BG291"/>
  <c r="BE291"/>
  <c r="T291"/>
  <c r="R291"/>
  <c r="P291"/>
  <c r="BI288"/>
  <c r="BH288"/>
  <c r="BG288"/>
  <c r="BE288"/>
  <c r="T288"/>
  <c r="R288"/>
  <c r="P288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1"/>
  <c r="BH251"/>
  <c r="BG251"/>
  <c r="BE251"/>
  <c r="T251"/>
  <c r="R251"/>
  <c r="P251"/>
  <c r="BI249"/>
  <c r="BH249"/>
  <c r="BG249"/>
  <c r="BE249"/>
  <c r="T249"/>
  <c r="R249"/>
  <c r="P249"/>
  <c r="BI241"/>
  <c r="BH241"/>
  <c r="BG241"/>
  <c r="BE241"/>
  <c r="T241"/>
  <c r="R241"/>
  <c r="P241"/>
  <c r="BI239"/>
  <c r="BH239"/>
  <c r="BG239"/>
  <c r="BE239"/>
  <c r="T239"/>
  <c r="T238"/>
  <c r="R239"/>
  <c r="R238"/>
  <c r="P239"/>
  <c r="P238"/>
  <c r="BI237"/>
  <c r="BH237"/>
  <c r="BG237"/>
  <c r="BE237"/>
  <c r="T237"/>
  <c r="T236"/>
  <c r="R237"/>
  <c r="R236"/>
  <c r="P237"/>
  <c r="P236"/>
  <c r="BI235"/>
  <c r="BH235"/>
  <c r="BG235"/>
  <c r="BE235"/>
  <c r="T235"/>
  <c r="T234"/>
  <c r="R235"/>
  <c r="R234"/>
  <c r="P235"/>
  <c r="P234"/>
  <c r="BI232"/>
  <c r="BH232"/>
  <c r="BG232"/>
  <c r="BE232"/>
  <c r="T232"/>
  <c r="T231"/>
  <c r="R232"/>
  <c r="R231"/>
  <c r="P232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18"/>
  <c r="BH218"/>
  <c r="BG218"/>
  <c r="BE218"/>
  <c r="T218"/>
  <c r="R218"/>
  <c r="P218"/>
  <c r="BI217"/>
  <c r="BH217"/>
  <c r="BG217"/>
  <c r="BE217"/>
  <c r="T217"/>
  <c r="R217"/>
  <c r="P217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R205"/>
  <c r="P205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6"/>
  <c r="BH166"/>
  <c r="BG166"/>
  <c r="BE166"/>
  <c r="T166"/>
  <c r="R166"/>
  <c r="P166"/>
  <c r="BI162"/>
  <c r="BH162"/>
  <c r="BG162"/>
  <c r="BE162"/>
  <c r="T162"/>
  <c r="R162"/>
  <c r="P162"/>
  <c r="BI161"/>
  <c r="BH161"/>
  <c r="BG161"/>
  <c r="BE161"/>
  <c r="T161"/>
  <c r="R161"/>
  <c r="P161"/>
  <c r="BI155"/>
  <c r="BH155"/>
  <c r="BG155"/>
  <c r="BE155"/>
  <c r="T155"/>
  <c r="R155"/>
  <c r="P155"/>
  <c r="BI144"/>
  <c r="BH144"/>
  <c r="BG144"/>
  <c r="BE144"/>
  <c r="T144"/>
  <c r="R144"/>
  <c r="P144"/>
  <c r="J138"/>
  <c r="J137"/>
  <c r="F135"/>
  <c r="E133"/>
  <c r="J94"/>
  <c r="J93"/>
  <c r="F91"/>
  <c r="E89"/>
  <c r="J20"/>
  <c r="E20"/>
  <c r="F94"/>
  <c r="J19"/>
  <c r="J17"/>
  <c r="E17"/>
  <c r="F93"/>
  <c r="J16"/>
  <c r="J14"/>
  <c r="J135"/>
  <c r="E7"/>
  <c r="E129"/>
  <c i="1" r="L90"/>
  <c r="AM90"/>
  <c r="AM89"/>
  <c r="L89"/>
  <c r="AM87"/>
  <c r="L87"/>
  <c r="L85"/>
  <c r="L84"/>
  <c i="6" r="J140"/>
  <c r="J139"/>
  <c i="5" r="BK137"/>
  <c r="J136"/>
  <c r="J135"/>
  <c r="J134"/>
  <c r="J133"/>
  <c r="J130"/>
  <c r="BK129"/>
  <c r="BK128"/>
  <c i="4" r="BK141"/>
  <c r="BK138"/>
  <c r="J133"/>
  <c i="3" r="J149"/>
  <c r="BK145"/>
  <c r="J134"/>
  <c r="BK130"/>
  <c i="2" r="J416"/>
  <c r="J415"/>
  <c r="BK413"/>
  <c r="J408"/>
  <c r="J401"/>
  <c r="BK385"/>
  <c r="J374"/>
  <c r="J362"/>
  <c r="BK361"/>
  <c r="BK356"/>
  <c r="J334"/>
  <c r="BK326"/>
  <c r="BK323"/>
  <c r="J307"/>
  <c r="BK276"/>
  <c r="BK275"/>
  <c r="J232"/>
  <c r="J228"/>
  <c r="BK208"/>
  <c r="J186"/>
  <c r="J185"/>
  <c r="BK173"/>
  <c r="BK170"/>
  <c i="6" r="BK140"/>
  <c r="BK138"/>
  <c r="BK131"/>
  <c i="5" r="BK136"/>
  <c r="BK133"/>
  <c r="BK131"/>
  <c r="J129"/>
  <c r="BK125"/>
  <c r="BK124"/>
  <c i="4" r="J153"/>
  <c r="J150"/>
  <c r="J142"/>
  <c r="J138"/>
  <c r="BK137"/>
  <c r="J136"/>
  <c r="J132"/>
  <c r="BK126"/>
  <c i="3" r="J161"/>
  <c r="J159"/>
  <c r="BK153"/>
  <c r="J151"/>
  <c r="BK146"/>
  <c r="J142"/>
  <c r="BK141"/>
  <c r="J138"/>
  <c r="BK134"/>
  <c i="2" r="BK430"/>
  <c r="J430"/>
  <c r="BK428"/>
  <c r="J428"/>
  <c r="J427"/>
  <c r="J423"/>
  <c r="BK420"/>
  <c r="BK416"/>
  <c r="J410"/>
  <c r="BK398"/>
  <c r="J394"/>
  <c r="J386"/>
  <c r="BK382"/>
  <c r="J376"/>
  <c r="J345"/>
  <c r="J339"/>
  <c r="BK307"/>
  <c r="J302"/>
  <c r="J301"/>
  <c r="BK298"/>
  <c r="J297"/>
  <c r="BK282"/>
  <c r="BK279"/>
  <c r="J272"/>
  <c r="J263"/>
  <c r="J256"/>
  <c r="BK232"/>
  <c r="J226"/>
  <c r="BK225"/>
  <c r="J209"/>
  <c r="J187"/>
  <c r="BK186"/>
  <c r="J178"/>
  <c r="J167"/>
  <c i="6" r="BK139"/>
  <c i="5" r="J138"/>
  <c r="J132"/>
  <c r="BK130"/>
  <c r="J126"/>
  <c r="J123"/>
  <c i="4" r="BK151"/>
  <c r="BK150"/>
  <c r="BK147"/>
  <c r="J145"/>
  <c r="BK134"/>
  <c r="J131"/>
  <c r="BK127"/>
  <c i="3" r="BK163"/>
  <c r="BK161"/>
  <c r="J155"/>
  <c r="BK154"/>
  <c r="BK151"/>
  <c r="BK144"/>
  <c r="J137"/>
  <c r="BK133"/>
  <c r="J130"/>
  <c i="2" r="J426"/>
  <c r="J420"/>
  <c r="J405"/>
  <c r="J398"/>
  <c r="J389"/>
  <c r="BK384"/>
  <c r="BK376"/>
  <c r="BK374"/>
  <c r="BK359"/>
  <c r="BK334"/>
  <c r="BK332"/>
  <c r="BK304"/>
  <c r="BK301"/>
  <c r="BK291"/>
  <c r="J285"/>
  <c r="BK281"/>
  <c r="J275"/>
  <c r="J264"/>
  <c r="J255"/>
  <c r="J249"/>
  <c r="BK229"/>
  <c r="J218"/>
  <c r="BK205"/>
  <c r="J189"/>
  <c r="J180"/>
  <c r="J176"/>
  <c r="J173"/>
  <c r="BK172"/>
  <c r="J170"/>
  <c r="J162"/>
  <c r="BK155"/>
  <c i="6" r="J137"/>
  <c i="5" r="BK132"/>
  <c r="J131"/>
  <c r="J128"/>
  <c r="J127"/>
  <c r="J122"/>
  <c i="4" r="J139"/>
  <c r="BK133"/>
  <c r="J130"/>
  <c r="BK129"/>
  <c r="BK128"/>
  <c i="3" r="BK158"/>
  <c r="BK150"/>
  <c r="J146"/>
  <c r="J145"/>
  <c r="BK140"/>
  <c r="BK139"/>
  <c r="BK137"/>
  <c r="BK131"/>
  <c i="2" r="BK415"/>
  <c r="J413"/>
  <c r="BK411"/>
  <c r="BK410"/>
  <c r="BK380"/>
  <c r="BK362"/>
  <c r="BK357"/>
  <c r="BK341"/>
  <c r="BK339"/>
  <c r="J336"/>
  <c r="J331"/>
  <c r="J298"/>
  <c r="BK283"/>
  <c r="BK274"/>
  <c r="BK255"/>
  <c r="BK251"/>
  <c r="J235"/>
  <c r="J230"/>
  <c r="BK226"/>
  <c r="BK218"/>
  <c r="J205"/>
  <c r="BK195"/>
  <c r="BK190"/>
  <c r="BK189"/>
  <c r="J182"/>
  <c r="J161"/>
  <c r="J155"/>
  <c i="6" r="BK137"/>
  <c r="BK136"/>
  <c r="J131"/>
  <c r="J125"/>
  <c i="5" r="J125"/>
  <c r="BK121"/>
  <c i="4" r="BK152"/>
  <c r="J151"/>
  <c r="BK145"/>
  <c r="BK140"/>
  <c r="BK139"/>
  <c r="BK132"/>
  <c r="BK130"/>
  <c r="J129"/>
  <c r="J128"/>
  <c r="J127"/>
  <c r="J126"/>
  <c i="3" r="BK164"/>
  <c r="J163"/>
  <c r="BK156"/>
  <c r="J156"/>
  <c r="BK148"/>
  <c r="BK142"/>
  <c r="J139"/>
  <c r="J135"/>
  <c r="J133"/>
  <c i="2" r="BK408"/>
  <c r="J384"/>
  <c r="J360"/>
  <c r="J357"/>
  <c r="J353"/>
  <c r="J326"/>
  <c r="J316"/>
  <c r="BK313"/>
  <c r="BK310"/>
  <c r="J306"/>
  <c r="BK302"/>
  <c r="BK288"/>
  <c r="J282"/>
  <c r="J280"/>
  <c r="J278"/>
  <c r="J273"/>
  <c r="BK260"/>
  <c r="J258"/>
  <c r="J241"/>
  <c r="J239"/>
  <c r="BK237"/>
  <c r="J195"/>
  <c r="J190"/>
  <c r="BK187"/>
  <c r="BK181"/>
  <c r="BK178"/>
  <c r="BK161"/>
  <c i="1" r="AS95"/>
  <c i="5" r="BK126"/>
  <c r="BK123"/>
  <c r="J121"/>
  <c i="4" r="J148"/>
  <c r="J147"/>
  <c r="J144"/>
  <c r="J141"/>
  <c r="J137"/>
  <c r="J134"/>
  <c r="BK131"/>
  <c i="3" r="J164"/>
  <c r="BK159"/>
  <c r="J158"/>
  <c r="BK155"/>
  <c r="BK152"/>
  <c r="J150"/>
  <c r="J148"/>
  <c r="BK136"/>
  <c i="2" r="BK405"/>
  <c r="BK394"/>
  <c r="J385"/>
  <c r="J382"/>
  <c r="J371"/>
  <c r="J359"/>
  <c r="J356"/>
  <c r="J332"/>
  <c r="BK331"/>
  <c r="J313"/>
  <c r="BK297"/>
  <c r="J294"/>
  <c r="BK285"/>
  <c r="J281"/>
  <c r="BK280"/>
  <c r="J277"/>
  <c r="J274"/>
  <c r="J265"/>
  <c r="J260"/>
  <c r="BK256"/>
  <c r="BK249"/>
  <c r="BK241"/>
  <c r="J229"/>
  <c r="BK228"/>
  <c r="J217"/>
  <c r="J197"/>
  <c r="J193"/>
  <c r="BK176"/>
  <c r="J175"/>
  <c r="BK167"/>
  <c r="J166"/>
  <c r="J144"/>
  <c i="5" r="BK138"/>
  <c r="J137"/>
  <c r="BK135"/>
  <c r="BK134"/>
  <c r="BK127"/>
  <c r="J124"/>
  <c r="BK122"/>
  <c i="4" r="J152"/>
  <c r="BK148"/>
  <c r="BK146"/>
  <c r="BK142"/>
  <c i="3" r="J153"/>
  <c r="J136"/>
  <c r="J131"/>
  <c i="2" r="BK427"/>
  <c r="BK426"/>
  <c r="BK423"/>
  <c r="BK386"/>
  <c r="J380"/>
  <c r="BK378"/>
  <c r="BK360"/>
  <c r="BK353"/>
  <c r="J341"/>
  <c r="BK336"/>
  <c r="J333"/>
  <c r="J323"/>
  <c r="J304"/>
  <c r="BK294"/>
  <c r="J291"/>
  <c r="J283"/>
  <c r="BK278"/>
  <c r="BK277"/>
  <c r="BK273"/>
  <c r="BK263"/>
  <c r="J251"/>
  <c r="BK239"/>
  <c r="BK235"/>
  <c r="BK230"/>
  <c r="BK209"/>
  <c r="BK193"/>
  <c r="BK185"/>
  <c r="BK182"/>
  <c r="J181"/>
  <c r="BK180"/>
  <c r="J172"/>
  <c r="BK166"/>
  <c r="BK162"/>
  <c i="6" r="J138"/>
  <c r="J136"/>
  <c r="BK125"/>
  <c i="4" r="BK153"/>
  <c r="J146"/>
  <c r="BK144"/>
  <c r="J140"/>
  <c r="BK136"/>
  <c i="3" r="J154"/>
  <c r="J152"/>
  <c r="BK149"/>
  <c r="J144"/>
  <c r="J141"/>
  <c r="J140"/>
  <c r="BK138"/>
  <c r="BK135"/>
  <c i="2" r="J411"/>
  <c r="BK401"/>
  <c r="BK389"/>
  <c r="J378"/>
  <c r="BK371"/>
  <c r="J361"/>
  <c r="BK345"/>
  <c r="BK333"/>
  <c r="BK316"/>
  <c r="J310"/>
  <c r="BK306"/>
  <c r="J288"/>
  <c r="J279"/>
  <c r="J276"/>
  <c r="BK272"/>
  <c r="BK265"/>
  <c r="BK264"/>
  <c r="BK258"/>
  <c r="J237"/>
  <c r="J225"/>
  <c r="BK217"/>
  <c r="J208"/>
  <c r="BK197"/>
  <c r="BK175"/>
  <c r="BK144"/>
  <c l="1" r="T143"/>
  <c r="P169"/>
  <c r="BK224"/>
  <c r="J224"/>
  <c r="J103"/>
  <c r="T250"/>
  <c r="R303"/>
  <c r="T381"/>
  <c r="T422"/>
  <c r="T421"/>
  <c i="3" r="R129"/>
  <c r="R143"/>
  <c r="R157"/>
  <c i="4" r="BK125"/>
  <c r="R135"/>
  <c r="R149"/>
  <c i="2" r="T184"/>
  <c r="BK250"/>
  <c r="J250"/>
  <c r="J110"/>
  <c r="BK303"/>
  <c r="J303"/>
  <c r="J112"/>
  <c r="P358"/>
  <c r="R412"/>
  <c i="3" r="T132"/>
  <c r="T147"/>
  <c r="T162"/>
  <c i="2" r="BK143"/>
  <c r="J143"/>
  <c r="J100"/>
  <c r="P184"/>
  <c r="T284"/>
  <c r="T335"/>
  <c r="P381"/>
  <c r="R422"/>
  <c r="R421"/>
  <c i="3" r="BK129"/>
  <c r="J129"/>
  <c r="J99"/>
  <c r="T129"/>
  <c r="P143"/>
  <c r="BK157"/>
  <c r="J157"/>
  <c r="J103"/>
  <c r="P162"/>
  <c i="4" r="T125"/>
  <c r="P143"/>
  <c i="5" r="P120"/>
  <c i="1" r="AU99"/>
  <c i="2" r="BK169"/>
  <c r="J169"/>
  <c r="J101"/>
  <c r="P224"/>
  <c r="R250"/>
  <c r="T303"/>
  <c r="BK381"/>
  <c r="J381"/>
  <c r="J115"/>
  <c r="P422"/>
  <c r="P421"/>
  <c i="3" r="P132"/>
  <c r="T143"/>
  <c r="P157"/>
  <c i="4" r="BK135"/>
  <c r="J135"/>
  <c r="J100"/>
  <c r="R143"/>
  <c i="2" r="R143"/>
  <c r="T169"/>
  <c r="P250"/>
  <c r="P303"/>
  <c r="BK358"/>
  <c r="J358"/>
  <c r="J114"/>
  <c r="BK412"/>
  <c r="J412"/>
  <c r="J116"/>
  <c r="BK422"/>
  <c i="3" r="BK143"/>
  <c r="J143"/>
  <c r="J101"/>
  <c r="T157"/>
  <c i="4" r="BK143"/>
  <c r="J143"/>
  <c r="J101"/>
  <c r="P149"/>
  <c i="5" r="BK120"/>
  <c r="J120"/>
  <c i="6" r="BK124"/>
  <c r="J124"/>
  <c r="J100"/>
  <c i="2" r="BK184"/>
  <c r="J184"/>
  <c r="J102"/>
  <c r="T224"/>
  <c r="P240"/>
  <c r="P233"/>
  <c r="BK284"/>
  <c r="J284"/>
  <c r="J111"/>
  <c r="P335"/>
  <c r="T358"/>
  <c r="P412"/>
  <c i="3" r="R132"/>
  <c r="R147"/>
  <c r="BK162"/>
  <c r="J162"/>
  <c r="J105"/>
  <c i="4" r="R125"/>
  <c r="R124"/>
  <c r="T143"/>
  <c i="6" r="P124"/>
  <c r="P123"/>
  <c r="P122"/>
  <c i="1" r="AU100"/>
  <c i="2" r="P143"/>
  <c r="P142"/>
  <c r="R169"/>
  <c r="R224"/>
  <c r="R240"/>
  <c r="R233"/>
  <c r="R284"/>
  <c r="BK335"/>
  <c r="J335"/>
  <c r="J113"/>
  <c r="R358"/>
  <c r="T412"/>
  <c i="3" r="P129"/>
  <c r="BK147"/>
  <c r="J147"/>
  <c r="J102"/>
  <c i="4" r="P135"/>
  <c r="BK149"/>
  <c r="J149"/>
  <c r="J102"/>
  <c i="5" r="R120"/>
  <c i="6" r="R124"/>
  <c r="R123"/>
  <c r="R122"/>
  <c i="2" r="R184"/>
  <c r="BK240"/>
  <c r="J240"/>
  <c r="J109"/>
  <c r="T240"/>
  <c r="T233"/>
  <c r="P284"/>
  <c r="R335"/>
  <c r="R381"/>
  <c i="3" r="BK132"/>
  <c r="J132"/>
  <c r="J100"/>
  <c r="P147"/>
  <c r="R162"/>
  <c i="4" r="P125"/>
  <c r="P124"/>
  <c i="1" r="AU98"/>
  <c i="4" r="T135"/>
  <c r="T149"/>
  <c i="5" r="T120"/>
  <c i="6" r="T124"/>
  <c r="T123"/>
  <c r="T122"/>
  <c i="2" r="F137"/>
  <c r="BF162"/>
  <c r="BF166"/>
  <c r="BF167"/>
  <c r="BF172"/>
  <c r="BF178"/>
  <c r="BF185"/>
  <c r="BF189"/>
  <c r="BF193"/>
  <c r="BF228"/>
  <c r="BF235"/>
  <c r="BF249"/>
  <c r="BF255"/>
  <c r="BF274"/>
  <c r="BF282"/>
  <c r="BF326"/>
  <c r="BF334"/>
  <c r="BF336"/>
  <c r="BF339"/>
  <c r="BF384"/>
  <c r="BF385"/>
  <c r="BF394"/>
  <c r="BF408"/>
  <c r="BF423"/>
  <c r="BF426"/>
  <c r="BK238"/>
  <c r="J238"/>
  <c r="J108"/>
  <c i="3" r="J93"/>
  <c r="J122"/>
  <c r="BF130"/>
  <c r="BF150"/>
  <c i="4" r="J94"/>
  <c r="BF129"/>
  <c r="BF138"/>
  <c r="BF141"/>
  <c i="5" r="J91"/>
  <c r="J116"/>
  <c r="BF121"/>
  <c r="BF122"/>
  <c r="BF127"/>
  <c r="BF130"/>
  <c i="2" r="E85"/>
  <c r="F138"/>
  <c r="BF176"/>
  <c r="BF187"/>
  <c r="BF205"/>
  <c r="BF218"/>
  <c r="BF232"/>
  <c r="BF237"/>
  <c r="BF280"/>
  <c r="BF298"/>
  <c r="BF301"/>
  <c r="BF306"/>
  <c r="BF307"/>
  <c r="BF313"/>
  <c r="BF357"/>
  <c r="BF362"/>
  <c r="BF374"/>
  <c i="3" r="F125"/>
  <c r="BF138"/>
  <c i="4" r="F94"/>
  <c r="J120"/>
  <c r="BF127"/>
  <c r="BF133"/>
  <c i="6" r="J93"/>
  <c r="J119"/>
  <c r="BF139"/>
  <c i="2" r="BF155"/>
  <c r="BF275"/>
  <c r="BF302"/>
  <c r="BF316"/>
  <c r="BF376"/>
  <c r="BF411"/>
  <c r="BF413"/>
  <c r="BF420"/>
  <c i="3" r="F93"/>
  <c r="J125"/>
  <c r="BF131"/>
  <c r="BF133"/>
  <c r="BF139"/>
  <c r="BF140"/>
  <c i="4" r="BF126"/>
  <c r="BF148"/>
  <c r="BF150"/>
  <c i="5" r="J94"/>
  <c r="BF133"/>
  <c i="6" r="BF125"/>
  <c r="BF136"/>
  <c r="BF137"/>
  <c i="2" r="BF209"/>
  <c r="BF226"/>
  <c r="BF263"/>
  <c r="BF294"/>
  <c r="BF333"/>
  <c r="BF378"/>
  <c r="BF398"/>
  <c r="BF416"/>
  <c r="BK234"/>
  <c r="J234"/>
  <c r="J106"/>
  <c i="3" r="E85"/>
  <c r="BF145"/>
  <c r="BF152"/>
  <c r="BF154"/>
  <c r="BF155"/>
  <c r="BF158"/>
  <c i="5" r="BF126"/>
  <c r="BF128"/>
  <c r="BF129"/>
  <c r="BF131"/>
  <c r="BF135"/>
  <c r="BF138"/>
  <c i="6" r="E85"/>
  <c i="2" r="BF217"/>
  <c r="BF256"/>
  <c r="BF276"/>
  <c r="BF285"/>
  <c r="BF304"/>
  <c r="BF371"/>
  <c r="BF382"/>
  <c r="BF401"/>
  <c r="BK231"/>
  <c r="J231"/>
  <c r="J104"/>
  <c i="3" r="BF153"/>
  <c r="BF163"/>
  <c i="4" r="E85"/>
  <c r="J118"/>
  <c r="BF132"/>
  <c r="BF136"/>
  <c r="BF140"/>
  <c r="BF144"/>
  <c r="BF151"/>
  <c r="BF152"/>
  <c r="BF153"/>
  <c i="5" r="F94"/>
  <c r="BF123"/>
  <c r="BF124"/>
  <c r="BF137"/>
  <c i="6" r="J116"/>
  <c r="F119"/>
  <c r="BF140"/>
  <c i="2" r="BF182"/>
  <c r="BF186"/>
  <c r="BF208"/>
  <c r="BF225"/>
  <c r="BF260"/>
  <c r="BF278"/>
  <c r="BF279"/>
  <c r="BF297"/>
  <c r="BF323"/>
  <c r="BF331"/>
  <c r="BF341"/>
  <c r="BF345"/>
  <c r="BF356"/>
  <c r="BF386"/>
  <c r="BF415"/>
  <c i="3" r="BF134"/>
  <c r="BF146"/>
  <c r="BF148"/>
  <c r="BF156"/>
  <c i="4" r="BF128"/>
  <c r="BF137"/>
  <c r="BF142"/>
  <c i="5" r="F116"/>
  <c r="BF134"/>
  <c r="BF136"/>
  <c i="6" r="BF131"/>
  <c r="BF138"/>
  <c i="2" r="J91"/>
  <c r="BF144"/>
  <c r="BF161"/>
  <c r="BF170"/>
  <c r="BF173"/>
  <c r="BF180"/>
  <c r="BF190"/>
  <c r="BF197"/>
  <c r="BF241"/>
  <c r="BF264"/>
  <c r="BF283"/>
  <c r="BF291"/>
  <c r="BF353"/>
  <c r="BF359"/>
  <c r="BF360"/>
  <c r="BF361"/>
  <c r="BF389"/>
  <c r="BF405"/>
  <c r="BF427"/>
  <c r="BF428"/>
  <c r="BF430"/>
  <c r="BK236"/>
  <c r="J236"/>
  <c r="J107"/>
  <c r="BK429"/>
  <c r="J429"/>
  <c r="J119"/>
  <c i="3" r="BF136"/>
  <c r="BF144"/>
  <c r="BF149"/>
  <c r="BK160"/>
  <c r="J160"/>
  <c r="J104"/>
  <c i="4" r="BF139"/>
  <c r="BF145"/>
  <c r="BF146"/>
  <c r="BF147"/>
  <c i="5" r="E85"/>
  <c i="6" r="F93"/>
  <c i="2" r="BF175"/>
  <c r="BF181"/>
  <c r="BF195"/>
  <c r="BF229"/>
  <c r="BF230"/>
  <c r="BF239"/>
  <c r="BF251"/>
  <c r="BF258"/>
  <c r="BF265"/>
  <c r="BF272"/>
  <c r="BF273"/>
  <c r="BF277"/>
  <c r="BF281"/>
  <c r="BF288"/>
  <c r="BF310"/>
  <c r="BF332"/>
  <c r="BF380"/>
  <c r="BF410"/>
  <c i="3" r="BF135"/>
  <c r="BF137"/>
  <c r="BF141"/>
  <c r="BF142"/>
  <c r="BF151"/>
  <c r="BF159"/>
  <c r="BF161"/>
  <c r="BF164"/>
  <c i="4" r="F93"/>
  <c r="BF130"/>
  <c r="BF131"/>
  <c r="BF134"/>
  <c i="5" r="BF125"/>
  <c r="BF132"/>
  <c i="2" r="F35"/>
  <c i="1" r="AZ96"/>
  <c i="3" r="F37"/>
  <c i="1" r="BB97"/>
  <c i="4" r="F35"/>
  <c i="1" r="AZ98"/>
  <c i="6" r="F35"/>
  <c i="1" r="AZ100"/>
  <c i="5" r="J35"/>
  <c i="1" r="AV99"/>
  <c i="3" r="F35"/>
  <c i="1" r="AZ97"/>
  <c i="4" r="F39"/>
  <c i="1" r="BD98"/>
  <c i="2" r="F37"/>
  <c i="1" r="BB96"/>
  <c i="2" r="F38"/>
  <c i="1" r="BC96"/>
  <c i="3" r="J35"/>
  <c i="1" r="AV97"/>
  <c i="4" r="F37"/>
  <c i="1" r="BB98"/>
  <c i="6" r="F37"/>
  <c i="1" r="BB100"/>
  <c i="3" r="F39"/>
  <c i="1" r="BD97"/>
  <c i="5" r="F38"/>
  <c i="1" r="BC99"/>
  <c i="5" r="F39"/>
  <c i="1" r="BD99"/>
  <c i="5" r="F37"/>
  <c i="1" r="BB99"/>
  <c i="4" r="F38"/>
  <c i="1" r="BC98"/>
  <c r="AS94"/>
  <c i="2" r="F39"/>
  <c i="1" r="BD96"/>
  <c i="6" r="F38"/>
  <c i="1" r="BC100"/>
  <c i="5" r="J32"/>
  <c i="1" r="AG99"/>
  <c i="3" r="F38"/>
  <c i="1" r="BC97"/>
  <c i="6" r="F39"/>
  <c i="1" r="BD100"/>
  <c i="6" r="J35"/>
  <c i="1" r="AV100"/>
  <c i="5" r="F35"/>
  <c i="1" r="AZ99"/>
  <c i="4" r="J35"/>
  <c i="1" r="AV98"/>
  <c i="2" r="J35"/>
  <c i="1" r="AV96"/>
  <c i="2" l="1" r="P141"/>
  <c i="1" r="AU96"/>
  <c i="3" r="R128"/>
  <c r="P128"/>
  <c i="1" r="AU97"/>
  <c i="2" r="BK421"/>
  <c r="J421"/>
  <c r="J117"/>
  <c i="4" r="T124"/>
  <c i="2" r="R142"/>
  <c r="R141"/>
  <c r="T142"/>
  <c r="T141"/>
  <c i="3" r="T128"/>
  <c i="4" r="BK124"/>
  <c r="J124"/>
  <c i="5" r="J98"/>
  <c i="2" r="BK142"/>
  <c r="J142"/>
  <c r="J99"/>
  <c i="3" r="BK128"/>
  <c r="J128"/>
  <c i="6" r="BK123"/>
  <c r="J123"/>
  <c r="J99"/>
  <c i="2" r="BK233"/>
  <c r="J233"/>
  <c r="J105"/>
  <c i="4" r="J125"/>
  <c r="J99"/>
  <c i="2" r="J422"/>
  <c r="J118"/>
  <c i="5" r="F36"/>
  <c i="1" r="BA99"/>
  <c i="5" r="J36"/>
  <c i="1" r="AW99"/>
  <c r="AT99"/>
  <c i="4" r="J32"/>
  <c i="1" r="AG98"/>
  <c r="BD95"/>
  <c r="BD94"/>
  <c r="W33"/>
  <c i="4" r="J36"/>
  <c i="1" r="AW98"/>
  <c r="AT98"/>
  <c r="AZ95"/>
  <c r="AV95"/>
  <c r="BB95"/>
  <c r="BB94"/>
  <c r="W31"/>
  <c i="4" r="F36"/>
  <c i="1" r="BA98"/>
  <c i="2" r="J36"/>
  <c i="1" r="AW96"/>
  <c r="AT96"/>
  <c i="3" r="J32"/>
  <c i="1" r="AG97"/>
  <c i="3" r="F36"/>
  <c i="1" r="BA97"/>
  <c i="6" r="F36"/>
  <c i="1" r="BA100"/>
  <c i="2" r="F36"/>
  <c i="1" r="BA96"/>
  <c i="3" r="J36"/>
  <c i="1" r="AW97"/>
  <c r="AT97"/>
  <c i="6" r="J36"/>
  <c i="1" r="AW100"/>
  <c r="AT100"/>
  <c r="BC95"/>
  <c r="AY95"/>
  <c i="4" l="1" r="J41"/>
  <c i="3" r="J41"/>
  <c r="J98"/>
  <c i="5" r="J41"/>
  <c i="2" r="BK141"/>
  <c r="J141"/>
  <c i="4" r="J98"/>
  <c i="6" r="BK122"/>
  <c r="J122"/>
  <c r="J98"/>
  <c i="1" r="AN99"/>
  <c r="AN98"/>
  <c r="AN97"/>
  <c r="AU95"/>
  <c r="AU94"/>
  <c r="BA95"/>
  <c r="AW95"/>
  <c r="AT95"/>
  <c r="AZ94"/>
  <c r="W29"/>
  <c r="AX95"/>
  <c r="AX94"/>
  <c r="BC94"/>
  <c r="W32"/>
  <c i="2" r="J32"/>
  <c i="1" r="AG96"/>
  <c r="AN96"/>
  <c i="2" l="1" r="J41"/>
  <c r="J98"/>
  <c i="1" r="AY94"/>
  <c r="BA94"/>
  <c r="W30"/>
  <c i="6" r="J32"/>
  <c i="1" r="AG100"/>
  <c r="AN100"/>
  <c r="AV94"/>
  <c r="AK29"/>
  <c i="6" l="1" r="J41"/>
  <c i="1" r="AW94"/>
  <c r="AK30"/>
  <c r="AG95"/>
  <c r="AG94"/>
  <c r="AK26"/>
  <c l="1" r="AN95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<sst xmlns="http://schemas.openxmlformats.org/spreadsheetml/2006/main">
  <si>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</si>
  <si>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</si>
  <si>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</si>
  <si>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</si>
  <si>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{d76da28d-09a9-465f-93ae-efe8cb0b2dc5}</t>
  </si>
  <si>
    <t xml:space="preserve">&gt;&gt;  skryté sloupce  &lt;&lt;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</si>
  <si>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</si>
  <si>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</si>
  <si>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</si>
  <si>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</si>
  <si>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</si>
  <si>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</si>
  <si>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</si>
  <si>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</si>
  <si>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20200501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</si>
  <si>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</si>
  <si>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</si>
  <si>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Udržovací práce a stavební úpravy Staropramenná 669/27</t>
  </si>
  <si>
    <t>KSO:</t>
  </si>
  <si>
    <t>CC-CZ:</t>
  </si>
  <si>
    <t>Místo:</t>
  </si>
  <si>
    <t>Praha 5</t>
  </si>
  <si>
    <t>Datum:</t>
  </si>
  <si>
    <t>26. 4. 2020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</si>
  <si>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</si>
  <si>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</si>
  <si>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</si>
  <si>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</si>
  <si>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</si>
  <si>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</si>
  <si>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</si>
  <si>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</si>
  <si>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 xml:space="preserve">Ing. arch. Frydecký Václav </t>
  </si>
  <si>
    <t>Zpracovatel:</t>
  </si>
  <si>
    <t>75454084</t>
  </si>
  <si>
    <t>0,01</t>
  </si>
  <si>
    <t>Filip Šimek www.rozp.cz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</si>
  <si>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</si>
  <si>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</si>
  <si>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</si>
  <si>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</si>
  <si>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</si>
  <si>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</si>
  <si>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</si>
  <si>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</si>
  <si>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</si>
  <si>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</si>
  <si>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</si>
  <si>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</si>
  <si>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</si>
  <si>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</si>
  <si>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</si>
  <si>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</si>
  <si>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</si>
  <si>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</si>
  <si>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</si>
  <si>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</si>
  <si>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</si>
  <si>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</si>
  <si>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</si>
  <si>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</si>
  <si>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</si>
  <si>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</si>
  <si>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</si>
  <si>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</si>
  <si>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</si>
  <si>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</si>
  <si>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</si>
  <si>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</si>
  <si>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</si>
  <si>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</si>
  <si>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</si>
  <si>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</si>
  <si>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</si>
  <si>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</si>
  <si>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</si>
  <si>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</si>
  <si>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</si>
  <si>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</si>
  <si>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</si>
  <si>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</si>
  <si>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</si>
  <si>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</si>
  <si>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Byt č. 8/5</t>
  </si>
  <si>
    <t>STA</t>
  </si>
  <si>
    <t>1</t>
  </si>
  <si>
    <t>{4d43e7e5-d79d-47e2-bbec-6da40db8651b}</t>
  </si>
  <si>
    <t>/</t>
  </si>
  <si>
    <t>01.1</t>
  </si>
  <si>
    <t>Stavební část</t>
  </si>
  <si>
    <t>Soupis</t>
  </si>
  <si>
    <t>2</t>
  </si>
  <si>
    <t>{5adb6b99-2e74-430c-b443-f07a0a172c87}</t>
  </si>
  <si>
    <t>01.2</t>
  </si>
  <si>
    <t>EI</t>
  </si>
  <si>
    <t>{6644ba3c-f37f-48b3-985c-48ce216c99ef}</t>
  </si>
  <si>
    <t>01.3</t>
  </si>
  <si>
    <t>ZTI</t>
  </si>
  <si>
    <t>{25000091-52b3-4f45-89e9-d8ac5a1a1673}</t>
  </si>
  <si>
    <t>01.4</t>
  </si>
  <si>
    <t>ÚT</t>
  </si>
  <si>
    <t>{f7d49363-a938-4053-88f8-66f65ae1aa9f}</t>
  </si>
  <si>
    <t>01.5</t>
  </si>
  <si>
    <t>VZT</t>
  </si>
  <si>
    <t>{e3b84331-b860-4278-a988-22db97998e3f}</t>
  </si>
  <si>
    <t>KRYCÍ LIST SOUPISU PRACÍ</t>
  </si>
  <si>
    <t>Objekt:</t>
  </si>
  <si>
    <t>01 - Byt č. 8/5</t>
  </si>
  <si>
    <t>Soupis:</t>
  </si>
  <si>
    <t>01.1 -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</si>
  <si>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</si>
  <si>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</si>
  <si>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</si>
  <si>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</si>
  <si>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</si>
  <si>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</si>
  <si>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</si>
  <si>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</si>
  <si>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</si>
  <si>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</si>
  <si>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</si>
  <si>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</si>
  <si>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</si>
  <si>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731 - Ústřední vytápění 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</si>
  <si>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</si>
  <si>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</si>
  <si>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</si>
  <si>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</si>
  <si>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</si>
  <si>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</si>
  <si>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</si>
  <si>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</si>
  <si>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</si>
  <si>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</si>
  <si>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</si>
  <si>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</si>
  <si>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</si>
  <si>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</si>
  <si>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</si>
  <si>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</si>
  <si>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</si>
  <si>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</si>
  <si>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</si>
  <si>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</si>
  <si>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</si>
  <si>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</si>
  <si>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</si>
  <si>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</si>
  <si>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</si>
  <si>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</si>
  <si>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</si>
  <si>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</si>
  <si>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</si>
  <si>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</si>
  <si>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</si>
  <si>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310235261</t>
  </si>
  <si>
    <t>Zazdívka otvorů pl do 0,0225 m2 ve zdivu nadzákladovém cihlami pálenými tl do 600 mm</t>
  </si>
  <si>
    <t>kus</t>
  </si>
  <si>
    <t>CS ÚRS 2020 01</t>
  </si>
  <si>
    <t>4</t>
  </si>
  <si>
    <t>-946645550</t>
  </si>
  <si>
    <t>VV</t>
  </si>
  <si>
    <t>začištění prostupů</t>
  </si>
  <si>
    <t>P5</t>
  </si>
  <si>
    <t>P6</t>
  </si>
  <si>
    <t>P7</t>
  </si>
  <si>
    <t>P8 vč. pur pěny</t>
  </si>
  <si>
    <t>Součet</t>
  </si>
  <si>
    <t>310239211</t>
  </si>
  <si>
    <t>Zazdívka otvorů pl do 4 m2 ve zdivu nadzákladovém cihlami pálenými na MVC</t>
  </si>
  <si>
    <t>m3</t>
  </si>
  <si>
    <t>435361993</t>
  </si>
  <si>
    <t>vstupní dveře</t>
  </si>
  <si>
    <t>(3,6*1,5-0,8*2)*0,15</t>
  </si>
  <si>
    <t>bytový rozvaděč</t>
  </si>
  <si>
    <t>(3,6*0,47)*0,1</t>
  </si>
  <si>
    <t>310278842</t>
  </si>
  <si>
    <t>Zazdívka otvorů pl do 1 m2 ve zdivu nadzákladovém z nepálených tvárnic tl do 300 mm</t>
  </si>
  <si>
    <t>-860170120</t>
  </si>
  <si>
    <t>317944321</t>
  </si>
  <si>
    <t>Válcované nosníky do č.12 dodatečně osazované do připravených otvorů</t>
  </si>
  <si>
    <t>t</t>
  </si>
  <si>
    <t>-757337353</t>
  </si>
  <si>
    <t>P4</t>
  </si>
  <si>
    <t>2xL60/60/6 dl. 1,1 m</t>
  </si>
  <si>
    <t>2*1,1*15/1000</t>
  </si>
  <si>
    <t>5</t>
  </si>
  <si>
    <t>342291121</t>
  </si>
  <si>
    <t>Ukotvení příček k cihelným konstrukcím plochými kotvami</t>
  </si>
  <si>
    <t>m</t>
  </si>
  <si>
    <t>314566617</t>
  </si>
  <si>
    <t>6</t>
  </si>
  <si>
    <t>349231811</t>
  </si>
  <si>
    <t>Přizdívka ostění s ozubem z cihel tl do 150 mm</t>
  </si>
  <si>
    <t>m2</t>
  </si>
  <si>
    <t>1664694671</t>
  </si>
  <si>
    <t>0,15*2,5</t>
  </si>
  <si>
    <t>Úpravy povrchů, podlahy a osazování výplní</t>
  </si>
  <si>
    <t>7</t>
  </si>
  <si>
    <t>612135101</t>
  </si>
  <si>
    <t>Hrubá výplň rýh ve stěnách maltou jakékoli šířky rýhy</t>
  </si>
  <si>
    <t>-184616010</t>
  </si>
  <si>
    <t>100*0,15</t>
  </si>
  <si>
    <t>8</t>
  </si>
  <si>
    <t>612142001</t>
  </si>
  <si>
    <t>Potažení vnitřních stěn sklovláknitým pletivem vtlačeným do tenkovrstvé hmoty</t>
  </si>
  <si>
    <t>-586212719</t>
  </si>
  <si>
    <t>9</t>
  </si>
  <si>
    <t>612311131</t>
  </si>
  <si>
    <t>Potažení vnitřních stěn vápenným štukem tloušťky do 3 mm</t>
  </si>
  <si>
    <t>-760969190</t>
  </si>
  <si>
    <t>3,4*(5,6*4+4,3+3,5)</t>
  </si>
  <si>
    <t>10</t>
  </si>
  <si>
    <t>612321121</t>
  </si>
  <si>
    <t>Vápenocementová omítka hladká jednovrstvá vnitřních stěn nanášená ručně</t>
  </si>
  <si>
    <t>-1035451055</t>
  </si>
  <si>
    <t>11</t>
  </si>
  <si>
    <t>612321141</t>
  </si>
  <si>
    <t>Vápenocementová omítka štuková dvouvrstvá vnitřních stěn nanášená ručně</t>
  </si>
  <si>
    <t>254549480</t>
  </si>
  <si>
    <t>38+3,5*1,5*2</t>
  </si>
  <si>
    <t>12</t>
  </si>
  <si>
    <t>612325112</t>
  </si>
  <si>
    <t>Vápenocementová hladká omítka rýh ve stěnách šířky do 300 mm</t>
  </si>
  <si>
    <t>1515595097</t>
  </si>
  <si>
    <t>100*0,2</t>
  </si>
  <si>
    <t>13</t>
  </si>
  <si>
    <t>612325412</t>
  </si>
  <si>
    <t>Oprava vnitřní vápenocementové hladké omítky stěn v rozsahu plochy do 30%</t>
  </si>
  <si>
    <t>814978249</t>
  </si>
  <si>
    <t>14</t>
  </si>
  <si>
    <t>632481215</t>
  </si>
  <si>
    <t>Separační vrstva z geotextilie</t>
  </si>
  <si>
    <t>413152968</t>
  </si>
  <si>
    <t>635211131</t>
  </si>
  <si>
    <t>Násyp pod podlahy ref. Fermacel</t>
  </si>
  <si>
    <t>1329570491</t>
  </si>
  <si>
    <t>43,11*0,04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</si>
  <si>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</si>
  <si>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</si>
  <si>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</si>
  <si>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</si>
  <si>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-1913947879</t>
  </si>
  <si>
    <t>17</t>
  </si>
  <si>
    <t>952901111</t>
  </si>
  <si>
    <t>Vyčištění budov bytové a občanské výstavby při výšce podlaží do 4 m</t>
  </si>
  <si>
    <t>839374233</t>
  </si>
  <si>
    <t>18</t>
  </si>
  <si>
    <t>962031132</t>
  </si>
  <si>
    <t>Bourání příček z cihel pálených na MVC tl do 100 mm</t>
  </si>
  <si>
    <t>-698615721</t>
  </si>
  <si>
    <t>3,47*(3,45+1,475)</t>
  </si>
  <si>
    <t>19</t>
  </si>
  <si>
    <t>96501101</t>
  </si>
  <si>
    <t>Vyčištění komínového průduchu k vybíracím dvířkám (P6) vč. likvidace</t>
  </si>
  <si>
    <t>kpl</t>
  </si>
  <si>
    <t>1449072693</t>
  </si>
  <si>
    <t>20</t>
  </si>
  <si>
    <t>965045111</t>
  </si>
  <si>
    <t>Bourání potěrů cementových nebo pískocementových tl do 50 mm pl do 1 m2</t>
  </si>
  <si>
    <t>52012832</t>
  </si>
  <si>
    <t>mč. 3.04</t>
  </si>
  <si>
    <t>0,79</t>
  </si>
  <si>
    <t>968072455</t>
  </si>
  <si>
    <t>Vybourání kovových dveřních zárubní pl do 2 m2</t>
  </si>
  <si>
    <t>1945906051</t>
  </si>
  <si>
    <t>0,8*2,1</t>
  </si>
  <si>
    <t>22</t>
  </si>
  <si>
    <t>968062456</t>
  </si>
  <si>
    <t>Vybourání dřevěných dveřních zárubní pl přes 2 m2</t>
  </si>
  <si>
    <t>2000307418</t>
  </si>
  <si>
    <t>1,15*2,327</t>
  </si>
  <si>
    <t>23</t>
  </si>
  <si>
    <t>971033261</t>
  </si>
  <si>
    <t>Vybourání otvorů ve zdivu cihelném pl do 0,0225 m2 na MVC nebo MV tl do 600 mm</t>
  </si>
  <si>
    <t>1535540043</t>
  </si>
  <si>
    <t>24</t>
  </si>
  <si>
    <t>974031155</t>
  </si>
  <si>
    <t>Vysekání rýh ve zdivu cihelném hl do 100 mm š do 200 mm</t>
  </si>
  <si>
    <t>-1784642603</t>
  </si>
  <si>
    <t>přípomoce pro profese</t>
  </si>
  <si>
    <t>100</t>
  </si>
  <si>
    <t>25</t>
  </si>
  <si>
    <t>978011141</t>
  </si>
  <si>
    <t>Otlučení (osekání) vnitřní vápenné nebo vápenocementové omítky stropů v rozsahu do 30 %</t>
  </si>
  <si>
    <t>-1638764873</t>
  </si>
  <si>
    <t>26</t>
  </si>
  <si>
    <t>978012191</t>
  </si>
  <si>
    <t>Otlučení (osekání) vnitřní vápenné nebo vápenocementové omítky stropů rákosových v rozsahu do 100 %</t>
  </si>
  <si>
    <t>1666123114</t>
  </si>
  <si>
    <t>mč. 3.01</t>
  </si>
  <si>
    <t>24,4</t>
  </si>
  <si>
    <t>mč. 3.02</t>
  </si>
  <si>
    <t>8,29</t>
  </si>
  <si>
    <t>mč. 3.03</t>
  </si>
  <si>
    <t>10,73</t>
  </si>
  <si>
    <t>27</t>
  </si>
  <si>
    <t>978013141</t>
  </si>
  <si>
    <t>Otlučení (osekání) vnitřní vápenné nebo vápenocementové omítky stěn v rozsahu do 30 %</t>
  </si>
  <si>
    <t>-1170073732</t>
  </si>
  <si>
    <t>28</t>
  </si>
  <si>
    <t>978013191</t>
  </si>
  <si>
    <t>Otlučení (osekání) vnitřní vápenné nebo vápenocementové omítky stěn v rozsahu do 100 %</t>
  </si>
  <si>
    <t>674738355</t>
  </si>
  <si>
    <t>stěna k chodbe</t>
  </si>
  <si>
    <t>3,47*(8)</t>
  </si>
  <si>
    <t>pod obklady</t>
  </si>
  <si>
    <t>2*(1,6+2,6)</t>
  </si>
  <si>
    <t>997</t>
  </si>
  <si>
    <t>Přesun sutě</t>
  </si>
  <si>
    <t>29</t>
  </si>
  <si>
    <t>997013213</t>
  </si>
  <si>
    <t>Vnitrostaveništní doprava suti a vybouraných hmot pro budovy v do 12 m ručně</t>
  </si>
  <si>
    <t>904238700</t>
  </si>
  <si>
    <t>30</t>
  </si>
  <si>
    <t>997013509</t>
  </si>
  <si>
    <t>Příplatek k odvozu suti a vybouraných hmot na skládku ZKD 1 km přes 1 km</t>
  </si>
  <si>
    <t>580812767</t>
  </si>
  <si>
    <t>14,558*50 'Přepočtené koeficientem množství</t>
  </si>
  <si>
    <t>31</t>
  </si>
  <si>
    <t>997013511</t>
  </si>
  <si>
    <t>Odvoz suti a vybouraných hmot z meziskládky na skládku do 1 km s naložením a se složením</t>
  </si>
  <si>
    <t>-1913650606</t>
  </si>
  <si>
    <t>32</t>
  </si>
  <si>
    <t>997013603</t>
  </si>
  <si>
    <t>Poplatek za uložení na skládce (skládkovné) stavebního odpadu cihelného kód odpadu 17 01 02</t>
  </si>
  <si>
    <t>91041442</t>
  </si>
  <si>
    <t>33</t>
  </si>
  <si>
    <t>997013631</t>
  </si>
  <si>
    <t>Poplatek za uložení na skládce (skládkovné) stavebního odpadu směsného kód odpadu 17 09 04</t>
  </si>
  <si>
    <t>1141309745</t>
  </si>
  <si>
    <t>998</t>
  </si>
  <si>
    <t>Přesun hmot</t>
  </si>
  <si>
    <t>34</t>
  </si>
  <si>
    <t>998018002</t>
  </si>
  <si>
    <t>Přesun hmot ruční pro budovy v do 12 m</t>
  </si>
  <si>
    <t>1830393251</t>
  </si>
  <si>
    <t>PSV</t>
  </si>
  <si>
    <t>Práce a dodávky PSV</t>
  </si>
  <si>
    <t>725</t>
  </si>
  <si>
    <t>Zdravotechnika - zařizovací předměty</t>
  </si>
  <si>
    <t>35</t>
  </si>
  <si>
    <t>72522085R</t>
  </si>
  <si>
    <t>Demontáž stávajících bytových rozvodů vody, kanalizace a plynu vč. likvidace</t>
  </si>
  <si>
    <t>1299352890</t>
  </si>
  <si>
    <t>731</t>
  </si>
  <si>
    <t xml:space="preserve">Ústřední vytápění </t>
  </si>
  <si>
    <t>36</t>
  </si>
  <si>
    <t>731501</t>
  </si>
  <si>
    <t>Demontáž plynového topidla a odkouření vč. likvidace</t>
  </si>
  <si>
    <t>309710170</t>
  </si>
  <si>
    <t>741</t>
  </si>
  <si>
    <t>Elektroinstalace - silnoproud</t>
  </si>
  <si>
    <t>37</t>
  </si>
  <si>
    <t>741502</t>
  </si>
  <si>
    <t xml:space="preserve">Demontáž elektrických vypínačů, zásuvek a svítidel vč. likvidace </t>
  </si>
  <si>
    <t>144562428</t>
  </si>
  <si>
    <t>762</t>
  </si>
  <si>
    <t>Konstrukce tesařské</t>
  </si>
  <si>
    <t>38</t>
  </si>
  <si>
    <t>762522811</t>
  </si>
  <si>
    <t>Demontáž podlah s polštáři z prken tloušťky do 32 mm</t>
  </si>
  <si>
    <t>-1350465825</t>
  </si>
  <si>
    <t>39</t>
  </si>
  <si>
    <t>762526811</t>
  </si>
  <si>
    <t>Demontáž podlah z dřevotřísky, překližky, sololitu tloušťky do 20 mm bez polštářů</t>
  </si>
  <si>
    <t>342798921</t>
  </si>
  <si>
    <t>763</t>
  </si>
  <si>
    <t>Konstrukce suché výstavby</t>
  </si>
  <si>
    <t>40</t>
  </si>
  <si>
    <t>763111333</t>
  </si>
  <si>
    <t>SDK příčka tl 100 mm profil CW+UW 75 desky 1xH2 12,5 s izolací EI 30 Rw do 45 dB</t>
  </si>
  <si>
    <t>1333060199</t>
  </si>
  <si>
    <t>3,5*(2,45*2+1,75+3,5)</t>
  </si>
  <si>
    <t>-0,7*2-0,8*2</t>
  </si>
  <si>
    <t>41</t>
  </si>
  <si>
    <t>763111714</t>
  </si>
  <si>
    <t>SDK příčka zalomení</t>
  </si>
  <si>
    <t>-901548555</t>
  </si>
  <si>
    <t>42</t>
  </si>
  <si>
    <t>763111717</t>
  </si>
  <si>
    <t>SDK příčka základní penetrační nátěr (oboustranně)</t>
  </si>
  <si>
    <t>430011475</t>
  </si>
  <si>
    <t>32,525*2</t>
  </si>
  <si>
    <t>43</t>
  </si>
  <si>
    <t>763111718</t>
  </si>
  <si>
    <t>SDK příčka úprava styku příčky a podhledu separační páskou a akrylátem (oboustranně)</t>
  </si>
  <si>
    <t>-420427265</t>
  </si>
  <si>
    <t>(2,45*2+1,75+3,5)</t>
  </si>
  <si>
    <t>44</t>
  </si>
  <si>
    <t>763111720</t>
  </si>
  <si>
    <t>SDK příčka vyztužení pro osazení skříněk, polic atd.</t>
  </si>
  <si>
    <t>2048472490</t>
  </si>
  <si>
    <t>P2</t>
  </si>
  <si>
    <t>3*2</t>
  </si>
  <si>
    <t>45</t>
  </si>
  <si>
    <t>763111722</t>
  </si>
  <si>
    <t>SDK příčka pozinkovaný úhelník k ochraně rohů</t>
  </si>
  <si>
    <t>449585006</t>
  </si>
  <si>
    <t>46</t>
  </si>
  <si>
    <t>763111771</t>
  </si>
  <si>
    <t>Příplatek k SDK příčce za rovinnost kvality Q3</t>
  </si>
  <si>
    <t>-2049924929</t>
  </si>
  <si>
    <t>47</t>
  </si>
  <si>
    <t>763121481</t>
  </si>
  <si>
    <t xml:space="preserve">SDK stěna předsazená tl 77,5 mm profil CW+UW 50 desky 2x akustická 12,5 s izolací EI 30  Rw do 28 dB</t>
  </si>
  <si>
    <t>746715465</t>
  </si>
  <si>
    <t>ref RIGIPS Modré desky MA</t>
  </si>
  <si>
    <t>3,4*5,6</t>
  </si>
  <si>
    <t>3,4*3</t>
  </si>
  <si>
    <t>48</t>
  </si>
  <si>
    <t>763121761</t>
  </si>
  <si>
    <t>Příplatek k SDK stěně předsazené za rovinnost kvality Q3</t>
  </si>
  <si>
    <t>958324837</t>
  </si>
  <si>
    <t>49</t>
  </si>
  <si>
    <t>763131533</t>
  </si>
  <si>
    <t>SDK podhled deska 1xDF 15 s izolací tl. 40 mm jednovrstvá spodní kce profil CD+UD EI 30</t>
  </si>
  <si>
    <t>1698975832</t>
  </si>
  <si>
    <t>50</t>
  </si>
  <si>
    <t>763131714</t>
  </si>
  <si>
    <t>SDK podhled základní penetrační nátěr</t>
  </si>
  <si>
    <t>190695438</t>
  </si>
  <si>
    <t>51</t>
  </si>
  <si>
    <t>763131771</t>
  </si>
  <si>
    <t>Příplatek k SDK podhledu za rovinnost kvality Q3</t>
  </si>
  <si>
    <t>-171747484</t>
  </si>
  <si>
    <t>52</t>
  </si>
  <si>
    <t>763173111</t>
  </si>
  <si>
    <t>Montáž úchytu pro umyvadlo v SDK kci</t>
  </si>
  <si>
    <t>-871650326</t>
  </si>
  <si>
    <t>53</t>
  </si>
  <si>
    <t>M</t>
  </si>
  <si>
    <t>59030729</t>
  </si>
  <si>
    <t>konstrukce pro uchycení umyvadla s nástěnnými bateriemi osová rozteč CW profilů 450-625mm</t>
  </si>
  <si>
    <t>-540743788</t>
  </si>
  <si>
    <t>54</t>
  </si>
  <si>
    <t>763173113</t>
  </si>
  <si>
    <t>Montáž úchytu pro WC v SDK kci</t>
  </si>
  <si>
    <t>-914395847</t>
  </si>
  <si>
    <t>55</t>
  </si>
  <si>
    <t>59030731</t>
  </si>
  <si>
    <t>konstrukce pro uchycení WC osová rozteč CW profilů 450-625mm</t>
  </si>
  <si>
    <t>-67278438</t>
  </si>
  <si>
    <t>56</t>
  </si>
  <si>
    <t>76317311R</t>
  </si>
  <si>
    <t>Montáž úchytu pro kotel v SDK kci</t>
  </si>
  <si>
    <t>928420109</t>
  </si>
  <si>
    <t>57</t>
  </si>
  <si>
    <t>59030731R</t>
  </si>
  <si>
    <t>konstrukce pro uchycení plynového kotle osová rozteč CW profilů 450-625mm</t>
  </si>
  <si>
    <t>561695007</t>
  </si>
  <si>
    <t>58</t>
  </si>
  <si>
    <t>763251122.FMC</t>
  </si>
  <si>
    <t>Sádrovláknitá podlaha 2E31 tl 30 mm z desek Fermacell tl 2x10 mm s dřevovláknitou deskou tl 10 mm bez podsypu REI 60</t>
  </si>
  <si>
    <t>-1556402904</t>
  </si>
  <si>
    <t>59</t>
  </si>
  <si>
    <t>998763101</t>
  </si>
  <si>
    <t>Přesun hmot tonážní pro dřevostavby v objektech v do 12 m</t>
  </si>
  <si>
    <t>897926742</t>
  </si>
  <si>
    <t>766</t>
  </si>
  <si>
    <t>Konstrukce truhlářské</t>
  </si>
  <si>
    <t>60</t>
  </si>
  <si>
    <t>766501101</t>
  </si>
  <si>
    <t>D1 D+M vstupní dveře jednokřídlé otočné 800x2000 mm vč. zárubně - specifikace dle výpisu dveří</t>
  </si>
  <si>
    <t>-1231373850</t>
  </si>
  <si>
    <t>kompletní konstrukce dle výpisu dveří vč. doplňků, prahů, atd</t>
  </si>
  <si>
    <t>61</t>
  </si>
  <si>
    <t>766501102</t>
  </si>
  <si>
    <t>D2 Repase interiérové dveře dvoukřídlé otočné 1160x2360 mm vč. zárubně - specifikace dle výpisu dveří</t>
  </si>
  <si>
    <t>784315515</t>
  </si>
  <si>
    <t>kompletní repase dle výpisu dveří vč. doplňků, prahů, atd</t>
  </si>
  <si>
    <t>62</t>
  </si>
  <si>
    <t>766501104</t>
  </si>
  <si>
    <t>D3 D+M interiérové dveře jednokřídlé otočné prosklenné 800x1970 mm vč. zárubně - specifikace dle výpisu dveří</t>
  </si>
  <si>
    <t>-261018654</t>
  </si>
  <si>
    <t>63</t>
  </si>
  <si>
    <t>766501105</t>
  </si>
  <si>
    <t>D4 D+M interiérové dveře jednokřídlé otočné prosklenné 700x1970 mm vč. zárubně - specifikace dle výpisu dveří</t>
  </si>
  <si>
    <t>-1079550277</t>
  </si>
  <si>
    <t>64</t>
  </si>
  <si>
    <t>76650121</t>
  </si>
  <si>
    <t>O1 kontrola bez oprav, ochrana parapetu během stavby a vyčištění- specifikace dle výpisu oken</t>
  </si>
  <si>
    <t>-240609420</t>
  </si>
  <si>
    <t>65</t>
  </si>
  <si>
    <t>76650155</t>
  </si>
  <si>
    <t>V1 D+M sestava kuchyňské linky 2200x600x2200 mm - specifikace dle výpisu ostatních výrobků</t>
  </si>
  <si>
    <t>1256467400</t>
  </si>
  <si>
    <t>kompletní kuchyně vč. spotřebičů dle výpisu ostatních výrobků</t>
  </si>
  <si>
    <t>66</t>
  </si>
  <si>
    <t>76650158</t>
  </si>
  <si>
    <t xml:space="preserve">V2 D+M revizní dvířka pro vodoměr 150x300 mm  - specifikace dle výpisu ostatních výrobků</t>
  </si>
  <si>
    <t>-123105934</t>
  </si>
  <si>
    <t>67</t>
  </si>
  <si>
    <t>76650159</t>
  </si>
  <si>
    <t xml:space="preserve">V3 D+M větrací mřížka do SDK podhledu 300x300 mm  - specifikace dle výpisu ostatních výrobků</t>
  </si>
  <si>
    <t>-224347937</t>
  </si>
  <si>
    <t>771</t>
  </si>
  <si>
    <t>Podlahy z dlaždic</t>
  </si>
  <si>
    <t>68</t>
  </si>
  <si>
    <t>771111011</t>
  </si>
  <si>
    <t>Vysátí podkladu před pokládkou dlažby</t>
  </si>
  <si>
    <t>-516538832</t>
  </si>
  <si>
    <t>4,76+4,11</t>
  </si>
  <si>
    <t>69</t>
  </si>
  <si>
    <t>771121011</t>
  </si>
  <si>
    <t>Nátěr penetrační na podlahu</t>
  </si>
  <si>
    <t>-575945768</t>
  </si>
  <si>
    <t>70</t>
  </si>
  <si>
    <t>771474113</t>
  </si>
  <si>
    <t>Montáž soklů z dlaždic keramických rovných flexibilní lepidlo v do 120 mm</t>
  </si>
  <si>
    <t>-1393866308</t>
  </si>
  <si>
    <t>3*2+2*2</t>
  </si>
  <si>
    <t>71</t>
  </si>
  <si>
    <t>771571810</t>
  </si>
  <si>
    <t>Demontáž podlah z dlaždic keramických kladených do malty</t>
  </si>
  <si>
    <t>-1714782895</t>
  </si>
  <si>
    <t>72</t>
  </si>
  <si>
    <t>771574114</t>
  </si>
  <si>
    <t>Montáž podlah keramických hladkých lepených flexibilním lepidlem do 22 ks/m2</t>
  </si>
  <si>
    <t>-857758313</t>
  </si>
  <si>
    <t>4,76</t>
  </si>
  <si>
    <t>73</t>
  </si>
  <si>
    <t>59761012</t>
  </si>
  <si>
    <t>dlažba keramická hutná hlaská do interiéru přes 19 do 22ks/m2</t>
  </si>
  <si>
    <t>803937464</t>
  </si>
  <si>
    <t xml:space="preserve">RAKO SIENA 300 x 300 </t>
  </si>
  <si>
    <t>soklík</t>
  </si>
  <si>
    <t>10*0,15</t>
  </si>
  <si>
    <t>6,26*1,1 'Přepočtené koeficientem množství</t>
  </si>
  <si>
    <t>74</t>
  </si>
  <si>
    <t>771574118</t>
  </si>
  <si>
    <t>Montáž podlah keramických hladkých lepených flexibilním lepidlem do 50 ks/m2</t>
  </si>
  <si>
    <t>-475377038</t>
  </si>
  <si>
    <t>4,11</t>
  </si>
  <si>
    <t>75</t>
  </si>
  <si>
    <t>59761408</t>
  </si>
  <si>
    <t>dlažba keramická hutná hladká do interiéru přes 45 do 50ks/m2</t>
  </si>
  <si>
    <t>1151414783</t>
  </si>
  <si>
    <t>RAKO COLOR TWO, odstín white a RAL 0607005 150x150 – koupelna</t>
  </si>
  <si>
    <t>4,11*1,1 'Přepočtené koeficientem množství</t>
  </si>
  <si>
    <t>76</t>
  </si>
  <si>
    <t>771591112</t>
  </si>
  <si>
    <t>Izolace pod dlažbu nátěrem nebo stěrkou ve dvou vrstvách</t>
  </si>
  <si>
    <t>-189131260</t>
  </si>
  <si>
    <t>77</t>
  </si>
  <si>
    <t>771591115</t>
  </si>
  <si>
    <t>Podlahy spárování silikonem</t>
  </si>
  <si>
    <t>178094163</t>
  </si>
  <si>
    <t>78</t>
  </si>
  <si>
    <t>771591117</t>
  </si>
  <si>
    <t>Podlahy spárování akrylem</t>
  </si>
  <si>
    <t>-376976986</t>
  </si>
  <si>
    <t>79</t>
  </si>
  <si>
    <t>998771102</t>
  </si>
  <si>
    <t>Přesun hmot tonážní pro podlahy z dlaždic v objektech v do 12 m</t>
  </si>
  <si>
    <t>1336571184</t>
  </si>
  <si>
    <t>775</t>
  </si>
  <si>
    <t>Podlahy skládané</t>
  </si>
  <si>
    <t>80</t>
  </si>
  <si>
    <t>775413115</t>
  </si>
  <si>
    <t>Montáž podlahové lišty ze dřeva tvrdého nebo měkkého lepené</t>
  </si>
  <si>
    <t>49939521</t>
  </si>
  <si>
    <t>5,6*2+4,3*2</t>
  </si>
  <si>
    <t>81</t>
  </si>
  <si>
    <t>61418101</t>
  </si>
  <si>
    <t xml:space="preserve">lišta podlahová dřevěná </t>
  </si>
  <si>
    <t>646045583</t>
  </si>
  <si>
    <t>19,8*1,1 'Přepočtené koeficientem množství</t>
  </si>
  <si>
    <t>82</t>
  </si>
  <si>
    <t>775511411</t>
  </si>
  <si>
    <t>Podlahy z vlysů lepených, tl do 22 mm, š do 50 mm, dl do 300 mm, dub I</t>
  </si>
  <si>
    <t>548843311</t>
  </si>
  <si>
    <t>dubové vlysy pero +drážka, jakost clasic</t>
  </si>
  <si>
    <t>S1</t>
  </si>
  <si>
    <t>23,98</t>
  </si>
  <si>
    <t>83</t>
  </si>
  <si>
    <t>775511810</t>
  </si>
  <si>
    <t>Demontáž podlah vlysových s lištami přibíjenými</t>
  </si>
  <si>
    <t>-1095425970</t>
  </si>
  <si>
    <t>84</t>
  </si>
  <si>
    <t>775591919</t>
  </si>
  <si>
    <t>Lakování podlah dřevěných - broušení celkové včetně tmelení</t>
  </si>
  <si>
    <t>-419188546</t>
  </si>
  <si>
    <t>Polomatný lak, tmelení, broušení, systém ref. Bona mega</t>
  </si>
  <si>
    <t>85</t>
  </si>
  <si>
    <t>775591920</t>
  </si>
  <si>
    <t>Vysátí podkladu před pokládkou vlysů</t>
  </si>
  <si>
    <t>486591168</t>
  </si>
  <si>
    <t>86</t>
  </si>
  <si>
    <t>998775102</t>
  </si>
  <si>
    <t>Přesun hmot tonážní pro podlahy dřevěné v objektech v do 12 m</t>
  </si>
  <si>
    <t>1700160496</t>
  </si>
  <si>
    <t>776</t>
  </si>
  <si>
    <t>Podlahy povlakové</t>
  </si>
  <si>
    <t>87</t>
  </si>
  <si>
    <t>776111311</t>
  </si>
  <si>
    <t>Vysátí podkladu povlakových podlah</t>
  </si>
  <si>
    <t>-808507935</t>
  </si>
  <si>
    <t>88</t>
  </si>
  <si>
    <t>776121111</t>
  </si>
  <si>
    <t>Vodou ředitelná penetrace savého podkladu povlakových podlah ředěná v poměru 1:3</t>
  </si>
  <si>
    <t>-396342991</t>
  </si>
  <si>
    <t>89</t>
  </si>
  <si>
    <t>776141122</t>
  </si>
  <si>
    <t>Vyrovnání podkladu povlakových podlah stěrkou pevnosti 30 MPa tl 5 mm</t>
  </si>
  <si>
    <t>555331794</t>
  </si>
  <si>
    <t>90</t>
  </si>
  <si>
    <t>776201812</t>
  </si>
  <si>
    <t>Demontáž lepených povlakových podlah s podložkou ručně</t>
  </si>
  <si>
    <t>-588191249</t>
  </si>
  <si>
    <t>vč. soklíků</t>
  </si>
  <si>
    <t>91</t>
  </si>
  <si>
    <t>776221111</t>
  </si>
  <si>
    <t>Lepení pásů z PVC standardním lepidlem</t>
  </si>
  <si>
    <t>-1113467474</t>
  </si>
  <si>
    <t>10,26</t>
  </si>
  <si>
    <t>92</t>
  </si>
  <si>
    <t>28411025</t>
  </si>
  <si>
    <t>PVC - specifikace dle PD</t>
  </si>
  <si>
    <t>308570637</t>
  </si>
  <si>
    <t>10,26*1,1 'Přepočtené koeficientem množství</t>
  </si>
  <si>
    <t>93</t>
  </si>
  <si>
    <t>776421312</t>
  </si>
  <si>
    <t>Montáž přechodových šroubovaných lišt</t>
  </si>
  <si>
    <t>1200834013</t>
  </si>
  <si>
    <t>0,8+1,2</t>
  </si>
  <si>
    <t>94</t>
  </si>
  <si>
    <t>59054112</t>
  </si>
  <si>
    <t>profil přechodový Al s pohyblivým ramenem matně eloxovaný 12,5x30mm</t>
  </si>
  <si>
    <t>1086172591</t>
  </si>
  <si>
    <t>2*1,1 'Přepočtené koeficientem množství</t>
  </si>
  <si>
    <t>95</t>
  </si>
  <si>
    <t>998776102</t>
  </si>
  <si>
    <t>Přesun hmot tonážní pro podlahy povlakové v objektech v do 12 m</t>
  </si>
  <si>
    <t>1321869209</t>
  </si>
  <si>
    <t>781</t>
  </si>
  <si>
    <t>Dokončovací práce - obklady</t>
  </si>
  <si>
    <t>96</t>
  </si>
  <si>
    <t>781111011</t>
  </si>
  <si>
    <t>Ometení (oprášení) stěny při přípravě podkladu</t>
  </si>
  <si>
    <t>-581430046</t>
  </si>
  <si>
    <t>15,28+1,4</t>
  </si>
  <si>
    <t>97</t>
  </si>
  <si>
    <t>781121011</t>
  </si>
  <si>
    <t>Nátěr penetrační na stěnu</t>
  </si>
  <si>
    <t>-1765978459</t>
  </si>
  <si>
    <t>98</t>
  </si>
  <si>
    <t>781131112</t>
  </si>
  <si>
    <t>Izolace pod obklad nátěrem nebo stěrkou ve dvou vrstvách</t>
  </si>
  <si>
    <t>191347937</t>
  </si>
  <si>
    <t>99</t>
  </si>
  <si>
    <t>781473810</t>
  </si>
  <si>
    <t>Demontáž obkladů z obkladaček keramických lepených</t>
  </si>
  <si>
    <t>-601036469</t>
  </si>
  <si>
    <t>781474116</t>
  </si>
  <si>
    <t>Montáž obkladů vnitřních keramických hladkých do 35 ks/m2 lepených flexibilním lepidlem</t>
  </si>
  <si>
    <t>548194533</t>
  </si>
  <si>
    <t>2,1*(1,75*2+2,35*2)</t>
  </si>
  <si>
    <t>-0,7*2</t>
  </si>
  <si>
    <t>101</t>
  </si>
  <si>
    <t>59761038</t>
  </si>
  <si>
    <t>obklad keramický hladký přes 25 do 35ks/m2</t>
  </si>
  <si>
    <t>1098049390</t>
  </si>
  <si>
    <t>ref ragno brick glossy white + black</t>
  </si>
  <si>
    <t>15,28</t>
  </si>
  <si>
    <t>15,28*1,1 'Přepočtené koeficientem množství</t>
  </si>
  <si>
    <t>102</t>
  </si>
  <si>
    <t>781474118</t>
  </si>
  <si>
    <t>Montáž obkladů vnitřních keramických hladkých do 50 ks/m2 lepených flexibilním lepidlem</t>
  </si>
  <si>
    <t>1969115536</t>
  </si>
  <si>
    <t>kuchyňská linka</t>
  </si>
  <si>
    <t>0,5*(2,2+0,6)</t>
  </si>
  <si>
    <t>103</t>
  </si>
  <si>
    <t>59761255</t>
  </si>
  <si>
    <t>obklad keramický hladký přes 45 do 50ks/m2</t>
  </si>
  <si>
    <t>1389123429</t>
  </si>
  <si>
    <t>ref RAKO color two white</t>
  </si>
  <si>
    <t>1,4</t>
  </si>
  <si>
    <t>1,4*1,1 'Přepočtené koeficientem množství</t>
  </si>
  <si>
    <t>104</t>
  </si>
  <si>
    <t>781494511</t>
  </si>
  <si>
    <t>Profily ukončovací lepené flexibilním lepidlem</t>
  </si>
  <si>
    <t>-1611084098</t>
  </si>
  <si>
    <t>(1,75*2+2,35*2)</t>
  </si>
  <si>
    <t>105</t>
  </si>
  <si>
    <t>781495115</t>
  </si>
  <si>
    <t>Spárování vnitřních obkladů silikonem</t>
  </si>
  <si>
    <t>1329803691</t>
  </si>
  <si>
    <t>2,1*4</t>
  </si>
  <si>
    <t>106</t>
  </si>
  <si>
    <t>781495117</t>
  </si>
  <si>
    <t>Spárování vnitřních obkladů akrylem</t>
  </si>
  <si>
    <t>1167961659</t>
  </si>
  <si>
    <t>107</t>
  </si>
  <si>
    <t>998781102</t>
  </si>
  <si>
    <t>Přesun hmot tonážní pro obklady keramické v objektech v do 12 m</t>
  </si>
  <si>
    <t>859080389</t>
  </si>
  <si>
    <t>784</t>
  </si>
  <si>
    <t>Dokončovací práce - malby a tapety</t>
  </si>
  <si>
    <t>108</t>
  </si>
  <si>
    <t>784121001</t>
  </si>
  <si>
    <t>Oškrabání malby v mísnostech výšky do 3,80 m</t>
  </si>
  <si>
    <t>-623210801</t>
  </si>
  <si>
    <t>3,5*(5,6*4+4,35*2+3,5*2)</t>
  </si>
  <si>
    <t>109</t>
  </si>
  <si>
    <t>784121011</t>
  </si>
  <si>
    <t>Rozmývání podkladu po oškrabání malby v místnostech výšky do 3,80 m</t>
  </si>
  <si>
    <t>238985435</t>
  </si>
  <si>
    <t>110</t>
  </si>
  <si>
    <t>784181101</t>
  </si>
  <si>
    <t>Základní akrylátová jednonásobná penetrace podkladu v místnostech výšky do 3,80m</t>
  </si>
  <si>
    <t>953231452</t>
  </si>
  <si>
    <t>43,11</t>
  </si>
  <si>
    <t>3,5*(5,6*4+9,3*2+3,5*4+2)</t>
  </si>
  <si>
    <t>111</t>
  </si>
  <si>
    <t>784211101</t>
  </si>
  <si>
    <t>Dvojnásobné bílé malby ze směsí za mokra výborně otěruvzdorných v místnostech výšky do 3,80 m</t>
  </si>
  <si>
    <t>1523274644</t>
  </si>
  <si>
    <t>VRN</t>
  </si>
  <si>
    <t>Vedlejší rozpočtové náklady</t>
  </si>
  <si>
    <t>VRN1</t>
  </si>
  <si>
    <t>Průzkumné, geodetické a projektové práce</t>
  </si>
  <si>
    <t>112</t>
  </si>
  <si>
    <t>010001000</t>
  </si>
  <si>
    <t>Provedení sondy do stropní konstrukce</t>
  </si>
  <si>
    <t>1024</t>
  </si>
  <si>
    <t>583249331</t>
  </si>
  <si>
    <t>vč. zpětného zapravení</t>
  </si>
  <si>
    <t>113</t>
  </si>
  <si>
    <t>010001001</t>
  </si>
  <si>
    <t>Zkoušky a revize plynu</t>
  </si>
  <si>
    <t>-1252208864</t>
  </si>
  <si>
    <t>114</t>
  </si>
  <si>
    <t>010001002</t>
  </si>
  <si>
    <t>Revize spalinové cesty plynového kotle</t>
  </si>
  <si>
    <t>-986883344</t>
  </si>
  <si>
    <t>115</t>
  </si>
  <si>
    <t>010001003</t>
  </si>
  <si>
    <t xml:space="preserve">Dokumentace skutečného provedení stavby   </t>
  </si>
  <si>
    <t>-1174127892</t>
  </si>
  <si>
    <t>VRN3</t>
  </si>
  <si>
    <t>Zařízení staveniště</t>
  </si>
  <si>
    <t>116</t>
  </si>
  <si>
    <t>030001000</t>
  </si>
  <si>
    <t>178579674</t>
  </si>
  <si>
    <t>01.2 - EI</t>
  </si>
  <si>
    <t>D1 - SVÍTIDLA</t>
  </si>
  <si>
    <t>D2 - PŘÍSTROJE</t>
  </si>
  <si>
    <t xml:space="preserve">D3 - INSTALAČNÍ  MATERIÁL</t>
  </si>
  <si>
    <t>D4 - KABELY</t>
  </si>
  <si>
    <t>D5 - ROZVADĚČE</t>
  </si>
  <si>
    <t>D6 - INŽENÝRSKÁ ČINNOST</t>
  </si>
  <si>
    <t>D7 - OSTATNÍ</t>
  </si>
  <si>
    <t>D8 - CELKEM</t>
  </si>
  <si>
    <t>D1</t>
  </si>
  <si>
    <t>SVÍTIDLA</t>
  </si>
  <si>
    <t>Pol1</t>
  </si>
  <si>
    <t>A - Svítidlo přisazené, interiérové, 230V, LED 20W, 3000K, IP20</t>
  </si>
  <si>
    <t>ks</t>
  </si>
  <si>
    <t>Pol2</t>
  </si>
  <si>
    <t>B - Svítidlo přisazené, koupelnové, 230V, LED 20W, 3000K, IP44</t>
  </si>
  <si>
    <t>D2</t>
  </si>
  <si>
    <t>PŘÍSTROJE</t>
  </si>
  <si>
    <t>Pol3</t>
  </si>
  <si>
    <t>Vypínač jednopólový 10A/250V, pod omítku, IP20</t>
  </si>
  <si>
    <t>Pol4</t>
  </si>
  <si>
    <t>Přepínač střídavý 10A/250V, pod omítku, IP20</t>
  </si>
  <si>
    <t>Pol5</t>
  </si>
  <si>
    <t>Přepínač křížový 10A/250V, pod omítku, IP20</t>
  </si>
  <si>
    <t>Pol6</t>
  </si>
  <si>
    <t>Tlačítko 10A/250V, pod omítku, IP20</t>
  </si>
  <si>
    <t>Pol7</t>
  </si>
  <si>
    <t>Zásuvka jednoduchá 16A/230V, pod omítku, IP20</t>
  </si>
  <si>
    <t>Pol8</t>
  </si>
  <si>
    <t>Zásuvka strukturované kabeláže</t>
  </si>
  <si>
    <t>Pol9</t>
  </si>
  <si>
    <t>Zásuvka společné televizní antény</t>
  </si>
  <si>
    <t>Pol10</t>
  </si>
  <si>
    <t>Opticko-kouřové čidlo autonomní</t>
  </si>
  <si>
    <t>Pol11</t>
  </si>
  <si>
    <t>Domovní telefon</t>
  </si>
  <si>
    <t>Pol12</t>
  </si>
  <si>
    <t>Zvonkové tlačítko</t>
  </si>
  <si>
    <t>D3</t>
  </si>
  <si>
    <t xml:space="preserve">INSTALAČNÍ  MATERIÁL</t>
  </si>
  <si>
    <t>Pol13</t>
  </si>
  <si>
    <t>Krabice přístrojová</t>
  </si>
  <si>
    <t>Pol14</t>
  </si>
  <si>
    <t>Krabice odbočná</t>
  </si>
  <si>
    <t>Pol15</t>
  </si>
  <si>
    <t>Svorka WAGO</t>
  </si>
  <si>
    <t>D4</t>
  </si>
  <si>
    <t>KABELY</t>
  </si>
  <si>
    <t>Pol16</t>
  </si>
  <si>
    <t>1-CYKY 3x1,5</t>
  </si>
  <si>
    <t>Pol17</t>
  </si>
  <si>
    <t>1-CYKY 3x2,5</t>
  </si>
  <si>
    <t>Pol18</t>
  </si>
  <si>
    <t>1-CYKY 5x2,5</t>
  </si>
  <si>
    <t>Pol19</t>
  </si>
  <si>
    <t>1-CYKY 4x10</t>
  </si>
  <si>
    <t>Pol20</t>
  </si>
  <si>
    <t>1-YY 1x16</t>
  </si>
  <si>
    <t>Pol21</t>
  </si>
  <si>
    <t>1-YY 1x4</t>
  </si>
  <si>
    <t>Pol22</t>
  </si>
  <si>
    <t>Kabel JYTY 4x1</t>
  </si>
  <si>
    <t>Pol23</t>
  </si>
  <si>
    <t>Kabel KOAX</t>
  </si>
  <si>
    <t>Pol24</t>
  </si>
  <si>
    <t>Kabel UTP</t>
  </si>
  <si>
    <t>D5</t>
  </si>
  <si>
    <t>ROZVADĚČE</t>
  </si>
  <si>
    <t>Pol25</t>
  </si>
  <si>
    <t>RE - Dozbrojení stávajícího rozváděče RE, přístrojová výzbroj dle výkresové dokumentace</t>
  </si>
  <si>
    <t>Pol26</t>
  </si>
  <si>
    <t>RB - Zapuštěný plastový rozváděč, rozměry ŠxVxH 400x800x100mm/4x14 mod., krytí IP30, napěťová soustava 3+PE+N 230/400V, TN-C-S, přístrojová výzbroj dle výkresové dokumentace</t>
  </si>
  <si>
    <t>D6</t>
  </si>
  <si>
    <t>INŽENÝRSKÁ ČINNOST</t>
  </si>
  <si>
    <t>Pol27</t>
  </si>
  <si>
    <t>Revize</t>
  </si>
  <si>
    <t>D7</t>
  </si>
  <si>
    <t>OSTATNÍ</t>
  </si>
  <si>
    <t>Pol28</t>
  </si>
  <si>
    <t>Drobný montážní materiál</t>
  </si>
  <si>
    <t>Pol29</t>
  </si>
  <si>
    <t>Prostupy a požární ucpávky</t>
  </si>
  <si>
    <t>D8</t>
  </si>
  <si>
    <t>CELKEM</t>
  </si>
  <si>
    <t>01.3 - ZTI</t>
  </si>
  <si>
    <t>D1 - Domovní kanalizace</t>
  </si>
  <si>
    <t>D2 - Domovní vodovod</t>
  </si>
  <si>
    <t>D3 - Domovní plynovod</t>
  </si>
  <si>
    <t>D4 - Zařizovací předměty</t>
  </si>
  <si>
    <t>Domovní kanalizace</t>
  </si>
  <si>
    <t>Vysazení odbočky D 110 na stávajícím potrubí D 110</t>
  </si>
  <si>
    <t>Vysazení odbočky D 50 na stávajícím potrubí D 110</t>
  </si>
  <si>
    <t xml:space="preserve">Potrubí PP HT  D 40</t>
  </si>
  <si>
    <t xml:space="preserve">Potrubí PP HT  D 50</t>
  </si>
  <si>
    <t xml:space="preserve">Potrubí PP HT  D 75</t>
  </si>
  <si>
    <t xml:space="preserve">Potrubí PP HT  D 110</t>
  </si>
  <si>
    <t>Hadice dn 15 pro kondensát</t>
  </si>
  <si>
    <t>Odpadní ventil pro pračku</t>
  </si>
  <si>
    <t>Odpadní ventil pro kondensát</t>
  </si>
  <si>
    <t>Domovní vodovod</t>
  </si>
  <si>
    <t>Napojení na stávající potrubí do dn 1“</t>
  </si>
  <si>
    <t xml:space="preserve">Potrubí vč. tvarovek, závěsů a  isolace pn 20, PPR-3  D 16 mm</t>
  </si>
  <si>
    <t xml:space="preserve">Potrubí vč. tvarovek, závěsů a  isolace pn 20, PPR-3  D 20 mm</t>
  </si>
  <si>
    <t>Ventil kulový mosazný dn 1/2“</t>
  </si>
  <si>
    <t>Ventil pojistný dn 1/2“</t>
  </si>
  <si>
    <t>Ventil pračkový dn 1/2““</t>
  </si>
  <si>
    <t>Připojení kombinovaného kotle</t>
  </si>
  <si>
    <t>Domovní plynovod</t>
  </si>
  <si>
    <t>Připojení plynoměru G 1“ s rozporkou</t>
  </si>
  <si>
    <t>Potrubí měděné s lisovanými spoji D 22x1 mm</t>
  </si>
  <si>
    <t>Ventil kulový mosazný dn 1“</t>
  </si>
  <si>
    <t>Zařizovací předměty</t>
  </si>
  <si>
    <t>Klozet kombinovaný</t>
  </si>
  <si>
    <t xml:space="preserve">Umyvadlo  včetně syfonu a stojánkové baterie</t>
  </si>
  <si>
    <t>Připojení kuchyňského dřezu včetně syfonu a stojánkové baterie a dřezu</t>
  </si>
  <si>
    <t>Sprchový box (akrylát) komplet s nástěnnou pákovou baterií, sprchovou tyčí a skleněnou zástěnou</t>
  </si>
  <si>
    <t>01.4 - ÚT</t>
  </si>
  <si>
    <t>Pol30</t>
  </si>
  <si>
    <t xml:space="preserve">Kombinovaný kondenzační kotel BOSCH typ CONDENS  GC2300iW 22/25C</t>
  </si>
  <si>
    <t>set</t>
  </si>
  <si>
    <t>Pol31</t>
  </si>
  <si>
    <t>Prostorový termostat BOSCH typ CR 100</t>
  </si>
  <si>
    <t>Pol32</t>
  </si>
  <si>
    <t xml:space="preserve">Vertikální koaxiální vedení vzduch/spaliny BOSCH  DN80/125 (19,2m, 2x K87)</t>
  </si>
  <si>
    <t>Pol33</t>
  </si>
  <si>
    <t xml:space="preserve">Měděné trubky - tvrdé  15x1 včetně fitinek</t>
  </si>
  <si>
    <t>Pol34</t>
  </si>
  <si>
    <t xml:space="preserve">Měděné trubky - tvrdé  18x1 včetně fitinek</t>
  </si>
  <si>
    <t>Pol35</t>
  </si>
  <si>
    <t>Kulové kohouty závitové DN 20</t>
  </si>
  <si>
    <t>Pol36</t>
  </si>
  <si>
    <t>Kulové kohouty s filtrem v kouli závitové DN 20</t>
  </si>
  <si>
    <t>Pol37</t>
  </si>
  <si>
    <t>Kohouty vypouštěcí DN 15</t>
  </si>
  <si>
    <t>Pol38</t>
  </si>
  <si>
    <t xml:space="preserve">Zdvojené uzavírací šroubení rohové DANFOSS, typ RLV-K  DN 15 - rohové</t>
  </si>
  <si>
    <t>Pol39</t>
  </si>
  <si>
    <t>Termostatická hlavice DANFOSS, typ RAE-K 5034</t>
  </si>
  <si>
    <t>Pol40</t>
  </si>
  <si>
    <t>Ruční hlavice DANFOSS typ RA-5003</t>
  </si>
  <si>
    <t>Pol41</t>
  </si>
  <si>
    <t>Sada pro napojení kouplnových radiátorů P.M.H. typ VENTIL CUBE-COM</t>
  </si>
  <si>
    <t>Pol42</t>
  </si>
  <si>
    <t>El. topné těleso s termostatem P.M.H. typ PMH-HT2-300W</t>
  </si>
  <si>
    <t>Pol43</t>
  </si>
  <si>
    <t xml:space="preserve">Otopné těleso KERMI  THERM - X2  PROFIL- typ 12VM - 600/900</t>
  </si>
  <si>
    <t>Pol44</t>
  </si>
  <si>
    <t xml:space="preserve">Otopné těleso KERMI  THERM - X2 PROFIL- typ 12VM - 600/1000</t>
  </si>
  <si>
    <t>Pol45</t>
  </si>
  <si>
    <t xml:space="preserve">Koupelnové otopné těleso P.M.H. AVENTO typ AV5  500x1630</t>
  </si>
  <si>
    <t>Pol46</t>
  </si>
  <si>
    <t>Teplná izolace potrubí DN15 - DN20 tl.9mm</t>
  </si>
  <si>
    <t>Pol47</t>
  </si>
  <si>
    <t>Montáž vytápění, zkoušky zařízení a uvedení do provozu</t>
  </si>
  <si>
    <t>%</t>
  </si>
  <si>
    <t>-435580866</t>
  </si>
  <si>
    <t>01.5 - VZT</t>
  </si>
  <si>
    <t xml:space="preserve">    751 - Vzduchotechnika</t>
  </si>
  <si>
    <t>751</t>
  </si>
  <si>
    <t>Vzduchotechnika</t>
  </si>
  <si>
    <t>751510</t>
  </si>
  <si>
    <t>D+M Přívodní prvek vzduchu s akustickým útlumem 57 dB</t>
  </si>
  <si>
    <t>219920763</t>
  </si>
  <si>
    <t>REF. LUNOS – ALD-R160,</t>
  </si>
  <si>
    <t>∅160 mm, L 700 mm</t>
  </si>
  <si>
    <t>9/IBS - vnitřní díl se zvýšenou zvukovou izolací, mechanicky uzavíratelný</t>
  </si>
  <si>
    <t xml:space="preserve">1/HWE - venkovní plný kryt proti nepříznivému počasí se zvukovou izolací bílý </t>
  </si>
  <si>
    <t>751511</t>
  </si>
  <si>
    <t>D+M Radiální odtahový ventilátor do podhledu</t>
  </si>
  <si>
    <t>562810734</t>
  </si>
  <si>
    <t>nastavitelný doběh</t>
  </si>
  <si>
    <t>Qv=30/60 m3/hod., 10 W, 230 V</t>
  </si>
  <si>
    <t>Ref. LUMOS Silvento KL</t>
  </si>
  <si>
    <t>751512</t>
  </si>
  <si>
    <t>D+M Připojovací potrubí s napojením odvodněné kondenzátu Ø 100	</t>
  </si>
  <si>
    <t>1896522618</t>
  </si>
  <si>
    <t>751513</t>
  </si>
  <si>
    <t>D+M Ohebné hliníkové potrubí Js100</t>
  </si>
  <si>
    <t>1790519892</t>
  </si>
  <si>
    <t>751514</t>
  </si>
  <si>
    <t>D+M Komínová vložka Ø 110, vč. ukončení a stříšky</t>
  </si>
  <si>
    <t>-1185011463</t>
  </si>
  <si>
    <t>751515</t>
  </si>
  <si>
    <t>Spojovací a těsnící materiál</t>
  </si>
  <si>
    <t>kg</t>
  </si>
  <si>
    <t>590621757</t>
  </si>
  <si>
    <t>751516</t>
  </si>
  <si>
    <t>Závěsy		</t>
  </si>
  <si>
    <t>-886481736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</si>
</sst>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167" fontId="22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31</v>
      </c>
    </row>
    <row r="17" s="1" customFormat="1" ht="18.48" customHeight="1">
      <c r="B17" s="21"/>
      <c r="E17" s="26" t="s">
        <v>32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34</v>
      </c>
      <c r="AR19" s="21"/>
      <c r="BE19" s="30"/>
      <c r="BS19" s="18" t="s">
        <v>35</v>
      </c>
    </row>
    <row r="20" s="1" customFormat="1" ht="18.48" customHeight="1">
      <c r="B20" s="21"/>
      <c r="E20" s="26" t="s">
        <v>36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37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ROUND(AG94,1)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42</v>
      </c>
      <c r="E29" s="3"/>
      <c r="F29" s="31" t="s">
        <v>43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1)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1)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44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1)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1)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45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1)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46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1)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47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1)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53</v>
      </c>
      <c r="AI60" s="40"/>
      <c r="AJ60" s="40"/>
      <c r="AK60" s="40"/>
      <c r="AL60" s="40"/>
      <c r="AM60" s="57" t="s">
        <v>54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56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53</v>
      </c>
      <c r="AI75" s="40"/>
      <c r="AJ75" s="40"/>
      <c r="AK75" s="40"/>
      <c r="AL75" s="40"/>
      <c r="AM75" s="57" t="s">
        <v>54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20200501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Udržovací práce a stavební úpravy Staropramenná 669/27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Praha 5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26. 4. 2020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Ing. arch. Frydecký Václav </v>
      </c>
      <c r="AN89" s="4"/>
      <c r="AO89" s="4"/>
      <c r="AP89" s="4"/>
      <c r="AQ89" s="37"/>
      <c r="AR89" s="38"/>
      <c r="AS89" s="70" t="s">
        <v>58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Filip Šimek www.rozp.cz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59</v>
      </c>
      <c r="D92" s="79"/>
      <c r="E92" s="79"/>
      <c r="F92" s="79"/>
      <c r="G92" s="79"/>
      <c r="H92" s="80"/>
      <c r="I92" s="81" t="s">
        <v>60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61</v>
      </c>
      <c r="AH92" s="79"/>
      <c r="AI92" s="79"/>
      <c r="AJ92" s="79"/>
      <c r="AK92" s="79"/>
      <c r="AL92" s="79"/>
      <c r="AM92" s="79"/>
      <c r="AN92" s="81" t="s">
        <v>62</v>
      </c>
      <c r="AO92" s="79"/>
      <c r="AP92" s="83"/>
      <c r="AQ92" s="84" t="s">
        <v>63</v>
      </c>
      <c r="AR92" s="38"/>
      <c r="AS92" s="85" t="s">
        <v>64</v>
      </c>
      <c r="AT92" s="86" t="s">
        <v>65</v>
      </c>
      <c r="AU92" s="86" t="s">
        <v>66</v>
      </c>
      <c r="AV92" s="86" t="s">
        <v>67</v>
      </c>
      <c r="AW92" s="86" t="s">
        <v>68</v>
      </c>
      <c r="AX92" s="86" t="s">
        <v>69</v>
      </c>
      <c r="AY92" s="86" t="s">
        <v>70</v>
      </c>
      <c r="AZ92" s="86" t="s">
        <v>71</v>
      </c>
      <c r="BA92" s="86" t="s">
        <v>72</v>
      </c>
      <c r="BB92" s="86" t="s">
        <v>73</v>
      </c>
      <c r="BC92" s="86" t="s">
        <v>74</v>
      </c>
      <c r="BD92" s="87" t="s">
        <v>75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76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ROUND(AG95,1)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ROUND(AS95,1)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ROUND(AZ95,1)</f>
        <v>0</v>
      </c>
      <c r="BA94" s="98">
        <f>ROUND(BA95,1)</f>
        <v>0</v>
      </c>
      <c r="BB94" s="98">
        <f>ROUND(BB95,1)</f>
        <v>0</v>
      </c>
      <c r="BC94" s="98">
        <f>ROUND(BC95,1)</f>
        <v>0</v>
      </c>
      <c r="BD94" s="100">
        <f>ROUND(BD95,1)</f>
        <v>0</v>
      </c>
      <c r="BE94" s="6"/>
      <c r="BS94" s="101" t="s">
        <v>77</v>
      </c>
      <c r="BT94" s="101" t="s">
        <v>78</v>
      </c>
      <c r="BU94" s="102" t="s">
        <v>79</v>
      </c>
      <c r="BV94" s="101" t="s">
        <v>80</v>
      </c>
      <c r="BW94" s="101" t="s">
        <v>4</v>
      </c>
      <c r="BX94" s="101" t="s">
        <v>81</v>
      </c>
      <c r="CL94" s="101" t="s">
        <v>1</v>
      </c>
    </row>
    <row r="95" s="7" customFormat="1" ht="16.5" customHeight="1">
      <c r="A95" s="7"/>
      <c r="B95" s="103"/>
      <c r="C95" s="104"/>
      <c r="D95" s="105" t="s">
        <v>82</v>
      </c>
      <c r="E95" s="105"/>
      <c r="F95" s="105"/>
      <c r="G95" s="105"/>
      <c r="H95" s="105"/>
      <c r="I95" s="106"/>
      <c r="J95" s="105" t="s">
        <v>83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ROUND(SUM(AG96:AG100),1)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84</v>
      </c>
      <c r="AR95" s="103"/>
      <c r="AS95" s="110">
        <f>ROUND(SUM(AS96:AS100),1)</f>
        <v>0</v>
      </c>
      <c r="AT95" s="111">
        <f>ROUND(SUM(AV95:AW95),2)</f>
        <v>0</v>
      </c>
      <c r="AU95" s="112">
        <f>ROUND(SUM(AU96:AU100),5)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ROUND(SUM(AZ96:AZ100),1)</f>
        <v>0</v>
      </c>
      <c r="BA95" s="111">
        <f>ROUND(SUM(BA96:BA100),1)</f>
        <v>0</v>
      </c>
      <c r="BB95" s="111">
        <f>ROUND(SUM(BB96:BB100),1)</f>
        <v>0</v>
      </c>
      <c r="BC95" s="111">
        <f>ROUND(SUM(BC96:BC100),1)</f>
        <v>0</v>
      </c>
      <c r="BD95" s="113">
        <f>ROUND(SUM(BD96:BD100),1)</f>
        <v>0</v>
      </c>
      <c r="BE95" s="7"/>
      <c r="BS95" s="114" t="s">
        <v>77</v>
      </c>
      <c r="BT95" s="114" t="s">
        <v>85</v>
      </c>
      <c r="BU95" s="114" t="s">
        <v>79</v>
      </c>
      <c r="BV95" s="114" t="s">
        <v>80</v>
      </c>
      <c r="BW95" s="114" t="s">
        <v>86</v>
      </c>
      <c r="BX95" s="114" t="s">
        <v>4</v>
      </c>
      <c r="CL95" s="114" t="s">
        <v>1</v>
      </c>
      <c r="CM95" s="114" t="s">
        <v>85</v>
      </c>
    </row>
    <row r="96" s="4" customFormat="1" ht="16.5" customHeight="1">
      <c r="A96" s="115" t="s">
        <v>87</v>
      </c>
      <c r="B96" s="63"/>
      <c r="C96" s="10"/>
      <c r="D96" s="10"/>
      <c r="E96" s="116" t="s">
        <v>88</v>
      </c>
      <c r="F96" s="116"/>
      <c r="G96" s="116"/>
      <c r="H96" s="116"/>
      <c r="I96" s="116"/>
      <c r="J96" s="10"/>
      <c r="K96" s="116" t="s">
        <v>89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'01.1 - Stavební část'!J32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90</v>
      </c>
      <c r="AR96" s="63"/>
      <c r="AS96" s="119">
        <v>0</v>
      </c>
      <c r="AT96" s="120">
        <f>ROUND(SUM(AV96:AW96),2)</f>
        <v>0</v>
      </c>
      <c r="AU96" s="121">
        <f>'01.1 - Stavební část'!P141</f>
        <v>0</v>
      </c>
      <c r="AV96" s="120">
        <f>'01.1 - Stavební část'!J35</f>
        <v>0</v>
      </c>
      <c r="AW96" s="120">
        <f>'01.1 - Stavební část'!J36</f>
        <v>0</v>
      </c>
      <c r="AX96" s="120">
        <f>'01.1 - Stavební část'!J37</f>
        <v>0</v>
      </c>
      <c r="AY96" s="120">
        <f>'01.1 - Stavební část'!J38</f>
        <v>0</v>
      </c>
      <c r="AZ96" s="120">
        <f>'01.1 - Stavební část'!F35</f>
        <v>0</v>
      </c>
      <c r="BA96" s="120">
        <f>'01.1 - Stavební část'!F36</f>
        <v>0</v>
      </c>
      <c r="BB96" s="120">
        <f>'01.1 - Stavební část'!F37</f>
        <v>0</v>
      </c>
      <c r="BC96" s="120">
        <f>'01.1 - Stavební část'!F38</f>
        <v>0</v>
      </c>
      <c r="BD96" s="122">
        <f>'01.1 - Stavební část'!F39</f>
        <v>0</v>
      </c>
      <c r="BE96" s="4"/>
      <c r="BT96" s="26" t="s">
        <v>91</v>
      </c>
      <c r="BV96" s="26" t="s">
        <v>80</v>
      </c>
      <c r="BW96" s="26" t="s">
        <v>92</v>
      </c>
      <c r="BX96" s="26" t="s">
        <v>86</v>
      </c>
      <c r="CL96" s="26" t="s">
        <v>1</v>
      </c>
    </row>
    <row r="97" s="4" customFormat="1" ht="16.5" customHeight="1">
      <c r="A97" s="115" t="s">
        <v>87</v>
      </c>
      <c r="B97" s="63"/>
      <c r="C97" s="10"/>
      <c r="D97" s="10"/>
      <c r="E97" s="116" t="s">
        <v>93</v>
      </c>
      <c r="F97" s="116"/>
      <c r="G97" s="116"/>
      <c r="H97" s="116"/>
      <c r="I97" s="116"/>
      <c r="J97" s="10"/>
      <c r="K97" s="116" t="s">
        <v>94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'01.2 - EI'!J32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90</v>
      </c>
      <c r="AR97" s="63"/>
      <c r="AS97" s="119">
        <v>0</v>
      </c>
      <c r="AT97" s="120">
        <f>ROUND(SUM(AV97:AW97),2)</f>
        <v>0</v>
      </c>
      <c r="AU97" s="121">
        <f>'01.2 - EI'!P128</f>
        <v>0</v>
      </c>
      <c r="AV97" s="120">
        <f>'01.2 - EI'!J35</f>
        <v>0</v>
      </c>
      <c r="AW97" s="120">
        <f>'01.2 - EI'!J36</f>
        <v>0</v>
      </c>
      <c r="AX97" s="120">
        <f>'01.2 - EI'!J37</f>
        <v>0</v>
      </c>
      <c r="AY97" s="120">
        <f>'01.2 - EI'!J38</f>
        <v>0</v>
      </c>
      <c r="AZ97" s="120">
        <f>'01.2 - EI'!F35</f>
        <v>0</v>
      </c>
      <c r="BA97" s="120">
        <f>'01.2 - EI'!F36</f>
        <v>0</v>
      </c>
      <c r="BB97" s="120">
        <f>'01.2 - EI'!F37</f>
        <v>0</v>
      </c>
      <c r="BC97" s="120">
        <f>'01.2 - EI'!F38</f>
        <v>0</v>
      </c>
      <c r="BD97" s="122">
        <f>'01.2 - EI'!F39</f>
        <v>0</v>
      </c>
      <c r="BE97" s="4"/>
      <c r="BT97" s="26" t="s">
        <v>91</v>
      </c>
      <c r="BV97" s="26" t="s">
        <v>80</v>
      </c>
      <c r="BW97" s="26" t="s">
        <v>95</v>
      </c>
      <c r="BX97" s="26" t="s">
        <v>86</v>
      </c>
      <c r="CL97" s="26" t="s">
        <v>1</v>
      </c>
    </row>
    <row r="98" s="4" customFormat="1" ht="16.5" customHeight="1">
      <c r="A98" s="115" t="s">
        <v>87</v>
      </c>
      <c r="B98" s="63"/>
      <c r="C98" s="10"/>
      <c r="D98" s="10"/>
      <c r="E98" s="116" t="s">
        <v>96</v>
      </c>
      <c r="F98" s="116"/>
      <c r="G98" s="116"/>
      <c r="H98" s="116"/>
      <c r="I98" s="116"/>
      <c r="J98" s="10"/>
      <c r="K98" s="116" t="s">
        <v>97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'01.3 - ZTI'!J32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90</v>
      </c>
      <c r="AR98" s="63"/>
      <c r="AS98" s="119">
        <v>0</v>
      </c>
      <c r="AT98" s="120">
        <f>ROUND(SUM(AV98:AW98),2)</f>
        <v>0</v>
      </c>
      <c r="AU98" s="121">
        <f>'01.3 - ZTI'!P124</f>
        <v>0</v>
      </c>
      <c r="AV98" s="120">
        <f>'01.3 - ZTI'!J35</f>
        <v>0</v>
      </c>
      <c r="AW98" s="120">
        <f>'01.3 - ZTI'!J36</f>
        <v>0</v>
      </c>
      <c r="AX98" s="120">
        <f>'01.3 - ZTI'!J37</f>
        <v>0</v>
      </c>
      <c r="AY98" s="120">
        <f>'01.3 - ZTI'!J38</f>
        <v>0</v>
      </c>
      <c r="AZ98" s="120">
        <f>'01.3 - ZTI'!F35</f>
        <v>0</v>
      </c>
      <c r="BA98" s="120">
        <f>'01.3 - ZTI'!F36</f>
        <v>0</v>
      </c>
      <c r="BB98" s="120">
        <f>'01.3 - ZTI'!F37</f>
        <v>0</v>
      </c>
      <c r="BC98" s="120">
        <f>'01.3 - ZTI'!F38</f>
        <v>0</v>
      </c>
      <c r="BD98" s="122">
        <f>'01.3 - ZTI'!F39</f>
        <v>0</v>
      </c>
      <c r="BE98" s="4"/>
      <c r="BT98" s="26" t="s">
        <v>91</v>
      </c>
      <c r="BV98" s="26" t="s">
        <v>80</v>
      </c>
      <c r="BW98" s="26" t="s">
        <v>98</v>
      </c>
      <c r="BX98" s="26" t="s">
        <v>86</v>
      </c>
      <c r="CL98" s="26" t="s">
        <v>1</v>
      </c>
    </row>
    <row r="99" s="4" customFormat="1" ht="16.5" customHeight="1">
      <c r="A99" s="115" t="s">
        <v>87</v>
      </c>
      <c r="B99" s="63"/>
      <c r="C99" s="10"/>
      <c r="D99" s="10"/>
      <c r="E99" s="116" t="s">
        <v>99</v>
      </c>
      <c r="F99" s="116"/>
      <c r="G99" s="116"/>
      <c r="H99" s="116"/>
      <c r="I99" s="116"/>
      <c r="J99" s="10"/>
      <c r="K99" s="116" t="s">
        <v>100</v>
      </c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7">
        <f>'01.4 - ÚT'!J32</f>
        <v>0</v>
      </c>
      <c r="AH99" s="10"/>
      <c r="AI99" s="10"/>
      <c r="AJ99" s="10"/>
      <c r="AK99" s="10"/>
      <c r="AL99" s="10"/>
      <c r="AM99" s="10"/>
      <c r="AN99" s="117">
        <f>SUM(AG99,AT99)</f>
        <v>0</v>
      </c>
      <c r="AO99" s="10"/>
      <c r="AP99" s="10"/>
      <c r="AQ99" s="118" t="s">
        <v>90</v>
      </c>
      <c r="AR99" s="63"/>
      <c r="AS99" s="119">
        <v>0</v>
      </c>
      <c r="AT99" s="120">
        <f>ROUND(SUM(AV99:AW99),2)</f>
        <v>0</v>
      </c>
      <c r="AU99" s="121">
        <f>'01.4 - ÚT'!P120</f>
        <v>0</v>
      </c>
      <c r="AV99" s="120">
        <f>'01.4 - ÚT'!J35</f>
        <v>0</v>
      </c>
      <c r="AW99" s="120">
        <f>'01.4 - ÚT'!J36</f>
        <v>0</v>
      </c>
      <c r="AX99" s="120">
        <f>'01.4 - ÚT'!J37</f>
        <v>0</v>
      </c>
      <c r="AY99" s="120">
        <f>'01.4 - ÚT'!J38</f>
        <v>0</v>
      </c>
      <c r="AZ99" s="120">
        <f>'01.4 - ÚT'!F35</f>
        <v>0</v>
      </c>
      <c r="BA99" s="120">
        <f>'01.4 - ÚT'!F36</f>
        <v>0</v>
      </c>
      <c r="BB99" s="120">
        <f>'01.4 - ÚT'!F37</f>
        <v>0</v>
      </c>
      <c r="BC99" s="120">
        <f>'01.4 - ÚT'!F38</f>
        <v>0</v>
      </c>
      <c r="BD99" s="122">
        <f>'01.4 - ÚT'!F39</f>
        <v>0</v>
      </c>
      <c r="BE99" s="4"/>
      <c r="BT99" s="26" t="s">
        <v>91</v>
      </c>
      <c r="BV99" s="26" t="s">
        <v>80</v>
      </c>
      <c r="BW99" s="26" t="s">
        <v>101</v>
      </c>
      <c r="BX99" s="26" t="s">
        <v>86</v>
      </c>
      <c r="CL99" s="26" t="s">
        <v>1</v>
      </c>
    </row>
    <row r="100" s="4" customFormat="1" ht="16.5" customHeight="1">
      <c r="A100" s="115" t="s">
        <v>87</v>
      </c>
      <c r="B100" s="63"/>
      <c r="C100" s="10"/>
      <c r="D100" s="10"/>
      <c r="E100" s="116" t="s">
        <v>102</v>
      </c>
      <c r="F100" s="116"/>
      <c r="G100" s="116"/>
      <c r="H100" s="116"/>
      <c r="I100" s="116"/>
      <c r="J100" s="10"/>
      <c r="K100" s="116" t="s">
        <v>103</v>
      </c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7">
        <f>'01.5 - VZT'!J32</f>
        <v>0</v>
      </c>
      <c r="AH100" s="10"/>
      <c r="AI100" s="10"/>
      <c r="AJ100" s="10"/>
      <c r="AK100" s="10"/>
      <c r="AL100" s="10"/>
      <c r="AM100" s="10"/>
      <c r="AN100" s="117">
        <f>SUM(AG100,AT100)</f>
        <v>0</v>
      </c>
      <c r="AO100" s="10"/>
      <c r="AP100" s="10"/>
      <c r="AQ100" s="118" t="s">
        <v>90</v>
      </c>
      <c r="AR100" s="63"/>
      <c r="AS100" s="123">
        <v>0</v>
      </c>
      <c r="AT100" s="124">
        <f>ROUND(SUM(AV100:AW100),2)</f>
        <v>0</v>
      </c>
      <c r="AU100" s="125">
        <f>'01.5 - VZT'!P122</f>
        <v>0</v>
      </c>
      <c r="AV100" s="124">
        <f>'01.5 - VZT'!J35</f>
        <v>0</v>
      </c>
      <c r="AW100" s="124">
        <f>'01.5 - VZT'!J36</f>
        <v>0</v>
      </c>
      <c r="AX100" s="124">
        <f>'01.5 - VZT'!J37</f>
        <v>0</v>
      </c>
      <c r="AY100" s="124">
        <f>'01.5 - VZT'!J38</f>
        <v>0</v>
      </c>
      <c r="AZ100" s="124">
        <f>'01.5 - VZT'!F35</f>
        <v>0</v>
      </c>
      <c r="BA100" s="124">
        <f>'01.5 - VZT'!F36</f>
        <v>0</v>
      </c>
      <c r="BB100" s="124">
        <f>'01.5 - VZT'!F37</f>
        <v>0</v>
      </c>
      <c r="BC100" s="124">
        <f>'01.5 - VZT'!F38</f>
        <v>0</v>
      </c>
      <c r="BD100" s="126">
        <f>'01.5 - VZT'!F39</f>
        <v>0</v>
      </c>
      <c r="BE100" s="4"/>
      <c r="BT100" s="26" t="s">
        <v>91</v>
      </c>
      <c r="BV100" s="26" t="s">
        <v>80</v>
      </c>
      <c r="BW100" s="26" t="s">
        <v>104</v>
      </c>
      <c r="BX100" s="26" t="s">
        <v>86</v>
      </c>
      <c r="CL100" s="26" t="s">
        <v>1</v>
      </c>
    </row>
    <row r="101" s="2" customFormat="1" ht="30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Stavební část'!C2" display="/"/>
    <hyperlink ref="A97" location="'01.2 - EI'!C2" display="/"/>
    <hyperlink ref="A98" location="'01.3 - ZTI'!C2" display="/"/>
    <hyperlink ref="A99" location="'01.4 - ÚT'!C2" display="/"/>
    <hyperlink ref="A100" location="'01.5 - VZ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8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105</v>
      </c>
      <c r="I4" s="127"/>
      <c r="L4" s="21"/>
      <c r="M4" s="129" t="s">
        <v>10</v>
      </c>
      <c r="AT4" s="18" t="s">
        <v>3</v>
      </c>
    </row>
    <row r="5" s="1" customFormat="1" ht="6.96" customHeight="1">
      <c r="B5" s="21"/>
      <c r="I5" s="127"/>
      <c r="L5" s="21"/>
    </row>
    <row r="6" s="1" customFormat="1" ht="12" customHeight="1">
      <c r="B6" s="21"/>
      <c r="D6" s="31" t="s">
        <v>16</v>
      </c>
      <c r="I6" s="127"/>
      <c r="L6" s="21"/>
    </row>
    <row r="7" s="1" customFormat="1" ht="16.5" customHeight="1">
      <c r="B7" s="21"/>
      <c r="E7" s="130" t="str">
        <f>'Rekapitulace stavby'!K6</f>
        <v>Udržovací práce a stavební úpravy Staropramenná 669/27</v>
      </c>
      <c r="F7" s="31"/>
      <c r="G7" s="31"/>
      <c r="H7" s="31"/>
      <c r="I7" s="127"/>
      <c r="L7" s="21"/>
    </row>
    <row r="8" s="1" customFormat="1" ht="12" customHeight="1">
      <c r="B8" s="21"/>
      <c r="D8" s="31" t="s">
        <v>106</v>
      </c>
      <c r="I8" s="127"/>
      <c r="L8" s="21"/>
    </row>
    <row r="9" s="2" customFormat="1" ht="16.5" customHeight="1">
      <c r="A9" s="37"/>
      <c r="B9" s="38"/>
      <c r="C9" s="37"/>
      <c r="D9" s="37"/>
      <c r="E9" s="130" t="s">
        <v>107</v>
      </c>
      <c r="F9" s="37"/>
      <c r="G9" s="37"/>
      <c r="H9" s="37"/>
      <c r="I9" s="131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108</v>
      </c>
      <c r="E10" s="37"/>
      <c r="F10" s="37"/>
      <c r="G10" s="37"/>
      <c r="H10" s="37"/>
      <c r="I10" s="131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109</v>
      </c>
      <c r="F11" s="37"/>
      <c r="G11" s="37"/>
      <c r="H11" s="37"/>
      <c r="I11" s="131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131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132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132" t="s">
        <v>22</v>
      </c>
      <c r="J14" s="68" t="str">
        <f>'Rekapitulace stavby'!AN8</f>
        <v>26. 4. 2020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131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132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132" t="s">
        <v>27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131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132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132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131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132" t="s">
        <v>25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132" t="s">
        <v>27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131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132" t="s">
        <v>25</v>
      </c>
      <c r="J25" s="26" t="s">
        <v>34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36</v>
      </c>
      <c r="F26" s="37"/>
      <c r="G26" s="37"/>
      <c r="H26" s="37"/>
      <c r="I26" s="132" t="s">
        <v>27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131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37</v>
      </c>
      <c r="E28" s="37"/>
      <c r="F28" s="37"/>
      <c r="G28" s="37"/>
      <c r="H28" s="37"/>
      <c r="I28" s="131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3"/>
      <c r="B29" s="134"/>
      <c r="C29" s="133"/>
      <c r="D29" s="133"/>
      <c r="E29" s="35" t="s">
        <v>1</v>
      </c>
      <c r="F29" s="35"/>
      <c r="G29" s="35"/>
      <c r="H29" s="35"/>
      <c r="I29" s="135"/>
      <c r="J29" s="133"/>
      <c r="K29" s="133"/>
      <c r="L29" s="136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131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7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8" t="s">
        <v>38</v>
      </c>
      <c r="E32" s="37"/>
      <c r="F32" s="37"/>
      <c r="G32" s="37"/>
      <c r="H32" s="37"/>
      <c r="I32" s="131"/>
      <c r="J32" s="95">
        <f>ROUND(J141, 1)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137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40</v>
      </c>
      <c r="G34" s="37"/>
      <c r="H34" s="37"/>
      <c r="I34" s="139" t="s">
        <v>39</v>
      </c>
      <c r="J34" s="42" t="s">
        <v>41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40" t="s">
        <v>42</v>
      </c>
      <c r="E35" s="31" t="s">
        <v>43</v>
      </c>
      <c r="F35" s="141">
        <f>ROUND((SUM(BE141:BE430)),  1)</f>
        <v>0</v>
      </c>
      <c r="G35" s="37"/>
      <c r="H35" s="37"/>
      <c r="I35" s="142">
        <v>0.20999999999999999</v>
      </c>
      <c r="J35" s="141">
        <f>ROUND(((SUM(BE141:BE430))*I35),  1)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44</v>
      </c>
      <c r="F36" s="141">
        <f>ROUND((SUM(BF141:BF430)),  1)</f>
        <v>0</v>
      </c>
      <c r="G36" s="37"/>
      <c r="H36" s="37"/>
      <c r="I36" s="142">
        <v>0.14999999999999999</v>
      </c>
      <c r="J36" s="141">
        <f>ROUND(((SUM(BF141:BF430))*I36),  1)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41">
        <f>ROUND((SUM(BG141:BG430)),  1)</f>
        <v>0</v>
      </c>
      <c r="G37" s="37"/>
      <c r="H37" s="37"/>
      <c r="I37" s="142">
        <v>0.20999999999999999</v>
      </c>
      <c r="J37" s="141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46</v>
      </c>
      <c r="F38" s="141">
        <f>ROUND((SUM(BH141:BH430)),  1)</f>
        <v>0</v>
      </c>
      <c r="G38" s="37"/>
      <c r="H38" s="37"/>
      <c r="I38" s="142">
        <v>0.14999999999999999</v>
      </c>
      <c r="J38" s="141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47</v>
      </c>
      <c r="F39" s="141">
        <f>ROUND((SUM(BI141:BI430)),  1)</f>
        <v>0</v>
      </c>
      <c r="G39" s="37"/>
      <c r="H39" s="37"/>
      <c r="I39" s="142">
        <v>0</v>
      </c>
      <c r="J39" s="141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131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43"/>
      <c r="D41" s="144" t="s">
        <v>48</v>
      </c>
      <c r="E41" s="80"/>
      <c r="F41" s="80"/>
      <c r="G41" s="145" t="s">
        <v>49</v>
      </c>
      <c r="H41" s="146" t="s">
        <v>50</v>
      </c>
      <c r="I41" s="147"/>
      <c r="J41" s="148">
        <f>SUM(J32:J39)</f>
        <v>0</v>
      </c>
      <c r="K41" s="149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131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I43" s="127"/>
      <c r="L43" s="21"/>
    </row>
    <row r="44" s="1" customFormat="1" ht="14.4" customHeight="1">
      <c r="B44" s="21"/>
      <c r="I44" s="127"/>
      <c r="L44" s="21"/>
    </row>
    <row r="45" s="1" customFormat="1" ht="14.4" customHeight="1">
      <c r="B45" s="21"/>
      <c r="I45" s="127"/>
      <c r="L45" s="21"/>
    </row>
    <row r="46" s="1" customFormat="1" ht="14.4" customHeight="1">
      <c r="B46" s="21"/>
      <c r="I46" s="127"/>
      <c r="L46" s="21"/>
    </row>
    <row r="47" s="1" customFormat="1" ht="14.4" customHeight="1">
      <c r="B47" s="21"/>
      <c r="I47" s="127"/>
      <c r="L47" s="21"/>
    </row>
    <row r="48" s="1" customFormat="1" ht="14.4" customHeight="1">
      <c r="B48" s="21"/>
      <c r="I48" s="127"/>
      <c r="L48" s="21"/>
    </row>
    <row r="49" s="1" customFormat="1" ht="14.4" customHeight="1">
      <c r="B49" s="21"/>
      <c r="I49" s="127"/>
      <c r="L49" s="21"/>
    </row>
    <row r="50" s="2" customFormat="1" ht="14.4" customHeight="1">
      <c r="B50" s="54"/>
      <c r="D50" s="55" t="s">
        <v>51</v>
      </c>
      <c r="E50" s="56"/>
      <c r="F50" s="56"/>
      <c r="G50" s="55" t="s">
        <v>52</v>
      </c>
      <c r="H50" s="56"/>
      <c r="I50" s="150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53</v>
      </c>
      <c r="E61" s="40"/>
      <c r="F61" s="151" t="s">
        <v>54</v>
      </c>
      <c r="G61" s="57" t="s">
        <v>53</v>
      </c>
      <c r="H61" s="40"/>
      <c r="I61" s="152"/>
      <c r="J61" s="153" t="s">
        <v>54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55</v>
      </c>
      <c r="E65" s="58"/>
      <c r="F65" s="58"/>
      <c r="G65" s="55" t="s">
        <v>56</v>
      </c>
      <c r="H65" s="58"/>
      <c r="I65" s="154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53</v>
      </c>
      <c r="E76" s="40"/>
      <c r="F76" s="151" t="s">
        <v>54</v>
      </c>
      <c r="G76" s="57" t="s">
        <v>53</v>
      </c>
      <c r="H76" s="40"/>
      <c r="I76" s="152"/>
      <c r="J76" s="153" t="s">
        <v>54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55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56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110</v>
      </c>
      <c r="D82" s="37"/>
      <c r="E82" s="37"/>
      <c r="F82" s="37"/>
      <c r="G82" s="37"/>
      <c r="H82" s="37"/>
      <c r="I82" s="131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31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31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30" t="str">
        <f>E7</f>
        <v>Udržovací práce a stavební úpravy Staropramenná 669/27</v>
      </c>
      <c r="F85" s="31"/>
      <c r="G85" s="31"/>
      <c r="H85" s="31"/>
      <c r="I85" s="131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106</v>
      </c>
      <c r="I86" s="127"/>
      <c r="L86" s="21"/>
    </row>
    <row r="87" s="2" customFormat="1" ht="16.5" customHeight="1">
      <c r="A87" s="37"/>
      <c r="B87" s="38"/>
      <c r="C87" s="37"/>
      <c r="D87" s="37"/>
      <c r="E87" s="130" t="s">
        <v>107</v>
      </c>
      <c r="F87" s="37"/>
      <c r="G87" s="37"/>
      <c r="H87" s="37"/>
      <c r="I87" s="131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108</v>
      </c>
      <c r="D88" s="37"/>
      <c r="E88" s="37"/>
      <c r="F88" s="37"/>
      <c r="G88" s="37"/>
      <c r="H88" s="37"/>
      <c r="I88" s="131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01.1 - Stavební část</v>
      </c>
      <c r="F89" s="37"/>
      <c r="G89" s="37"/>
      <c r="H89" s="37"/>
      <c r="I89" s="131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31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Praha 5</v>
      </c>
      <c r="G91" s="37"/>
      <c r="H91" s="37"/>
      <c r="I91" s="132" t="s">
        <v>22</v>
      </c>
      <c r="J91" s="68" t="str">
        <f>IF(J14="","",J14)</f>
        <v>26. 4. 2020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131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132" t="s">
        <v>30</v>
      </c>
      <c r="J93" s="35" t="str">
        <f>E23</f>
        <v xml:space="preserve">Ing. arch. Frydecký Václav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132" t="s">
        <v>33</v>
      </c>
      <c r="J94" s="35" t="str">
        <f>E26</f>
        <v>Filip Šimek www.rozp.cz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31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57" t="s">
        <v>111</v>
      </c>
      <c r="D96" s="143"/>
      <c r="E96" s="143"/>
      <c r="F96" s="143"/>
      <c r="G96" s="143"/>
      <c r="H96" s="143"/>
      <c r="I96" s="158"/>
      <c r="J96" s="159" t="s">
        <v>112</v>
      </c>
      <c r="K96" s="143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131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60" t="s">
        <v>113</v>
      </c>
      <c r="D98" s="37"/>
      <c r="E98" s="37"/>
      <c r="F98" s="37"/>
      <c r="G98" s="37"/>
      <c r="H98" s="37"/>
      <c r="I98" s="131"/>
      <c r="J98" s="95">
        <f>J141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114</v>
      </c>
    </row>
    <row r="99" s="9" customFormat="1" ht="24.96" customHeight="1">
      <c r="A99" s="9"/>
      <c r="B99" s="161"/>
      <c r="C99" s="9"/>
      <c r="D99" s="162" t="s">
        <v>115</v>
      </c>
      <c r="E99" s="163"/>
      <c r="F99" s="163"/>
      <c r="G99" s="163"/>
      <c r="H99" s="163"/>
      <c r="I99" s="164"/>
      <c r="J99" s="165">
        <f>J142</f>
        <v>0</v>
      </c>
      <c r="K99" s="9"/>
      <c r="L99" s="16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6"/>
      <c r="C100" s="10"/>
      <c r="D100" s="167" t="s">
        <v>116</v>
      </c>
      <c r="E100" s="168"/>
      <c r="F100" s="168"/>
      <c r="G100" s="168"/>
      <c r="H100" s="168"/>
      <c r="I100" s="169"/>
      <c r="J100" s="170">
        <f>J143</f>
        <v>0</v>
      </c>
      <c r="K100" s="10"/>
      <c r="L100" s="16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6"/>
      <c r="C101" s="10"/>
      <c r="D101" s="167" t="s">
        <v>117</v>
      </c>
      <c r="E101" s="168"/>
      <c r="F101" s="168"/>
      <c r="G101" s="168"/>
      <c r="H101" s="168"/>
      <c r="I101" s="169"/>
      <c r="J101" s="170">
        <f>J169</f>
        <v>0</v>
      </c>
      <c r="K101" s="10"/>
      <c r="L101" s="16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6"/>
      <c r="C102" s="10"/>
      <c r="D102" s="167" t="s">
        <v>118</v>
      </c>
      <c r="E102" s="168"/>
      <c r="F102" s="168"/>
      <c r="G102" s="168"/>
      <c r="H102" s="168"/>
      <c r="I102" s="169"/>
      <c r="J102" s="170">
        <f>J184</f>
        <v>0</v>
      </c>
      <c r="K102" s="10"/>
      <c r="L102" s="16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6"/>
      <c r="C103" s="10"/>
      <c r="D103" s="167" t="s">
        <v>119</v>
      </c>
      <c r="E103" s="168"/>
      <c r="F103" s="168"/>
      <c r="G103" s="168"/>
      <c r="H103" s="168"/>
      <c r="I103" s="169"/>
      <c r="J103" s="170">
        <f>J224</f>
        <v>0</v>
      </c>
      <c r="K103" s="10"/>
      <c r="L103" s="16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6"/>
      <c r="C104" s="10"/>
      <c r="D104" s="167" t="s">
        <v>120</v>
      </c>
      <c r="E104" s="168"/>
      <c r="F104" s="168"/>
      <c r="G104" s="168"/>
      <c r="H104" s="168"/>
      <c r="I104" s="169"/>
      <c r="J104" s="170">
        <f>J231</f>
        <v>0</v>
      </c>
      <c r="K104" s="10"/>
      <c r="L104" s="16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61"/>
      <c r="C105" s="9"/>
      <c r="D105" s="162" t="s">
        <v>121</v>
      </c>
      <c r="E105" s="163"/>
      <c r="F105" s="163"/>
      <c r="G105" s="163"/>
      <c r="H105" s="163"/>
      <c r="I105" s="164"/>
      <c r="J105" s="165">
        <f>J233</f>
        <v>0</v>
      </c>
      <c r="K105" s="9"/>
      <c r="L105" s="16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66"/>
      <c r="C106" s="10"/>
      <c r="D106" s="167" t="s">
        <v>122</v>
      </c>
      <c r="E106" s="168"/>
      <c r="F106" s="168"/>
      <c r="G106" s="168"/>
      <c r="H106" s="168"/>
      <c r="I106" s="169"/>
      <c r="J106" s="170">
        <f>J234</f>
        <v>0</v>
      </c>
      <c r="K106" s="10"/>
      <c r="L106" s="16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6"/>
      <c r="C107" s="10"/>
      <c r="D107" s="167" t="s">
        <v>123</v>
      </c>
      <c r="E107" s="168"/>
      <c r="F107" s="168"/>
      <c r="G107" s="168"/>
      <c r="H107" s="168"/>
      <c r="I107" s="169"/>
      <c r="J107" s="170">
        <f>J236</f>
        <v>0</v>
      </c>
      <c r="K107" s="10"/>
      <c r="L107" s="16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6"/>
      <c r="C108" s="10"/>
      <c r="D108" s="167" t="s">
        <v>124</v>
      </c>
      <c r="E108" s="168"/>
      <c r="F108" s="168"/>
      <c r="G108" s="168"/>
      <c r="H108" s="168"/>
      <c r="I108" s="169"/>
      <c r="J108" s="170">
        <f>J238</f>
        <v>0</v>
      </c>
      <c r="K108" s="10"/>
      <c r="L108" s="16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66"/>
      <c r="C109" s="10"/>
      <c r="D109" s="167" t="s">
        <v>125</v>
      </c>
      <c r="E109" s="168"/>
      <c r="F109" s="168"/>
      <c r="G109" s="168"/>
      <c r="H109" s="168"/>
      <c r="I109" s="169"/>
      <c r="J109" s="170">
        <f>J240</f>
        <v>0</v>
      </c>
      <c r="K109" s="10"/>
      <c r="L109" s="16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66"/>
      <c r="C110" s="10"/>
      <c r="D110" s="167" t="s">
        <v>126</v>
      </c>
      <c r="E110" s="168"/>
      <c r="F110" s="168"/>
      <c r="G110" s="168"/>
      <c r="H110" s="168"/>
      <c r="I110" s="169"/>
      <c r="J110" s="170">
        <f>J250</f>
        <v>0</v>
      </c>
      <c r="K110" s="10"/>
      <c r="L110" s="16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66"/>
      <c r="C111" s="10"/>
      <c r="D111" s="167" t="s">
        <v>127</v>
      </c>
      <c r="E111" s="168"/>
      <c r="F111" s="168"/>
      <c r="G111" s="168"/>
      <c r="H111" s="168"/>
      <c r="I111" s="169"/>
      <c r="J111" s="170">
        <f>J284</f>
        <v>0</v>
      </c>
      <c r="K111" s="10"/>
      <c r="L111" s="16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66"/>
      <c r="C112" s="10"/>
      <c r="D112" s="167" t="s">
        <v>128</v>
      </c>
      <c r="E112" s="168"/>
      <c r="F112" s="168"/>
      <c r="G112" s="168"/>
      <c r="H112" s="168"/>
      <c r="I112" s="169"/>
      <c r="J112" s="170">
        <f>J303</f>
        <v>0</v>
      </c>
      <c r="K112" s="10"/>
      <c r="L112" s="16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66"/>
      <c r="C113" s="10"/>
      <c r="D113" s="167" t="s">
        <v>129</v>
      </c>
      <c r="E113" s="168"/>
      <c r="F113" s="168"/>
      <c r="G113" s="168"/>
      <c r="H113" s="168"/>
      <c r="I113" s="169"/>
      <c r="J113" s="170">
        <f>J335</f>
        <v>0</v>
      </c>
      <c r="K113" s="10"/>
      <c r="L113" s="16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66"/>
      <c r="C114" s="10"/>
      <c r="D114" s="167" t="s">
        <v>130</v>
      </c>
      <c r="E114" s="168"/>
      <c r="F114" s="168"/>
      <c r="G114" s="168"/>
      <c r="H114" s="168"/>
      <c r="I114" s="169"/>
      <c r="J114" s="170">
        <f>J358</f>
        <v>0</v>
      </c>
      <c r="K114" s="10"/>
      <c r="L114" s="16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66"/>
      <c r="C115" s="10"/>
      <c r="D115" s="167" t="s">
        <v>131</v>
      </c>
      <c r="E115" s="168"/>
      <c r="F115" s="168"/>
      <c r="G115" s="168"/>
      <c r="H115" s="168"/>
      <c r="I115" s="169"/>
      <c r="J115" s="170">
        <f>J381</f>
        <v>0</v>
      </c>
      <c r="K115" s="10"/>
      <c r="L115" s="16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66"/>
      <c r="C116" s="10"/>
      <c r="D116" s="167" t="s">
        <v>132</v>
      </c>
      <c r="E116" s="168"/>
      <c r="F116" s="168"/>
      <c r="G116" s="168"/>
      <c r="H116" s="168"/>
      <c r="I116" s="169"/>
      <c r="J116" s="170">
        <f>J412</f>
        <v>0</v>
      </c>
      <c r="K116" s="10"/>
      <c r="L116" s="16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61"/>
      <c r="C117" s="9"/>
      <c r="D117" s="162" t="s">
        <v>133</v>
      </c>
      <c r="E117" s="163"/>
      <c r="F117" s="163"/>
      <c r="G117" s="163"/>
      <c r="H117" s="163"/>
      <c r="I117" s="164"/>
      <c r="J117" s="165">
        <f>J421</f>
        <v>0</v>
      </c>
      <c r="K117" s="9"/>
      <c r="L117" s="161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66"/>
      <c r="C118" s="10"/>
      <c r="D118" s="167" t="s">
        <v>134</v>
      </c>
      <c r="E118" s="168"/>
      <c r="F118" s="168"/>
      <c r="G118" s="168"/>
      <c r="H118" s="168"/>
      <c r="I118" s="169"/>
      <c r="J118" s="170">
        <f>J422</f>
        <v>0</v>
      </c>
      <c r="K118" s="10"/>
      <c r="L118" s="16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66"/>
      <c r="C119" s="10"/>
      <c r="D119" s="167" t="s">
        <v>135</v>
      </c>
      <c r="E119" s="168"/>
      <c r="F119" s="168"/>
      <c r="G119" s="168"/>
      <c r="H119" s="168"/>
      <c r="I119" s="169"/>
      <c r="J119" s="170">
        <f>J429</f>
        <v>0</v>
      </c>
      <c r="K119" s="10"/>
      <c r="L119" s="16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7"/>
      <c r="B120" s="38"/>
      <c r="C120" s="37"/>
      <c r="D120" s="37"/>
      <c r="E120" s="37"/>
      <c r="F120" s="37"/>
      <c r="G120" s="37"/>
      <c r="H120" s="37"/>
      <c r="I120" s="131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59"/>
      <c r="C121" s="60"/>
      <c r="D121" s="60"/>
      <c r="E121" s="60"/>
      <c r="F121" s="60"/>
      <c r="G121" s="60"/>
      <c r="H121" s="60"/>
      <c r="I121" s="155"/>
      <c r="J121" s="60"/>
      <c r="K121" s="60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5" s="2" customFormat="1" ht="6.96" customHeight="1">
      <c r="A125" s="37"/>
      <c r="B125" s="61"/>
      <c r="C125" s="62"/>
      <c r="D125" s="62"/>
      <c r="E125" s="62"/>
      <c r="F125" s="62"/>
      <c r="G125" s="62"/>
      <c r="H125" s="62"/>
      <c r="I125" s="156"/>
      <c r="J125" s="62"/>
      <c r="K125" s="62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4.96" customHeight="1">
      <c r="A126" s="37"/>
      <c r="B126" s="38"/>
      <c r="C126" s="22" t="s">
        <v>136</v>
      </c>
      <c r="D126" s="37"/>
      <c r="E126" s="37"/>
      <c r="F126" s="37"/>
      <c r="G126" s="37"/>
      <c r="H126" s="37"/>
      <c r="I126" s="131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131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16</v>
      </c>
      <c r="D128" s="37"/>
      <c r="E128" s="37"/>
      <c r="F128" s="37"/>
      <c r="G128" s="37"/>
      <c r="H128" s="37"/>
      <c r="I128" s="131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7"/>
      <c r="D129" s="37"/>
      <c r="E129" s="130" t="str">
        <f>E7</f>
        <v>Udržovací práce a stavební úpravy Staropramenná 669/27</v>
      </c>
      <c r="F129" s="31"/>
      <c r="G129" s="31"/>
      <c r="H129" s="31"/>
      <c r="I129" s="131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" customFormat="1" ht="12" customHeight="1">
      <c r="B130" s="21"/>
      <c r="C130" s="31" t="s">
        <v>106</v>
      </c>
      <c r="I130" s="127"/>
      <c r="L130" s="21"/>
    </row>
    <row r="131" s="2" customFormat="1" ht="16.5" customHeight="1">
      <c r="A131" s="37"/>
      <c r="B131" s="38"/>
      <c r="C131" s="37"/>
      <c r="D131" s="37"/>
      <c r="E131" s="130" t="s">
        <v>107</v>
      </c>
      <c r="F131" s="37"/>
      <c r="G131" s="37"/>
      <c r="H131" s="37"/>
      <c r="I131" s="131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108</v>
      </c>
      <c r="D132" s="37"/>
      <c r="E132" s="37"/>
      <c r="F132" s="37"/>
      <c r="G132" s="37"/>
      <c r="H132" s="37"/>
      <c r="I132" s="131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6.5" customHeight="1">
      <c r="A133" s="37"/>
      <c r="B133" s="38"/>
      <c r="C133" s="37"/>
      <c r="D133" s="37"/>
      <c r="E133" s="66" t="str">
        <f>E11</f>
        <v>01.1 - Stavební část</v>
      </c>
      <c r="F133" s="37"/>
      <c r="G133" s="37"/>
      <c r="H133" s="37"/>
      <c r="I133" s="131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6.96" customHeight="1">
      <c r="A134" s="37"/>
      <c r="B134" s="38"/>
      <c r="C134" s="37"/>
      <c r="D134" s="37"/>
      <c r="E134" s="37"/>
      <c r="F134" s="37"/>
      <c r="G134" s="37"/>
      <c r="H134" s="37"/>
      <c r="I134" s="131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2" customHeight="1">
      <c r="A135" s="37"/>
      <c r="B135" s="38"/>
      <c r="C135" s="31" t="s">
        <v>20</v>
      </c>
      <c r="D135" s="37"/>
      <c r="E135" s="37"/>
      <c r="F135" s="26" t="str">
        <f>F14</f>
        <v>Praha 5</v>
      </c>
      <c r="G135" s="37"/>
      <c r="H135" s="37"/>
      <c r="I135" s="132" t="s">
        <v>22</v>
      </c>
      <c r="J135" s="68" t="str">
        <f>IF(J14="","",J14)</f>
        <v>26. 4. 2020</v>
      </c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7"/>
      <c r="D136" s="37"/>
      <c r="E136" s="37"/>
      <c r="F136" s="37"/>
      <c r="G136" s="37"/>
      <c r="H136" s="37"/>
      <c r="I136" s="131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25.65" customHeight="1">
      <c r="A137" s="37"/>
      <c r="B137" s="38"/>
      <c r="C137" s="31" t="s">
        <v>24</v>
      </c>
      <c r="D137" s="37"/>
      <c r="E137" s="37"/>
      <c r="F137" s="26" t="str">
        <f>E17</f>
        <v xml:space="preserve"> </v>
      </c>
      <c r="G137" s="37"/>
      <c r="H137" s="37"/>
      <c r="I137" s="132" t="s">
        <v>30</v>
      </c>
      <c r="J137" s="35" t="str">
        <f>E23</f>
        <v xml:space="preserve">Ing. arch. Frydecký Václav 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25.65" customHeight="1">
      <c r="A138" s="37"/>
      <c r="B138" s="38"/>
      <c r="C138" s="31" t="s">
        <v>28</v>
      </c>
      <c r="D138" s="37"/>
      <c r="E138" s="37"/>
      <c r="F138" s="26" t="str">
        <f>IF(E20="","",E20)</f>
        <v>Vyplň údaj</v>
      </c>
      <c r="G138" s="37"/>
      <c r="H138" s="37"/>
      <c r="I138" s="132" t="s">
        <v>33</v>
      </c>
      <c r="J138" s="35" t="str">
        <f>E26</f>
        <v>Filip Šimek www.rozp.cz</v>
      </c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0.32" customHeight="1">
      <c r="A139" s="37"/>
      <c r="B139" s="38"/>
      <c r="C139" s="37"/>
      <c r="D139" s="37"/>
      <c r="E139" s="37"/>
      <c r="F139" s="37"/>
      <c r="G139" s="37"/>
      <c r="H139" s="37"/>
      <c r="I139" s="131"/>
      <c r="J139" s="37"/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11" customFormat="1" ht="29.28" customHeight="1">
      <c r="A140" s="171"/>
      <c r="B140" s="172"/>
      <c r="C140" s="173" t="s">
        <v>137</v>
      </c>
      <c r="D140" s="174" t="s">
        <v>63</v>
      </c>
      <c r="E140" s="174" t="s">
        <v>59</v>
      </c>
      <c r="F140" s="174" t="s">
        <v>60</v>
      </c>
      <c r="G140" s="174" t="s">
        <v>138</v>
      </c>
      <c r="H140" s="174" t="s">
        <v>139</v>
      </c>
      <c r="I140" s="175" t="s">
        <v>140</v>
      </c>
      <c r="J140" s="174" t="s">
        <v>112</v>
      </c>
      <c r="K140" s="176" t="s">
        <v>141</v>
      </c>
      <c r="L140" s="177"/>
      <c r="M140" s="85" t="s">
        <v>1</v>
      </c>
      <c r="N140" s="86" t="s">
        <v>42</v>
      </c>
      <c r="O140" s="86" t="s">
        <v>142</v>
      </c>
      <c r="P140" s="86" t="s">
        <v>143</v>
      </c>
      <c r="Q140" s="86" t="s">
        <v>144</v>
      </c>
      <c r="R140" s="86" t="s">
        <v>145</v>
      </c>
      <c r="S140" s="86" t="s">
        <v>146</v>
      </c>
      <c r="T140" s="87" t="s">
        <v>147</v>
      </c>
      <c r="U140" s="171"/>
      <c r="V140" s="171"/>
      <c r="W140" s="171"/>
      <c r="X140" s="171"/>
      <c r="Y140" s="171"/>
      <c r="Z140" s="171"/>
      <c r="AA140" s="171"/>
      <c r="AB140" s="171"/>
      <c r="AC140" s="171"/>
      <c r="AD140" s="171"/>
      <c r="AE140" s="171"/>
    </row>
    <row r="141" s="2" customFormat="1" ht="22.8" customHeight="1">
      <c r="A141" s="37"/>
      <c r="B141" s="38"/>
      <c r="C141" s="92" t="s">
        <v>148</v>
      </c>
      <c r="D141" s="37"/>
      <c r="E141" s="37"/>
      <c r="F141" s="37"/>
      <c r="G141" s="37"/>
      <c r="H141" s="37"/>
      <c r="I141" s="131"/>
      <c r="J141" s="178">
        <f>BK141</f>
        <v>0</v>
      </c>
      <c r="K141" s="37"/>
      <c r="L141" s="38"/>
      <c r="M141" s="88"/>
      <c r="N141" s="72"/>
      <c r="O141" s="89"/>
      <c r="P141" s="179">
        <f>P142+P233+P421</f>
        <v>0</v>
      </c>
      <c r="Q141" s="89"/>
      <c r="R141" s="179">
        <f>R142+R233+R421</f>
        <v>12.116441550000001</v>
      </c>
      <c r="S141" s="89"/>
      <c r="T141" s="180">
        <f>T142+T233+T421</f>
        <v>14.557664799999998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77</v>
      </c>
      <c r="AU141" s="18" t="s">
        <v>114</v>
      </c>
      <c r="BK141" s="181">
        <f>BK142+BK233+BK421</f>
        <v>0</v>
      </c>
    </row>
    <row r="142" s="12" customFormat="1" ht="25.92" customHeight="1">
      <c r="A142" s="12"/>
      <c r="B142" s="182"/>
      <c r="C142" s="12"/>
      <c r="D142" s="183" t="s">
        <v>77</v>
      </c>
      <c r="E142" s="184" t="s">
        <v>149</v>
      </c>
      <c r="F142" s="184" t="s">
        <v>150</v>
      </c>
      <c r="G142" s="12"/>
      <c r="H142" s="12"/>
      <c r="I142" s="185"/>
      <c r="J142" s="186">
        <f>BK142</f>
        <v>0</v>
      </c>
      <c r="K142" s="12"/>
      <c r="L142" s="182"/>
      <c r="M142" s="187"/>
      <c r="N142" s="188"/>
      <c r="O142" s="188"/>
      <c r="P142" s="189">
        <f>P143+P169+P184+P224+P231</f>
        <v>0</v>
      </c>
      <c r="Q142" s="188"/>
      <c r="R142" s="189">
        <f>R143+R169+R184+R224+R231</f>
        <v>6.7806547500000001</v>
      </c>
      <c r="S142" s="188"/>
      <c r="T142" s="190">
        <f>T143+T169+T184+T224+T231</f>
        <v>11.333921999999998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83" t="s">
        <v>85</v>
      </c>
      <c r="AT142" s="191" t="s">
        <v>77</v>
      </c>
      <c r="AU142" s="191" t="s">
        <v>78</v>
      </c>
      <c r="AY142" s="183" t="s">
        <v>151</v>
      </c>
      <c r="BK142" s="192">
        <f>BK143+BK169+BK184+BK224+BK231</f>
        <v>0</v>
      </c>
    </row>
    <row r="143" s="12" customFormat="1" ht="22.8" customHeight="1">
      <c r="A143" s="12"/>
      <c r="B143" s="182"/>
      <c r="C143" s="12"/>
      <c r="D143" s="183" t="s">
        <v>77</v>
      </c>
      <c r="E143" s="193" t="s">
        <v>152</v>
      </c>
      <c r="F143" s="193" t="s">
        <v>153</v>
      </c>
      <c r="G143" s="12"/>
      <c r="H143" s="12"/>
      <c r="I143" s="185"/>
      <c r="J143" s="194">
        <f>BK143</f>
        <v>0</v>
      </c>
      <c r="K143" s="12"/>
      <c r="L143" s="182"/>
      <c r="M143" s="187"/>
      <c r="N143" s="188"/>
      <c r="O143" s="188"/>
      <c r="P143" s="189">
        <f>SUM(P144:P168)</f>
        <v>0</v>
      </c>
      <c r="Q143" s="188"/>
      <c r="R143" s="189">
        <f>SUM(R144:R168)</f>
        <v>1.9440397499999997</v>
      </c>
      <c r="S143" s="188"/>
      <c r="T143" s="190">
        <f>SUM(T144:T168)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83" t="s">
        <v>85</v>
      </c>
      <c r="AT143" s="191" t="s">
        <v>77</v>
      </c>
      <c r="AU143" s="191" t="s">
        <v>85</v>
      </c>
      <c r="AY143" s="183" t="s">
        <v>151</v>
      </c>
      <c r="BK143" s="192">
        <f>SUM(BK144:BK168)</f>
        <v>0</v>
      </c>
    </row>
    <row r="144" s="2" customFormat="1" ht="21.75" customHeight="1">
      <c r="A144" s="37"/>
      <c r="B144" s="195"/>
      <c r="C144" s="196" t="s">
        <v>85</v>
      </c>
      <c r="D144" s="196" t="s">
        <v>154</v>
      </c>
      <c r="E144" s="197" t="s">
        <v>155</v>
      </c>
      <c r="F144" s="198" t="s">
        <v>156</v>
      </c>
      <c r="G144" s="199" t="s">
        <v>157</v>
      </c>
      <c r="H144" s="200">
        <v>4</v>
      </c>
      <c r="I144" s="201"/>
      <c r="J144" s="202">
        <f>ROUND(I144*H144,1)</f>
        <v>0</v>
      </c>
      <c r="K144" s="198" t="s">
        <v>158</v>
      </c>
      <c r="L144" s="38"/>
      <c r="M144" s="203" t="s">
        <v>1</v>
      </c>
      <c r="N144" s="204" t="s">
        <v>44</v>
      </c>
      <c r="O144" s="76"/>
      <c r="P144" s="205">
        <f>O144*H144</f>
        <v>0</v>
      </c>
      <c r="Q144" s="205">
        <v>0.025239999999999999</v>
      </c>
      <c r="R144" s="205">
        <f>Q144*H144</f>
        <v>0.10095999999999999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159</v>
      </c>
      <c r="AT144" s="207" t="s">
        <v>154</v>
      </c>
      <c r="AU144" s="207" t="s">
        <v>91</v>
      </c>
      <c r="AY144" s="18" t="s">
        <v>151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8" t="s">
        <v>91</v>
      </c>
      <c r="BK144" s="208">
        <f>ROUND(I144*H144,1)</f>
        <v>0</v>
      </c>
      <c r="BL144" s="18" t="s">
        <v>159</v>
      </c>
      <c r="BM144" s="207" t="s">
        <v>160</v>
      </c>
    </row>
    <row r="145" s="13" customFormat="1">
      <c r="A145" s="13"/>
      <c r="B145" s="209"/>
      <c r="C145" s="13"/>
      <c r="D145" s="210" t="s">
        <v>161</v>
      </c>
      <c r="E145" s="211" t="s">
        <v>1</v>
      </c>
      <c r="F145" s="212" t="s">
        <v>162</v>
      </c>
      <c r="G145" s="13"/>
      <c r="H145" s="211" t="s">
        <v>1</v>
      </c>
      <c r="I145" s="213"/>
      <c r="J145" s="13"/>
      <c r="K145" s="13"/>
      <c r="L145" s="209"/>
      <c r="M145" s="214"/>
      <c r="N145" s="215"/>
      <c r="O145" s="215"/>
      <c r="P145" s="215"/>
      <c r="Q145" s="215"/>
      <c r="R145" s="215"/>
      <c r="S145" s="215"/>
      <c r="T145" s="21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1" t="s">
        <v>161</v>
      </c>
      <c r="AU145" s="211" t="s">
        <v>91</v>
      </c>
      <c r="AV145" s="13" t="s">
        <v>85</v>
      </c>
      <c r="AW145" s="13" t="s">
        <v>31</v>
      </c>
      <c r="AX145" s="13" t="s">
        <v>78</v>
      </c>
      <c r="AY145" s="211" t="s">
        <v>151</v>
      </c>
    </row>
    <row r="146" s="13" customFormat="1">
      <c r="A146" s="13"/>
      <c r="B146" s="209"/>
      <c r="C146" s="13"/>
      <c r="D146" s="210" t="s">
        <v>161</v>
      </c>
      <c r="E146" s="211" t="s">
        <v>1</v>
      </c>
      <c r="F146" s="212" t="s">
        <v>163</v>
      </c>
      <c r="G146" s="13"/>
      <c r="H146" s="211" t="s">
        <v>1</v>
      </c>
      <c r="I146" s="213"/>
      <c r="J146" s="13"/>
      <c r="K146" s="13"/>
      <c r="L146" s="209"/>
      <c r="M146" s="214"/>
      <c r="N146" s="215"/>
      <c r="O146" s="215"/>
      <c r="P146" s="215"/>
      <c r="Q146" s="215"/>
      <c r="R146" s="215"/>
      <c r="S146" s="215"/>
      <c r="T146" s="21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1" t="s">
        <v>161</v>
      </c>
      <c r="AU146" s="211" t="s">
        <v>91</v>
      </c>
      <c r="AV146" s="13" t="s">
        <v>85</v>
      </c>
      <c r="AW146" s="13" t="s">
        <v>31</v>
      </c>
      <c r="AX146" s="13" t="s">
        <v>78</v>
      </c>
      <c r="AY146" s="211" t="s">
        <v>151</v>
      </c>
    </row>
    <row r="147" s="14" customFormat="1">
      <c r="A147" s="14"/>
      <c r="B147" s="217"/>
      <c r="C147" s="14"/>
      <c r="D147" s="210" t="s">
        <v>161</v>
      </c>
      <c r="E147" s="218" t="s">
        <v>1</v>
      </c>
      <c r="F147" s="219" t="s">
        <v>85</v>
      </c>
      <c r="G147" s="14"/>
      <c r="H147" s="220">
        <v>1</v>
      </c>
      <c r="I147" s="221"/>
      <c r="J147" s="14"/>
      <c r="K147" s="14"/>
      <c r="L147" s="217"/>
      <c r="M147" s="222"/>
      <c r="N147" s="223"/>
      <c r="O147" s="223"/>
      <c r="P147" s="223"/>
      <c r="Q147" s="223"/>
      <c r="R147" s="223"/>
      <c r="S147" s="223"/>
      <c r="T147" s="22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8" t="s">
        <v>161</v>
      </c>
      <c r="AU147" s="218" t="s">
        <v>91</v>
      </c>
      <c r="AV147" s="14" t="s">
        <v>91</v>
      </c>
      <c r="AW147" s="14" t="s">
        <v>31</v>
      </c>
      <c r="AX147" s="14" t="s">
        <v>78</v>
      </c>
      <c r="AY147" s="218" t="s">
        <v>151</v>
      </c>
    </row>
    <row r="148" s="13" customFormat="1">
      <c r="A148" s="13"/>
      <c r="B148" s="209"/>
      <c r="C148" s="13"/>
      <c r="D148" s="210" t="s">
        <v>161</v>
      </c>
      <c r="E148" s="211" t="s">
        <v>1</v>
      </c>
      <c r="F148" s="212" t="s">
        <v>164</v>
      </c>
      <c r="G148" s="13"/>
      <c r="H148" s="211" t="s">
        <v>1</v>
      </c>
      <c r="I148" s="213"/>
      <c r="J148" s="13"/>
      <c r="K148" s="13"/>
      <c r="L148" s="209"/>
      <c r="M148" s="214"/>
      <c r="N148" s="215"/>
      <c r="O148" s="215"/>
      <c r="P148" s="215"/>
      <c r="Q148" s="215"/>
      <c r="R148" s="215"/>
      <c r="S148" s="215"/>
      <c r="T148" s="21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1" t="s">
        <v>161</v>
      </c>
      <c r="AU148" s="211" t="s">
        <v>91</v>
      </c>
      <c r="AV148" s="13" t="s">
        <v>85</v>
      </c>
      <c r="AW148" s="13" t="s">
        <v>31</v>
      </c>
      <c r="AX148" s="13" t="s">
        <v>78</v>
      </c>
      <c r="AY148" s="211" t="s">
        <v>151</v>
      </c>
    </row>
    <row r="149" s="14" customFormat="1">
      <c r="A149" s="14"/>
      <c r="B149" s="217"/>
      <c r="C149" s="14"/>
      <c r="D149" s="210" t="s">
        <v>161</v>
      </c>
      <c r="E149" s="218" t="s">
        <v>1</v>
      </c>
      <c r="F149" s="219" t="s">
        <v>85</v>
      </c>
      <c r="G149" s="14"/>
      <c r="H149" s="220">
        <v>1</v>
      </c>
      <c r="I149" s="221"/>
      <c r="J149" s="14"/>
      <c r="K149" s="14"/>
      <c r="L149" s="217"/>
      <c r="M149" s="222"/>
      <c r="N149" s="223"/>
      <c r="O149" s="223"/>
      <c r="P149" s="223"/>
      <c r="Q149" s="223"/>
      <c r="R149" s="223"/>
      <c r="S149" s="223"/>
      <c r="T149" s="22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8" t="s">
        <v>161</v>
      </c>
      <c r="AU149" s="218" t="s">
        <v>91</v>
      </c>
      <c r="AV149" s="14" t="s">
        <v>91</v>
      </c>
      <c r="AW149" s="14" t="s">
        <v>31</v>
      </c>
      <c r="AX149" s="14" t="s">
        <v>78</v>
      </c>
      <c r="AY149" s="218" t="s">
        <v>151</v>
      </c>
    </row>
    <row r="150" s="13" customFormat="1">
      <c r="A150" s="13"/>
      <c r="B150" s="209"/>
      <c r="C150" s="13"/>
      <c r="D150" s="210" t="s">
        <v>161</v>
      </c>
      <c r="E150" s="211" t="s">
        <v>1</v>
      </c>
      <c r="F150" s="212" t="s">
        <v>165</v>
      </c>
      <c r="G150" s="13"/>
      <c r="H150" s="211" t="s">
        <v>1</v>
      </c>
      <c r="I150" s="213"/>
      <c r="J150" s="13"/>
      <c r="K150" s="13"/>
      <c r="L150" s="209"/>
      <c r="M150" s="214"/>
      <c r="N150" s="215"/>
      <c r="O150" s="215"/>
      <c r="P150" s="215"/>
      <c r="Q150" s="215"/>
      <c r="R150" s="215"/>
      <c r="S150" s="215"/>
      <c r="T150" s="21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1" t="s">
        <v>161</v>
      </c>
      <c r="AU150" s="211" t="s">
        <v>91</v>
      </c>
      <c r="AV150" s="13" t="s">
        <v>85</v>
      </c>
      <c r="AW150" s="13" t="s">
        <v>31</v>
      </c>
      <c r="AX150" s="13" t="s">
        <v>78</v>
      </c>
      <c r="AY150" s="211" t="s">
        <v>151</v>
      </c>
    </row>
    <row r="151" s="14" customFormat="1">
      <c r="A151" s="14"/>
      <c r="B151" s="217"/>
      <c r="C151" s="14"/>
      <c r="D151" s="210" t="s">
        <v>161</v>
      </c>
      <c r="E151" s="218" t="s">
        <v>1</v>
      </c>
      <c r="F151" s="219" t="s">
        <v>85</v>
      </c>
      <c r="G151" s="14"/>
      <c r="H151" s="220">
        <v>1</v>
      </c>
      <c r="I151" s="221"/>
      <c r="J151" s="14"/>
      <c r="K151" s="14"/>
      <c r="L151" s="217"/>
      <c r="M151" s="222"/>
      <c r="N151" s="223"/>
      <c r="O151" s="223"/>
      <c r="P151" s="223"/>
      <c r="Q151" s="223"/>
      <c r="R151" s="223"/>
      <c r="S151" s="223"/>
      <c r="T151" s="22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8" t="s">
        <v>161</v>
      </c>
      <c r="AU151" s="218" t="s">
        <v>91</v>
      </c>
      <c r="AV151" s="14" t="s">
        <v>91</v>
      </c>
      <c r="AW151" s="14" t="s">
        <v>31</v>
      </c>
      <c r="AX151" s="14" t="s">
        <v>78</v>
      </c>
      <c r="AY151" s="218" t="s">
        <v>151</v>
      </c>
    </row>
    <row r="152" s="13" customFormat="1">
      <c r="A152" s="13"/>
      <c r="B152" s="209"/>
      <c r="C152" s="13"/>
      <c r="D152" s="210" t="s">
        <v>161</v>
      </c>
      <c r="E152" s="211" t="s">
        <v>1</v>
      </c>
      <c r="F152" s="212" t="s">
        <v>166</v>
      </c>
      <c r="G152" s="13"/>
      <c r="H152" s="211" t="s">
        <v>1</v>
      </c>
      <c r="I152" s="213"/>
      <c r="J152" s="13"/>
      <c r="K152" s="13"/>
      <c r="L152" s="209"/>
      <c r="M152" s="214"/>
      <c r="N152" s="215"/>
      <c r="O152" s="215"/>
      <c r="P152" s="215"/>
      <c r="Q152" s="215"/>
      <c r="R152" s="215"/>
      <c r="S152" s="215"/>
      <c r="T152" s="21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1" t="s">
        <v>161</v>
      </c>
      <c r="AU152" s="211" t="s">
        <v>91</v>
      </c>
      <c r="AV152" s="13" t="s">
        <v>85</v>
      </c>
      <c r="AW152" s="13" t="s">
        <v>31</v>
      </c>
      <c r="AX152" s="13" t="s">
        <v>78</v>
      </c>
      <c r="AY152" s="211" t="s">
        <v>151</v>
      </c>
    </row>
    <row r="153" s="14" customFormat="1">
      <c r="A153" s="14"/>
      <c r="B153" s="217"/>
      <c r="C153" s="14"/>
      <c r="D153" s="210" t="s">
        <v>161</v>
      </c>
      <c r="E153" s="218" t="s">
        <v>1</v>
      </c>
      <c r="F153" s="219" t="s">
        <v>85</v>
      </c>
      <c r="G153" s="14"/>
      <c r="H153" s="220">
        <v>1</v>
      </c>
      <c r="I153" s="221"/>
      <c r="J153" s="14"/>
      <c r="K153" s="14"/>
      <c r="L153" s="217"/>
      <c r="M153" s="222"/>
      <c r="N153" s="223"/>
      <c r="O153" s="223"/>
      <c r="P153" s="223"/>
      <c r="Q153" s="223"/>
      <c r="R153" s="223"/>
      <c r="S153" s="223"/>
      <c r="T153" s="22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8" t="s">
        <v>161</v>
      </c>
      <c r="AU153" s="218" t="s">
        <v>91</v>
      </c>
      <c r="AV153" s="14" t="s">
        <v>91</v>
      </c>
      <c r="AW153" s="14" t="s">
        <v>31</v>
      </c>
      <c r="AX153" s="14" t="s">
        <v>78</v>
      </c>
      <c r="AY153" s="218" t="s">
        <v>151</v>
      </c>
    </row>
    <row r="154" s="15" customFormat="1">
      <c r="A154" s="15"/>
      <c r="B154" s="225"/>
      <c r="C154" s="15"/>
      <c r="D154" s="210" t="s">
        <v>161</v>
      </c>
      <c r="E154" s="226" t="s">
        <v>1</v>
      </c>
      <c r="F154" s="227" t="s">
        <v>167</v>
      </c>
      <c r="G154" s="15"/>
      <c r="H154" s="228">
        <v>4</v>
      </c>
      <c r="I154" s="229"/>
      <c r="J154" s="15"/>
      <c r="K154" s="15"/>
      <c r="L154" s="225"/>
      <c r="M154" s="230"/>
      <c r="N154" s="231"/>
      <c r="O154" s="231"/>
      <c r="P154" s="231"/>
      <c r="Q154" s="231"/>
      <c r="R154" s="231"/>
      <c r="S154" s="231"/>
      <c r="T154" s="23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26" t="s">
        <v>161</v>
      </c>
      <c r="AU154" s="226" t="s">
        <v>91</v>
      </c>
      <c r="AV154" s="15" t="s">
        <v>159</v>
      </c>
      <c r="AW154" s="15" t="s">
        <v>31</v>
      </c>
      <c r="AX154" s="15" t="s">
        <v>85</v>
      </c>
      <c r="AY154" s="226" t="s">
        <v>151</v>
      </c>
    </row>
    <row r="155" s="2" customFormat="1" ht="21.75" customHeight="1">
      <c r="A155" s="37"/>
      <c r="B155" s="195"/>
      <c r="C155" s="196" t="s">
        <v>91</v>
      </c>
      <c r="D155" s="196" t="s">
        <v>154</v>
      </c>
      <c r="E155" s="197" t="s">
        <v>168</v>
      </c>
      <c r="F155" s="198" t="s">
        <v>169</v>
      </c>
      <c r="G155" s="199" t="s">
        <v>170</v>
      </c>
      <c r="H155" s="200">
        <v>0.73899999999999999</v>
      </c>
      <c r="I155" s="201"/>
      <c r="J155" s="202">
        <f>ROUND(I155*H155,1)</f>
        <v>0</v>
      </c>
      <c r="K155" s="198" t="s">
        <v>158</v>
      </c>
      <c r="L155" s="38"/>
      <c r="M155" s="203" t="s">
        <v>1</v>
      </c>
      <c r="N155" s="204" t="s">
        <v>44</v>
      </c>
      <c r="O155" s="76"/>
      <c r="P155" s="205">
        <f>O155*H155</f>
        <v>0</v>
      </c>
      <c r="Q155" s="205">
        <v>1.8775</v>
      </c>
      <c r="R155" s="205">
        <f>Q155*H155</f>
        <v>1.3874724999999999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159</v>
      </c>
      <c r="AT155" s="207" t="s">
        <v>154</v>
      </c>
      <c r="AU155" s="207" t="s">
        <v>91</v>
      </c>
      <c r="AY155" s="18" t="s">
        <v>151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8" t="s">
        <v>91</v>
      </c>
      <c r="BK155" s="208">
        <f>ROUND(I155*H155,1)</f>
        <v>0</v>
      </c>
      <c r="BL155" s="18" t="s">
        <v>159</v>
      </c>
      <c r="BM155" s="207" t="s">
        <v>171</v>
      </c>
    </row>
    <row r="156" s="13" customFormat="1">
      <c r="A156" s="13"/>
      <c r="B156" s="209"/>
      <c r="C156" s="13"/>
      <c r="D156" s="210" t="s">
        <v>161</v>
      </c>
      <c r="E156" s="211" t="s">
        <v>1</v>
      </c>
      <c r="F156" s="212" t="s">
        <v>172</v>
      </c>
      <c r="G156" s="13"/>
      <c r="H156" s="211" t="s">
        <v>1</v>
      </c>
      <c r="I156" s="213"/>
      <c r="J156" s="13"/>
      <c r="K156" s="13"/>
      <c r="L156" s="209"/>
      <c r="M156" s="214"/>
      <c r="N156" s="215"/>
      <c r="O156" s="215"/>
      <c r="P156" s="215"/>
      <c r="Q156" s="215"/>
      <c r="R156" s="215"/>
      <c r="S156" s="215"/>
      <c r="T156" s="21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1" t="s">
        <v>161</v>
      </c>
      <c r="AU156" s="211" t="s">
        <v>91</v>
      </c>
      <c r="AV156" s="13" t="s">
        <v>85</v>
      </c>
      <c r="AW156" s="13" t="s">
        <v>31</v>
      </c>
      <c r="AX156" s="13" t="s">
        <v>78</v>
      </c>
      <c r="AY156" s="211" t="s">
        <v>151</v>
      </c>
    </row>
    <row r="157" s="14" customFormat="1">
      <c r="A157" s="14"/>
      <c r="B157" s="217"/>
      <c r="C157" s="14"/>
      <c r="D157" s="210" t="s">
        <v>161</v>
      </c>
      <c r="E157" s="218" t="s">
        <v>1</v>
      </c>
      <c r="F157" s="219" t="s">
        <v>173</v>
      </c>
      <c r="G157" s="14"/>
      <c r="H157" s="220">
        <v>0.56999999999999995</v>
      </c>
      <c r="I157" s="221"/>
      <c r="J157" s="14"/>
      <c r="K157" s="14"/>
      <c r="L157" s="217"/>
      <c r="M157" s="222"/>
      <c r="N157" s="223"/>
      <c r="O157" s="223"/>
      <c r="P157" s="223"/>
      <c r="Q157" s="223"/>
      <c r="R157" s="223"/>
      <c r="S157" s="223"/>
      <c r="T157" s="22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8" t="s">
        <v>161</v>
      </c>
      <c r="AU157" s="218" t="s">
        <v>91</v>
      </c>
      <c r="AV157" s="14" t="s">
        <v>91</v>
      </c>
      <c r="AW157" s="14" t="s">
        <v>31</v>
      </c>
      <c r="AX157" s="14" t="s">
        <v>78</v>
      </c>
      <c r="AY157" s="218" t="s">
        <v>151</v>
      </c>
    </row>
    <row r="158" s="13" customFormat="1">
      <c r="A158" s="13"/>
      <c r="B158" s="209"/>
      <c r="C158" s="13"/>
      <c r="D158" s="210" t="s">
        <v>161</v>
      </c>
      <c r="E158" s="211" t="s">
        <v>1</v>
      </c>
      <c r="F158" s="212" t="s">
        <v>174</v>
      </c>
      <c r="G158" s="13"/>
      <c r="H158" s="211" t="s">
        <v>1</v>
      </c>
      <c r="I158" s="213"/>
      <c r="J158" s="13"/>
      <c r="K158" s="13"/>
      <c r="L158" s="209"/>
      <c r="M158" s="214"/>
      <c r="N158" s="215"/>
      <c r="O158" s="215"/>
      <c r="P158" s="215"/>
      <c r="Q158" s="215"/>
      <c r="R158" s="215"/>
      <c r="S158" s="215"/>
      <c r="T158" s="21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1" t="s">
        <v>161</v>
      </c>
      <c r="AU158" s="211" t="s">
        <v>91</v>
      </c>
      <c r="AV158" s="13" t="s">
        <v>85</v>
      </c>
      <c r="AW158" s="13" t="s">
        <v>31</v>
      </c>
      <c r="AX158" s="13" t="s">
        <v>78</v>
      </c>
      <c r="AY158" s="211" t="s">
        <v>151</v>
      </c>
    </row>
    <row r="159" s="14" customFormat="1">
      <c r="A159" s="14"/>
      <c r="B159" s="217"/>
      <c r="C159" s="14"/>
      <c r="D159" s="210" t="s">
        <v>161</v>
      </c>
      <c r="E159" s="218" t="s">
        <v>1</v>
      </c>
      <c r="F159" s="219" t="s">
        <v>175</v>
      </c>
      <c r="G159" s="14"/>
      <c r="H159" s="220">
        <v>0.16900000000000001</v>
      </c>
      <c r="I159" s="221"/>
      <c r="J159" s="14"/>
      <c r="K159" s="14"/>
      <c r="L159" s="217"/>
      <c r="M159" s="222"/>
      <c r="N159" s="223"/>
      <c r="O159" s="223"/>
      <c r="P159" s="223"/>
      <c r="Q159" s="223"/>
      <c r="R159" s="223"/>
      <c r="S159" s="223"/>
      <c r="T159" s="22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8" t="s">
        <v>161</v>
      </c>
      <c r="AU159" s="218" t="s">
        <v>91</v>
      </c>
      <c r="AV159" s="14" t="s">
        <v>91</v>
      </c>
      <c r="AW159" s="14" t="s">
        <v>31</v>
      </c>
      <c r="AX159" s="14" t="s">
        <v>78</v>
      </c>
      <c r="AY159" s="218" t="s">
        <v>151</v>
      </c>
    </row>
    <row r="160" s="15" customFormat="1">
      <c r="A160" s="15"/>
      <c r="B160" s="225"/>
      <c r="C160" s="15"/>
      <c r="D160" s="210" t="s">
        <v>161</v>
      </c>
      <c r="E160" s="226" t="s">
        <v>1</v>
      </c>
      <c r="F160" s="227" t="s">
        <v>167</v>
      </c>
      <c r="G160" s="15"/>
      <c r="H160" s="228">
        <v>0.73899999999999999</v>
      </c>
      <c r="I160" s="229"/>
      <c r="J160" s="15"/>
      <c r="K160" s="15"/>
      <c r="L160" s="225"/>
      <c r="M160" s="230"/>
      <c r="N160" s="231"/>
      <c r="O160" s="231"/>
      <c r="P160" s="231"/>
      <c r="Q160" s="231"/>
      <c r="R160" s="231"/>
      <c r="S160" s="231"/>
      <c r="T160" s="23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26" t="s">
        <v>161</v>
      </c>
      <c r="AU160" s="226" t="s">
        <v>91</v>
      </c>
      <c r="AV160" s="15" t="s">
        <v>159</v>
      </c>
      <c r="AW160" s="15" t="s">
        <v>31</v>
      </c>
      <c r="AX160" s="15" t="s">
        <v>85</v>
      </c>
      <c r="AY160" s="226" t="s">
        <v>151</v>
      </c>
    </row>
    <row r="161" s="2" customFormat="1" ht="21.75" customHeight="1">
      <c r="A161" s="37"/>
      <c r="B161" s="195"/>
      <c r="C161" s="196" t="s">
        <v>152</v>
      </c>
      <c r="D161" s="196" t="s">
        <v>154</v>
      </c>
      <c r="E161" s="197" t="s">
        <v>176</v>
      </c>
      <c r="F161" s="198" t="s">
        <v>177</v>
      </c>
      <c r="G161" s="199" t="s">
        <v>170</v>
      </c>
      <c r="H161" s="200">
        <v>0.23999999999999999</v>
      </c>
      <c r="I161" s="201"/>
      <c r="J161" s="202">
        <f>ROUND(I161*H161,1)</f>
        <v>0</v>
      </c>
      <c r="K161" s="198" t="s">
        <v>158</v>
      </c>
      <c r="L161" s="38"/>
      <c r="M161" s="203" t="s">
        <v>1</v>
      </c>
      <c r="N161" s="204" t="s">
        <v>44</v>
      </c>
      <c r="O161" s="76"/>
      <c r="P161" s="205">
        <f>O161*H161</f>
        <v>0</v>
      </c>
      <c r="Q161" s="205">
        <v>1.3271500000000001</v>
      </c>
      <c r="R161" s="205">
        <f>Q161*H161</f>
        <v>0.31851600000000002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159</v>
      </c>
      <c r="AT161" s="207" t="s">
        <v>154</v>
      </c>
      <c r="AU161" s="207" t="s">
        <v>91</v>
      </c>
      <c r="AY161" s="18" t="s">
        <v>151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8" t="s">
        <v>91</v>
      </c>
      <c r="BK161" s="208">
        <f>ROUND(I161*H161,1)</f>
        <v>0</v>
      </c>
      <c r="BL161" s="18" t="s">
        <v>159</v>
      </c>
      <c r="BM161" s="207" t="s">
        <v>178</v>
      </c>
    </row>
    <row r="162" s="2" customFormat="1" ht="21.75" customHeight="1">
      <c r="A162" s="37"/>
      <c r="B162" s="195"/>
      <c r="C162" s="196" t="s">
        <v>159</v>
      </c>
      <c r="D162" s="196" t="s">
        <v>154</v>
      </c>
      <c r="E162" s="197" t="s">
        <v>179</v>
      </c>
      <c r="F162" s="198" t="s">
        <v>180</v>
      </c>
      <c r="G162" s="199" t="s">
        <v>181</v>
      </c>
      <c r="H162" s="200">
        <v>0.033000000000000002</v>
      </c>
      <c r="I162" s="201"/>
      <c r="J162" s="202">
        <f>ROUND(I162*H162,1)</f>
        <v>0</v>
      </c>
      <c r="K162" s="198" t="s">
        <v>158</v>
      </c>
      <c r="L162" s="38"/>
      <c r="M162" s="203" t="s">
        <v>1</v>
      </c>
      <c r="N162" s="204" t="s">
        <v>44</v>
      </c>
      <c r="O162" s="76"/>
      <c r="P162" s="205">
        <f>O162*H162</f>
        <v>0</v>
      </c>
      <c r="Q162" s="205">
        <v>1.0900000000000001</v>
      </c>
      <c r="R162" s="205">
        <f>Q162*H162</f>
        <v>0.035970000000000002</v>
      </c>
      <c r="S162" s="205">
        <v>0</v>
      </c>
      <c r="T162" s="20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159</v>
      </c>
      <c r="AT162" s="207" t="s">
        <v>154</v>
      </c>
      <c r="AU162" s="207" t="s">
        <v>91</v>
      </c>
      <c r="AY162" s="18" t="s">
        <v>151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8" t="s">
        <v>91</v>
      </c>
      <c r="BK162" s="208">
        <f>ROUND(I162*H162,1)</f>
        <v>0</v>
      </c>
      <c r="BL162" s="18" t="s">
        <v>159</v>
      </c>
      <c r="BM162" s="207" t="s">
        <v>182</v>
      </c>
    </row>
    <row r="163" s="13" customFormat="1">
      <c r="A163" s="13"/>
      <c r="B163" s="209"/>
      <c r="C163" s="13"/>
      <c r="D163" s="210" t="s">
        <v>161</v>
      </c>
      <c r="E163" s="211" t="s">
        <v>1</v>
      </c>
      <c r="F163" s="212" t="s">
        <v>183</v>
      </c>
      <c r="G163" s="13"/>
      <c r="H163" s="211" t="s">
        <v>1</v>
      </c>
      <c r="I163" s="213"/>
      <c r="J163" s="13"/>
      <c r="K163" s="13"/>
      <c r="L163" s="209"/>
      <c r="M163" s="214"/>
      <c r="N163" s="215"/>
      <c r="O163" s="215"/>
      <c r="P163" s="215"/>
      <c r="Q163" s="215"/>
      <c r="R163" s="215"/>
      <c r="S163" s="215"/>
      <c r="T163" s="21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1" t="s">
        <v>161</v>
      </c>
      <c r="AU163" s="211" t="s">
        <v>91</v>
      </c>
      <c r="AV163" s="13" t="s">
        <v>85</v>
      </c>
      <c r="AW163" s="13" t="s">
        <v>31</v>
      </c>
      <c r="AX163" s="13" t="s">
        <v>78</v>
      </c>
      <c r="AY163" s="211" t="s">
        <v>151</v>
      </c>
    </row>
    <row r="164" s="13" customFormat="1">
      <c r="A164" s="13"/>
      <c r="B164" s="209"/>
      <c r="C164" s="13"/>
      <c r="D164" s="210" t="s">
        <v>161</v>
      </c>
      <c r="E164" s="211" t="s">
        <v>1</v>
      </c>
      <c r="F164" s="212" t="s">
        <v>184</v>
      </c>
      <c r="G164" s="13"/>
      <c r="H164" s="211" t="s">
        <v>1</v>
      </c>
      <c r="I164" s="213"/>
      <c r="J164" s="13"/>
      <c r="K164" s="13"/>
      <c r="L164" s="209"/>
      <c r="M164" s="214"/>
      <c r="N164" s="215"/>
      <c r="O164" s="215"/>
      <c r="P164" s="215"/>
      <c r="Q164" s="215"/>
      <c r="R164" s="215"/>
      <c r="S164" s="215"/>
      <c r="T164" s="21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1" t="s">
        <v>161</v>
      </c>
      <c r="AU164" s="211" t="s">
        <v>91</v>
      </c>
      <c r="AV164" s="13" t="s">
        <v>85</v>
      </c>
      <c r="AW164" s="13" t="s">
        <v>31</v>
      </c>
      <c r="AX164" s="13" t="s">
        <v>78</v>
      </c>
      <c r="AY164" s="211" t="s">
        <v>151</v>
      </c>
    </row>
    <row r="165" s="14" customFormat="1">
      <c r="A165" s="14"/>
      <c r="B165" s="217"/>
      <c r="C165" s="14"/>
      <c r="D165" s="210" t="s">
        <v>161</v>
      </c>
      <c r="E165" s="218" t="s">
        <v>1</v>
      </c>
      <c r="F165" s="219" t="s">
        <v>185</v>
      </c>
      <c r="G165" s="14"/>
      <c r="H165" s="220">
        <v>0.033000000000000002</v>
      </c>
      <c r="I165" s="221"/>
      <c r="J165" s="14"/>
      <c r="K165" s="14"/>
      <c r="L165" s="217"/>
      <c r="M165" s="222"/>
      <c r="N165" s="223"/>
      <c r="O165" s="223"/>
      <c r="P165" s="223"/>
      <c r="Q165" s="223"/>
      <c r="R165" s="223"/>
      <c r="S165" s="223"/>
      <c r="T165" s="22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8" t="s">
        <v>161</v>
      </c>
      <c r="AU165" s="218" t="s">
        <v>91</v>
      </c>
      <c r="AV165" s="14" t="s">
        <v>91</v>
      </c>
      <c r="AW165" s="14" t="s">
        <v>31</v>
      </c>
      <c r="AX165" s="14" t="s">
        <v>85</v>
      </c>
      <c r="AY165" s="218" t="s">
        <v>151</v>
      </c>
    </row>
    <row r="166" s="2" customFormat="1" ht="21.75" customHeight="1">
      <c r="A166" s="37"/>
      <c r="B166" s="195"/>
      <c r="C166" s="196" t="s">
        <v>186</v>
      </c>
      <c r="D166" s="196" t="s">
        <v>154</v>
      </c>
      <c r="E166" s="197" t="s">
        <v>187</v>
      </c>
      <c r="F166" s="198" t="s">
        <v>188</v>
      </c>
      <c r="G166" s="199" t="s">
        <v>189</v>
      </c>
      <c r="H166" s="200">
        <v>7</v>
      </c>
      <c r="I166" s="201"/>
      <c r="J166" s="202">
        <f>ROUND(I166*H166,1)</f>
        <v>0</v>
      </c>
      <c r="K166" s="198" t="s">
        <v>158</v>
      </c>
      <c r="L166" s="38"/>
      <c r="M166" s="203" t="s">
        <v>1</v>
      </c>
      <c r="N166" s="204" t="s">
        <v>44</v>
      </c>
      <c r="O166" s="76"/>
      <c r="P166" s="205">
        <f>O166*H166</f>
        <v>0</v>
      </c>
      <c r="Q166" s="205">
        <v>0.00012999999999999999</v>
      </c>
      <c r="R166" s="205">
        <f>Q166*H166</f>
        <v>0.00090999999999999989</v>
      </c>
      <c r="S166" s="205">
        <v>0</v>
      </c>
      <c r="T166" s="20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7" t="s">
        <v>159</v>
      </c>
      <c r="AT166" s="207" t="s">
        <v>154</v>
      </c>
      <c r="AU166" s="207" t="s">
        <v>91</v>
      </c>
      <c r="AY166" s="18" t="s">
        <v>151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8" t="s">
        <v>91</v>
      </c>
      <c r="BK166" s="208">
        <f>ROUND(I166*H166,1)</f>
        <v>0</v>
      </c>
      <c r="BL166" s="18" t="s">
        <v>159</v>
      </c>
      <c r="BM166" s="207" t="s">
        <v>190</v>
      </c>
    </row>
    <row r="167" s="2" customFormat="1" ht="16.5" customHeight="1">
      <c r="A167" s="37"/>
      <c r="B167" s="195"/>
      <c r="C167" s="196" t="s">
        <v>191</v>
      </c>
      <c r="D167" s="196" t="s">
        <v>154</v>
      </c>
      <c r="E167" s="197" t="s">
        <v>192</v>
      </c>
      <c r="F167" s="198" t="s">
        <v>193</v>
      </c>
      <c r="G167" s="199" t="s">
        <v>194</v>
      </c>
      <c r="H167" s="200">
        <v>0.375</v>
      </c>
      <c r="I167" s="201"/>
      <c r="J167" s="202">
        <f>ROUND(I167*H167,1)</f>
        <v>0</v>
      </c>
      <c r="K167" s="198" t="s">
        <v>158</v>
      </c>
      <c r="L167" s="38"/>
      <c r="M167" s="203" t="s">
        <v>1</v>
      </c>
      <c r="N167" s="204" t="s">
        <v>44</v>
      </c>
      <c r="O167" s="76"/>
      <c r="P167" s="205">
        <f>O167*H167</f>
        <v>0</v>
      </c>
      <c r="Q167" s="205">
        <v>0.26723000000000002</v>
      </c>
      <c r="R167" s="205">
        <f>Q167*H167</f>
        <v>0.10021125</v>
      </c>
      <c r="S167" s="205">
        <v>0</v>
      </c>
      <c r="T167" s="20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7" t="s">
        <v>159</v>
      </c>
      <c r="AT167" s="207" t="s">
        <v>154</v>
      </c>
      <c r="AU167" s="207" t="s">
        <v>91</v>
      </c>
      <c r="AY167" s="18" t="s">
        <v>151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8" t="s">
        <v>91</v>
      </c>
      <c r="BK167" s="208">
        <f>ROUND(I167*H167,1)</f>
        <v>0</v>
      </c>
      <c r="BL167" s="18" t="s">
        <v>159</v>
      </c>
      <c r="BM167" s="207" t="s">
        <v>195</v>
      </c>
    </row>
    <row r="168" s="14" customFormat="1">
      <c r="A168" s="14"/>
      <c r="B168" s="217"/>
      <c r="C168" s="14"/>
      <c r="D168" s="210" t="s">
        <v>161</v>
      </c>
      <c r="E168" s="218" t="s">
        <v>1</v>
      </c>
      <c r="F168" s="219" t="s">
        <v>196</v>
      </c>
      <c r="G168" s="14"/>
      <c r="H168" s="220">
        <v>0.375</v>
      </c>
      <c r="I168" s="221"/>
      <c r="J168" s="14"/>
      <c r="K168" s="14"/>
      <c r="L168" s="217"/>
      <c r="M168" s="222"/>
      <c r="N168" s="223"/>
      <c r="O168" s="223"/>
      <c r="P168" s="223"/>
      <c r="Q168" s="223"/>
      <c r="R168" s="223"/>
      <c r="S168" s="223"/>
      <c r="T168" s="22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8" t="s">
        <v>161</v>
      </c>
      <c r="AU168" s="218" t="s">
        <v>91</v>
      </c>
      <c r="AV168" s="14" t="s">
        <v>91</v>
      </c>
      <c r="AW168" s="14" t="s">
        <v>31</v>
      </c>
      <c r="AX168" s="14" t="s">
        <v>85</v>
      </c>
      <c r="AY168" s="218" t="s">
        <v>151</v>
      </c>
    </row>
    <row r="169" s="12" customFormat="1" ht="22.8" customHeight="1">
      <c r="A169" s="12"/>
      <c r="B169" s="182"/>
      <c r="C169" s="12"/>
      <c r="D169" s="183" t="s">
        <v>77</v>
      </c>
      <c r="E169" s="193" t="s">
        <v>191</v>
      </c>
      <c r="F169" s="193" t="s">
        <v>197</v>
      </c>
      <c r="G169" s="12"/>
      <c r="H169" s="12"/>
      <c r="I169" s="185"/>
      <c r="J169" s="194">
        <f>BK169</f>
        <v>0</v>
      </c>
      <c r="K169" s="12"/>
      <c r="L169" s="182"/>
      <c r="M169" s="187"/>
      <c r="N169" s="188"/>
      <c r="O169" s="188"/>
      <c r="P169" s="189">
        <f>SUM(P170:P183)</f>
        <v>0</v>
      </c>
      <c r="Q169" s="188"/>
      <c r="R169" s="189">
        <f>SUM(R170:R183)</f>
        <v>4.8292862999999997</v>
      </c>
      <c r="S169" s="188"/>
      <c r="T169" s="190">
        <f>SUM(T170:T183)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83" t="s">
        <v>85</v>
      </c>
      <c r="AT169" s="191" t="s">
        <v>77</v>
      </c>
      <c r="AU169" s="191" t="s">
        <v>85</v>
      </c>
      <c r="AY169" s="183" t="s">
        <v>151</v>
      </c>
      <c r="BK169" s="192">
        <f>SUM(BK170:BK183)</f>
        <v>0</v>
      </c>
    </row>
    <row r="170" s="2" customFormat="1" ht="16.5" customHeight="1">
      <c r="A170" s="37"/>
      <c r="B170" s="195"/>
      <c r="C170" s="196" t="s">
        <v>198</v>
      </c>
      <c r="D170" s="196" t="s">
        <v>154</v>
      </c>
      <c r="E170" s="197" t="s">
        <v>199</v>
      </c>
      <c r="F170" s="198" t="s">
        <v>200</v>
      </c>
      <c r="G170" s="199" t="s">
        <v>194</v>
      </c>
      <c r="H170" s="200">
        <v>15</v>
      </c>
      <c r="I170" s="201"/>
      <c r="J170" s="202">
        <f>ROUND(I170*H170,1)</f>
        <v>0</v>
      </c>
      <c r="K170" s="198" t="s">
        <v>158</v>
      </c>
      <c r="L170" s="38"/>
      <c r="M170" s="203" t="s">
        <v>1</v>
      </c>
      <c r="N170" s="204" t="s">
        <v>44</v>
      </c>
      <c r="O170" s="76"/>
      <c r="P170" s="205">
        <f>O170*H170</f>
        <v>0</v>
      </c>
      <c r="Q170" s="205">
        <v>0.040000000000000001</v>
      </c>
      <c r="R170" s="205">
        <f>Q170*H170</f>
        <v>0.59999999999999998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159</v>
      </c>
      <c r="AT170" s="207" t="s">
        <v>154</v>
      </c>
      <c r="AU170" s="207" t="s">
        <v>91</v>
      </c>
      <c r="AY170" s="18" t="s">
        <v>151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8" t="s">
        <v>91</v>
      </c>
      <c r="BK170" s="208">
        <f>ROUND(I170*H170,1)</f>
        <v>0</v>
      </c>
      <c r="BL170" s="18" t="s">
        <v>159</v>
      </c>
      <c r="BM170" s="207" t="s">
        <v>201</v>
      </c>
    </row>
    <row r="171" s="14" customFormat="1">
      <c r="A171" s="14"/>
      <c r="B171" s="217"/>
      <c r="C171" s="14"/>
      <c r="D171" s="210" t="s">
        <v>161</v>
      </c>
      <c r="E171" s="218" t="s">
        <v>1</v>
      </c>
      <c r="F171" s="219" t="s">
        <v>202</v>
      </c>
      <c r="G171" s="14"/>
      <c r="H171" s="220">
        <v>15</v>
      </c>
      <c r="I171" s="221"/>
      <c r="J171" s="14"/>
      <c r="K171" s="14"/>
      <c r="L171" s="217"/>
      <c r="M171" s="222"/>
      <c r="N171" s="223"/>
      <c r="O171" s="223"/>
      <c r="P171" s="223"/>
      <c r="Q171" s="223"/>
      <c r="R171" s="223"/>
      <c r="S171" s="223"/>
      <c r="T171" s="22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18" t="s">
        <v>161</v>
      </c>
      <c r="AU171" s="218" t="s">
        <v>91</v>
      </c>
      <c r="AV171" s="14" t="s">
        <v>91</v>
      </c>
      <c r="AW171" s="14" t="s">
        <v>31</v>
      </c>
      <c r="AX171" s="14" t="s">
        <v>85</v>
      </c>
      <c r="AY171" s="218" t="s">
        <v>151</v>
      </c>
    </row>
    <row r="172" s="2" customFormat="1" ht="21.75" customHeight="1">
      <c r="A172" s="37"/>
      <c r="B172" s="195"/>
      <c r="C172" s="196" t="s">
        <v>203</v>
      </c>
      <c r="D172" s="196" t="s">
        <v>154</v>
      </c>
      <c r="E172" s="197" t="s">
        <v>204</v>
      </c>
      <c r="F172" s="198" t="s">
        <v>205</v>
      </c>
      <c r="G172" s="199" t="s">
        <v>194</v>
      </c>
      <c r="H172" s="200">
        <v>10</v>
      </c>
      <c r="I172" s="201"/>
      <c r="J172" s="202">
        <f>ROUND(I172*H172,1)</f>
        <v>0</v>
      </c>
      <c r="K172" s="198" t="s">
        <v>158</v>
      </c>
      <c r="L172" s="38"/>
      <c r="M172" s="203" t="s">
        <v>1</v>
      </c>
      <c r="N172" s="204" t="s">
        <v>44</v>
      </c>
      <c r="O172" s="76"/>
      <c r="P172" s="205">
        <f>O172*H172</f>
        <v>0</v>
      </c>
      <c r="Q172" s="205">
        <v>0.0043800000000000002</v>
      </c>
      <c r="R172" s="205">
        <f>Q172*H172</f>
        <v>0.043800000000000006</v>
      </c>
      <c r="S172" s="205">
        <v>0</v>
      </c>
      <c r="T172" s="20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7" t="s">
        <v>159</v>
      </c>
      <c r="AT172" s="207" t="s">
        <v>154</v>
      </c>
      <c r="AU172" s="207" t="s">
        <v>91</v>
      </c>
      <c r="AY172" s="18" t="s">
        <v>151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8" t="s">
        <v>91</v>
      </c>
      <c r="BK172" s="208">
        <f>ROUND(I172*H172,1)</f>
        <v>0</v>
      </c>
      <c r="BL172" s="18" t="s">
        <v>159</v>
      </c>
      <c r="BM172" s="207" t="s">
        <v>206</v>
      </c>
    </row>
    <row r="173" s="2" customFormat="1" ht="21.75" customHeight="1">
      <c r="A173" s="37"/>
      <c r="B173" s="195"/>
      <c r="C173" s="196" t="s">
        <v>207</v>
      </c>
      <c r="D173" s="196" t="s">
        <v>154</v>
      </c>
      <c r="E173" s="197" t="s">
        <v>208</v>
      </c>
      <c r="F173" s="198" t="s">
        <v>209</v>
      </c>
      <c r="G173" s="199" t="s">
        <v>194</v>
      </c>
      <c r="H173" s="200">
        <v>102.68000000000001</v>
      </c>
      <c r="I173" s="201"/>
      <c r="J173" s="202">
        <f>ROUND(I173*H173,1)</f>
        <v>0</v>
      </c>
      <c r="K173" s="198" t="s">
        <v>158</v>
      </c>
      <c r="L173" s="38"/>
      <c r="M173" s="203" t="s">
        <v>1</v>
      </c>
      <c r="N173" s="204" t="s">
        <v>44</v>
      </c>
      <c r="O173" s="76"/>
      <c r="P173" s="205">
        <f>O173*H173</f>
        <v>0</v>
      </c>
      <c r="Q173" s="205">
        <v>0.0030000000000000001</v>
      </c>
      <c r="R173" s="205">
        <f>Q173*H173</f>
        <v>0.30804000000000004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159</v>
      </c>
      <c r="AT173" s="207" t="s">
        <v>154</v>
      </c>
      <c r="AU173" s="207" t="s">
        <v>91</v>
      </c>
      <c r="AY173" s="18" t="s">
        <v>151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8" t="s">
        <v>91</v>
      </c>
      <c r="BK173" s="208">
        <f>ROUND(I173*H173,1)</f>
        <v>0</v>
      </c>
      <c r="BL173" s="18" t="s">
        <v>159</v>
      </c>
      <c r="BM173" s="207" t="s">
        <v>210</v>
      </c>
    </row>
    <row r="174" s="14" customFormat="1">
      <c r="A174" s="14"/>
      <c r="B174" s="217"/>
      <c r="C174" s="14"/>
      <c r="D174" s="210" t="s">
        <v>161</v>
      </c>
      <c r="E174" s="218" t="s">
        <v>1</v>
      </c>
      <c r="F174" s="219" t="s">
        <v>211</v>
      </c>
      <c r="G174" s="14"/>
      <c r="H174" s="220">
        <v>102.68000000000001</v>
      </c>
      <c r="I174" s="221"/>
      <c r="J174" s="14"/>
      <c r="K174" s="14"/>
      <c r="L174" s="217"/>
      <c r="M174" s="222"/>
      <c r="N174" s="223"/>
      <c r="O174" s="223"/>
      <c r="P174" s="223"/>
      <c r="Q174" s="223"/>
      <c r="R174" s="223"/>
      <c r="S174" s="223"/>
      <c r="T174" s="22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18" t="s">
        <v>161</v>
      </c>
      <c r="AU174" s="218" t="s">
        <v>91</v>
      </c>
      <c r="AV174" s="14" t="s">
        <v>91</v>
      </c>
      <c r="AW174" s="14" t="s">
        <v>31</v>
      </c>
      <c r="AX174" s="14" t="s">
        <v>85</v>
      </c>
      <c r="AY174" s="218" t="s">
        <v>151</v>
      </c>
    </row>
    <row r="175" s="2" customFormat="1" ht="21.75" customHeight="1">
      <c r="A175" s="37"/>
      <c r="B175" s="195"/>
      <c r="C175" s="196" t="s">
        <v>212</v>
      </c>
      <c r="D175" s="196" t="s">
        <v>154</v>
      </c>
      <c r="E175" s="197" t="s">
        <v>213</v>
      </c>
      <c r="F175" s="198" t="s">
        <v>214</v>
      </c>
      <c r="G175" s="199" t="s">
        <v>194</v>
      </c>
      <c r="H175" s="200">
        <v>16.68</v>
      </c>
      <c r="I175" s="201"/>
      <c r="J175" s="202">
        <f>ROUND(I175*H175,1)</f>
        <v>0</v>
      </c>
      <c r="K175" s="198" t="s">
        <v>158</v>
      </c>
      <c r="L175" s="38"/>
      <c r="M175" s="203" t="s">
        <v>1</v>
      </c>
      <c r="N175" s="204" t="s">
        <v>44</v>
      </c>
      <c r="O175" s="76"/>
      <c r="P175" s="205">
        <f>O175*H175</f>
        <v>0</v>
      </c>
      <c r="Q175" s="205">
        <v>0.015400000000000001</v>
      </c>
      <c r="R175" s="205">
        <f>Q175*H175</f>
        <v>0.25687199999999999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159</v>
      </c>
      <c r="AT175" s="207" t="s">
        <v>154</v>
      </c>
      <c r="AU175" s="207" t="s">
        <v>91</v>
      </c>
      <c r="AY175" s="18" t="s">
        <v>151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8" t="s">
        <v>91</v>
      </c>
      <c r="BK175" s="208">
        <f>ROUND(I175*H175,1)</f>
        <v>0</v>
      </c>
      <c r="BL175" s="18" t="s">
        <v>159</v>
      </c>
      <c r="BM175" s="207" t="s">
        <v>215</v>
      </c>
    </row>
    <row r="176" s="2" customFormat="1" ht="21.75" customHeight="1">
      <c r="A176" s="37"/>
      <c r="B176" s="195"/>
      <c r="C176" s="196" t="s">
        <v>216</v>
      </c>
      <c r="D176" s="196" t="s">
        <v>154</v>
      </c>
      <c r="E176" s="197" t="s">
        <v>217</v>
      </c>
      <c r="F176" s="198" t="s">
        <v>218</v>
      </c>
      <c r="G176" s="199" t="s">
        <v>194</v>
      </c>
      <c r="H176" s="200">
        <v>48.5</v>
      </c>
      <c r="I176" s="201"/>
      <c r="J176" s="202">
        <f>ROUND(I176*H176,1)</f>
        <v>0</v>
      </c>
      <c r="K176" s="198" t="s">
        <v>158</v>
      </c>
      <c r="L176" s="38"/>
      <c r="M176" s="203" t="s">
        <v>1</v>
      </c>
      <c r="N176" s="204" t="s">
        <v>44</v>
      </c>
      <c r="O176" s="76"/>
      <c r="P176" s="205">
        <f>O176*H176</f>
        <v>0</v>
      </c>
      <c r="Q176" s="205">
        <v>0.018380000000000001</v>
      </c>
      <c r="R176" s="205">
        <f>Q176*H176</f>
        <v>0.89143000000000006</v>
      </c>
      <c r="S176" s="205">
        <v>0</v>
      </c>
      <c r="T176" s="20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7" t="s">
        <v>159</v>
      </c>
      <c r="AT176" s="207" t="s">
        <v>154</v>
      </c>
      <c r="AU176" s="207" t="s">
        <v>91</v>
      </c>
      <c r="AY176" s="18" t="s">
        <v>151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8" t="s">
        <v>91</v>
      </c>
      <c r="BK176" s="208">
        <f>ROUND(I176*H176,1)</f>
        <v>0</v>
      </c>
      <c r="BL176" s="18" t="s">
        <v>159</v>
      </c>
      <c r="BM176" s="207" t="s">
        <v>219</v>
      </c>
    </row>
    <row r="177" s="14" customFormat="1">
      <c r="A177" s="14"/>
      <c r="B177" s="217"/>
      <c r="C177" s="14"/>
      <c r="D177" s="210" t="s">
        <v>161</v>
      </c>
      <c r="E177" s="218" t="s">
        <v>1</v>
      </c>
      <c r="F177" s="219" t="s">
        <v>220</v>
      </c>
      <c r="G177" s="14"/>
      <c r="H177" s="220">
        <v>48.5</v>
      </c>
      <c r="I177" s="221"/>
      <c r="J177" s="14"/>
      <c r="K177" s="14"/>
      <c r="L177" s="217"/>
      <c r="M177" s="222"/>
      <c r="N177" s="223"/>
      <c r="O177" s="223"/>
      <c r="P177" s="223"/>
      <c r="Q177" s="223"/>
      <c r="R177" s="223"/>
      <c r="S177" s="223"/>
      <c r="T177" s="22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18" t="s">
        <v>161</v>
      </c>
      <c r="AU177" s="218" t="s">
        <v>91</v>
      </c>
      <c r="AV177" s="14" t="s">
        <v>91</v>
      </c>
      <c r="AW177" s="14" t="s">
        <v>31</v>
      </c>
      <c r="AX177" s="14" t="s">
        <v>85</v>
      </c>
      <c r="AY177" s="218" t="s">
        <v>151</v>
      </c>
    </row>
    <row r="178" s="2" customFormat="1" ht="21.75" customHeight="1">
      <c r="A178" s="37"/>
      <c r="B178" s="195"/>
      <c r="C178" s="196" t="s">
        <v>221</v>
      </c>
      <c r="D178" s="196" t="s">
        <v>154</v>
      </c>
      <c r="E178" s="197" t="s">
        <v>222</v>
      </c>
      <c r="F178" s="198" t="s">
        <v>223</v>
      </c>
      <c r="G178" s="199" t="s">
        <v>194</v>
      </c>
      <c r="H178" s="200">
        <v>20</v>
      </c>
      <c r="I178" s="201"/>
      <c r="J178" s="202">
        <f>ROUND(I178*H178,1)</f>
        <v>0</v>
      </c>
      <c r="K178" s="198" t="s">
        <v>158</v>
      </c>
      <c r="L178" s="38"/>
      <c r="M178" s="203" t="s">
        <v>1</v>
      </c>
      <c r="N178" s="204" t="s">
        <v>44</v>
      </c>
      <c r="O178" s="76"/>
      <c r="P178" s="205">
        <f>O178*H178</f>
        <v>0</v>
      </c>
      <c r="Q178" s="205">
        <v>0.038199999999999998</v>
      </c>
      <c r="R178" s="205">
        <f>Q178*H178</f>
        <v>0.76400000000000001</v>
      </c>
      <c r="S178" s="205">
        <v>0</v>
      </c>
      <c r="T178" s="20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7" t="s">
        <v>159</v>
      </c>
      <c r="AT178" s="207" t="s">
        <v>154</v>
      </c>
      <c r="AU178" s="207" t="s">
        <v>91</v>
      </c>
      <c r="AY178" s="18" t="s">
        <v>151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8" t="s">
        <v>91</v>
      </c>
      <c r="BK178" s="208">
        <f>ROUND(I178*H178,1)</f>
        <v>0</v>
      </c>
      <c r="BL178" s="18" t="s">
        <v>159</v>
      </c>
      <c r="BM178" s="207" t="s">
        <v>224</v>
      </c>
    </row>
    <row r="179" s="14" customFormat="1">
      <c r="A179" s="14"/>
      <c r="B179" s="217"/>
      <c r="C179" s="14"/>
      <c r="D179" s="210" t="s">
        <v>161</v>
      </c>
      <c r="E179" s="218" t="s">
        <v>1</v>
      </c>
      <c r="F179" s="219" t="s">
        <v>225</v>
      </c>
      <c r="G179" s="14"/>
      <c r="H179" s="220">
        <v>20</v>
      </c>
      <c r="I179" s="221"/>
      <c r="J179" s="14"/>
      <c r="K179" s="14"/>
      <c r="L179" s="217"/>
      <c r="M179" s="222"/>
      <c r="N179" s="223"/>
      <c r="O179" s="223"/>
      <c r="P179" s="223"/>
      <c r="Q179" s="223"/>
      <c r="R179" s="223"/>
      <c r="S179" s="223"/>
      <c r="T179" s="22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8" t="s">
        <v>161</v>
      </c>
      <c r="AU179" s="218" t="s">
        <v>91</v>
      </c>
      <c r="AV179" s="14" t="s">
        <v>91</v>
      </c>
      <c r="AW179" s="14" t="s">
        <v>31</v>
      </c>
      <c r="AX179" s="14" t="s">
        <v>85</v>
      </c>
      <c r="AY179" s="218" t="s">
        <v>151</v>
      </c>
    </row>
    <row r="180" s="2" customFormat="1" ht="21.75" customHeight="1">
      <c r="A180" s="37"/>
      <c r="B180" s="195"/>
      <c r="C180" s="196" t="s">
        <v>226</v>
      </c>
      <c r="D180" s="196" t="s">
        <v>154</v>
      </c>
      <c r="E180" s="197" t="s">
        <v>227</v>
      </c>
      <c r="F180" s="198" t="s">
        <v>228</v>
      </c>
      <c r="G180" s="199" t="s">
        <v>194</v>
      </c>
      <c r="H180" s="200">
        <v>102.68000000000001</v>
      </c>
      <c r="I180" s="201"/>
      <c r="J180" s="202">
        <f>ROUND(I180*H180,1)</f>
        <v>0</v>
      </c>
      <c r="K180" s="198" t="s">
        <v>158</v>
      </c>
      <c r="L180" s="38"/>
      <c r="M180" s="203" t="s">
        <v>1</v>
      </c>
      <c r="N180" s="204" t="s">
        <v>44</v>
      </c>
      <c r="O180" s="76"/>
      <c r="P180" s="205">
        <f>O180*H180</f>
        <v>0</v>
      </c>
      <c r="Q180" s="205">
        <v>0.015599999999999999</v>
      </c>
      <c r="R180" s="205">
        <f>Q180*H180</f>
        <v>1.6018080000000001</v>
      </c>
      <c r="S180" s="205">
        <v>0</v>
      </c>
      <c r="T180" s="20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7" t="s">
        <v>159</v>
      </c>
      <c r="AT180" s="207" t="s">
        <v>154</v>
      </c>
      <c r="AU180" s="207" t="s">
        <v>91</v>
      </c>
      <c r="AY180" s="18" t="s">
        <v>151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8" t="s">
        <v>91</v>
      </c>
      <c r="BK180" s="208">
        <f>ROUND(I180*H180,1)</f>
        <v>0</v>
      </c>
      <c r="BL180" s="18" t="s">
        <v>159</v>
      </c>
      <c r="BM180" s="207" t="s">
        <v>229</v>
      </c>
    </row>
    <row r="181" s="2" customFormat="1" ht="16.5" customHeight="1">
      <c r="A181" s="37"/>
      <c r="B181" s="195"/>
      <c r="C181" s="196" t="s">
        <v>230</v>
      </c>
      <c r="D181" s="196" t="s">
        <v>154</v>
      </c>
      <c r="E181" s="197" t="s">
        <v>231</v>
      </c>
      <c r="F181" s="198" t="s">
        <v>232</v>
      </c>
      <c r="G181" s="199" t="s">
        <v>194</v>
      </c>
      <c r="H181" s="200">
        <v>43.109999999999999</v>
      </c>
      <c r="I181" s="201"/>
      <c r="J181" s="202">
        <f>ROUND(I181*H181,1)</f>
        <v>0</v>
      </c>
      <c r="K181" s="198" t="s">
        <v>158</v>
      </c>
      <c r="L181" s="38"/>
      <c r="M181" s="203" t="s">
        <v>1</v>
      </c>
      <c r="N181" s="204" t="s">
        <v>44</v>
      </c>
      <c r="O181" s="76"/>
      <c r="P181" s="205">
        <f>O181*H181</f>
        <v>0</v>
      </c>
      <c r="Q181" s="205">
        <v>0.00033</v>
      </c>
      <c r="R181" s="205">
        <f>Q181*H181</f>
        <v>0.014226299999999999</v>
      </c>
      <c r="S181" s="205">
        <v>0</v>
      </c>
      <c r="T181" s="20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7" t="s">
        <v>159</v>
      </c>
      <c r="AT181" s="207" t="s">
        <v>154</v>
      </c>
      <c r="AU181" s="207" t="s">
        <v>91</v>
      </c>
      <c r="AY181" s="18" t="s">
        <v>151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8" t="s">
        <v>91</v>
      </c>
      <c r="BK181" s="208">
        <f>ROUND(I181*H181,1)</f>
        <v>0</v>
      </c>
      <c r="BL181" s="18" t="s">
        <v>159</v>
      </c>
      <c r="BM181" s="207" t="s">
        <v>233</v>
      </c>
    </row>
    <row r="182" s="2" customFormat="1" ht="16.5" customHeight="1">
      <c r="A182" s="37"/>
      <c r="B182" s="195"/>
      <c r="C182" s="196" t="s">
        <v>8</v>
      </c>
      <c r="D182" s="196" t="s">
        <v>154</v>
      </c>
      <c r="E182" s="197" t="s">
        <v>234</v>
      </c>
      <c r="F182" s="198" t="s">
        <v>235</v>
      </c>
      <c r="G182" s="199" t="s">
        <v>170</v>
      </c>
      <c r="H182" s="200">
        <v>1.724</v>
      </c>
      <c r="I182" s="201"/>
      <c r="J182" s="202">
        <f>ROUND(I182*H182,1)</f>
        <v>0</v>
      </c>
      <c r="K182" s="198" t="s">
        <v>158</v>
      </c>
      <c r="L182" s="38"/>
      <c r="M182" s="203" t="s">
        <v>1</v>
      </c>
      <c r="N182" s="204" t="s">
        <v>44</v>
      </c>
      <c r="O182" s="76"/>
      <c r="P182" s="205">
        <f>O182*H182</f>
        <v>0</v>
      </c>
      <c r="Q182" s="205">
        <v>0.20250000000000001</v>
      </c>
      <c r="R182" s="205">
        <f>Q182*H182</f>
        <v>0.34911000000000003</v>
      </c>
      <c r="S182" s="205">
        <v>0</v>
      </c>
      <c r="T182" s="20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7" t="s">
        <v>159</v>
      </c>
      <c r="AT182" s="207" t="s">
        <v>154</v>
      </c>
      <c r="AU182" s="207" t="s">
        <v>91</v>
      </c>
      <c r="AY182" s="18" t="s">
        <v>151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8" t="s">
        <v>91</v>
      </c>
      <c r="BK182" s="208">
        <f>ROUND(I182*H182,1)</f>
        <v>0</v>
      </c>
      <c r="BL182" s="18" t="s">
        <v>159</v>
      </c>
      <c r="BM182" s="207" t="s">
        <v>236</v>
      </c>
    </row>
    <row r="183" s="14" customFormat="1">
      <c r="A183" s="14"/>
      <c r="B183" s="217"/>
      <c r="C183" s="14"/>
      <c r="D183" s="210" t="s">
        <v>161</v>
      </c>
      <c r="E183" s="218" t="s">
        <v>1</v>
      </c>
      <c r="F183" s="219" t="s">
        <v>237</v>
      </c>
      <c r="G183" s="14"/>
      <c r="H183" s="220">
        <v>1.724</v>
      </c>
      <c r="I183" s="221"/>
      <c r="J183" s="14"/>
      <c r="K183" s="14"/>
      <c r="L183" s="217"/>
      <c r="M183" s="222"/>
      <c r="N183" s="223"/>
      <c r="O183" s="223"/>
      <c r="P183" s="223"/>
      <c r="Q183" s="223"/>
      <c r="R183" s="223"/>
      <c r="S183" s="223"/>
      <c r="T183" s="22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8" t="s">
        <v>161</v>
      </c>
      <c r="AU183" s="218" t="s">
        <v>91</v>
      </c>
      <c r="AV183" s="14" t="s">
        <v>91</v>
      </c>
      <c r="AW183" s="14" t="s">
        <v>31</v>
      </c>
      <c r="AX183" s="14" t="s">
        <v>85</v>
      </c>
      <c r="AY183" s="218" t="s">
        <v>151</v>
      </c>
    </row>
    <row r="184" s="12" customFormat="1" ht="22.8" customHeight="1">
      <c r="A184" s="12"/>
      <c r="B184" s="182"/>
      <c r="C184" s="12"/>
      <c r="D184" s="183" t="s">
        <v>77</v>
      </c>
      <c r="E184" s="193" t="s">
        <v>207</v>
      </c>
      <c r="F184" s="193" t="s">
        <v>238</v>
      </c>
      <c r="G184" s="12"/>
      <c r="H184" s="12"/>
      <c r="I184" s="185"/>
      <c r="J184" s="194">
        <f>BK184</f>
        <v>0</v>
      </c>
      <c r="K184" s="12"/>
      <c r="L184" s="182"/>
      <c r="M184" s="187"/>
      <c r="N184" s="188"/>
      <c r="O184" s="188"/>
      <c r="P184" s="189">
        <f>SUM(P185:P223)</f>
        <v>0</v>
      </c>
      <c r="Q184" s="188"/>
      <c r="R184" s="189">
        <f>SUM(R185:R223)</f>
        <v>0.0073286999999999996</v>
      </c>
      <c r="S184" s="188"/>
      <c r="T184" s="190">
        <f>SUM(T185:T223)</f>
        <v>11.333921999999998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83" t="s">
        <v>85</v>
      </c>
      <c r="AT184" s="191" t="s">
        <v>77</v>
      </c>
      <c r="AU184" s="191" t="s">
        <v>85</v>
      </c>
      <c r="AY184" s="183" t="s">
        <v>151</v>
      </c>
      <c r="BK184" s="192">
        <f>SUM(BK185:BK223)</f>
        <v>0</v>
      </c>
    </row>
    <row r="185" s="2" customFormat="1" ht="21.75" customHeight="1">
      <c r="A185" s="37"/>
      <c r="B185" s="195"/>
      <c r="C185" s="196" t="s">
        <v>239</v>
      </c>
      <c r="D185" s="196" t="s">
        <v>154</v>
      </c>
      <c r="E185" s="197" t="s">
        <v>240</v>
      </c>
      <c r="F185" s="198" t="s">
        <v>241</v>
      </c>
      <c r="G185" s="199" t="s">
        <v>194</v>
      </c>
      <c r="H185" s="200">
        <v>43.109999999999999</v>
      </c>
      <c r="I185" s="201"/>
      <c r="J185" s="202">
        <f>ROUND(I185*H185,1)</f>
        <v>0</v>
      </c>
      <c r="K185" s="198" t="s">
        <v>158</v>
      </c>
      <c r="L185" s="38"/>
      <c r="M185" s="203" t="s">
        <v>1</v>
      </c>
      <c r="N185" s="204" t="s">
        <v>44</v>
      </c>
      <c r="O185" s="76"/>
      <c r="P185" s="205">
        <f>O185*H185</f>
        <v>0</v>
      </c>
      <c r="Q185" s="205">
        <v>0.00012999999999999999</v>
      </c>
      <c r="R185" s="205">
        <f>Q185*H185</f>
        <v>0.0056042999999999996</v>
      </c>
      <c r="S185" s="205">
        <v>0</v>
      </c>
      <c r="T185" s="20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7" t="s">
        <v>159</v>
      </c>
      <c r="AT185" s="207" t="s">
        <v>154</v>
      </c>
      <c r="AU185" s="207" t="s">
        <v>91</v>
      </c>
      <c r="AY185" s="18" t="s">
        <v>151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8" t="s">
        <v>91</v>
      </c>
      <c r="BK185" s="208">
        <f>ROUND(I185*H185,1)</f>
        <v>0</v>
      </c>
      <c r="BL185" s="18" t="s">
        <v>159</v>
      </c>
      <c r="BM185" s="207" t="s">
        <v>242</v>
      </c>
    </row>
    <row r="186" s="2" customFormat="1" ht="21.75" customHeight="1">
      <c r="A186" s="37"/>
      <c r="B186" s="195"/>
      <c r="C186" s="196" t="s">
        <v>243</v>
      </c>
      <c r="D186" s="196" t="s">
        <v>154</v>
      </c>
      <c r="E186" s="197" t="s">
        <v>244</v>
      </c>
      <c r="F186" s="198" t="s">
        <v>245</v>
      </c>
      <c r="G186" s="199" t="s">
        <v>194</v>
      </c>
      <c r="H186" s="200">
        <v>43.109999999999999</v>
      </c>
      <c r="I186" s="201"/>
      <c r="J186" s="202">
        <f>ROUND(I186*H186,1)</f>
        <v>0</v>
      </c>
      <c r="K186" s="198" t="s">
        <v>158</v>
      </c>
      <c r="L186" s="38"/>
      <c r="M186" s="203" t="s">
        <v>1</v>
      </c>
      <c r="N186" s="204" t="s">
        <v>44</v>
      </c>
      <c r="O186" s="76"/>
      <c r="P186" s="205">
        <f>O186*H186</f>
        <v>0</v>
      </c>
      <c r="Q186" s="205">
        <v>4.0000000000000003E-05</v>
      </c>
      <c r="R186" s="205">
        <f>Q186*H186</f>
        <v>0.0017244000000000001</v>
      </c>
      <c r="S186" s="205">
        <v>0</v>
      </c>
      <c r="T186" s="20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7" t="s">
        <v>159</v>
      </c>
      <c r="AT186" s="207" t="s">
        <v>154</v>
      </c>
      <c r="AU186" s="207" t="s">
        <v>91</v>
      </c>
      <c r="AY186" s="18" t="s">
        <v>151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8" t="s">
        <v>91</v>
      </c>
      <c r="BK186" s="208">
        <f>ROUND(I186*H186,1)</f>
        <v>0</v>
      </c>
      <c r="BL186" s="18" t="s">
        <v>159</v>
      </c>
      <c r="BM186" s="207" t="s">
        <v>246</v>
      </c>
    </row>
    <row r="187" s="2" customFormat="1" ht="16.5" customHeight="1">
      <c r="A187" s="37"/>
      <c r="B187" s="195"/>
      <c r="C187" s="196" t="s">
        <v>247</v>
      </c>
      <c r="D187" s="196" t="s">
        <v>154</v>
      </c>
      <c r="E187" s="197" t="s">
        <v>248</v>
      </c>
      <c r="F187" s="198" t="s">
        <v>249</v>
      </c>
      <c r="G187" s="199" t="s">
        <v>194</v>
      </c>
      <c r="H187" s="200">
        <v>17.09</v>
      </c>
      <c r="I187" s="201"/>
      <c r="J187" s="202">
        <f>ROUND(I187*H187,1)</f>
        <v>0</v>
      </c>
      <c r="K187" s="198" t="s">
        <v>158</v>
      </c>
      <c r="L187" s="38"/>
      <c r="M187" s="203" t="s">
        <v>1</v>
      </c>
      <c r="N187" s="204" t="s">
        <v>44</v>
      </c>
      <c r="O187" s="76"/>
      <c r="P187" s="205">
        <f>O187*H187</f>
        <v>0</v>
      </c>
      <c r="Q187" s="205">
        <v>0</v>
      </c>
      <c r="R187" s="205">
        <f>Q187*H187</f>
        <v>0</v>
      </c>
      <c r="S187" s="205">
        <v>0.13100000000000001</v>
      </c>
      <c r="T187" s="206">
        <f>S187*H187</f>
        <v>2.2387900000000003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7" t="s">
        <v>159</v>
      </c>
      <c r="AT187" s="207" t="s">
        <v>154</v>
      </c>
      <c r="AU187" s="207" t="s">
        <v>91</v>
      </c>
      <c r="AY187" s="18" t="s">
        <v>151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8" t="s">
        <v>91</v>
      </c>
      <c r="BK187" s="208">
        <f>ROUND(I187*H187,1)</f>
        <v>0</v>
      </c>
      <c r="BL187" s="18" t="s">
        <v>159</v>
      </c>
      <c r="BM187" s="207" t="s">
        <v>250</v>
      </c>
    </row>
    <row r="188" s="14" customFormat="1">
      <c r="A188" s="14"/>
      <c r="B188" s="217"/>
      <c r="C188" s="14"/>
      <c r="D188" s="210" t="s">
        <v>161</v>
      </c>
      <c r="E188" s="218" t="s">
        <v>1</v>
      </c>
      <c r="F188" s="219" t="s">
        <v>251</v>
      </c>
      <c r="G188" s="14"/>
      <c r="H188" s="220">
        <v>17.09</v>
      </c>
      <c r="I188" s="221"/>
      <c r="J188" s="14"/>
      <c r="K188" s="14"/>
      <c r="L188" s="217"/>
      <c r="M188" s="222"/>
      <c r="N188" s="223"/>
      <c r="O188" s="223"/>
      <c r="P188" s="223"/>
      <c r="Q188" s="223"/>
      <c r="R188" s="223"/>
      <c r="S188" s="223"/>
      <c r="T188" s="22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18" t="s">
        <v>161</v>
      </c>
      <c r="AU188" s="218" t="s">
        <v>91</v>
      </c>
      <c r="AV188" s="14" t="s">
        <v>91</v>
      </c>
      <c r="AW188" s="14" t="s">
        <v>31</v>
      </c>
      <c r="AX188" s="14" t="s">
        <v>85</v>
      </c>
      <c r="AY188" s="218" t="s">
        <v>151</v>
      </c>
    </row>
    <row r="189" s="2" customFormat="1" ht="21.75" customHeight="1">
      <c r="A189" s="37"/>
      <c r="B189" s="195"/>
      <c r="C189" s="196" t="s">
        <v>252</v>
      </c>
      <c r="D189" s="196" t="s">
        <v>154</v>
      </c>
      <c r="E189" s="197" t="s">
        <v>253</v>
      </c>
      <c r="F189" s="198" t="s">
        <v>254</v>
      </c>
      <c r="G189" s="199" t="s">
        <v>255</v>
      </c>
      <c r="H189" s="200">
        <v>1</v>
      </c>
      <c r="I189" s="201"/>
      <c r="J189" s="202">
        <f>ROUND(I189*H189,1)</f>
        <v>0</v>
      </c>
      <c r="K189" s="198" t="s">
        <v>1</v>
      </c>
      <c r="L189" s="38"/>
      <c r="M189" s="203" t="s">
        <v>1</v>
      </c>
      <c r="N189" s="204" t="s">
        <v>44</v>
      </c>
      <c r="O189" s="76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7" t="s">
        <v>159</v>
      </c>
      <c r="AT189" s="207" t="s">
        <v>154</v>
      </c>
      <c r="AU189" s="207" t="s">
        <v>91</v>
      </c>
      <c r="AY189" s="18" t="s">
        <v>151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8" t="s">
        <v>91</v>
      </c>
      <c r="BK189" s="208">
        <f>ROUND(I189*H189,1)</f>
        <v>0</v>
      </c>
      <c r="BL189" s="18" t="s">
        <v>159</v>
      </c>
      <c r="BM189" s="207" t="s">
        <v>256</v>
      </c>
    </row>
    <row r="190" s="2" customFormat="1" ht="21.75" customHeight="1">
      <c r="A190" s="37"/>
      <c r="B190" s="195"/>
      <c r="C190" s="196" t="s">
        <v>257</v>
      </c>
      <c r="D190" s="196" t="s">
        <v>154</v>
      </c>
      <c r="E190" s="197" t="s">
        <v>258</v>
      </c>
      <c r="F190" s="198" t="s">
        <v>259</v>
      </c>
      <c r="G190" s="199" t="s">
        <v>194</v>
      </c>
      <c r="H190" s="200">
        <v>0.79000000000000004</v>
      </c>
      <c r="I190" s="201"/>
      <c r="J190" s="202">
        <f>ROUND(I190*H190,1)</f>
        <v>0</v>
      </c>
      <c r="K190" s="198" t="s">
        <v>158</v>
      </c>
      <c r="L190" s="38"/>
      <c r="M190" s="203" t="s">
        <v>1</v>
      </c>
      <c r="N190" s="204" t="s">
        <v>44</v>
      </c>
      <c r="O190" s="76"/>
      <c r="P190" s="205">
        <f>O190*H190</f>
        <v>0</v>
      </c>
      <c r="Q190" s="205">
        <v>0</v>
      </c>
      <c r="R190" s="205">
        <f>Q190*H190</f>
        <v>0</v>
      </c>
      <c r="S190" s="205">
        <v>0.089999999999999997</v>
      </c>
      <c r="T190" s="206">
        <f>S190*H190</f>
        <v>0.071099999999999997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159</v>
      </c>
      <c r="AT190" s="207" t="s">
        <v>154</v>
      </c>
      <c r="AU190" s="207" t="s">
        <v>91</v>
      </c>
      <c r="AY190" s="18" t="s">
        <v>151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8" t="s">
        <v>91</v>
      </c>
      <c r="BK190" s="208">
        <f>ROUND(I190*H190,1)</f>
        <v>0</v>
      </c>
      <c r="BL190" s="18" t="s">
        <v>159</v>
      </c>
      <c r="BM190" s="207" t="s">
        <v>260</v>
      </c>
    </row>
    <row r="191" s="13" customFormat="1">
      <c r="A191" s="13"/>
      <c r="B191" s="209"/>
      <c r="C191" s="13"/>
      <c r="D191" s="210" t="s">
        <v>161</v>
      </c>
      <c r="E191" s="211" t="s">
        <v>1</v>
      </c>
      <c r="F191" s="212" t="s">
        <v>261</v>
      </c>
      <c r="G191" s="13"/>
      <c r="H191" s="211" t="s">
        <v>1</v>
      </c>
      <c r="I191" s="213"/>
      <c r="J191" s="13"/>
      <c r="K191" s="13"/>
      <c r="L191" s="209"/>
      <c r="M191" s="214"/>
      <c r="N191" s="215"/>
      <c r="O191" s="215"/>
      <c r="P191" s="215"/>
      <c r="Q191" s="215"/>
      <c r="R191" s="215"/>
      <c r="S191" s="215"/>
      <c r="T191" s="21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1" t="s">
        <v>161</v>
      </c>
      <c r="AU191" s="211" t="s">
        <v>91</v>
      </c>
      <c r="AV191" s="13" t="s">
        <v>85</v>
      </c>
      <c r="AW191" s="13" t="s">
        <v>31</v>
      </c>
      <c r="AX191" s="13" t="s">
        <v>78</v>
      </c>
      <c r="AY191" s="211" t="s">
        <v>151</v>
      </c>
    </row>
    <row r="192" s="14" customFormat="1">
      <c r="A192" s="14"/>
      <c r="B192" s="217"/>
      <c r="C192" s="14"/>
      <c r="D192" s="210" t="s">
        <v>161</v>
      </c>
      <c r="E192" s="218" t="s">
        <v>1</v>
      </c>
      <c r="F192" s="219" t="s">
        <v>262</v>
      </c>
      <c r="G192" s="14"/>
      <c r="H192" s="220">
        <v>0.79000000000000004</v>
      </c>
      <c r="I192" s="221"/>
      <c r="J192" s="14"/>
      <c r="K192" s="14"/>
      <c r="L192" s="217"/>
      <c r="M192" s="222"/>
      <c r="N192" s="223"/>
      <c r="O192" s="223"/>
      <c r="P192" s="223"/>
      <c r="Q192" s="223"/>
      <c r="R192" s="223"/>
      <c r="S192" s="223"/>
      <c r="T192" s="22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18" t="s">
        <v>161</v>
      </c>
      <c r="AU192" s="218" t="s">
        <v>91</v>
      </c>
      <c r="AV192" s="14" t="s">
        <v>91</v>
      </c>
      <c r="AW192" s="14" t="s">
        <v>31</v>
      </c>
      <c r="AX192" s="14" t="s">
        <v>85</v>
      </c>
      <c r="AY192" s="218" t="s">
        <v>151</v>
      </c>
    </row>
    <row r="193" s="2" customFormat="1" ht="16.5" customHeight="1">
      <c r="A193" s="37"/>
      <c r="B193" s="195"/>
      <c r="C193" s="196" t="s">
        <v>7</v>
      </c>
      <c r="D193" s="196" t="s">
        <v>154</v>
      </c>
      <c r="E193" s="197" t="s">
        <v>263</v>
      </c>
      <c r="F193" s="198" t="s">
        <v>264</v>
      </c>
      <c r="G193" s="199" t="s">
        <v>194</v>
      </c>
      <c r="H193" s="200">
        <v>1.6799999999999999</v>
      </c>
      <c r="I193" s="201"/>
      <c r="J193" s="202">
        <f>ROUND(I193*H193,1)</f>
        <v>0</v>
      </c>
      <c r="K193" s="198" t="s">
        <v>158</v>
      </c>
      <c r="L193" s="38"/>
      <c r="M193" s="203" t="s">
        <v>1</v>
      </c>
      <c r="N193" s="204" t="s">
        <v>44</v>
      </c>
      <c r="O193" s="76"/>
      <c r="P193" s="205">
        <f>O193*H193</f>
        <v>0</v>
      </c>
      <c r="Q193" s="205">
        <v>0</v>
      </c>
      <c r="R193" s="205">
        <f>Q193*H193</f>
        <v>0</v>
      </c>
      <c r="S193" s="205">
        <v>0.075999999999999998</v>
      </c>
      <c r="T193" s="206">
        <f>S193*H193</f>
        <v>0.12767999999999999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159</v>
      </c>
      <c r="AT193" s="207" t="s">
        <v>154</v>
      </c>
      <c r="AU193" s="207" t="s">
        <v>91</v>
      </c>
      <c r="AY193" s="18" t="s">
        <v>151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8" t="s">
        <v>91</v>
      </c>
      <c r="BK193" s="208">
        <f>ROUND(I193*H193,1)</f>
        <v>0</v>
      </c>
      <c r="BL193" s="18" t="s">
        <v>159</v>
      </c>
      <c r="BM193" s="207" t="s">
        <v>265</v>
      </c>
    </row>
    <row r="194" s="14" customFormat="1">
      <c r="A194" s="14"/>
      <c r="B194" s="217"/>
      <c r="C194" s="14"/>
      <c r="D194" s="210" t="s">
        <v>161</v>
      </c>
      <c r="E194" s="218" t="s">
        <v>1</v>
      </c>
      <c r="F194" s="219" t="s">
        <v>266</v>
      </c>
      <c r="G194" s="14"/>
      <c r="H194" s="220">
        <v>1.6799999999999999</v>
      </c>
      <c r="I194" s="221"/>
      <c r="J194" s="14"/>
      <c r="K194" s="14"/>
      <c r="L194" s="217"/>
      <c r="M194" s="222"/>
      <c r="N194" s="223"/>
      <c r="O194" s="223"/>
      <c r="P194" s="223"/>
      <c r="Q194" s="223"/>
      <c r="R194" s="223"/>
      <c r="S194" s="223"/>
      <c r="T194" s="22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18" t="s">
        <v>161</v>
      </c>
      <c r="AU194" s="218" t="s">
        <v>91</v>
      </c>
      <c r="AV194" s="14" t="s">
        <v>91</v>
      </c>
      <c r="AW194" s="14" t="s">
        <v>31</v>
      </c>
      <c r="AX194" s="14" t="s">
        <v>85</v>
      </c>
      <c r="AY194" s="218" t="s">
        <v>151</v>
      </c>
    </row>
    <row r="195" s="2" customFormat="1" ht="16.5" customHeight="1">
      <c r="A195" s="37"/>
      <c r="B195" s="195"/>
      <c r="C195" s="196" t="s">
        <v>267</v>
      </c>
      <c r="D195" s="196" t="s">
        <v>154</v>
      </c>
      <c r="E195" s="197" t="s">
        <v>268</v>
      </c>
      <c r="F195" s="198" t="s">
        <v>269</v>
      </c>
      <c r="G195" s="199" t="s">
        <v>194</v>
      </c>
      <c r="H195" s="200">
        <v>2.6760000000000002</v>
      </c>
      <c r="I195" s="201"/>
      <c r="J195" s="202">
        <f>ROUND(I195*H195,1)</f>
        <v>0</v>
      </c>
      <c r="K195" s="198" t="s">
        <v>158</v>
      </c>
      <c r="L195" s="38"/>
      <c r="M195" s="203" t="s">
        <v>1</v>
      </c>
      <c r="N195" s="204" t="s">
        <v>44</v>
      </c>
      <c r="O195" s="76"/>
      <c r="P195" s="205">
        <f>O195*H195</f>
        <v>0</v>
      </c>
      <c r="Q195" s="205">
        <v>0</v>
      </c>
      <c r="R195" s="205">
        <f>Q195*H195</f>
        <v>0</v>
      </c>
      <c r="S195" s="205">
        <v>0.067000000000000004</v>
      </c>
      <c r="T195" s="206">
        <f>S195*H195</f>
        <v>0.17929200000000004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7" t="s">
        <v>159</v>
      </c>
      <c r="AT195" s="207" t="s">
        <v>154</v>
      </c>
      <c r="AU195" s="207" t="s">
        <v>91</v>
      </c>
      <c r="AY195" s="18" t="s">
        <v>151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8" t="s">
        <v>91</v>
      </c>
      <c r="BK195" s="208">
        <f>ROUND(I195*H195,1)</f>
        <v>0</v>
      </c>
      <c r="BL195" s="18" t="s">
        <v>159</v>
      </c>
      <c r="BM195" s="207" t="s">
        <v>270</v>
      </c>
    </row>
    <row r="196" s="14" customFormat="1">
      <c r="A196" s="14"/>
      <c r="B196" s="217"/>
      <c r="C196" s="14"/>
      <c r="D196" s="210" t="s">
        <v>161</v>
      </c>
      <c r="E196" s="218" t="s">
        <v>1</v>
      </c>
      <c r="F196" s="219" t="s">
        <v>271</v>
      </c>
      <c r="G196" s="14"/>
      <c r="H196" s="220">
        <v>2.6760000000000002</v>
      </c>
      <c r="I196" s="221"/>
      <c r="J196" s="14"/>
      <c r="K196" s="14"/>
      <c r="L196" s="217"/>
      <c r="M196" s="222"/>
      <c r="N196" s="223"/>
      <c r="O196" s="223"/>
      <c r="P196" s="223"/>
      <c r="Q196" s="223"/>
      <c r="R196" s="223"/>
      <c r="S196" s="223"/>
      <c r="T196" s="22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8" t="s">
        <v>161</v>
      </c>
      <c r="AU196" s="218" t="s">
        <v>91</v>
      </c>
      <c r="AV196" s="14" t="s">
        <v>91</v>
      </c>
      <c r="AW196" s="14" t="s">
        <v>31</v>
      </c>
      <c r="AX196" s="14" t="s">
        <v>85</v>
      </c>
      <c r="AY196" s="218" t="s">
        <v>151</v>
      </c>
    </row>
    <row r="197" s="2" customFormat="1" ht="21.75" customHeight="1">
      <c r="A197" s="37"/>
      <c r="B197" s="195"/>
      <c r="C197" s="196" t="s">
        <v>272</v>
      </c>
      <c r="D197" s="196" t="s">
        <v>154</v>
      </c>
      <c r="E197" s="197" t="s">
        <v>273</v>
      </c>
      <c r="F197" s="198" t="s">
        <v>274</v>
      </c>
      <c r="G197" s="199" t="s">
        <v>157</v>
      </c>
      <c r="H197" s="200">
        <v>3</v>
      </c>
      <c r="I197" s="201"/>
      <c r="J197" s="202">
        <f>ROUND(I197*H197,1)</f>
        <v>0</v>
      </c>
      <c r="K197" s="198" t="s">
        <v>158</v>
      </c>
      <c r="L197" s="38"/>
      <c r="M197" s="203" t="s">
        <v>1</v>
      </c>
      <c r="N197" s="204" t="s">
        <v>44</v>
      </c>
      <c r="O197" s="76"/>
      <c r="P197" s="205">
        <f>O197*H197</f>
        <v>0</v>
      </c>
      <c r="Q197" s="205">
        <v>0</v>
      </c>
      <c r="R197" s="205">
        <f>Q197*H197</f>
        <v>0</v>
      </c>
      <c r="S197" s="205">
        <v>0.016</v>
      </c>
      <c r="T197" s="206">
        <f>S197*H197</f>
        <v>0.048000000000000001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7" t="s">
        <v>159</v>
      </c>
      <c r="AT197" s="207" t="s">
        <v>154</v>
      </c>
      <c r="AU197" s="207" t="s">
        <v>91</v>
      </c>
      <c r="AY197" s="18" t="s">
        <v>151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8" t="s">
        <v>91</v>
      </c>
      <c r="BK197" s="208">
        <f>ROUND(I197*H197,1)</f>
        <v>0</v>
      </c>
      <c r="BL197" s="18" t="s">
        <v>159</v>
      </c>
      <c r="BM197" s="207" t="s">
        <v>275</v>
      </c>
    </row>
    <row r="198" s="13" customFormat="1">
      <c r="A198" s="13"/>
      <c r="B198" s="209"/>
      <c r="C198" s="13"/>
      <c r="D198" s="210" t="s">
        <v>161</v>
      </c>
      <c r="E198" s="211" t="s">
        <v>1</v>
      </c>
      <c r="F198" s="212" t="s">
        <v>163</v>
      </c>
      <c r="G198" s="13"/>
      <c r="H198" s="211" t="s">
        <v>1</v>
      </c>
      <c r="I198" s="213"/>
      <c r="J198" s="13"/>
      <c r="K198" s="13"/>
      <c r="L198" s="209"/>
      <c r="M198" s="214"/>
      <c r="N198" s="215"/>
      <c r="O198" s="215"/>
      <c r="P198" s="215"/>
      <c r="Q198" s="215"/>
      <c r="R198" s="215"/>
      <c r="S198" s="215"/>
      <c r="T198" s="21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1" t="s">
        <v>161</v>
      </c>
      <c r="AU198" s="211" t="s">
        <v>91</v>
      </c>
      <c r="AV198" s="13" t="s">
        <v>85</v>
      </c>
      <c r="AW198" s="13" t="s">
        <v>31</v>
      </c>
      <c r="AX198" s="13" t="s">
        <v>78</v>
      </c>
      <c r="AY198" s="211" t="s">
        <v>151</v>
      </c>
    </row>
    <row r="199" s="14" customFormat="1">
      <c r="A199" s="14"/>
      <c r="B199" s="217"/>
      <c r="C199" s="14"/>
      <c r="D199" s="210" t="s">
        <v>161</v>
      </c>
      <c r="E199" s="218" t="s">
        <v>1</v>
      </c>
      <c r="F199" s="219" t="s">
        <v>85</v>
      </c>
      <c r="G199" s="14"/>
      <c r="H199" s="220">
        <v>1</v>
      </c>
      <c r="I199" s="221"/>
      <c r="J199" s="14"/>
      <c r="K199" s="14"/>
      <c r="L199" s="217"/>
      <c r="M199" s="222"/>
      <c r="N199" s="223"/>
      <c r="O199" s="223"/>
      <c r="P199" s="223"/>
      <c r="Q199" s="223"/>
      <c r="R199" s="223"/>
      <c r="S199" s="223"/>
      <c r="T199" s="22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18" t="s">
        <v>161</v>
      </c>
      <c r="AU199" s="218" t="s">
        <v>91</v>
      </c>
      <c r="AV199" s="14" t="s">
        <v>91</v>
      </c>
      <c r="AW199" s="14" t="s">
        <v>31</v>
      </c>
      <c r="AX199" s="14" t="s">
        <v>78</v>
      </c>
      <c r="AY199" s="218" t="s">
        <v>151</v>
      </c>
    </row>
    <row r="200" s="13" customFormat="1">
      <c r="A200" s="13"/>
      <c r="B200" s="209"/>
      <c r="C200" s="13"/>
      <c r="D200" s="210" t="s">
        <v>161</v>
      </c>
      <c r="E200" s="211" t="s">
        <v>1</v>
      </c>
      <c r="F200" s="212" t="s">
        <v>164</v>
      </c>
      <c r="G200" s="13"/>
      <c r="H200" s="211" t="s">
        <v>1</v>
      </c>
      <c r="I200" s="213"/>
      <c r="J200" s="13"/>
      <c r="K200" s="13"/>
      <c r="L200" s="209"/>
      <c r="M200" s="214"/>
      <c r="N200" s="215"/>
      <c r="O200" s="215"/>
      <c r="P200" s="215"/>
      <c r="Q200" s="215"/>
      <c r="R200" s="215"/>
      <c r="S200" s="215"/>
      <c r="T200" s="21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1" t="s">
        <v>161</v>
      </c>
      <c r="AU200" s="211" t="s">
        <v>91</v>
      </c>
      <c r="AV200" s="13" t="s">
        <v>85</v>
      </c>
      <c r="AW200" s="13" t="s">
        <v>31</v>
      </c>
      <c r="AX200" s="13" t="s">
        <v>78</v>
      </c>
      <c r="AY200" s="211" t="s">
        <v>151</v>
      </c>
    </row>
    <row r="201" s="14" customFormat="1">
      <c r="A201" s="14"/>
      <c r="B201" s="217"/>
      <c r="C201" s="14"/>
      <c r="D201" s="210" t="s">
        <v>161</v>
      </c>
      <c r="E201" s="218" t="s">
        <v>1</v>
      </c>
      <c r="F201" s="219" t="s">
        <v>85</v>
      </c>
      <c r="G201" s="14"/>
      <c r="H201" s="220">
        <v>1</v>
      </c>
      <c r="I201" s="221"/>
      <c r="J201" s="14"/>
      <c r="K201" s="14"/>
      <c r="L201" s="217"/>
      <c r="M201" s="222"/>
      <c r="N201" s="223"/>
      <c r="O201" s="223"/>
      <c r="P201" s="223"/>
      <c r="Q201" s="223"/>
      <c r="R201" s="223"/>
      <c r="S201" s="223"/>
      <c r="T201" s="22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18" t="s">
        <v>161</v>
      </c>
      <c r="AU201" s="218" t="s">
        <v>91</v>
      </c>
      <c r="AV201" s="14" t="s">
        <v>91</v>
      </c>
      <c r="AW201" s="14" t="s">
        <v>31</v>
      </c>
      <c r="AX201" s="14" t="s">
        <v>78</v>
      </c>
      <c r="AY201" s="218" t="s">
        <v>151</v>
      </c>
    </row>
    <row r="202" s="13" customFormat="1">
      <c r="A202" s="13"/>
      <c r="B202" s="209"/>
      <c r="C202" s="13"/>
      <c r="D202" s="210" t="s">
        <v>161</v>
      </c>
      <c r="E202" s="211" t="s">
        <v>1</v>
      </c>
      <c r="F202" s="212" t="s">
        <v>165</v>
      </c>
      <c r="G202" s="13"/>
      <c r="H202" s="211" t="s">
        <v>1</v>
      </c>
      <c r="I202" s="213"/>
      <c r="J202" s="13"/>
      <c r="K202" s="13"/>
      <c r="L202" s="209"/>
      <c r="M202" s="214"/>
      <c r="N202" s="215"/>
      <c r="O202" s="215"/>
      <c r="P202" s="215"/>
      <c r="Q202" s="215"/>
      <c r="R202" s="215"/>
      <c r="S202" s="215"/>
      <c r="T202" s="21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1" t="s">
        <v>161</v>
      </c>
      <c r="AU202" s="211" t="s">
        <v>91</v>
      </c>
      <c r="AV202" s="13" t="s">
        <v>85</v>
      </c>
      <c r="AW202" s="13" t="s">
        <v>31</v>
      </c>
      <c r="AX202" s="13" t="s">
        <v>78</v>
      </c>
      <c r="AY202" s="211" t="s">
        <v>151</v>
      </c>
    </row>
    <row r="203" s="14" customFormat="1">
      <c r="A203" s="14"/>
      <c r="B203" s="217"/>
      <c r="C203" s="14"/>
      <c r="D203" s="210" t="s">
        <v>161</v>
      </c>
      <c r="E203" s="218" t="s">
        <v>1</v>
      </c>
      <c r="F203" s="219" t="s">
        <v>85</v>
      </c>
      <c r="G203" s="14"/>
      <c r="H203" s="220">
        <v>1</v>
      </c>
      <c r="I203" s="221"/>
      <c r="J203" s="14"/>
      <c r="K203" s="14"/>
      <c r="L203" s="217"/>
      <c r="M203" s="222"/>
      <c r="N203" s="223"/>
      <c r="O203" s="223"/>
      <c r="P203" s="223"/>
      <c r="Q203" s="223"/>
      <c r="R203" s="223"/>
      <c r="S203" s="223"/>
      <c r="T203" s="22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18" t="s">
        <v>161</v>
      </c>
      <c r="AU203" s="218" t="s">
        <v>91</v>
      </c>
      <c r="AV203" s="14" t="s">
        <v>91</v>
      </c>
      <c r="AW203" s="14" t="s">
        <v>31</v>
      </c>
      <c r="AX203" s="14" t="s">
        <v>78</v>
      </c>
      <c r="AY203" s="218" t="s">
        <v>151</v>
      </c>
    </row>
    <row r="204" s="15" customFormat="1">
      <c r="A204" s="15"/>
      <c r="B204" s="225"/>
      <c r="C204" s="15"/>
      <c r="D204" s="210" t="s">
        <v>161</v>
      </c>
      <c r="E204" s="226" t="s">
        <v>1</v>
      </c>
      <c r="F204" s="227" t="s">
        <v>167</v>
      </c>
      <c r="G204" s="15"/>
      <c r="H204" s="228">
        <v>3</v>
      </c>
      <c r="I204" s="229"/>
      <c r="J204" s="15"/>
      <c r="K204" s="15"/>
      <c r="L204" s="225"/>
      <c r="M204" s="230"/>
      <c r="N204" s="231"/>
      <c r="O204" s="231"/>
      <c r="P204" s="231"/>
      <c r="Q204" s="231"/>
      <c r="R204" s="231"/>
      <c r="S204" s="231"/>
      <c r="T204" s="23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26" t="s">
        <v>161</v>
      </c>
      <c r="AU204" s="226" t="s">
        <v>91</v>
      </c>
      <c r="AV204" s="15" t="s">
        <v>159</v>
      </c>
      <c r="AW204" s="15" t="s">
        <v>31</v>
      </c>
      <c r="AX204" s="15" t="s">
        <v>85</v>
      </c>
      <c r="AY204" s="226" t="s">
        <v>151</v>
      </c>
    </row>
    <row r="205" s="2" customFormat="1" ht="21.75" customHeight="1">
      <c r="A205" s="37"/>
      <c r="B205" s="195"/>
      <c r="C205" s="196" t="s">
        <v>276</v>
      </c>
      <c r="D205" s="196" t="s">
        <v>154</v>
      </c>
      <c r="E205" s="197" t="s">
        <v>277</v>
      </c>
      <c r="F205" s="198" t="s">
        <v>278</v>
      </c>
      <c r="G205" s="199" t="s">
        <v>189</v>
      </c>
      <c r="H205" s="200">
        <v>100</v>
      </c>
      <c r="I205" s="201"/>
      <c r="J205" s="202">
        <f>ROUND(I205*H205,1)</f>
        <v>0</v>
      </c>
      <c r="K205" s="198" t="s">
        <v>158</v>
      </c>
      <c r="L205" s="38"/>
      <c r="M205" s="203" t="s">
        <v>1</v>
      </c>
      <c r="N205" s="204" t="s">
        <v>44</v>
      </c>
      <c r="O205" s="76"/>
      <c r="P205" s="205">
        <f>O205*H205</f>
        <v>0</v>
      </c>
      <c r="Q205" s="205">
        <v>0</v>
      </c>
      <c r="R205" s="205">
        <f>Q205*H205</f>
        <v>0</v>
      </c>
      <c r="S205" s="205">
        <v>0.037999999999999999</v>
      </c>
      <c r="T205" s="206">
        <f>S205*H205</f>
        <v>3.7999999999999998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7" t="s">
        <v>159</v>
      </c>
      <c r="AT205" s="207" t="s">
        <v>154</v>
      </c>
      <c r="AU205" s="207" t="s">
        <v>91</v>
      </c>
      <c r="AY205" s="18" t="s">
        <v>151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8" t="s">
        <v>91</v>
      </c>
      <c r="BK205" s="208">
        <f>ROUND(I205*H205,1)</f>
        <v>0</v>
      </c>
      <c r="BL205" s="18" t="s">
        <v>159</v>
      </c>
      <c r="BM205" s="207" t="s">
        <v>279</v>
      </c>
    </row>
    <row r="206" s="13" customFormat="1">
      <c r="A206" s="13"/>
      <c r="B206" s="209"/>
      <c r="C206" s="13"/>
      <c r="D206" s="210" t="s">
        <v>161</v>
      </c>
      <c r="E206" s="211" t="s">
        <v>1</v>
      </c>
      <c r="F206" s="212" t="s">
        <v>280</v>
      </c>
      <c r="G206" s="13"/>
      <c r="H206" s="211" t="s">
        <v>1</v>
      </c>
      <c r="I206" s="213"/>
      <c r="J206" s="13"/>
      <c r="K206" s="13"/>
      <c r="L206" s="209"/>
      <c r="M206" s="214"/>
      <c r="N206" s="215"/>
      <c r="O206" s="215"/>
      <c r="P206" s="215"/>
      <c r="Q206" s="215"/>
      <c r="R206" s="215"/>
      <c r="S206" s="215"/>
      <c r="T206" s="21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11" t="s">
        <v>161</v>
      </c>
      <c r="AU206" s="211" t="s">
        <v>91</v>
      </c>
      <c r="AV206" s="13" t="s">
        <v>85</v>
      </c>
      <c r="AW206" s="13" t="s">
        <v>31</v>
      </c>
      <c r="AX206" s="13" t="s">
        <v>78</v>
      </c>
      <c r="AY206" s="211" t="s">
        <v>151</v>
      </c>
    </row>
    <row r="207" s="14" customFormat="1">
      <c r="A207" s="14"/>
      <c r="B207" s="217"/>
      <c r="C207" s="14"/>
      <c r="D207" s="210" t="s">
        <v>161</v>
      </c>
      <c r="E207" s="218" t="s">
        <v>1</v>
      </c>
      <c r="F207" s="219" t="s">
        <v>281</v>
      </c>
      <c r="G207" s="14"/>
      <c r="H207" s="220">
        <v>100</v>
      </c>
      <c r="I207" s="221"/>
      <c r="J207" s="14"/>
      <c r="K207" s="14"/>
      <c r="L207" s="217"/>
      <c r="M207" s="222"/>
      <c r="N207" s="223"/>
      <c r="O207" s="223"/>
      <c r="P207" s="223"/>
      <c r="Q207" s="223"/>
      <c r="R207" s="223"/>
      <c r="S207" s="223"/>
      <c r="T207" s="22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18" t="s">
        <v>161</v>
      </c>
      <c r="AU207" s="218" t="s">
        <v>91</v>
      </c>
      <c r="AV207" s="14" t="s">
        <v>91</v>
      </c>
      <c r="AW207" s="14" t="s">
        <v>31</v>
      </c>
      <c r="AX207" s="14" t="s">
        <v>85</v>
      </c>
      <c r="AY207" s="218" t="s">
        <v>151</v>
      </c>
    </row>
    <row r="208" s="2" customFormat="1" ht="21.75" customHeight="1">
      <c r="A208" s="37"/>
      <c r="B208" s="195"/>
      <c r="C208" s="196" t="s">
        <v>282</v>
      </c>
      <c r="D208" s="196" t="s">
        <v>154</v>
      </c>
      <c r="E208" s="197" t="s">
        <v>283</v>
      </c>
      <c r="F208" s="198" t="s">
        <v>284</v>
      </c>
      <c r="G208" s="199" t="s">
        <v>194</v>
      </c>
      <c r="H208" s="200">
        <v>0.79000000000000004</v>
      </c>
      <c r="I208" s="201"/>
      <c r="J208" s="202">
        <f>ROUND(I208*H208,1)</f>
        <v>0</v>
      </c>
      <c r="K208" s="198" t="s">
        <v>158</v>
      </c>
      <c r="L208" s="38"/>
      <c r="M208" s="203" t="s">
        <v>1</v>
      </c>
      <c r="N208" s="204" t="s">
        <v>44</v>
      </c>
      <c r="O208" s="76"/>
      <c r="P208" s="205">
        <f>O208*H208</f>
        <v>0</v>
      </c>
      <c r="Q208" s="205">
        <v>0</v>
      </c>
      <c r="R208" s="205">
        <f>Q208*H208</f>
        <v>0</v>
      </c>
      <c r="S208" s="205">
        <v>0.01</v>
      </c>
      <c r="T208" s="206">
        <f>S208*H208</f>
        <v>0.0079000000000000008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7" t="s">
        <v>159</v>
      </c>
      <c r="AT208" s="207" t="s">
        <v>154</v>
      </c>
      <c r="AU208" s="207" t="s">
        <v>91</v>
      </c>
      <c r="AY208" s="18" t="s">
        <v>151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8" t="s">
        <v>91</v>
      </c>
      <c r="BK208" s="208">
        <f>ROUND(I208*H208,1)</f>
        <v>0</v>
      </c>
      <c r="BL208" s="18" t="s">
        <v>159</v>
      </c>
      <c r="BM208" s="207" t="s">
        <v>285</v>
      </c>
    </row>
    <row r="209" s="2" customFormat="1" ht="33" customHeight="1">
      <c r="A209" s="37"/>
      <c r="B209" s="195"/>
      <c r="C209" s="196" t="s">
        <v>286</v>
      </c>
      <c r="D209" s="196" t="s">
        <v>154</v>
      </c>
      <c r="E209" s="197" t="s">
        <v>287</v>
      </c>
      <c r="F209" s="198" t="s">
        <v>288</v>
      </c>
      <c r="G209" s="199" t="s">
        <v>194</v>
      </c>
      <c r="H209" s="200">
        <v>43.420000000000002</v>
      </c>
      <c r="I209" s="201"/>
      <c r="J209" s="202">
        <f>ROUND(I209*H209,1)</f>
        <v>0</v>
      </c>
      <c r="K209" s="198" t="s">
        <v>158</v>
      </c>
      <c r="L209" s="38"/>
      <c r="M209" s="203" t="s">
        <v>1</v>
      </c>
      <c r="N209" s="204" t="s">
        <v>44</v>
      </c>
      <c r="O209" s="76"/>
      <c r="P209" s="205">
        <f>O209*H209</f>
        <v>0</v>
      </c>
      <c r="Q209" s="205">
        <v>0</v>
      </c>
      <c r="R209" s="205">
        <f>Q209*H209</f>
        <v>0</v>
      </c>
      <c r="S209" s="205">
        <v>0.050000000000000003</v>
      </c>
      <c r="T209" s="206">
        <f>S209*H209</f>
        <v>2.1710000000000003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7" t="s">
        <v>159</v>
      </c>
      <c r="AT209" s="207" t="s">
        <v>154</v>
      </c>
      <c r="AU209" s="207" t="s">
        <v>91</v>
      </c>
      <c r="AY209" s="18" t="s">
        <v>151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8" t="s">
        <v>91</v>
      </c>
      <c r="BK209" s="208">
        <f>ROUND(I209*H209,1)</f>
        <v>0</v>
      </c>
      <c r="BL209" s="18" t="s">
        <v>159</v>
      </c>
      <c r="BM209" s="207" t="s">
        <v>289</v>
      </c>
    </row>
    <row r="210" s="13" customFormat="1">
      <c r="A210" s="13"/>
      <c r="B210" s="209"/>
      <c r="C210" s="13"/>
      <c r="D210" s="210" t="s">
        <v>161</v>
      </c>
      <c r="E210" s="211" t="s">
        <v>1</v>
      </c>
      <c r="F210" s="212" t="s">
        <v>290</v>
      </c>
      <c r="G210" s="13"/>
      <c r="H210" s="211" t="s">
        <v>1</v>
      </c>
      <c r="I210" s="213"/>
      <c r="J210" s="13"/>
      <c r="K210" s="13"/>
      <c r="L210" s="209"/>
      <c r="M210" s="214"/>
      <c r="N210" s="215"/>
      <c r="O210" s="215"/>
      <c r="P210" s="215"/>
      <c r="Q210" s="215"/>
      <c r="R210" s="215"/>
      <c r="S210" s="215"/>
      <c r="T210" s="21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1" t="s">
        <v>161</v>
      </c>
      <c r="AU210" s="211" t="s">
        <v>91</v>
      </c>
      <c r="AV210" s="13" t="s">
        <v>85</v>
      </c>
      <c r="AW210" s="13" t="s">
        <v>31</v>
      </c>
      <c r="AX210" s="13" t="s">
        <v>78</v>
      </c>
      <c r="AY210" s="211" t="s">
        <v>151</v>
      </c>
    </row>
    <row r="211" s="14" customFormat="1">
      <c r="A211" s="14"/>
      <c r="B211" s="217"/>
      <c r="C211" s="14"/>
      <c r="D211" s="210" t="s">
        <v>161</v>
      </c>
      <c r="E211" s="218" t="s">
        <v>1</v>
      </c>
      <c r="F211" s="219" t="s">
        <v>291</v>
      </c>
      <c r="G211" s="14"/>
      <c r="H211" s="220">
        <v>24.399999999999999</v>
      </c>
      <c r="I211" s="221"/>
      <c r="J211" s="14"/>
      <c r="K211" s="14"/>
      <c r="L211" s="217"/>
      <c r="M211" s="222"/>
      <c r="N211" s="223"/>
      <c r="O211" s="223"/>
      <c r="P211" s="223"/>
      <c r="Q211" s="223"/>
      <c r="R211" s="223"/>
      <c r="S211" s="223"/>
      <c r="T211" s="22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18" t="s">
        <v>161</v>
      </c>
      <c r="AU211" s="218" t="s">
        <v>91</v>
      </c>
      <c r="AV211" s="14" t="s">
        <v>91</v>
      </c>
      <c r="AW211" s="14" t="s">
        <v>31</v>
      </c>
      <c r="AX211" s="14" t="s">
        <v>78</v>
      </c>
      <c r="AY211" s="218" t="s">
        <v>151</v>
      </c>
    </row>
    <row r="212" s="13" customFormat="1">
      <c r="A212" s="13"/>
      <c r="B212" s="209"/>
      <c r="C212" s="13"/>
      <c r="D212" s="210" t="s">
        <v>161</v>
      </c>
      <c r="E212" s="211" t="s">
        <v>1</v>
      </c>
      <c r="F212" s="212" t="s">
        <v>292</v>
      </c>
      <c r="G212" s="13"/>
      <c r="H212" s="211" t="s">
        <v>1</v>
      </c>
      <c r="I212" s="213"/>
      <c r="J212" s="13"/>
      <c r="K212" s="13"/>
      <c r="L212" s="209"/>
      <c r="M212" s="214"/>
      <c r="N212" s="215"/>
      <c r="O212" s="215"/>
      <c r="P212" s="215"/>
      <c r="Q212" s="215"/>
      <c r="R212" s="215"/>
      <c r="S212" s="215"/>
      <c r="T212" s="21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1" t="s">
        <v>161</v>
      </c>
      <c r="AU212" s="211" t="s">
        <v>91</v>
      </c>
      <c r="AV212" s="13" t="s">
        <v>85</v>
      </c>
      <c r="AW212" s="13" t="s">
        <v>31</v>
      </c>
      <c r="AX212" s="13" t="s">
        <v>78</v>
      </c>
      <c r="AY212" s="211" t="s">
        <v>151</v>
      </c>
    </row>
    <row r="213" s="14" customFormat="1">
      <c r="A213" s="14"/>
      <c r="B213" s="217"/>
      <c r="C213" s="14"/>
      <c r="D213" s="210" t="s">
        <v>161</v>
      </c>
      <c r="E213" s="218" t="s">
        <v>1</v>
      </c>
      <c r="F213" s="219" t="s">
        <v>293</v>
      </c>
      <c r="G213" s="14"/>
      <c r="H213" s="220">
        <v>8.2899999999999991</v>
      </c>
      <c r="I213" s="221"/>
      <c r="J213" s="14"/>
      <c r="K213" s="14"/>
      <c r="L213" s="217"/>
      <c r="M213" s="222"/>
      <c r="N213" s="223"/>
      <c r="O213" s="223"/>
      <c r="P213" s="223"/>
      <c r="Q213" s="223"/>
      <c r="R213" s="223"/>
      <c r="S213" s="223"/>
      <c r="T213" s="22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18" t="s">
        <v>161</v>
      </c>
      <c r="AU213" s="218" t="s">
        <v>91</v>
      </c>
      <c r="AV213" s="14" t="s">
        <v>91</v>
      </c>
      <c r="AW213" s="14" t="s">
        <v>31</v>
      </c>
      <c r="AX213" s="14" t="s">
        <v>78</v>
      </c>
      <c r="AY213" s="218" t="s">
        <v>151</v>
      </c>
    </row>
    <row r="214" s="13" customFormat="1">
      <c r="A214" s="13"/>
      <c r="B214" s="209"/>
      <c r="C214" s="13"/>
      <c r="D214" s="210" t="s">
        <v>161</v>
      </c>
      <c r="E214" s="211" t="s">
        <v>1</v>
      </c>
      <c r="F214" s="212" t="s">
        <v>294</v>
      </c>
      <c r="G214" s="13"/>
      <c r="H214" s="211" t="s">
        <v>1</v>
      </c>
      <c r="I214" s="213"/>
      <c r="J214" s="13"/>
      <c r="K214" s="13"/>
      <c r="L214" s="209"/>
      <c r="M214" s="214"/>
      <c r="N214" s="215"/>
      <c r="O214" s="215"/>
      <c r="P214" s="215"/>
      <c r="Q214" s="215"/>
      <c r="R214" s="215"/>
      <c r="S214" s="215"/>
      <c r="T214" s="21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11" t="s">
        <v>161</v>
      </c>
      <c r="AU214" s="211" t="s">
        <v>91</v>
      </c>
      <c r="AV214" s="13" t="s">
        <v>85</v>
      </c>
      <c r="AW214" s="13" t="s">
        <v>31</v>
      </c>
      <c r="AX214" s="13" t="s">
        <v>78</v>
      </c>
      <c r="AY214" s="211" t="s">
        <v>151</v>
      </c>
    </row>
    <row r="215" s="14" customFormat="1">
      <c r="A215" s="14"/>
      <c r="B215" s="217"/>
      <c r="C215" s="14"/>
      <c r="D215" s="210" t="s">
        <v>161</v>
      </c>
      <c r="E215" s="218" t="s">
        <v>1</v>
      </c>
      <c r="F215" s="219" t="s">
        <v>295</v>
      </c>
      <c r="G215" s="14"/>
      <c r="H215" s="220">
        <v>10.73</v>
      </c>
      <c r="I215" s="221"/>
      <c r="J215" s="14"/>
      <c r="K215" s="14"/>
      <c r="L215" s="217"/>
      <c r="M215" s="222"/>
      <c r="N215" s="223"/>
      <c r="O215" s="223"/>
      <c r="P215" s="223"/>
      <c r="Q215" s="223"/>
      <c r="R215" s="223"/>
      <c r="S215" s="223"/>
      <c r="T215" s="22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18" t="s">
        <v>161</v>
      </c>
      <c r="AU215" s="218" t="s">
        <v>91</v>
      </c>
      <c r="AV215" s="14" t="s">
        <v>91</v>
      </c>
      <c r="AW215" s="14" t="s">
        <v>31</v>
      </c>
      <c r="AX215" s="14" t="s">
        <v>78</v>
      </c>
      <c r="AY215" s="218" t="s">
        <v>151</v>
      </c>
    </row>
    <row r="216" s="15" customFormat="1">
      <c r="A216" s="15"/>
      <c r="B216" s="225"/>
      <c r="C216" s="15"/>
      <c r="D216" s="210" t="s">
        <v>161</v>
      </c>
      <c r="E216" s="226" t="s">
        <v>1</v>
      </c>
      <c r="F216" s="227" t="s">
        <v>167</v>
      </c>
      <c r="G216" s="15"/>
      <c r="H216" s="228">
        <v>43.420000000000002</v>
      </c>
      <c r="I216" s="229"/>
      <c r="J216" s="15"/>
      <c r="K216" s="15"/>
      <c r="L216" s="225"/>
      <c r="M216" s="230"/>
      <c r="N216" s="231"/>
      <c r="O216" s="231"/>
      <c r="P216" s="231"/>
      <c r="Q216" s="231"/>
      <c r="R216" s="231"/>
      <c r="S216" s="231"/>
      <c r="T216" s="23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26" t="s">
        <v>161</v>
      </c>
      <c r="AU216" s="226" t="s">
        <v>91</v>
      </c>
      <c r="AV216" s="15" t="s">
        <v>159</v>
      </c>
      <c r="AW216" s="15" t="s">
        <v>31</v>
      </c>
      <c r="AX216" s="15" t="s">
        <v>85</v>
      </c>
      <c r="AY216" s="226" t="s">
        <v>151</v>
      </c>
    </row>
    <row r="217" s="2" customFormat="1" ht="21.75" customHeight="1">
      <c r="A217" s="37"/>
      <c r="B217" s="195"/>
      <c r="C217" s="196" t="s">
        <v>296</v>
      </c>
      <c r="D217" s="196" t="s">
        <v>154</v>
      </c>
      <c r="E217" s="197" t="s">
        <v>297</v>
      </c>
      <c r="F217" s="198" t="s">
        <v>298</v>
      </c>
      <c r="G217" s="199" t="s">
        <v>194</v>
      </c>
      <c r="H217" s="200">
        <v>102.68000000000001</v>
      </c>
      <c r="I217" s="201"/>
      <c r="J217" s="202">
        <f>ROUND(I217*H217,1)</f>
        <v>0</v>
      </c>
      <c r="K217" s="198" t="s">
        <v>158</v>
      </c>
      <c r="L217" s="38"/>
      <c r="M217" s="203" t="s">
        <v>1</v>
      </c>
      <c r="N217" s="204" t="s">
        <v>44</v>
      </c>
      <c r="O217" s="76"/>
      <c r="P217" s="205">
        <f>O217*H217</f>
        <v>0</v>
      </c>
      <c r="Q217" s="205">
        <v>0</v>
      </c>
      <c r="R217" s="205">
        <f>Q217*H217</f>
        <v>0</v>
      </c>
      <c r="S217" s="205">
        <v>0.01</v>
      </c>
      <c r="T217" s="206">
        <f>S217*H217</f>
        <v>1.0268000000000002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7" t="s">
        <v>159</v>
      </c>
      <c r="AT217" s="207" t="s">
        <v>154</v>
      </c>
      <c r="AU217" s="207" t="s">
        <v>91</v>
      </c>
      <c r="AY217" s="18" t="s">
        <v>151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8" t="s">
        <v>91</v>
      </c>
      <c r="BK217" s="208">
        <f>ROUND(I217*H217,1)</f>
        <v>0</v>
      </c>
      <c r="BL217" s="18" t="s">
        <v>159</v>
      </c>
      <c r="BM217" s="207" t="s">
        <v>299</v>
      </c>
    </row>
    <row r="218" s="2" customFormat="1" ht="21.75" customHeight="1">
      <c r="A218" s="37"/>
      <c r="B218" s="195"/>
      <c r="C218" s="196" t="s">
        <v>300</v>
      </c>
      <c r="D218" s="196" t="s">
        <v>154</v>
      </c>
      <c r="E218" s="197" t="s">
        <v>301</v>
      </c>
      <c r="F218" s="198" t="s">
        <v>302</v>
      </c>
      <c r="G218" s="199" t="s">
        <v>194</v>
      </c>
      <c r="H218" s="200">
        <v>36.159999999999997</v>
      </c>
      <c r="I218" s="201"/>
      <c r="J218" s="202">
        <f>ROUND(I218*H218,1)</f>
        <v>0</v>
      </c>
      <c r="K218" s="198" t="s">
        <v>158</v>
      </c>
      <c r="L218" s="38"/>
      <c r="M218" s="203" t="s">
        <v>1</v>
      </c>
      <c r="N218" s="204" t="s">
        <v>44</v>
      </c>
      <c r="O218" s="76"/>
      <c r="P218" s="205">
        <f>O218*H218</f>
        <v>0</v>
      </c>
      <c r="Q218" s="205">
        <v>0</v>
      </c>
      <c r="R218" s="205">
        <f>Q218*H218</f>
        <v>0</v>
      </c>
      <c r="S218" s="205">
        <v>0.045999999999999999</v>
      </c>
      <c r="T218" s="206">
        <f>S218*H218</f>
        <v>1.6633599999999997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7" t="s">
        <v>159</v>
      </c>
      <c r="AT218" s="207" t="s">
        <v>154</v>
      </c>
      <c r="AU218" s="207" t="s">
        <v>91</v>
      </c>
      <c r="AY218" s="18" t="s">
        <v>151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8" t="s">
        <v>91</v>
      </c>
      <c r="BK218" s="208">
        <f>ROUND(I218*H218,1)</f>
        <v>0</v>
      </c>
      <c r="BL218" s="18" t="s">
        <v>159</v>
      </c>
      <c r="BM218" s="207" t="s">
        <v>303</v>
      </c>
    </row>
    <row r="219" s="13" customFormat="1">
      <c r="A219" s="13"/>
      <c r="B219" s="209"/>
      <c r="C219" s="13"/>
      <c r="D219" s="210" t="s">
        <v>161</v>
      </c>
      <c r="E219" s="211" t="s">
        <v>1</v>
      </c>
      <c r="F219" s="212" t="s">
        <v>304</v>
      </c>
      <c r="G219" s="13"/>
      <c r="H219" s="211" t="s">
        <v>1</v>
      </c>
      <c r="I219" s="213"/>
      <c r="J219" s="13"/>
      <c r="K219" s="13"/>
      <c r="L219" s="209"/>
      <c r="M219" s="214"/>
      <c r="N219" s="215"/>
      <c r="O219" s="215"/>
      <c r="P219" s="215"/>
      <c r="Q219" s="215"/>
      <c r="R219" s="215"/>
      <c r="S219" s="215"/>
      <c r="T219" s="21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11" t="s">
        <v>161</v>
      </c>
      <c r="AU219" s="211" t="s">
        <v>91</v>
      </c>
      <c r="AV219" s="13" t="s">
        <v>85</v>
      </c>
      <c r="AW219" s="13" t="s">
        <v>31</v>
      </c>
      <c r="AX219" s="13" t="s">
        <v>78</v>
      </c>
      <c r="AY219" s="211" t="s">
        <v>151</v>
      </c>
    </row>
    <row r="220" s="14" customFormat="1">
      <c r="A220" s="14"/>
      <c r="B220" s="217"/>
      <c r="C220" s="14"/>
      <c r="D220" s="210" t="s">
        <v>161</v>
      </c>
      <c r="E220" s="218" t="s">
        <v>1</v>
      </c>
      <c r="F220" s="219" t="s">
        <v>305</v>
      </c>
      <c r="G220" s="14"/>
      <c r="H220" s="220">
        <v>27.760000000000002</v>
      </c>
      <c r="I220" s="221"/>
      <c r="J220" s="14"/>
      <c r="K220" s="14"/>
      <c r="L220" s="217"/>
      <c r="M220" s="222"/>
      <c r="N220" s="223"/>
      <c r="O220" s="223"/>
      <c r="P220" s="223"/>
      <c r="Q220" s="223"/>
      <c r="R220" s="223"/>
      <c r="S220" s="223"/>
      <c r="T220" s="22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18" t="s">
        <v>161</v>
      </c>
      <c r="AU220" s="218" t="s">
        <v>91</v>
      </c>
      <c r="AV220" s="14" t="s">
        <v>91</v>
      </c>
      <c r="AW220" s="14" t="s">
        <v>31</v>
      </c>
      <c r="AX220" s="14" t="s">
        <v>78</v>
      </c>
      <c r="AY220" s="218" t="s">
        <v>151</v>
      </c>
    </row>
    <row r="221" s="13" customFormat="1">
      <c r="A221" s="13"/>
      <c r="B221" s="209"/>
      <c r="C221" s="13"/>
      <c r="D221" s="210" t="s">
        <v>161</v>
      </c>
      <c r="E221" s="211" t="s">
        <v>1</v>
      </c>
      <c r="F221" s="212" t="s">
        <v>306</v>
      </c>
      <c r="G221" s="13"/>
      <c r="H221" s="211" t="s">
        <v>1</v>
      </c>
      <c r="I221" s="213"/>
      <c r="J221" s="13"/>
      <c r="K221" s="13"/>
      <c r="L221" s="209"/>
      <c r="M221" s="214"/>
      <c r="N221" s="215"/>
      <c r="O221" s="215"/>
      <c r="P221" s="215"/>
      <c r="Q221" s="215"/>
      <c r="R221" s="215"/>
      <c r="S221" s="215"/>
      <c r="T221" s="21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1" t="s">
        <v>161</v>
      </c>
      <c r="AU221" s="211" t="s">
        <v>91</v>
      </c>
      <c r="AV221" s="13" t="s">
        <v>85</v>
      </c>
      <c r="AW221" s="13" t="s">
        <v>31</v>
      </c>
      <c r="AX221" s="13" t="s">
        <v>78</v>
      </c>
      <c r="AY221" s="211" t="s">
        <v>151</v>
      </c>
    </row>
    <row r="222" s="14" customFormat="1">
      <c r="A222" s="14"/>
      <c r="B222" s="217"/>
      <c r="C222" s="14"/>
      <c r="D222" s="210" t="s">
        <v>161</v>
      </c>
      <c r="E222" s="218" t="s">
        <v>1</v>
      </c>
      <c r="F222" s="219" t="s">
        <v>307</v>
      </c>
      <c r="G222" s="14"/>
      <c r="H222" s="220">
        <v>8.4000000000000004</v>
      </c>
      <c r="I222" s="221"/>
      <c r="J222" s="14"/>
      <c r="K222" s="14"/>
      <c r="L222" s="217"/>
      <c r="M222" s="222"/>
      <c r="N222" s="223"/>
      <c r="O222" s="223"/>
      <c r="P222" s="223"/>
      <c r="Q222" s="223"/>
      <c r="R222" s="223"/>
      <c r="S222" s="223"/>
      <c r="T222" s="22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8" t="s">
        <v>161</v>
      </c>
      <c r="AU222" s="218" t="s">
        <v>91</v>
      </c>
      <c r="AV222" s="14" t="s">
        <v>91</v>
      </c>
      <c r="AW222" s="14" t="s">
        <v>31</v>
      </c>
      <c r="AX222" s="14" t="s">
        <v>78</v>
      </c>
      <c r="AY222" s="218" t="s">
        <v>151</v>
      </c>
    </row>
    <row r="223" s="15" customFormat="1">
      <c r="A223" s="15"/>
      <c r="B223" s="225"/>
      <c r="C223" s="15"/>
      <c r="D223" s="210" t="s">
        <v>161</v>
      </c>
      <c r="E223" s="226" t="s">
        <v>1</v>
      </c>
      <c r="F223" s="227" t="s">
        <v>167</v>
      </c>
      <c r="G223" s="15"/>
      <c r="H223" s="228">
        <v>36.159999999999997</v>
      </c>
      <c r="I223" s="229"/>
      <c r="J223" s="15"/>
      <c r="K223" s="15"/>
      <c r="L223" s="225"/>
      <c r="M223" s="230"/>
      <c r="N223" s="231"/>
      <c r="O223" s="231"/>
      <c r="P223" s="231"/>
      <c r="Q223" s="231"/>
      <c r="R223" s="231"/>
      <c r="S223" s="231"/>
      <c r="T223" s="23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26" t="s">
        <v>161</v>
      </c>
      <c r="AU223" s="226" t="s">
        <v>91</v>
      </c>
      <c r="AV223" s="15" t="s">
        <v>159</v>
      </c>
      <c r="AW223" s="15" t="s">
        <v>31</v>
      </c>
      <c r="AX223" s="15" t="s">
        <v>85</v>
      </c>
      <c r="AY223" s="226" t="s">
        <v>151</v>
      </c>
    </row>
    <row r="224" s="12" customFormat="1" ht="22.8" customHeight="1">
      <c r="A224" s="12"/>
      <c r="B224" s="182"/>
      <c r="C224" s="12"/>
      <c r="D224" s="183" t="s">
        <v>77</v>
      </c>
      <c r="E224" s="193" t="s">
        <v>308</v>
      </c>
      <c r="F224" s="193" t="s">
        <v>309</v>
      </c>
      <c r="G224" s="12"/>
      <c r="H224" s="12"/>
      <c r="I224" s="185"/>
      <c r="J224" s="194">
        <f>BK224</f>
        <v>0</v>
      </c>
      <c r="K224" s="12"/>
      <c r="L224" s="182"/>
      <c r="M224" s="187"/>
      <c r="N224" s="188"/>
      <c r="O224" s="188"/>
      <c r="P224" s="189">
        <f>SUM(P225:P230)</f>
        <v>0</v>
      </c>
      <c r="Q224" s="188"/>
      <c r="R224" s="189">
        <f>SUM(R225:R230)</f>
        <v>0</v>
      </c>
      <c r="S224" s="188"/>
      <c r="T224" s="190">
        <f>SUM(T225:T230)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83" t="s">
        <v>85</v>
      </c>
      <c r="AT224" s="191" t="s">
        <v>77</v>
      </c>
      <c r="AU224" s="191" t="s">
        <v>85</v>
      </c>
      <c r="AY224" s="183" t="s">
        <v>151</v>
      </c>
      <c r="BK224" s="192">
        <f>SUM(BK225:BK230)</f>
        <v>0</v>
      </c>
    </row>
    <row r="225" s="2" customFormat="1" ht="21.75" customHeight="1">
      <c r="A225" s="37"/>
      <c r="B225" s="195"/>
      <c r="C225" s="196" t="s">
        <v>310</v>
      </c>
      <c r="D225" s="196" t="s">
        <v>154</v>
      </c>
      <c r="E225" s="197" t="s">
        <v>311</v>
      </c>
      <c r="F225" s="198" t="s">
        <v>312</v>
      </c>
      <c r="G225" s="199" t="s">
        <v>181</v>
      </c>
      <c r="H225" s="200">
        <v>14.558</v>
      </c>
      <c r="I225" s="201"/>
      <c r="J225" s="202">
        <f>ROUND(I225*H225,1)</f>
        <v>0</v>
      </c>
      <c r="K225" s="198" t="s">
        <v>158</v>
      </c>
      <c r="L225" s="38"/>
      <c r="M225" s="203" t="s">
        <v>1</v>
      </c>
      <c r="N225" s="204" t="s">
        <v>44</v>
      </c>
      <c r="O225" s="76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7" t="s">
        <v>159</v>
      </c>
      <c r="AT225" s="207" t="s">
        <v>154</v>
      </c>
      <c r="AU225" s="207" t="s">
        <v>91</v>
      </c>
      <c r="AY225" s="18" t="s">
        <v>151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8" t="s">
        <v>91</v>
      </c>
      <c r="BK225" s="208">
        <f>ROUND(I225*H225,1)</f>
        <v>0</v>
      </c>
      <c r="BL225" s="18" t="s">
        <v>159</v>
      </c>
      <c r="BM225" s="207" t="s">
        <v>313</v>
      </c>
    </row>
    <row r="226" s="2" customFormat="1" ht="21.75" customHeight="1">
      <c r="A226" s="37"/>
      <c r="B226" s="195"/>
      <c r="C226" s="196" t="s">
        <v>314</v>
      </c>
      <c r="D226" s="196" t="s">
        <v>154</v>
      </c>
      <c r="E226" s="197" t="s">
        <v>315</v>
      </c>
      <c r="F226" s="198" t="s">
        <v>316</v>
      </c>
      <c r="G226" s="199" t="s">
        <v>181</v>
      </c>
      <c r="H226" s="200">
        <v>727.89999999999998</v>
      </c>
      <c r="I226" s="201"/>
      <c r="J226" s="202">
        <f>ROUND(I226*H226,1)</f>
        <v>0</v>
      </c>
      <c r="K226" s="198" t="s">
        <v>158</v>
      </c>
      <c r="L226" s="38"/>
      <c r="M226" s="203" t="s">
        <v>1</v>
      </c>
      <c r="N226" s="204" t="s">
        <v>44</v>
      </c>
      <c r="O226" s="76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7" t="s">
        <v>159</v>
      </c>
      <c r="AT226" s="207" t="s">
        <v>154</v>
      </c>
      <c r="AU226" s="207" t="s">
        <v>91</v>
      </c>
      <c r="AY226" s="18" t="s">
        <v>151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8" t="s">
        <v>91</v>
      </c>
      <c r="BK226" s="208">
        <f>ROUND(I226*H226,1)</f>
        <v>0</v>
      </c>
      <c r="BL226" s="18" t="s">
        <v>159</v>
      </c>
      <c r="BM226" s="207" t="s">
        <v>317</v>
      </c>
    </row>
    <row r="227" s="14" customFormat="1">
      <c r="A227" s="14"/>
      <c r="B227" s="217"/>
      <c r="C227" s="14"/>
      <c r="D227" s="210" t="s">
        <v>161</v>
      </c>
      <c r="E227" s="14"/>
      <c r="F227" s="219" t="s">
        <v>318</v>
      </c>
      <c r="G227" s="14"/>
      <c r="H227" s="220">
        <v>727.89999999999998</v>
      </c>
      <c r="I227" s="221"/>
      <c r="J227" s="14"/>
      <c r="K227" s="14"/>
      <c r="L227" s="217"/>
      <c r="M227" s="222"/>
      <c r="N227" s="223"/>
      <c r="O227" s="223"/>
      <c r="P227" s="223"/>
      <c r="Q227" s="223"/>
      <c r="R227" s="223"/>
      <c r="S227" s="223"/>
      <c r="T227" s="22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18" t="s">
        <v>161</v>
      </c>
      <c r="AU227" s="218" t="s">
        <v>91</v>
      </c>
      <c r="AV227" s="14" t="s">
        <v>91</v>
      </c>
      <c r="AW227" s="14" t="s">
        <v>3</v>
      </c>
      <c r="AX227" s="14" t="s">
        <v>85</v>
      </c>
      <c r="AY227" s="218" t="s">
        <v>151</v>
      </c>
    </row>
    <row r="228" s="2" customFormat="1" ht="21.75" customHeight="1">
      <c r="A228" s="37"/>
      <c r="B228" s="195"/>
      <c r="C228" s="196" t="s">
        <v>319</v>
      </c>
      <c r="D228" s="196" t="s">
        <v>154</v>
      </c>
      <c r="E228" s="197" t="s">
        <v>320</v>
      </c>
      <c r="F228" s="198" t="s">
        <v>321</v>
      </c>
      <c r="G228" s="199" t="s">
        <v>181</v>
      </c>
      <c r="H228" s="200">
        <v>14.558</v>
      </c>
      <c r="I228" s="201"/>
      <c r="J228" s="202">
        <f>ROUND(I228*H228,1)</f>
        <v>0</v>
      </c>
      <c r="K228" s="198" t="s">
        <v>158</v>
      </c>
      <c r="L228" s="38"/>
      <c r="M228" s="203" t="s">
        <v>1</v>
      </c>
      <c r="N228" s="204" t="s">
        <v>44</v>
      </c>
      <c r="O228" s="76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7" t="s">
        <v>159</v>
      </c>
      <c r="AT228" s="207" t="s">
        <v>154</v>
      </c>
      <c r="AU228" s="207" t="s">
        <v>91</v>
      </c>
      <c r="AY228" s="18" t="s">
        <v>151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8" t="s">
        <v>91</v>
      </c>
      <c r="BK228" s="208">
        <f>ROUND(I228*H228,1)</f>
        <v>0</v>
      </c>
      <c r="BL228" s="18" t="s">
        <v>159</v>
      </c>
      <c r="BM228" s="207" t="s">
        <v>322</v>
      </c>
    </row>
    <row r="229" s="2" customFormat="1" ht="21.75" customHeight="1">
      <c r="A229" s="37"/>
      <c r="B229" s="195"/>
      <c r="C229" s="196" t="s">
        <v>323</v>
      </c>
      <c r="D229" s="196" t="s">
        <v>154</v>
      </c>
      <c r="E229" s="197" t="s">
        <v>324</v>
      </c>
      <c r="F229" s="198" t="s">
        <v>325</v>
      </c>
      <c r="G229" s="199" t="s">
        <v>181</v>
      </c>
      <c r="H229" s="200">
        <v>7.5</v>
      </c>
      <c r="I229" s="201"/>
      <c r="J229" s="202">
        <f>ROUND(I229*H229,1)</f>
        <v>0</v>
      </c>
      <c r="K229" s="198" t="s">
        <v>158</v>
      </c>
      <c r="L229" s="38"/>
      <c r="M229" s="203" t="s">
        <v>1</v>
      </c>
      <c r="N229" s="204" t="s">
        <v>44</v>
      </c>
      <c r="O229" s="76"/>
      <c r="P229" s="205">
        <f>O229*H229</f>
        <v>0</v>
      </c>
      <c r="Q229" s="205">
        <v>0</v>
      </c>
      <c r="R229" s="205">
        <f>Q229*H229</f>
        <v>0</v>
      </c>
      <c r="S229" s="205">
        <v>0</v>
      </c>
      <c r="T229" s="20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7" t="s">
        <v>159</v>
      </c>
      <c r="AT229" s="207" t="s">
        <v>154</v>
      </c>
      <c r="AU229" s="207" t="s">
        <v>91</v>
      </c>
      <c r="AY229" s="18" t="s">
        <v>151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8" t="s">
        <v>91</v>
      </c>
      <c r="BK229" s="208">
        <f>ROUND(I229*H229,1)</f>
        <v>0</v>
      </c>
      <c r="BL229" s="18" t="s">
        <v>159</v>
      </c>
      <c r="BM229" s="207" t="s">
        <v>326</v>
      </c>
    </row>
    <row r="230" s="2" customFormat="1" ht="21.75" customHeight="1">
      <c r="A230" s="37"/>
      <c r="B230" s="195"/>
      <c r="C230" s="196" t="s">
        <v>327</v>
      </c>
      <c r="D230" s="196" t="s">
        <v>154</v>
      </c>
      <c r="E230" s="197" t="s">
        <v>328</v>
      </c>
      <c r="F230" s="198" t="s">
        <v>329</v>
      </c>
      <c r="G230" s="199" t="s">
        <v>181</v>
      </c>
      <c r="H230" s="200">
        <v>7.0579999999999998</v>
      </c>
      <c r="I230" s="201"/>
      <c r="J230" s="202">
        <f>ROUND(I230*H230,1)</f>
        <v>0</v>
      </c>
      <c r="K230" s="198" t="s">
        <v>158</v>
      </c>
      <c r="L230" s="38"/>
      <c r="M230" s="203" t="s">
        <v>1</v>
      </c>
      <c r="N230" s="204" t="s">
        <v>44</v>
      </c>
      <c r="O230" s="76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7" t="s">
        <v>159</v>
      </c>
      <c r="AT230" s="207" t="s">
        <v>154</v>
      </c>
      <c r="AU230" s="207" t="s">
        <v>91</v>
      </c>
      <c r="AY230" s="18" t="s">
        <v>151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8" t="s">
        <v>91</v>
      </c>
      <c r="BK230" s="208">
        <f>ROUND(I230*H230,1)</f>
        <v>0</v>
      </c>
      <c r="BL230" s="18" t="s">
        <v>159</v>
      </c>
      <c r="BM230" s="207" t="s">
        <v>330</v>
      </c>
    </row>
    <row r="231" s="12" customFormat="1" ht="22.8" customHeight="1">
      <c r="A231" s="12"/>
      <c r="B231" s="182"/>
      <c r="C231" s="12"/>
      <c r="D231" s="183" t="s">
        <v>77</v>
      </c>
      <c r="E231" s="193" t="s">
        <v>331</v>
      </c>
      <c r="F231" s="193" t="s">
        <v>332</v>
      </c>
      <c r="G231" s="12"/>
      <c r="H231" s="12"/>
      <c r="I231" s="185"/>
      <c r="J231" s="194">
        <f>BK231</f>
        <v>0</v>
      </c>
      <c r="K231" s="12"/>
      <c r="L231" s="182"/>
      <c r="M231" s="187"/>
      <c r="N231" s="188"/>
      <c r="O231" s="188"/>
      <c r="P231" s="189">
        <f>P232</f>
        <v>0</v>
      </c>
      <c r="Q231" s="188"/>
      <c r="R231" s="189">
        <f>R232</f>
        <v>0</v>
      </c>
      <c r="S231" s="188"/>
      <c r="T231" s="190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83" t="s">
        <v>85</v>
      </c>
      <c r="AT231" s="191" t="s">
        <v>77</v>
      </c>
      <c r="AU231" s="191" t="s">
        <v>85</v>
      </c>
      <c r="AY231" s="183" t="s">
        <v>151</v>
      </c>
      <c r="BK231" s="192">
        <f>BK232</f>
        <v>0</v>
      </c>
    </row>
    <row r="232" s="2" customFormat="1" ht="16.5" customHeight="1">
      <c r="A232" s="37"/>
      <c r="B232" s="195"/>
      <c r="C232" s="196" t="s">
        <v>333</v>
      </c>
      <c r="D232" s="196" t="s">
        <v>154</v>
      </c>
      <c r="E232" s="197" t="s">
        <v>334</v>
      </c>
      <c r="F232" s="198" t="s">
        <v>335</v>
      </c>
      <c r="G232" s="199" t="s">
        <v>181</v>
      </c>
      <c r="H232" s="200">
        <v>6.7809999999999997</v>
      </c>
      <c r="I232" s="201"/>
      <c r="J232" s="202">
        <f>ROUND(I232*H232,1)</f>
        <v>0</v>
      </c>
      <c r="K232" s="198" t="s">
        <v>158</v>
      </c>
      <c r="L232" s="38"/>
      <c r="M232" s="203" t="s">
        <v>1</v>
      </c>
      <c r="N232" s="204" t="s">
        <v>44</v>
      </c>
      <c r="O232" s="76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7" t="s">
        <v>159</v>
      </c>
      <c r="AT232" s="207" t="s">
        <v>154</v>
      </c>
      <c r="AU232" s="207" t="s">
        <v>91</v>
      </c>
      <c r="AY232" s="18" t="s">
        <v>151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8" t="s">
        <v>91</v>
      </c>
      <c r="BK232" s="208">
        <f>ROUND(I232*H232,1)</f>
        <v>0</v>
      </c>
      <c r="BL232" s="18" t="s">
        <v>159</v>
      </c>
      <c r="BM232" s="207" t="s">
        <v>336</v>
      </c>
    </row>
    <row r="233" s="12" customFormat="1" ht="25.92" customHeight="1">
      <c r="A233" s="12"/>
      <c r="B233" s="182"/>
      <c r="C233" s="12"/>
      <c r="D233" s="183" t="s">
        <v>77</v>
      </c>
      <c r="E233" s="184" t="s">
        <v>337</v>
      </c>
      <c r="F233" s="184" t="s">
        <v>338</v>
      </c>
      <c r="G233" s="12"/>
      <c r="H233" s="12"/>
      <c r="I233" s="185"/>
      <c r="J233" s="186">
        <f>BK233</f>
        <v>0</v>
      </c>
      <c r="K233" s="12"/>
      <c r="L233" s="182"/>
      <c r="M233" s="187"/>
      <c r="N233" s="188"/>
      <c r="O233" s="188"/>
      <c r="P233" s="189">
        <f>P234+P236+P238+P240+P250+P284+P303+P335+P358+P381+P412</f>
        <v>0</v>
      </c>
      <c r="Q233" s="188"/>
      <c r="R233" s="189">
        <f>R234+R236+R238+R240+R250+R284+R303+R335+R358+R381+R412</f>
        <v>5.3357868000000002</v>
      </c>
      <c r="S233" s="188"/>
      <c r="T233" s="190">
        <f>T234+T236+T238+T240+T250+T284+T303+T335+T358+T381+T412</f>
        <v>3.2237427999999997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83" t="s">
        <v>91</v>
      </c>
      <c r="AT233" s="191" t="s">
        <v>77</v>
      </c>
      <c r="AU233" s="191" t="s">
        <v>78</v>
      </c>
      <c r="AY233" s="183" t="s">
        <v>151</v>
      </c>
      <c r="BK233" s="192">
        <f>BK234+BK236+BK238+BK240+BK250+BK284+BK303+BK335+BK358+BK381+BK412</f>
        <v>0</v>
      </c>
    </row>
    <row r="234" s="12" customFormat="1" ht="22.8" customHeight="1">
      <c r="A234" s="12"/>
      <c r="B234" s="182"/>
      <c r="C234" s="12"/>
      <c r="D234" s="183" t="s">
        <v>77</v>
      </c>
      <c r="E234" s="193" t="s">
        <v>339</v>
      </c>
      <c r="F234" s="193" t="s">
        <v>340</v>
      </c>
      <c r="G234" s="12"/>
      <c r="H234" s="12"/>
      <c r="I234" s="185"/>
      <c r="J234" s="194">
        <f>BK234</f>
        <v>0</v>
      </c>
      <c r="K234" s="12"/>
      <c r="L234" s="182"/>
      <c r="M234" s="187"/>
      <c r="N234" s="188"/>
      <c r="O234" s="188"/>
      <c r="P234" s="189">
        <f>P235</f>
        <v>0</v>
      </c>
      <c r="Q234" s="188"/>
      <c r="R234" s="189">
        <f>R235</f>
        <v>0</v>
      </c>
      <c r="S234" s="188"/>
      <c r="T234" s="190">
        <f>T235</f>
        <v>0.022499999999999999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83" t="s">
        <v>91</v>
      </c>
      <c r="AT234" s="191" t="s">
        <v>77</v>
      </c>
      <c r="AU234" s="191" t="s">
        <v>85</v>
      </c>
      <c r="AY234" s="183" t="s">
        <v>151</v>
      </c>
      <c r="BK234" s="192">
        <f>BK235</f>
        <v>0</v>
      </c>
    </row>
    <row r="235" s="2" customFormat="1" ht="21.75" customHeight="1">
      <c r="A235" s="37"/>
      <c r="B235" s="195"/>
      <c r="C235" s="196" t="s">
        <v>341</v>
      </c>
      <c r="D235" s="196" t="s">
        <v>154</v>
      </c>
      <c r="E235" s="197" t="s">
        <v>342</v>
      </c>
      <c r="F235" s="198" t="s">
        <v>343</v>
      </c>
      <c r="G235" s="199" t="s">
        <v>255</v>
      </c>
      <c r="H235" s="200">
        <v>1</v>
      </c>
      <c r="I235" s="201"/>
      <c r="J235" s="202">
        <f>ROUND(I235*H235,1)</f>
        <v>0</v>
      </c>
      <c r="K235" s="198" t="s">
        <v>1</v>
      </c>
      <c r="L235" s="38"/>
      <c r="M235" s="203" t="s">
        <v>1</v>
      </c>
      <c r="N235" s="204" t="s">
        <v>44</v>
      </c>
      <c r="O235" s="76"/>
      <c r="P235" s="205">
        <f>O235*H235</f>
        <v>0</v>
      </c>
      <c r="Q235" s="205">
        <v>0</v>
      </c>
      <c r="R235" s="205">
        <f>Q235*H235</f>
        <v>0</v>
      </c>
      <c r="S235" s="205">
        <v>0.022499999999999999</v>
      </c>
      <c r="T235" s="206">
        <f>S235*H235</f>
        <v>0.022499999999999999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7" t="s">
        <v>239</v>
      </c>
      <c r="AT235" s="207" t="s">
        <v>154</v>
      </c>
      <c r="AU235" s="207" t="s">
        <v>91</v>
      </c>
      <c r="AY235" s="18" t="s">
        <v>151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8" t="s">
        <v>91</v>
      </c>
      <c r="BK235" s="208">
        <f>ROUND(I235*H235,1)</f>
        <v>0</v>
      </c>
      <c r="BL235" s="18" t="s">
        <v>239</v>
      </c>
      <c r="BM235" s="207" t="s">
        <v>344</v>
      </c>
    </row>
    <row r="236" s="12" customFormat="1" ht="22.8" customHeight="1">
      <c r="A236" s="12"/>
      <c r="B236" s="182"/>
      <c r="C236" s="12"/>
      <c r="D236" s="183" t="s">
        <v>77</v>
      </c>
      <c r="E236" s="193" t="s">
        <v>345</v>
      </c>
      <c r="F236" s="193" t="s">
        <v>346</v>
      </c>
      <c r="G236" s="12"/>
      <c r="H236" s="12"/>
      <c r="I236" s="185"/>
      <c r="J236" s="194">
        <f>BK236</f>
        <v>0</v>
      </c>
      <c r="K236" s="12"/>
      <c r="L236" s="182"/>
      <c r="M236" s="187"/>
      <c r="N236" s="188"/>
      <c r="O236" s="188"/>
      <c r="P236" s="189">
        <f>P237</f>
        <v>0</v>
      </c>
      <c r="Q236" s="188"/>
      <c r="R236" s="189">
        <f>R237</f>
        <v>0</v>
      </c>
      <c r="S236" s="188"/>
      <c r="T236" s="190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83" t="s">
        <v>91</v>
      </c>
      <c r="AT236" s="191" t="s">
        <v>77</v>
      </c>
      <c r="AU236" s="191" t="s">
        <v>85</v>
      </c>
      <c r="AY236" s="183" t="s">
        <v>151</v>
      </c>
      <c r="BK236" s="192">
        <f>BK237</f>
        <v>0</v>
      </c>
    </row>
    <row r="237" s="2" customFormat="1" ht="16.5" customHeight="1">
      <c r="A237" s="37"/>
      <c r="B237" s="195"/>
      <c r="C237" s="196" t="s">
        <v>347</v>
      </c>
      <c r="D237" s="196" t="s">
        <v>154</v>
      </c>
      <c r="E237" s="197" t="s">
        <v>348</v>
      </c>
      <c r="F237" s="198" t="s">
        <v>349</v>
      </c>
      <c r="G237" s="199" t="s">
        <v>157</v>
      </c>
      <c r="H237" s="200">
        <v>2</v>
      </c>
      <c r="I237" s="201"/>
      <c r="J237" s="202">
        <f>ROUND(I237*H237,1)</f>
        <v>0</v>
      </c>
      <c r="K237" s="198" t="s">
        <v>1</v>
      </c>
      <c r="L237" s="38"/>
      <c r="M237" s="203" t="s">
        <v>1</v>
      </c>
      <c r="N237" s="204" t="s">
        <v>44</v>
      </c>
      <c r="O237" s="76"/>
      <c r="P237" s="205">
        <f>O237*H237</f>
        <v>0</v>
      </c>
      <c r="Q237" s="205">
        <v>0</v>
      </c>
      <c r="R237" s="205">
        <f>Q237*H237</f>
        <v>0</v>
      </c>
      <c r="S237" s="205">
        <v>0</v>
      </c>
      <c r="T237" s="20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7" t="s">
        <v>239</v>
      </c>
      <c r="AT237" s="207" t="s">
        <v>154</v>
      </c>
      <c r="AU237" s="207" t="s">
        <v>91</v>
      </c>
      <c r="AY237" s="18" t="s">
        <v>151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8" t="s">
        <v>91</v>
      </c>
      <c r="BK237" s="208">
        <f>ROUND(I237*H237,1)</f>
        <v>0</v>
      </c>
      <c r="BL237" s="18" t="s">
        <v>239</v>
      </c>
      <c r="BM237" s="207" t="s">
        <v>350</v>
      </c>
    </row>
    <row r="238" s="12" customFormat="1" ht="22.8" customHeight="1">
      <c r="A238" s="12"/>
      <c r="B238" s="182"/>
      <c r="C238" s="12"/>
      <c r="D238" s="183" t="s">
        <v>77</v>
      </c>
      <c r="E238" s="193" t="s">
        <v>351</v>
      </c>
      <c r="F238" s="193" t="s">
        <v>352</v>
      </c>
      <c r="G238" s="12"/>
      <c r="H238" s="12"/>
      <c r="I238" s="185"/>
      <c r="J238" s="194">
        <f>BK238</f>
        <v>0</v>
      </c>
      <c r="K238" s="12"/>
      <c r="L238" s="182"/>
      <c r="M238" s="187"/>
      <c r="N238" s="188"/>
      <c r="O238" s="188"/>
      <c r="P238" s="189">
        <f>P239</f>
        <v>0</v>
      </c>
      <c r="Q238" s="188"/>
      <c r="R238" s="189">
        <f>R239</f>
        <v>0</v>
      </c>
      <c r="S238" s="188"/>
      <c r="T238" s="190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83" t="s">
        <v>91</v>
      </c>
      <c r="AT238" s="191" t="s">
        <v>77</v>
      </c>
      <c r="AU238" s="191" t="s">
        <v>85</v>
      </c>
      <c r="AY238" s="183" t="s">
        <v>151</v>
      </c>
      <c r="BK238" s="192">
        <f>BK239</f>
        <v>0</v>
      </c>
    </row>
    <row r="239" s="2" customFormat="1" ht="21.75" customHeight="1">
      <c r="A239" s="37"/>
      <c r="B239" s="195"/>
      <c r="C239" s="196" t="s">
        <v>353</v>
      </c>
      <c r="D239" s="196" t="s">
        <v>154</v>
      </c>
      <c r="E239" s="197" t="s">
        <v>354</v>
      </c>
      <c r="F239" s="198" t="s">
        <v>355</v>
      </c>
      <c r="G239" s="199" t="s">
        <v>255</v>
      </c>
      <c r="H239" s="200">
        <v>1</v>
      </c>
      <c r="I239" s="201"/>
      <c r="J239" s="202">
        <f>ROUND(I239*H239,1)</f>
        <v>0</v>
      </c>
      <c r="K239" s="198" t="s">
        <v>1</v>
      </c>
      <c r="L239" s="38"/>
      <c r="M239" s="203" t="s">
        <v>1</v>
      </c>
      <c r="N239" s="204" t="s">
        <v>44</v>
      </c>
      <c r="O239" s="76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7" t="s">
        <v>239</v>
      </c>
      <c r="AT239" s="207" t="s">
        <v>154</v>
      </c>
      <c r="AU239" s="207" t="s">
        <v>91</v>
      </c>
      <c r="AY239" s="18" t="s">
        <v>151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8" t="s">
        <v>91</v>
      </c>
      <c r="BK239" s="208">
        <f>ROUND(I239*H239,1)</f>
        <v>0</v>
      </c>
      <c r="BL239" s="18" t="s">
        <v>239</v>
      </c>
      <c r="BM239" s="207" t="s">
        <v>356</v>
      </c>
    </row>
    <row r="240" s="12" customFormat="1" ht="22.8" customHeight="1">
      <c r="A240" s="12"/>
      <c r="B240" s="182"/>
      <c r="C240" s="12"/>
      <c r="D240" s="183" t="s">
        <v>77</v>
      </c>
      <c r="E240" s="193" t="s">
        <v>357</v>
      </c>
      <c r="F240" s="193" t="s">
        <v>358</v>
      </c>
      <c r="G240" s="12"/>
      <c r="H240" s="12"/>
      <c r="I240" s="185"/>
      <c r="J240" s="194">
        <f>BK240</f>
        <v>0</v>
      </c>
      <c r="K240" s="12"/>
      <c r="L240" s="182"/>
      <c r="M240" s="187"/>
      <c r="N240" s="188"/>
      <c r="O240" s="188"/>
      <c r="P240" s="189">
        <f>SUM(P241:P249)</f>
        <v>0</v>
      </c>
      <c r="Q240" s="188"/>
      <c r="R240" s="189">
        <f>SUM(R241:R249)</f>
        <v>0</v>
      </c>
      <c r="S240" s="188"/>
      <c r="T240" s="190">
        <f>SUM(T241:T249)</f>
        <v>2.0841599999999998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83" t="s">
        <v>91</v>
      </c>
      <c r="AT240" s="191" t="s">
        <v>77</v>
      </c>
      <c r="AU240" s="191" t="s">
        <v>85</v>
      </c>
      <c r="AY240" s="183" t="s">
        <v>151</v>
      </c>
      <c r="BK240" s="192">
        <f>SUM(BK241:BK249)</f>
        <v>0</v>
      </c>
    </row>
    <row r="241" s="2" customFormat="1" ht="16.5" customHeight="1">
      <c r="A241" s="37"/>
      <c r="B241" s="195"/>
      <c r="C241" s="196" t="s">
        <v>359</v>
      </c>
      <c r="D241" s="196" t="s">
        <v>154</v>
      </c>
      <c r="E241" s="197" t="s">
        <v>360</v>
      </c>
      <c r="F241" s="198" t="s">
        <v>361</v>
      </c>
      <c r="G241" s="199" t="s">
        <v>194</v>
      </c>
      <c r="H241" s="200">
        <v>43.420000000000002</v>
      </c>
      <c r="I241" s="201"/>
      <c r="J241" s="202">
        <f>ROUND(I241*H241,1)</f>
        <v>0</v>
      </c>
      <c r="K241" s="198" t="s">
        <v>158</v>
      </c>
      <c r="L241" s="38"/>
      <c r="M241" s="203" t="s">
        <v>1</v>
      </c>
      <c r="N241" s="204" t="s">
        <v>44</v>
      </c>
      <c r="O241" s="76"/>
      <c r="P241" s="205">
        <f>O241*H241</f>
        <v>0</v>
      </c>
      <c r="Q241" s="205">
        <v>0</v>
      </c>
      <c r="R241" s="205">
        <f>Q241*H241</f>
        <v>0</v>
      </c>
      <c r="S241" s="205">
        <v>0.017999999999999999</v>
      </c>
      <c r="T241" s="206">
        <f>S241*H241</f>
        <v>0.78155999999999992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7" t="s">
        <v>239</v>
      </c>
      <c r="AT241" s="207" t="s">
        <v>154</v>
      </c>
      <c r="AU241" s="207" t="s">
        <v>91</v>
      </c>
      <c r="AY241" s="18" t="s">
        <v>151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8" t="s">
        <v>91</v>
      </c>
      <c r="BK241" s="208">
        <f>ROUND(I241*H241,1)</f>
        <v>0</v>
      </c>
      <c r="BL241" s="18" t="s">
        <v>239</v>
      </c>
      <c r="BM241" s="207" t="s">
        <v>362</v>
      </c>
    </row>
    <row r="242" s="13" customFormat="1">
      <c r="A242" s="13"/>
      <c r="B242" s="209"/>
      <c r="C242" s="13"/>
      <c r="D242" s="210" t="s">
        <v>161</v>
      </c>
      <c r="E242" s="211" t="s">
        <v>1</v>
      </c>
      <c r="F242" s="212" t="s">
        <v>290</v>
      </c>
      <c r="G242" s="13"/>
      <c r="H242" s="211" t="s">
        <v>1</v>
      </c>
      <c r="I242" s="213"/>
      <c r="J242" s="13"/>
      <c r="K242" s="13"/>
      <c r="L242" s="209"/>
      <c r="M242" s="214"/>
      <c r="N242" s="215"/>
      <c r="O242" s="215"/>
      <c r="P242" s="215"/>
      <c r="Q242" s="215"/>
      <c r="R242" s="215"/>
      <c r="S242" s="215"/>
      <c r="T242" s="21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11" t="s">
        <v>161</v>
      </c>
      <c r="AU242" s="211" t="s">
        <v>91</v>
      </c>
      <c r="AV242" s="13" t="s">
        <v>85</v>
      </c>
      <c r="AW242" s="13" t="s">
        <v>31</v>
      </c>
      <c r="AX242" s="13" t="s">
        <v>78</v>
      </c>
      <c r="AY242" s="211" t="s">
        <v>151</v>
      </c>
    </row>
    <row r="243" s="14" customFormat="1">
      <c r="A243" s="14"/>
      <c r="B243" s="217"/>
      <c r="C243" s="14"/>
      <c r="D243" s="210" t="s">
        <v>161</v>
      </c>
      <c r="E243" s="218" t="s">
        <v>1</v>
      </c>
      <c r="F243" s="219" t="s">
        <v>291</v>
      </c>
      <c r="G243" s="14"/>
      <c r="H243" s="220">
        <v>24.399999999999999</v>
      </c>
      <c r="I243" s="221"/>
      <c r="J243" s="14"/>
      <c r="K243" s="14"/>
      <c r="L243" s="217"/>
      <c r="M243" s="222"/>
      <c r="N243" s="223"/>
      <c r="O243" s="223"/>
      <c r="P243" s="223"/>
      <c r="Q243" s="223"/>
      <c r="R243" s="223"/>
      <c r="S243" s="223"/>
      <c r="T243" s="22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18" t="s">
        <v>161</v>
      </c>
      <c r="AU243" s="218" t="s">
        <v>91</v>
      </c>
      <c r="AV243" s="14" t="s">
        <v>91</v>
      </c>
      <c r="AW243" s="14" t="s">
        <v>31</v>
      </c>
      <c r="AX243" s="14" t="s">
        <v>78</v>
      </c>
      <c r="AY243" s="218" t="s">
        <v>151</v>
      </c>
    </row>
    <row r="244" s="13" customFormat="1">
      <c r="A244" s="13"/>
      <c r="B244" s="209"/>
      <c r="C244" s="13"/>
      <c r="D244" s="210" t="s">
        <v>161</v>
      </c>
      <c r="E244" s="211" t="s">
        <v>1</v>
      </c>
      <c r="F244" s="212" t="s">
        <v>292</v>
      </c>
      <c r="G244" s="13"/>
      <c r="H244" s="211" t="s">
        <v>1</v>
      </c>
      <c r="I244" s="213"/>
      <c r="J244" s="13"/>
      <c r="K244" s="13"/>
      <c r="L244" s="209"/>
      <c r="M244" s="214"/>
      <c r="N244" s="215"/>
      <c r="O244" s="215"/>
      <c r="P244" s="215"/>
      <c r="Q244" s="215"/>
      <c r="R244" s="215"/>
      <c r="S244" s="215"/>
      <c r="T244" s="21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11" t="s">
        <v>161</v>
      </c>
      <c r="AU244" s="211" t="s">
        <v>91</v>
      </c>
      <c r="AV244" s="13" t="s">
        <v>85</v>
      </c>
      <c r="AW244" s="13" t="s">
        <v>31</v>
      </c>
      <c r="AX244" s="13" t="s">
        <v>78</v>
      </c>
      <c r="AY244" s="211" t="s">
        <v>151</v>
      </c>
    </row>
    <row r="245" s="14" customFormat="1">
      <c r="A245" s="14"/>
      <c r="B245" s="217"/>
      <c r="C245" s="14"/>
      <c r="D245" s="210" t="s">
        <v>161</v>
      </c>
      <c r="E245" s="218" t="s">
        <v>1</v>
      </c>
      <c r="F245" s="219" t="s">
        <v>293</v>
      </c>
      <c r="G245" s="14"/>
      <c r="H245" s="220">
        <v>8.2899999999999991</v>
      </c>
      <c r="I245" s="221"/>
      <c r="J245" s="14"/>
      <c r="K245" s="14"/>
      <c r="L245" s="217"/>
      <c r="M245" s="222"/>
      <c r="N245" s="223"/>
      <c r="O245" s="223"/>
      <c r="P245" s="223"/>
      <c r="Q245" s="223"/>
      <c r="R245" s="223"/>
      <c r="S245" s="223"/>
      <c r="T245" s="22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18" t="s">
        <v>161</v>
      </c>
      <c r="AU245" s="218" t="s">
        <v>91</v>
      </c>
      <c r="AV245" s="14" t="s">
        <v>91</v>
      </c>
      <c r="AW245" s="14" t="s">
        <v>31</v>
      </c>
      <c r="AX245" s="14" t="s">
        <v>78</v>
      </c>
      <c r="AY245" s="218" t="s">
        <v>151</v>
      </c>
    </row>
    <row r="246" s="13" customFormat="1">
      <c r="A246" s="13"/>
      <c r="B246" s="209"/>
      <c r="C246" s="13"/>
      <c r="D246" s="210" t="s">
        <v>161</v>
      </c>
      <c r="E246" s="211" t="s">
        <v>1</v>
      </c>
      <c r="F246" s="212" t="s">
        <v>294</v>
      </c>
      <c r="G246" s="13"/>
      <c r="H246" s="211" t="s">
        <v>1</v>
      </c>
      <c r="I246" s="213"/>
      <c r="J246" s="13"/>
      <c r="K246" s="13"/>
      <c r="L246" s="209"/>
      <c r="M246" s="214"/>
      <c r="N246" s="215"/>
      <c r="O246" s="215"/>
      <c r="P246" s="215"/>
      <c r="Q246" s="215"/>
      <c r="R246" s="215"/>
      <c r="S246" s="215"/>
      <c r="T246" s="21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11" t="s">
        <v>161</v>
      </c>
      <c r="AU246" s="211" t="s">
        <v>91</v>
      </c>
      <c r="AV246" s="13" t="s">
        <v>85</v>
      </c>
      <c r="AW246" s="13" t="s">
        <v>31</v>
      </c>
      <c r="AX246" s="13" t="s">
        <v>78</v>
      </c>
      <c r="AY246" s="211" t="s">
        <v>151</v>
      </c>
    </row>
    <row r="247" s="14" customFormat="1">
      <c r="A247" s="14"/>
      <c r="B247" s="217"/>
      <c r="C247" s="14"/>
      <c r="D247" s="210" t="s">
        <v>161</v>
      </c>
      <c r="E247" s="218" t="s">
        <v>1</v>
      </c>
      <c r="F247" s="219" t="s">
        <v>295</v>
      </c>
      <c r="G247" s="14"/>
      <c r="H247" s="220">
        <v>10.73</v>
      </c>
      <c r="I247" s="221"/>
      <c r="J247" s="14"/>
      <c r="K247" s="14"/>
      <c r="L247" s="217"/>
      <c r="M247" s="222"/>
      <c r="N247" s="223"/>
      <c r="O247" s="223"/>
      <c r="P247" s="223"/>
      <c r="Q247" s="223"/>
      <c r="R247" s="223"/>
      <c r="S247" s="223"/>
      <c r="T247" s="22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18" t="s">
        <v>161</v>
      </c>
      <c r="AU247" s="218" t="s">
        <v>91</v>
      </c>
      <c r="AV247" s="14" t="s">
        <v>91</v>
      </c>
      <c r="AW247" s="14" t="s">
        <v>31</v>
      </c>
      <c r="AX247" s="14" t="s">
        <v>78</v>
      </c>
      <c r="AY247" s="218" t="s">
        <v>151</v>
      </c>
    </row>
    <row r="248" s="15" customFormat="1">
      <c r="A248" s="15"/>
      <c r="B248" s="225"/>
      <c r="C248" s="15"/>
      <c r="D248" s="210" t="s">
        <v>161</v>
      </c>
      <c r="E248" s="226" t="s">
        <v>1</v>
      </c>
      <c r="F248" s="227" t="s">
        <v>167</v>
      </c>
      <c r="G248" s="15"/>
      <c r="H248" s="228">
        <v>43.420000000000002</v>
      </c>
      <c r="I248" s="229"/>
      <c r="J248" s="15"/>
      <c r="K248" s="15"/>
      <c r="L248" s="225"/>
      <c r="M248" s="230"/>
      <c r="N248" s="231"/>
      <c r="O248" s="231"/>
      <c r="P248" s="231"/>
      <c r="Q248" s="231"/>
      <c r="R248" s="231"/>
      <c r="S248" s="231"/>
      <c r="T248" s="23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26" t="s">
        <v>161</v>
      </c>
      <c r="AU248" s="226" t="s">
        <v>91</v>
      </c>
      <c r="AV248" s="15" t="s">
        <v>159</v>
      </c>
      <c r="AW248" s="15" t="s">
        <v>31</v>
      </c>
      <c r="AX248" s="15" t="s">
        <v>85</v>
      </c>
      <c r="AY248" s="226" t="s">
        <v>151</v>
      </c>
    </row>
    <row r="249" s="2" customFormat="1" ht="21.75" customHeight="1">
      <c r="A249" s="37"/>
      <c r="B249" s="195"/>
      <c r="C249" s="196" t="s">
        <v>363</v>
      </c>
      <c r="D249" s="196" t="s">
        <v>154</v>
      </c>
      <c r="E249" s="197" t="s">
        <v>364</v>
      </c>
      <c r="F249" s="198" t="s">
        <v>365</v>
      </c>
      <c r="G249" s="199" t="s">
        <v>194</v>
      </c>
      <c r="H249" s="200">
        <v>43.420000000000002</v>
      </c>
      <c r="I249" s="201"/>
      <c r="J249" s="202">
        <f>ROUND(I249*H249,1)</f>
        <v>0</v>
      </c>
      <c r="K249" s="198" t="s">
        <v>158</v>
      </c>
      <c r="L249" s="38"/>
      <c r="M249" s="203" t="s">
        <v>1</v>
      </c>
      <c r="N249" s="204" t="s">
        <v>44</v>
      </c>
      <c r="O249" s="76"/>
      <c r="P249" s="205">
        <f>O249*H249</f>
        <v>0</v>
      </c>
      <c r="Q249" s="205">
        <v>0</v>
      </c>
      <c r="R249" s="205">
        <f>Q249*H249</f>
        <v>0</v>
      </c>
      <c r="S249" s="205">
        <v>0.029999999999999999</v>
      </c>
      <c r="T249" s="206">
        <f>S249*H249</f>
        <v>1.3026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7" t="s">
        <v>239</v>
      </c>
      <c r="AT249" s="207" t="s">
        <v>154</v>
      </c>
      <c r="AU249" s="207" t="s">
        <v>91</v>
      </c>
      <c r="AY249" s="18" t="s">
        <v>151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8" t="s">
        <v>91</v>
      </c>
      <c r="BK249" s="208">
        <f>ROUND(I249*H249,1)</f>
        <v>0</v>
      </c>
      <c r="BL249" s="18" t="s">
        <v>239</v>
      </c>
      <c r="BM249" s="207" t="s">
        <v>366</v>
      </c>
    </row>
    <row r="250" s="12" customFormat="1" ht="22.8" customHeight="1">
      <c r="A250" s="12"/>
      <c r="B250" s="182"/>
      <c r="C250" s="12"/>
      <c r="D250" s="183" t="s">
        <v>77</v>
      </c>
      <c r="E250" s="193" t="s">
        <v>367</v>
      </c>
      <c r="F250" s="193" t="s">
        <v>368</v>
      </c>
      <c r="G250" s="12"/>
      <c r="H250" s="12"/>
      <c r="I250" s="185"/>
      <c r="J250" s="194">
        <f>BK250</f>
        <v>0</v>
      </c>
      <c r="K250" s="12"/>
      <c r="L250" s="182"/>
      <c r="M250" s="187"/>
      <c r="N250" s="188"/>
      <c r="O250" s="188"/>
      <c r="P250" s="189">
        <f>SUM(P251:P283)</f>
        <v>0</v>
      </c>
      <c r="Q250" s="188"/>
      <c r="R250" s="189">
        <f>SUM(R251:R283)</f>
        <v>3.9518912000000004</v>
      </c>
      <c r="S250" s="188"/>
      <c r="T250" s="190">
        <f>SUM(T251:T283)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83" t="s">
        <v>91</v>
      </c>
      <c r="AT250" s="191" t="s">
        <v>77</v>
      </c>
      <c r="AU250" s="191" t="s">
        <v>85</v>
      </c>
      <c r="AY250" s="183" t="s">
        <v>151</v>
      </c>
      <c r="BK250" s="192">
        <f>SUM(BK251:BK283)</f>
        <v>0</v>
      </c>
    </row>
    <row r="251" s="2" customFormat="1" ht="21.75" customHeight="1">
      <c r="A251" s="37"/>
      <c r="B251" s="195"/>
      <c r="C251" s="196" t="s">
        <v>369</v>
      </c>
      <c r="D251" s="196" t="s">
        <v>154</v>
      </c>
      <c r="E251" s="197" t="s">
        <v>370</v>
      </c>
      <c r="F251" s="198" t="s">
        <v>371</v>
      </c>
      <c r="G251" s="199" t="s">
        <v>194</v>
      </c>
      <c r="H251" s="200">
        <v>32.524999999999999</v>
      </c>
      <c r="I251" s="201"/>
      <c r="J251" s="202">
        <f>ROUND(I251*H251,1)</f>
        <v>0</v>
      </c>
      <c r="K251" s="198" t="s">
        <v>158</v>
      </c>
      <c r="L251" s="38"/>
      <c r="M251" s="203" t="s">
        <v>1</v>
      </c>
      <c r="N251" s="204" t="s">
        <v>44</v>
      </c>
      <c r="O251" s="76"/>
      <c r="P251" s="205">
        <f>O251*H251</f>
        <v>0</v>
      </c>
      <c r="Q251" s="205">
        <v>0.02614</v>
      </c>
      <c r="R251" s="205">
        <f>Q251*H251</f>
        <v>0.8502035</v>
      </c>
      <c r="S251" s="205">
        <v>0</v>
      </c>
      <c r="T251" s="20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7" t="s">
        <v>239</v>
      </c>
      <c r="AT251" s="207" t="s">
        <v>154</v>
      </c>
      <c r="AU251" s="207" t="s">
        <v>91</v>
      </c>
      <c r="AY251" s="18" t="s">
        <v>151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8" t="s">
        <v>91</v>
      </c>
      <c r="BK251" s="208">
        <f>ROUND(I251*H251,1)</f>
        <v>0</v>
      </c>
      <c r="BL251" s="18" t="s">
        <v>239</v>
      </c>
      <c r="BM251" s="207" t="s">
        <v>372</v>
      </c>
    </row>
    <row r="252" s="14" customFormat="1">
      <c r="A252" s="14"/>
      <c r="B252" s="217"/>
      <c r="C252" s="14"/>
      <c r="D252" s="210" t="s">
        <v>161</v>
      </c>
      <c r="E252" s="218" t="s">
        <v>1</v>
      </c>
      <c r="F252" s="219" t="s">
        <v>373</v>
      </c>
      <c r="G252" s="14"/>
      <c r="H252" s="220">
        <v>35.524999999999999</v>
      </c>
      <c r="I252" s="221"/>
      <c r="J252" s="14"/>
      <c r="K252" s="14"/>
      <c r="L252" s="217"/>
      <c r="M252" s="222"/>
      <c r="N252" s="223"/>
      <c r="O252" s="223"/>
      <c r="P252" s="223"/>
      <c r="Q252" s="223"/>
      <c r="R252" s="223"/>
      <c r="S252" s="223"/>
      <c r="T252" s="22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18" t="s">
        <v>161</v>
      </c>
      <c r="AU252" s="218" t="s">
        <v>91</v>
      </c>
      <c r="AV252" s="14" t="s">
        <v>91</v>
      </c>
      <c r="AW252" s="14" t="s">
        <v>31</v>
      </c>
      <c r="AX252" s="14" t="s">
        <v>78</v>
      </c>
      <c r="AY252" s="218" t="s">
        <v>151</v>
      </c>
    </row>
    <row r="253" s="14" customFormat="1">
      <c r="A253" s="14"/>
      <c r="B253" s="217"/>
      <c r="C253" s="14"/>
      <c r="D253" s="210" t="s">
        <v>161</v>
      </c>
      <c r="E253" s="218" t="s">
        <v>1</v>
      </c>
      <c r="F253" s="219" t="s">
        <v>374</v>
      </c>
      <c r="G253" s="14"/>
      <c r="H253" s="220">
        <v>-3</v>
      </c>
      <c r="I253" s="221"/>
      <c r="J253" s="14"/>
      <c r="K253" s="14"/>
      <c r="L253" s="217"/>
      <c r="M253" s="222"/>
      <c r="N253" s="223"/>
      <c r="O253" s="223"/>
      <c r="P253" s="223"/>
      <c r="Q253" s="223"/>
      <c r="R253" s="223"/>
      <c r="S253" s="223"/>
      <c r="T253" s="22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18" t="s">
        <v>161</v>
      </c>
      <c r="AU253" s="218" t="s">
        <v>91</v>
      </c>
      <c r="AV253" s="14" t="s">
        <v>91</v>
      </c>
      <c r="AW253" s="14" t="s">
        <v>31</v>
      </c>
      <c r="AX253" s="14" t="s">
        <v>78</v>
      </c>
      <c r="AY253" s="218" t="s">
        <v>151</v>
      </c>
    </row>
    <row r="254" s="15" customFormat="1">
      <c r="A254" s="15"/>
      <c r="B254" s="225"/>
      <c r="C254" s="15"/>
      <c r="D254" s="210" t="s">
        <v>161</v>
      </c>
      <c r="E254" s="226" t="s">
        <v>1</v>
      </c>
      <c r="F254" s="227" t="s">
        <v>167</v>
      </c>
      <c r="G254" s="15"/>
      <c r="H254" s="228">
        <v>32.524999999999999</v>
      </c>
      <c r="I254" s="229"/>
      <c r="J254" s="15"/>
      <c r="K254" s="15"/>
      <c r="L254" s="225"/>
      <c r="M254" s="230"/>
      <c r="N254" s="231"/>
      <c r="O254" s="231"/>
      <c r="P254" s="231"/>
      <c r="Q254" s="231"/>
      <c r="R254" s="231"/>
      <c r="S254" s="231"/>
      <c r="T254" s="232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26" t="s">
        <v>161</v>
      </c>
      <c r="AU254" s="226" t="s">
        <v>91</v>
      </c>
      <c r="AV254" s="15" t="s">
        <v>159</v>
      </c>
      <c r="AW254" s="15" t="s">
        <v>31</v>
      </c>
      <c r="AX254" s="15" t="s">
        <v>85</v>
      </c>
      <c r="AY254" s="226" t="s">
        <v>151</v>
      </c>
    </row>
    <row r="255" s="2" customFormat="1" ht="16.5" customHeight="1">
      <c r="A255" s="37"/>
      <c r="B255" s="195"/>
      <c r="C255" s="196" t="s">
        <v>375</v>
      </c>
      <c r="D255" s="196" t="s">
        <v>154</v>
      </c>
      <c r="E255" s="197" t="s">
        <v>376</v>
      </c>
      <c r="F255" s="198" t="s">
        <v>377</v>
      </c>
      <c r="G255" s="199" t="s">
        <v>189</v>
      </c>
      <c r="H255" s="200">
        <v>3.5</v>
      </c>
      <c r="I255" s="201"/>
      <c r="J255" s="202">
        <f>ROUND(I255*H255,1)</f>
        <v>0</v>
      </c>
      <c r="K255" s="198" t="s">
        <v>158</v>
      </c>
      <c r="L255" s="38"/>
      <c r="M255" s="203" t="s">
        <v>1</v>
      </c>
      <c r="N255" s="204" t="s">
        <v>44</v>
      </c>
      <c r="O255" s="76"/>
      <c r="P255" s="205">
        <f>O255*H255</f>
        <v>0</v>
      </c>
      <c r="Q255" s="205">
        <v>0.00091</v>
      </c>
      <c r="R255" s="205">
        <f>Q255*H255</f>
        <v>0.0031849999999999999</v>
      </c>
      <c r="S255" s="205">
        <v>0</v>
      </c>
      <c r="T255" s="20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7" t="s">
        <v>239</v>
      </c>
      <c r="AT255" s="207" t="s">
        <v>154</v>
      </c>
      <c r="AU255" s="207" t="s">
        <v>91</v>
      </c>
      <c r="AY255" s="18" t="s">
        <v>151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8" t="s">
        <v>91</v>
      </c>
      <c r="BK255" s="208">
        <f>ROUND(I255*H255,1)</f>
        <v>0</v>
      </c>
      <c r="BL255" s="18" t="s">
        <v>239</v>
      </c>
      <c r="BM255" s="207" t="s">
        <v>378</v>
      </c>
    </row>
    <row r="256" s="2" customFormat="1" ht="16.5" customHeight="1">
      <c r="A256" s="37"/>
      <c r="B256" s="195"/>
      <c r="C256" s="196" t="s">
        <v>379</v>
      </c>
      <c r="D256" s="196" t="s">
        <v>154</v>
      </c>
      <c r="E256" s="197" t="s">
        <v>380</v>
      </c>
      <c r="F256" s="198" t="s">
        <v>381</v>
      </c>
      <c r="G256" s="199" t="s">
        <v>194</v>
      </c>
      <c r="H256" s="200">
        <v>65.049999999999997</v>
      </c>
      <c r="I256" s="201"/>
      <c r="J256" s="202">
        <f>ROUND(I256*H256,1)</f>
        <v>0</v>
      </c>
      <c r="K256" s="198" t="s">
        <v>158</v>
      </c>
      <c r="L256" s="38"/>
      <c r="M256" s="203" t="s">
        <v>1</v>
      </c>
      <c r="N256" s="204" t="s">
        <v>44</v>
      </c>
      <c r="O256" s="76"/>
      <c r="P256" s="205">
        <f>O256*H256</f>
        <v>0</v>
      </c>
      <c r="Q256" s="205">
        <v>0.00020000000000000001</v>
      </c>
      <c r="R256" s="205">
        <f>Q256*H256</f>
        <v>0.013010000000000001</v>
      </c>
      <c r="S256" s="205">
        <v>0</v>
      </c>
      <c r="T256" s="20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7" t="s">
        <v>239</v>
      </c>
      <c r="AT256" s="207" t="s">
        <v>154</v>
      </c>
      <c r="AU256" s="207" t="s">
        <v>91</v>
      </c>
      <c r="AY256" s="18" t="s">
        <v>151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8" t="s">
        <v>91</v>
      </c>
      <c r="BK256" s="208">
        <f>ROUND(I256*H256,1)</f>
        <v>0</v>
      </c>
      <c r="BL256" s="18" t="s">
        <v>239</v>
      </c>
      <c r="BM256" s="207" t="s">
        <v>382</v>
      </c>
    </row>
    <row r="257" s="14" customFormat="1">
      <c r="A257" s="14"/>
      <c r="B257" s="217"/>
      <c r="C257" s="14"/>
      <c r="D257" s="210" t="s">
        <v>161</v>
      </c>
      <c r="E257" s="218" t="s">
        <v>1</v>
      </c>
      <c r="F257" s="219" t="s">
        <v>383</v>
      </c>
      <c r="G257" s="14"/>
      <c r="H257" s="220">
        <v>65.049999999999997</v>
      </c>
      <c r="I257" s="221"/>
      <c r="J257" s="14"/>
      <c r="K257" s="14"/>
      <c r="L257" s="217"/>
      <c r="M257" s="222"/>
      <c r="N257" s="223"/>
      <c r="O257" s="223"/>
      <c r="P257" s="223"/>
      <c r="Q257" s="223"/>
      <c r="R257" s="223"/>
      <c r="S257" s="223"/>
      <c r="T257" s="22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18" t="s">
        <v>161</v>
      </c>
      <c r="AU257" s="218" t="s">
        <v>91</v>
      </c>
      <c r="AV257" s="14" t="s">
        <v>91</v>
      </c>
      <c r="AW257" s="14" t="s">
        <v>31</v>
      </c>
      <c r="AX257" s="14" t="s">
        <v>85</v>
      </c>
      <c r="AY257" s="218" t="s">
        <v>151</v>
      </c>
    </row>
    <row r="258" s="2" customFormat="1" ht="21.75" customHeight="1">
      <c r="A258" s="37"/>
      <c r="B258" s="195"/>
      <c r="C258" s="196" t="s">
        <v>384</v>
      </c>
      <c r="D258" s="196" t="s">
        <v>154</v>
      </c>
      <c r="E258" s="197" t="s">
        <v>385</v>
      </c>
      <c r="F258" s="198" t="s">
        <v>386</v>
      </c>
      <c r="G258" s="199" t="s">
        <v>189</v>
      </c>
      <c r="H258" s="200">
        <v>10.15</v>
      </c>
      <c r="I258" s="201"/>
      <c r="J258" s="202">
        <f>ROUND(I258*H258,1)</f>
        <v>0</v>
      </c>
      <c r="K258" s="198" t="s">
        <v>158</v>
      </c>
      <c r="L258" s="38"/>
      <c r="M258" s="203" t="s">
        <v>1</v>
      </c>
      <c r="N258" s="204" t="s">
        <v>44</v>
      </c>
      <c r="O258" s="76"/>
      <c r="P258" s="205">
        <f>O258*H258</f>
        <v>0</v>
      </c>
      <c r="Q258" s="205">
        <v>0.00020000000000000001</v>
      </c>
      <c r="R258" s="205">
        <f>Q258*H258</f>
        <v>0.0020300000000000001</v>
      </c>
      <c r="S258" s="205">
        <v>0</v>
      </c>
      <c r="T258" s="20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7" t="s">
        <v>239</v>
      </c>
      <c r="AT258" s="207" t="s">
        <v>154</v>
      </c>
      <c r="AU258" s="207" t="s">
        <v>91</v>
      </c>
      <c r="AY258" s="18" t="s">
        <v>151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8" t="s">
        <v>91</v>
      </c>
      <c r="BK258" s="208">
        <f>ROUND(I258*H258,1)</f>
        <v>0</v>
      </c>
      <c r="BL258" s="18" t="s">
        <v>239</v>
      </c>
      <c r="BM258" s="207" t="s">
        <v>387</v>
      </c>
    </row>
    <row r="259" s="14" customFormat="1">
      <c r="A259" s="14"/>
      <c r="B259" s="217"/>
      <c r="C259" s="14"/>
      <c r="D259" s="210" t="s">
        <v>161</v>
      </c>
      <c r="E259" s="218" t="s">
        <v>1</v>
      </c>
      <c r="F259" s="219" t="s">
        <v>388</v>
      </c>
      <c r="G259" s="14"/>
      <c r="H259" s="220">
        <v>10.15</v>
      </c>
      <c r="I259" s="221"/>
      <c r="J259" s="14"/>
      <c r="K259" s="14"/>
      <c r="L259" s="217"/>
      <c r="M259" s="222"/>
      <c r="N259" s="223"/>
      <c r="O259" s="223"/>
      <c r="P259" s="223"/>
      <c r="Q259" s="223"/>
      <c r="R259" s="223"/>
      <c r="S259" s="223"/>
      <c r="T259" s="22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18" t="s">
        <v>161</v>
      </c>
      <c r="AU259" s="218" t="s">
        <v>91</v>
      </c>
      <c r="AV259" s="14" t="s">
        <v>91</v>
      </c>
      <c r="AW259" s="14" t="s">
        <v>31</v>
      </c>
      <c r="AX259" s="14" t="s">
        <v>85</v>
      </c>
      <c r="AY259" s="218" t="s">
        <v>151</v>
      </c>
    </row>
    <row r="260" s="2" customFormat="1" ht="16.5" customHeight="1">
      <c r="A260" s="37"/>
      <c r="B260" s="195"/>
      <c r="C260" s="196" t="s">
        <v>389</v>
      </c>
      <c r="D260" s="196" t="s">
        <v>154</v>
      </c>
      <c r="E260" s="197" t="s">
        <v>390</v>
      </c>
      <c r="F260" s="198" t="s">
        <v>391</v>
      </c>
      <c r="G260" s="199" t="s">
        <v>189</v>
      </c>
      <c r="H260" s="200">
        <v>6</v>
      </c>
      <c r="I260" s="201"/>
      <c r="J260" s="202">
        <f>ROUND(I260*H260,1)</f>
        <v>0</v>
      </c>
      <c r="K260" s="198" t="s">
        <v>158</v>
      </c>
      <c r="L260" s="38"/>
      <c r="M260" s="203" t="s">
        <v>1</v>
      </c>
      <c r="N260" s="204" t="s">
        <v>44</v>
      </c>
      <c r="O260" s="76"/>
      <c r="P260" s="205">
        <f>O260*H260</f>
        <v>0</v>
      </c>
      <c r="Q260" s="205">
        <v>0.0051900000000000002</v>
      </c>
      <c r="R260" s="205">
        <f>Q260*H260</f>
        <v>0.031140000000000001</v>
      </c>
      <c r="S260" s="205">
        <v>0</v>
      </c>
      <c r="T260" s="20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7" t="s">
        <v>239</v>
      </c>
      <c r="AT260" s="207" t="s">
        <v>154</v>
      </c>
      <c r="AU260" s="207" t="s">
        <v>91</v>
      </c>
      <c r="AY260" s="18" t="s">
        <v>151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8" t="s">
        <v>91</v>
      </c>
      <c r="BK260" s="208">
        <f>ROUND(I260*H260,1)</f>
        <v>0</v>
      </c>
      <c r="BL260" s="18" t="s">
        <v>239</v>
      </c>
      <c r="BM260" s="207" t="s">
        <v>392</v>
      </c>
    </row>
    <row r="261" s="13" customFormat="1">
      <c r="A261" s="13"/>
      <c r="B261" s="209"/>
      <c r="C261" s="13"/>
      <c r="D261" s="210" t="s">
        <v>161</v>
      </c>
      <c r="E261" s="211" t="s">
        <v>1</v>
      </c>
      <c r="F261" s="212" t="s">
        <v>393</v>
      </c>
      <c r="G261" s="13"/>
      <c r="H261" s="211" t="s">
        <v>1</v>
      </c>
      <c r="I261" s="213"/>
      <c r="J261" s="13"/>
      <c r="K261" s="13"/>
      <c r="L261" s="209"/>
      <c r="M261" s="214"/>
      <c r="N261" s="215"/>
      <c r="O261" s="215"/>
      <c r="P261" s="215"/>
      <c r="Q261" s="215"/>
      <c r="R261" s="215"/>
      <c r="S261" s="215"/>
      <c r="T261" s="21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11" t="s">
        <v>161</v>
      </c>
      <c r="AU261" s="211" t="s">
        <v>91</v>
      </c>
      <c r="AV261" s="13" t="s">
        <v>85</v>
      </c>
      <c r="AW261" s="13" t="s">
        <v>31</v>
      </c>
      <c r="AX261" s="13" t="s">
        <v>78</v>
      </c>
      <c r="AY261" s="211" t="s">
        <v>151</v>
      </c>
    </row>
    <row r="262" s="14" customFormat="1">
      <c r="A262" s="14"/>
      <c r="B262" s="217"/>
      <c r="C262" s="14"/>
      <c r="D262" s="210" t="s">
        <v>161</v>
      </c>
      <c r="E262" s="218" t="s">
        <v>1</v>
      </c>
      <c r="F262" s="219" t="s">
        <v>394</v>
      </c>
      <c r="G262" s="14"/>
      <c r="H262" s="220">
        <v>6</v>
      </c>
      <c r="I262" s="221"/>
      <c r="J262" s="14"/>
      <c r="K262" s="14"/>
      <c r="L262" s="217"/>
      <c r="M262" s="222"/>
      <c r="N262" s="223"/>
      <c r="O262" s="223"/>
      <c r="P262" s="223"/>
      <c r="Q262" s="223"/>
      <c r="R262" s="223"/>
      <c r="S262" s="223"/>
      <c r="T262" s="22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18" t="s">
        <v>161</v>
      </c>
      <c r="AU262" s="218" t="s">
        <v>91</v>
      </c>
      <c r="AV262" s="14" t="s">
        <v>91</v>
      </c>
      <c r="AW262" s="14" t="s">
        <v>31</v>
      </c>
      <c r="AX262" s="14" t="s">
        <v>85</v>
      </c>
      <c r="AY262" s="218" t="s">
        <v>151</v>
      </c>
    </row>
    <row r="263" s="2" customFormat="1" ht="16.5" customHeight="1">
      <c r="A263" s="37"/>
      <c r="B263" s="195"/>
      <c r="C263" s="196" t="s">
        <v>395</v>
      </c>
      <c r="D263" s="196" t="s">
        <v>154</v>
      </c>
      <c r="E263" s="197" t="s">
        <v>396</v>
      </c>
      <c r="F263" s="198" t="s">
        <v>397</v>
      </c>
      <c r="G263" s="199" t="s">
        <v>189</v>
      </c>
      <c r="H263" s="200">
        <v>3.5</v>
      </c>
      <c r="I263" s="201"/>
      <c r="J263" s="202">
        <f>ROUND(I263*H263,1)</f>
        <v>0</v>
      </c>
      <c r="K263" s="198" t="s">
        <v>158</v>
      </c>
      <c r="L263" s="38"/>
      <c r="M263" s="203" t="s">
        <v>1</v>
      </c>
      <c r="N263" s="204" t="s">
        <v>44</v>
      </c>
      <c r="O263" s="76"/>
      <c r="P263" s="205">
        <f>O263*H263</f>
        <v>0</v>
      </c>
      <c r="Q263" s="205">
        <v>0.00036000000000000002</v>
      </c>
      <c r="R263" s="205">
        <f>Q263*H263</f>
        <v>0.0012600000000000001</v>
      </c>
      <c r="S263" s="205">
        <v>0</v>
      </c>
      <c r="T263" s="20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7" t="s">
        <v>239</v>
      </c>
      <c r="AT263" s="207" t="s">
        <v>154</v>
      </c>
      <c r="AU263" s="207" t="s">
        <v>91</v>
      </c>
      <c r="AY263" s="18" t="s">
        <v>151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8" t="s">
        <v>91</v>
      </c>
      <c r="BK263" s="208">
        <f>ROUND(I263*H263,1)</f>
        <v>0</v>
      </c>
      <c r="BL263" s="18" t="s">
        <v>239</v>
      </c>
      <c r="BM263" s="207" t="s">
        <v>398</v>
      </c>
    </row>
    <row r="264" s="2" customFormat="1" ht="16.5" customHeight="1">
      <c r="A264" s="37"/>
      <c r="B264" s="195"/>
      <c r="C264" s="196" t="s">
        <v>399</v>
      </c>
      <c r="D264" s="196" t="s">
        <v>154</v>
      </c>
      <c r="E264" s="197" t="s">
        <v>400</v>
      </c>
      <c r="F264" s="198" t="s">
        <v>401</v>
      </c>
      <c r="G264" s="199" t="s">
        <v>194</v>
      </c>
      <c r="H264" s="200">
        <v>32.524999999999999</v>
      </c>
      <c r="I264" s="201"/>
      <c r="J264" s="202">
        <f>ROUND(I264*H264,1)</f>
        <v>0</v>
      </c>
      <c r="K264" s="198" t="s">
        <v>158</v>
      </c>
      <c r="L264" s="38"/>
      <c r="M264" s="203" t="s">
        <v>1</v>
      </c>
      <c r="N264" s="204" t="s">
        <v>44</v>
      </c>
      <c r="O264" s="76"/>
      <c r="P264" s="205">
        <f>O264*H264</f>
        <v>0</v>
      </c>
      <c r="Q264" s="205">
        <v>0.0014</v>
      </c>
      <c r="R264" s="205">
        <f>Q264*H264</f>
        <v>0.045534999999999999</v>
      </c>
      <c r="S264" s="205">
        <v>0</v>
      </c>
      <c r="T264" s="20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07" t="s">
        <v>239</v>
      </c>
      <c r="AT264" s="207" t="s">
        <v>154</v>
      </c>
      <c r="AU264" s="207" t="s">
        <v>91</v>
      </c>
      <c r="AY264" s="18" t="s">
        <v>151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8" t="s">
        <v>91</v>
      </c>
      <c r="BK264" s="208">
        <f>ROUND(I264*H264,1)</f>
        <v>0</v>
      </c>
      <c r="BL264" s="18" t="s">
        <v>239</v>
      </c>
      <c r="BM264" s="207" t="s">
        <v>402</v>
      </c>
    </row>
    <row r="265" s="2" customFormat="1" ht="21.75" customHeight="1">
      <c r="A265" s="37"/>
      <c r="B265" s="195"/>
      <c r="C265" s="196" t="s">
        <v>403</v>
      </c>
      <c r="D265" s="196" t="s">
        <v>154</v>
      </c>
      <c r="E265" s="197" t="s">
        <v>404</v>
      </c>
      <c r="F265" s="198" t="s">
        <v>405</v>
      </c>
      <c r="G265" s="199" t="s">
        <v>194</v>
      </c>
      <c r="H265" s="200">
        <v>29.239999999999998</v>
      </c>
      <c r="I265" s="201"/>
      <c r="J265" s="202">
        <f>ROUND(I265*H265,1)</f>
        <v>0</v>
      </c>
      <c r="K265" s="198" t="s">
        <v>158</v>
      </c>
      <c r="L265" s="38"/>
      <c r="M265" s="203" t="s">
        <v>1</v>
      </c>
      <c r="N265" s="204" t="s">
        <v>44</v>
      </c>
      <c r="O265" s="76"/>
      <c r="P265" s="205">
        <f>O265*H265</f>
        <v>0</v>
      </c>
      <c r="Q265" s="205">
        <v>0.027879999999999999</v>
      </c>
      <c r="R265" s="205">
        <f>Q265*H265</f>
        <v>0.81521119999999991</v>
      </c>
      <c r="S265" s="205">
        <v>0</v>
      </c>
      <c r="T265" s="20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7" t="s">
        <v>239</v>
      </c>
      <c r="AT265" s="207" t="s">
        <v>154</v>
      </c>
      <c r="AU265" s="207" t="s">
        <v>91</v>
      </c>
      <c r="AY265" s="18" t="s">
        <v>151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8" t="s">
        <v>91</v>
      </c>
      <c r="BK265" s="208">
        <f>ROUND(I265*H265,1)</f>
        <v>0</v>
      </c>
      <c r="BL265" s="18" t="s">
        <v>239</v>
      </c>
      <c r="BM265" s="207" t="s">
        <v>406</v>
      </c>
    </row>
    <row r="266" s="13" customFormat="1">
      <c r="A266" s="13"/>
      <c r="B266" s="209"/>
      <c r="C266" s="13"/>
      <c r="D266" s="210" t="s">
        <v>161</v>
      </c>
      <c r="E266" s="211" t="s">
        <v>1</v>
      </c>
      <c r="F266" s="212" t="s">
        <v>407</v>
      </c>
      <c r="G266" s="13"/>
      <c r="H266" s="211" t="s">
        <v>1</v>
      </c>
      <c r="I266" s="213"/>
      <c r="J266" s="13"/>
      <c r="K266" s="13"/>
      <c r="L266" s="209"/>
      <c r="M266" s="214"/>
      <c r="N266" s="215"/>
      <c r="O266" s="215"/>
      <c r="P266" s="215"/>
      <c r="Q266" s="215"/>
      <c r="R266" s="215"/>
      <c r="S266" s="215"/>
      <c r="T266" s="21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11" t="s">
        <v>161</v>
      </c>
      <c r="AU266" s="211" t="s">
        <v>91</v>
      </c>
      <c r="AV266" s="13" t="s">
        <v>85</v>
      </c>
      <c r="AW266" s="13" t="s">
        <v>31</v>
      </c>
      <c r="AX266" s="13" t="s">
        <v>78</v>
      </c>
      <c r="AY266" s="211" t="s">
        <v>151</v>
      </c>
    </row>
    <row r="267" s="13" customFormat="1">
      <c r="A267" s="13"/>
      <c r="B267" s="209"/>
      <c r="C267" s="13"/>
      <c r="D267" s="210" t="s">
        <v>161</v>
      </c>
      <c r="E267" s="211" t="s">
        <v>1</v>
      </c>
      <c r="F267" s="212" t="s">
        <v>290</v>
      </c>
      <c r="G267" s="13"/>
      <c r="H267" s="211" t="s">
        <v>1</v>
      </c>
      <c r="I267" s="213"/>
      <c r="J267" s="13"/>
      <c r="K267" s="13"/>
      <c r="L267" s="209"/>
      <c r="M267" s="214"/>
      <c r="N267" s="215"/>
      <c r="O267" s="215"/>
      <c r="P267" s="215"/>
      <c r="Q267" s="215"/>
      <c r="R267" s="215"/>
      <c r="S267" s="215"/>
      <c r="T267" s="21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11" t="s">
        <v>161</v>
      </c>
      <c r="AU267" s="211" t="s">
        <v>91</v>
      </c>
      <c r="AV267" s="13" t="s">
        <v>85</v>
      </c>
      <c r="AW267" s="13" t="s">
        <v>31</v>
      </c>
      <c r="AX267" s="13" t="s">
        <v>78</v>
      </c>
      <c r="AY267" s="211" t="s">
        <v>151</v>
      </c>
    </row>
    <row r="268" s="14" customFormat="1">
      <c r="A268" s="14"/>
      <c r="B268" s="217"/>
      <c r="C268" s="14"/>
      <c r="D268" s="210" t="s">
        <v>161</v>
      </c>
      <c r="E268" s="218" t="s">
        <v>1</v>
      </c>
      <c r="F268" s="219" t="s">
        <v>408</v>
      </c>
      <c r="G268" s="14"/>
      <c r="H268" s="220">
        <v>19.039999999999999</v>
      </c>
      <c r="I268" s="221"/>
      <c r="J268" s="14"/>
      <c r="K268" s="14"/>
      <c r="L268" s="217"/>
      <c r="M268" s="222"/>
      <c r="N268" s="223"/>
      <c r="O268" s="223"/>
      <c r="P268" s="223"/>
      <c r="Q268" s="223"/>
      <c r="R268" s="223"/>
      <c r="S268" s="223"/>
      <c r="T268" s="22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18" t="s">
        <v>161</v>
      </c>
      <c r="AU268" s="218" t="s">
        <v>91</v>
      </c>
      <c r="AV268" s="14" t="s">
        <v>91</v>
      </c>
      <c r="AW268" s="14" t="s">
        <v>31</v>
      </c>
      <c r="AX268" s="14" t="s">
        <v>78</v>
      </c>
      <c r="AY268" s="218" t="s">
        <v>151</v>
      </c>
    </row>
    <row r="269" s="13" customFormat="1">
      <c r="A269" s="13"/>
      <c r="B269" s="209"/>
      <c r="C269" s="13"/>
      <c r="D269" s="210" t="s">
        <v>161</v>
      </c>
      <c r="E269" s="211" t="s">
        <v>1</v>
      </c>
      <c r="F269" s="212" t="s">
        <v>292</v>
      </c>
      <c r="G269" s="13"/>
      <c r="H269" s="211" t="s">
        <v>1</v>
      </c>
      <c r="I269" s="213"/>
      <c r="J269" s="13"/>
      <c r="K269" s="13"/>
      <c r="L269" s="209"/>
      <c r="M269" s="214"/>
      <c r="N269" s="215"/>
      <c r="O269" s="215"/>
      <c r="P269" s="215"/>
      <c r="Q269" s="215"/>
      <c r="R269" s="215"/>
      <c r="S269" s="215"/>
      <c r="T269" s="21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11" t="s">
        <v>161</v>
      </c>
      <c r="AU269" s="211" t="s">
        <v>91</v>
      </c>
      <c r="AV269" s="13" t="s">
        <v>85</v>
      </c>
      <c r="AW269" s="13" t="s">
        <v>31</v>
      </c>
      <c r="AX269" s="13" t="s">
        <v>78</v>
      </c>
      <c r="AY269" s="211" t="s">
        <v>151</v>
      </c>
    </row>
    <row r="270" s="14" customFormat="1">
      <c r="A270" s="14"/>
      <c r="B270" s="217"/>
      <c r="C270" s="14"/>
      <c r="D270" s="210" t="s">
        <v>161</v>
      </c>
      <c r="E270" s="218" t="s">
        <v>1</v>
      </c>
      <c r="F270" s="219" t="s">
        <v>409</v>
      </c>
      <c r="G270" s="14"/>
      <c r="H270" s="220">
        <v>10.199999999999999</v>
      </c>
      <c r="I270" s="221"/>
      <c r="J270" s="14"/>
      <c r="K270" s="14"/>
      <c r="L270" s="217"/>
      <c r="M270" s="222"/>
      <c r="N270" s="223"/>
      <c r="O270" s="223"/>
      <c r="P270" s="223"/>
      <c r="Q270" s="223"/>
      <c r="R270" s="223"/>
      <c r="S270" s="223"/>
      <c r="T270" s="22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18" t="s">
        <v>161</v>
      </c>
      <c r="AU270" s="218" t="s">
        <v>91</v>
      </c>
      <c r="AV270" s="14" t="s">
        <v>91</v>
      </c>
      <c r="AW270" s="14" t="s">
        <v>31</v>
      </c>
      <c r="AX270" s="14" t="s">
        <v>78</v>
      </c>
      <c r="AY270" s="218" t="s">
        <v>151</v>
      </c>
    </row>
    <row r="271" s="15" customFormat="1">
      <c r="A271" s="15"/>
      <c r="B271" s="225"/>
      <c r="C271" s="15"/>
      <c r="D271" s="210" t="s">
        <v>161</v>
      </c>
      <c r="E271" s="226" t="s">
        <v>1</v>
      </c>
      <c r="F271" s="227" t="s">
        <v>167</v>
      </c>
      <c r="G271" s="15"/>
      <c r="H271" s="228">
        <v>29.239999999999998</v>
      </c>
      <c r="I271" s="229"/>
      <c r="J271" s="15"/>
      <c r="K271" s="15"/>
      <c r="L271" s="225"/>
      <c r="M271" s="230"/>
      <c r="N271" s="231"/>
      <c r="O271" s="231"/>
      <c r="P271" s="231"/>
      <c r="Q271" s="231"/>
      <c r="R271" s="231"/>
      <c r="S271" s="231"/>
      <c r="T271" s="23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26" t="s">
        <v>161</v>
      </c>
      <c r="AU271" s="226" t="s">
        <v>91</v>
      </c>
      <c r="AV271" s="15" t="s">
        <v>159</v>
      </c>
      <c r="AW271" s="15" t="s">
        <v>31</v>
      </c>
      <c r="AX271" s="15" t="s">
        <v>85</v>
      </c>
      <c r="AY271" s="226" t="s">
        <v>151</v>
      </c>
    </row>
    <row r="272" s="2" customFormat="1" ht="21.75" customHeight="1">
      <c r="A272" s="37"/>
      <c r="B272" s="195"/>
      <c r="C272" s="196" t="s">
        <v>410</v>
      </c>
      <c r="D272" s="196" t="s">
        <v>154</v>
      </c>
      <c r="E272" s="197" t="s">
        <v>411</v>
      </c>
      <c r="F272" s="198" t="s">
        <v>412</v>
      </c>
      <c r="G272" s="199" t="s">
        <v>194</v>
      </c>
      <c r="H272" s="200">
        <v>29.239999999999998</v>
      </c>
      <c r="I272" s="201"/>
      <c r="J272" s="202">
        <f>ROUND(I272*H272,1)</f>
        <v>0</v>
      </c>
      <c r="K272" s="198" t="s">
        <v>158</v>
      </c>
      <c r="L272" s="38"/>
      <c r="M272" s="203" t="s">
        <v>1</v>
      </c>
      <c r="N272" s="204" t="s">
        <v>44</v>
      </c>
      <c r="O272" s="76"/>
      <c r="P272" s="205">
        <f>O272*H272</f>
        <v>0</v>
      </c>
      <c r="Q272" s="205">
        <v>0.00069999999999999999</v>
      </c>
      <c r="R272" s="205">
        <f>Q272*H272</f>
        <v>0.020468</v>
      </c>
      <c r="S272" s="205">
        <v>0</v>
      </c>
      <c r="T272" s="20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07" t="s">
        <v>239</v>
      </c>
      <c r="AT272" s="207" t="s">
        <v>154</v>
      </c>
      <c r="AU272" s="207" t="s">
        <v>91</v>
      </c>
      <c r="AY272" s="18" t="s">
        <v>151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8" t="s">
        <v>91</v>
      </c>
      <c r="BK272" s="208">
        <f>ROUND(I272*H272,1)</f>
        <v>0</v>
      </c>
      <c r="BL272" s="18" t="s">
        <v>239</v>
      </c>
      <c r="BM272" s="207" t="s">
        <v>413</v>
      </c>
    </row>
    <row r="273" s="2" customFormat="1" ht="21.75" customHeight="1">
      <c r="A273" s="37"/>
      <c r="B273" s="195"/>
      <c r="C273" s="196" t="s">
        <v>414</v>
      </c>
      <c r="D273" s="196" t="s">
        <v>154</v>
      </c>
      <c r="E273" s="197" t="s">
        <v>415</v>
      </c>
      <c r="F273" s="198" t="s">
        <v>416</v>
      </c>
      <c r="G273" s="199" t="s">
        <v>194</v>
      </c>
      <c r="H273" s="200">
        <v>43.109999999999999</v>
      </c>
      <c r="I273" s="201"/>
      <c r="J273" s="202">
        <f>ROUND(I273*H273,1)</f>
        <v>0</v>
      </c>
      <c r="K273" s="198" t="s">
        <v>158</v>
      </c>
      <c r="L273" s="38"/>
      <c r="M273" s="203" t="s">
        <v>1</v>
      </c>
      <c r="N273" s="204" t="s">
        <v>44</v>
      </c>
      <c r="O273" s="76"/>
      <c r="P273" s="205">
        <f>O273*H273</f>
        <v>0</v>
      </c>
      <c r="Q273" s="205">
        <v>0.02035</v>
      </c>
      <c r="R273" s="205">
        <f>Q273*H273</f>
        <v>0.87728850000000003</v>
      </c>
      <c r="S273" s="205">
        <v>0</v>
      </c>
      <c r="T273" s="20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7" t="s">
        <v>239</v>
      </c>
      <c r="AT273" s="207" t="s">
        <v>154</v>
      </c>
      <c r="AU273" s="207" t="s">
        <v>91</v>
      </c>
      <c r="AY273" s="18" t="s">
        <v>151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8" t="s">
        <v>91</v>
      </c>
      <c r="BK273" s="208">
        <f>ROUND(I273*H273,1)</f>
        <v>0</v>
      </c>
      <c r="BL273" s="18" t="s">
        <v>239</v>
      </c>
      <c r="BM273" s="207" t="s">
        <v>417</v>
      </c>
    </row>
    <row r="274" s="2" customFormat="1" ht="16.5" customHeight="1">
      <c r="A274" s="37"/>
      <c r="B274" s="195"/>
      <c r="C274" s="196" t="s">
        <v>418</v>
      </c>
      <c r="D274" s="196" t="s">
        <v>154</v>
      </c>
      <c r="E274" s="197" t="s">
        <v>419</v>
      </c>
      <c r="F274" s="198" t="s">
        <v>420</v>
      </c>
      <c r="G274" s="199" t="s">
        <v>194</v>
      </c>
      <c r="H274" s="200">
        <v>43.109999999999999</v>
      </c>
      <c r="I274" s="201"/>
      <c r="J274" s="202">
        <f>ROUND(I274*H274,1)</f>
        <v>0</v>
      </c>
      <c r="K274" s="198" t="s">
        <v>158</v>
      </c>
      <c r="L274" s="38"/>
      <c r="M274" s="203" t="s">
        <v>1</v>
      </c>
      <c r="N274" s="204" t="s">
        <v>44</v>
      </c>
      <c r="O274" s="76"/>
      <c r="P274" s="205">
        <f>O274*H274</f>
        <v>0</v>
      </c>
      <c r="Q274" s="205">
        <v>0.00010000000000000001</v>
      </c>
      <c r="R274" s="205">
        <f>Q274*H274</f>
        <v>0.0043109999999999997</v>
      </c>
      <c r="S274" s="205">
        <v>0</v>
      </c>
      <c r="T274" s="20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07" t="s">
        <v>239</v>
      </c>
      <c r="AT274" s="207" t="s">
        <v>154</v>
      </c>
      <c r="AU274" s="207" t="s">
        <v>91</v>
      </c>
      <c r="AY274" s="18" t="s">
        <v>151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8" t="s">
        <v>91</v>
      </c>
      <c r="BK274" s="208">
        <f>ROUND(I274*H274,1)</f>
        <v>0</v>
      </c>
      <c r="BL274" s="18" t="s">
        <v>239</v>
      </c>
      <c r="BM274" s="207" t="s">
        <v>421</v>
      </c>
    </row>
    <row r="275" s="2" customFormat="1" ht="16.5" customHeight="1">
      <c r="A275" s="37"/>
      <c r="B275" s="195"/>
      <c r="C275" s="196" t="s">
        <v>422</v>
      </c>
      <c r="D275" s="196" t="s">
        <v>154</v>
      </c>
      <c r="E275" s="197" t="s">
        <v>423</v>
      </c>
      <c r="F275" s="198" t="s">
        <v>424</v>
      </c>
      <c r="G275" s="199" t="s">
        <v>194</v>
      </c>
      <c r="H275" s="200">
        <v>43.109999999999999</v>
      </c>
      <c r="I275" s="201"/>
      <c r="J275" s="202">
        <f>ROUND(I275*H275,1)</f>
        <v>0</v>
      </c>
      <c r="K275" s="198" t="s">
        <v>158</v>
      </c>
      <c r="L275" s="38"/>
      <c r="M275" s="203" t="s">
        <v>1</v>
      </c>
      <c r="N275" s="204" t="s">
        <v>44</v>
      </c>
      <c r="O275" s="76"/>
      <c r="P275" s="205">
        <f>O275*H275</f>
        <v>0</v>
      </c>
      <c r="Q275" s="205">
        <v>0.00069999999999999999</v>
      </c>
      <c r="R275" s="205">
        <f>Q275*H275</f>
        <v>0.030176999999999999</v>
      </c>
      <c r="S275" s="205">
        <v>0</v>
      </c>
      <c r="T275" s="20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7" t="s">
        <v>239</v>
      </c>
      <c r="AT275" s="207" t="s">
        <v>154</v>
      </c>
      <c r="AU275" s="207" t="s">
        <v>91</v>
      </c>
      <c r="AY275" s="18" t="s">
        <v>151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8" t="s">
        <v>91</v>
      </c>
      <c r="BK275" s="208">
        <f>ROUND(I275*H275,1)</f>
        <v>0</v>
      </c>
      <c r="BL275" s="18" t="s">
        <v>239</v>
      </c>
      <c r="BM275" s="207" t="s">
        <v>425</v>
      </c>
    </row>
    <row r="276" s="2" customFormat="1" ht="16.5" customHeight="1">
      <c r="A276" s="37"/>
      <c r="B276" s="195"/>
      <c r="C276" s="196" t="s">
        <v>426</v>
      </c>
      <c r="D276" s="196" t="s">
        <v>154</v>
      </c>
      <c r="E276" s="197" t="s">
        <v>427</v>
      </c>
      <c r="F276" s="198" t="s">
        <v>428</v>
      </c>
      <c r="G276" s="199" t="s">
        <v>157</v>
      </c>
      <c r="H276" s="200">
        <v>1</v>
      </c>
      <c r="I276" s="201"/>
      <c r="J276" s="202">
        <f>ROUND(I276*H276,1)</f>
        <v>0</v>
      </c>
      <c r="K276" s="198" t="s">
        <v>158</v>
      </c>
      <c r="L276" s="38"/>
      <c r="M276" s="203" t="s">
        <v>1</v>
      </c>
      <c r="N276" s="204" t="s">
        <v>44</v>
      </c>
      <c r="O276" s="76"/>
      <c r="P276" s="205">
        <f>O276*H276</f>
        <v>0</v>
      </c>
      <c r="Q276" s="205">
        <v>1.0000000000000001E-05</v>
      </c>
      <c r="R276" s="205">
        <f>Q276*H276</f>
        <v>1.0000000000000001E-05</v>
      </c>
      <c r="S276" s="205">
        <v>0</v>
      </c>
      <c r="T276" s="20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7" t="s">
        <v>239</v>
      </c>
      <c r="AT276" s="207" t="s">
        <v>154</v>
      </c>
      <c r="AU276" s="207" t="s">
        <v>91</v>
      </c>
      <c r="AY276" s="18" t="s">
        <v>151</v>
      </c>
      <c r="BE276" s="208">
        <f>IF(N276="základní",J276,0)</f>
        <v>0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18" t="s">
        <v>91</v>
      </c>
      <c r="BK276" s="208">
        <f>ROUND(I276*H276,1)</f>
        <v>0</v>
      </c>
      <c r="BL276" s="18" t="s">
        <v>239</v>
      </c>
      <c r="BM276" s="207" t="s">
        <v>429</v>
      </c>
    </row>
    <row r="277" s="2" customFormat="1" ht="21.75" customHeight="1">
      <c r="A277" s="37"/>
      <c r="B277" s="195"/>
      <c r="C277" s="233" t="s">
        <v>430</v>
      </c>
      <c r="D277" s="233" t="s">
        <v>431</v>
      </c>
      <c r="E277" s="234" t="s">
        <v>432</v>
      </c>
      <c r="F277" s="235" t="s">
        <v>433</v>
      </c>
      <c r="G277" s="236" t="s">
        <v>157</v>
      </c>
      <c r="H277" s="237">
        <v>1</v>
      </c>
      <c r="I277" s="238"/>
      <c r="J277" s="239">
        <f>ROUND(I277*H277,1)</f>
        <v>0</v>
      </c>
      <c r="K277" s="235" t="s">
        <v>158</v>
      </c>
      <c r="L277" s="240"/>
      <c r="M277" s="241" t="s">
        <v>1</v>
      </c>
      <c r="N277" s="242" t="s">
        <v>44</v>
      </c>
      <c r="O277" s="76"/>
      <c r="P277" s="205">
        <f>O277*H277</f>
        <v>0</v>
      </c>
      <c r="Q277" s="205">
        <v>0.0025000000000000001</v>
      </c>
      <c r="R277" s="205">
        <f>Q277*H277</f>
        <v>0.0025000000000000001</v>
      </c>
      <c r="S277" s="205">
        <v>0</v>
      </c>
      <c r="T277" s="20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07" t="s">
        <v>323</v>
      </c>
      <c r="AT277" s="207" t="s">
        <v>431</v>
      </c>
      <c r="AU277" s="207" t="s">
        <v>91</v>
      </c>
      <c r="AY277" s="18" t="s">
        <v>151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8" t="s">
        <v>91</v>
      </c>
      <c r="BK277" s="208">
        <f>ROUND(I277*H277,1)</f>
        <v>0</v>
      </c>
      <c r="BL277" s="18" t="s">
        <v>239</v>
      </c>
      <c r="BM277" s="207" t="s">
        <v>434</v>
      </c>
    </row>
    <row r="278" s="2" customFormat="1" ht="16.5" customHeight="1">
      <c r="A278" s="37"/>
      <c r="B278" s="195"/>
      <c r="C278" s="196" t="s">
        <v>435</v>
      </c>
      <c r="D278" s="196" t="s">
        <v>154</v>
      </c>
      <c r="E278" s="197" t="s">
        <v>436</v>
      </c>
      <c r="F278" s="198" t="s">
        <v>437</v>
      </c>
      <c r="G278" s="199" t="s">
        <v>157</v>
      </c>
      <c r="H278" s="200">
        <v>1</v>
      </c>
      <c r="I278" s="201"/>
      <c r="J278" s="202">
        <f>ROUND(I278*H278,1)</f>
        <v>0</v>
      </c>
      <c r="K278" s="198" t="s">
        <v>158</v>
      </c>
      <c r="L278" s="38"/>
      <c r="M278" s="203" t="s">
        <v>1</v>
      </c>
      <c r="N278" s="204" t="s">
        <v>44</v>
      </c>
      <c r="O278" s="76"/>
      <c r="P278" s="205">
        <f>O278*H278</f>
        <v>0</v>
      </c>
      <c r="Q278" s="205">
        <v>1.0000000000000001E-05</v>
      </c>
      <c r="R278" s="205">
        <f>Q278*H278</f>
        <v>1.0000000000000001E-05</v>
      </c>
      <c r="S278" s="205">
        <v>0</v>
      </c>
      <c r="T278" s="20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7" t="s">
        <v>239</v>
      </c>
      <c r="AT278" s="207" t="s">
        <v>154</v>
      </c>
      <c r="AU278" s="207" t="s">
        <v>91</v>
      </c>
      <c r="AY278" s="18" t="s">
        <v>151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8" t="s">
        <v>91</v>
      </c>
      <c r="BK278" s="208">
        <f>ROUND(I278*H278,1)</f>
        <v>0</v>
      </c>
      <c r="BL278" s="18" t="s">
        <v>239</v>
      </c>
      <c r="BM278" s="207" t="s">
        <v>438</v>
      </c>
    </row>
    <row r="279" s="2" customFormat="1" ht="21.75" customHeight="1">
      <c r="A279" s="37"/>
      <c r="B279" s="195"/>
      <c r="C279" s="233" t="s">
        <v>439</v>
      </c>
      <c r="D279" s="233" t="s">
        <v>431</v>
      </c>
      <c r="E279" s="234" t="s">
        <v>440</v>
      </c>
      <c r="F279" s="235" t="s">
        <v>441</v>
      </c>
      <c r="G279" s="236" t="s">
        <v>157</v>
      </c>
      <c r="H279" s="237">
        <v>1</v>
      </c>
      <c r="I279" s="238"/>
      <c r="J279" s="239">
        <f>ROUND(I279*H279,1)</f>
        <v>0</v>
      </c>
      <c r="K279" s="235" t="s">
        <v>158</v>
      </c>
      <c r="L279" s="240"/>
      <c r="M279" s="241" t="s">
        <v>1</v>
      </c>
      <c r="N279" s="242" t="s">
        <v>44</v>
      </c>
      <c r="O279" s="76"/>
      <c r="P279" s="205">
        <f>O279*H279</f>
        <v>0</v>
      </c>
      <c r="Q279" s="205">
        <v>0.0067000000000000002</v>
      </c>
      <c r="R279" s="205">
        <f>Q279*H279</f>
        <v>0.0067000000000000002</v>
      </c>
      <c r="S279" s="205">
        <v>0</v>
      </c>
      <c r="T279" s="20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07" t="s">
        <v>323</v>
      </c>
      <c r="AT279" s="207" t="s">
        <v>431</v>
      </c>
      <c r="AU279" s="207" t="s">
        <v>91</v>
      </c>
      <c r="AY279" s="18" t="s">
        <v>151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8" t="s">
        <v>91</v>
      </c>
      <c r="BK279" s="208">
        <f>ROUND(I279*H279,1)</f>
        <v>0</v>
      </c>
      <c r="BL279" s="18" t="s">
        <v>239</v>
      </c>
      <c r="BM279" s="207" t="s">
        <v>442</v>
      </c>
    </row>
    <row r="280" s="2" customFormat="1" ht="16.5" customHeight="1">
      <c r="A280" s="37"/>
      <c r="B280" s="195"/>
      <c r="C280" s="196" t="s">
        <v>443</v>
      </c>
      <c r="D280" s="196" t="s">
        <v>154</v>
      </c>
      <c r="E280" s="197" t="s">
        <v>444</v>
      </c>
      <c r="F280" s="198" t="s">
        <v>445</v>
      </c>
      <c r="G280" s="199" t="s">
        <v>157</v>
      </c>
      <c r="H280" s="200">
        <v>1</v>
      </c>
      <c r="I280" s="201"/>
      <c r="J280" s="202">
        <f>ROUND(I280*H280,1)</f>
        <v>0</v>
      </c>
      <c r="K280" s="198" t="s">
        <v>1</v>
      </c>
      <c r="L280" s="38"/>
      <c r="M280" s="203" t="s">
        <v>1</v>
      </c>
      <c r="N280" s="204" t="s">
        <v>44</v>
      </c>
      <c r="O280" s="76"/>
      <c r="P280" s="205">
        <f>O280*H280</f>
        <v>0</v>
      </c>
      <c r="Q280" s="205">
        <v>1.0000000000000001E-05</v>
      </c>
      <c r="R280" s="205">
        <f>Q280*H280</f>
        <v>1.0000000000000001E-05</v>
      </c>
      <c r="S280" s="205">
        <v>0</v>
      </c>
      <c r="T280" s="20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07" t="s">
        <v>239</v>
      </c>
      <c r="AT280" s="207" t="s">
        <v>154</v>
      </c>
      <c r="AU280" s="207" t="s">
        <v>91</v>
      </c>
      <c r="AY280" s="18" t="s">
        <v>151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8" t="s">
        <v>91</v>
      </c>
      <c r="BK280" s="208">
        <f>ROUND(I280*H280,1)</f>
        <v>0</v>
      </c>
      <c r="BL280" s="18" t="s">
        <v>239</v>
      </c>
      <c r="BM280" s="207" t="s">
        <v>446</v>
      </c>
    </row>
    <row r="281" s="2" customFormat="1" ht="21.75" customHeight="1">
      <c r="A281" s="37"/>
      <c r="B281" s="195"/>
      <c r="C281" s="233" t="s">
        <v>447</v>
      </c>
      <c r="D281" s="233" t="s">
        <v>431</v>
      </c>
      <c r="E281" s="234" t="s">
        <v>448</v>
      </c>
      <c r="F281" s="235" t="s">
        <v>449</v>
      </c>
      <c r="G281" s="236" t="s">
        <v>157</v>
      </c>
      <c r="H281" s="237">
        <v>1</v>
      </c>
      <c r="I281" s="238"/>
      <c r="J281" s="239">
        <f>ROUND(I281*H281,1)</f>
        <v>0</v>
      </c>
      <c r="K281" s="235" t="s">
        <v>1</v>
      </c>
      <c r="L281" s="240"/>
      <c r="M281" s="241" t="s">
        <v>1</v>
      </c>
      <c r="N281" s="242" t="s">
        <v>44</v>
      </c>
      <c r="O281" s="76"/>
      <c r="P281" s="205">
        <f>O281*H281</f>
        <v>0</v>
      </c>
      <c r="Q281" s="205">
        <v>0.0067000000000000002</v>
      </c>
      <c r="R281" s="205">
        <f>Q281*H281</f>
        <v>0.0067000000000000002</v>
      </c>
      <c r="S281" s="205">
        <v>0</v>
      </c>
      <c r="T281" s="20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7" t="s">
        <v>323</v>
      </c>
      <c r="AT281" s="207" t="s">
        <v>431</v>
      </c>
      <c r="AU281" s="207" t="s">
        <v>91</v>
      </c>
      <c r="AY281" s="18" t="s">
        <v>151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8" t="s">
        <v>91</v>
      </c>
      <c r="BK281" s="208">
        <f>ROUND(I281*H281,1)</f>
        <v>0</v>
      </c>
      <c r="BL281" s="18" t="s">
        <v>239</v>
      </c>
      <c r="BM281" s="207" t="s">
        <v>450</v>
      </c>
    </row>
    <row r="282" s="2" customFormat="1" ht="33" customHeight="1">
      <c r="A282" s="37"/>
      <c r="B282" s="195"/>
      <c r="C282" s="196" t="s">
        <v>451</v>
      </c>
      <c r="D282" s="196" t="s">
        <v>154</v>
      </c>
      <c r="E282" s="197" t="s">
        <v>452</v>
      </c>
      <c r="F282" s="198" t="s">
        <v>453</v>
      </c>
      <c r="G282" s="199" t="s">
        <v>194</v>
      </c>
      <c r="H282" s="200">
        <v>43.100000000000001</v>
      </c>
      <c r="I282" s="201"/>
      <c r="J282" s="202">
        <f>ROUND(I282*H282,1)</f>
        <v>0</v>
      </c>
      <c r="K282" s="198" t="s">
        <v>1</v>
      </c>
      <c r="L282" s="38"/>
      <c r="M282" s="203" t="s">
        <v>1</v>
      </c>
      <c r="N282" s="204" t="s">
        <v>44</v>
      </c>
      <c r="O282" s="76"/>
      <c r="P282" s="205">
        <f>O282*H282</f>
        <v>0</v>
      </c>
      <c r="Q282" s="205">
        <v>0.028819999999999998</v>
      </c>
      <c r="R282" s="205">
        <f>Q282*H282</f>
        <v>1.2421420000000001</v>
      </c>
      <c r="S282" s="205">
        <v>0</v>
      </c>
      <c r="T282" s="20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07" t="s">
        <v>239</v>
      </c>
      <c r="AT282" s="207" t="s">
        <v>154</v>
      </c>
      <c r="AU282" s="207" t="s">
        <v>91</v>
      </c>
      <c r="AY282" s="18" t="s">
        <v>151</v>
      </c>
      <c r="BE282" s="208">
        <f>IF(N282="základní",J282,0)</f>
        <v>0</v>
      </c>
      <c r="BF282" s="208">
        <f>IF(N282="snížená",J282,0)</f>
        <v>0</v>
      </c>
      <c r="BG282" s="208">
        <f>IF(N282="zákl. přenesená",J282,0)</f>
        <v>0</v>
      </c>
      <c r="BH282" s="208">
        <f>IF(N282="sníž. přenesená",J282,0)</f>
        <v>0</v>
      </c>
      <c r="BI282" s="208">
        <f>IF(N282="nulová",J282,0)</f>
        <v>0</v>
      </c>
      <c r="BJ282" s="18" t="s">
        <v>91</v>
      </c>
      <c r="BK282" s="208">
        <f>ROUND(I282*H282,1)</f>
        <v>0</v>
      </c>
      <c r="BL282" s="18" t="s">
        <v>239</v>
      </c>
      <c r="BM282" s="207" t="s">
        <v>454</v>
      </c>
    </row>
    <row r="283" s="2" customFormat="1" ht="21.75" customHeight="1">
      <c r="A283" s="37"/>
      <c r="B283" s="195"/>
      <c r="C283" s="196" t="s">
        <v>455</v>
      </c>
      <c r="D283" s="196" t="s">
        <v>154</v>
      </c>
      <c r="E283" s="197" t="s">
        <v>456</v>
      </c>
      <c r="F283" s="198" t="s">
        <v>457</v>
      </c>
      <c r="G283" s="199" t="s">
        <v>181</v>
      </c>
      <c r="H283" s="200">
        <v>3.952</v>
      </c>
      <c r="I283" s="201"/>
      <c r="J283" s="202">
        <f>ROUND(I283*H283,1)</f>
        <v>0</v>
      </c>
      <c r="K283" s="198" t="s">
        <v>158</v>
      </c>
      <c r="L283" s="38"/>
      <c r="M283" s="203" t="s">
        <v>1</v>
      </c>
      <c r="N283" s="204" t="s">
        <v>44</v>
      </c>
      <c r="O283" s="76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07" t="s">
        <v>239</v>
      </c>
      <c r="AT283" s="207" t="s">
        <v>154</v>
      </c>
      <c r="AU283" s="207" t="s">
        <v>91</v>
      </c>
      <c r="AY283" s="18" t="s">
        <v>151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8" t="s">
        <v>91</v>
      </c>
      <c r="BK283" s="208">
        <f>ROUND(I283*H283,1)</f>
        <v>0</v>
      </c>
      <c r="BL283" s="18" t="s">
        <v>239</v>
      </c>
      <c r="BM283" s="207" t="s">
        <v>458</v>
      </c>
    </row>
    <row r="284" s="12" customFormat="1" ht="22.8" customHeight="1">
      <c r="A284" s="12"/>
      <c r="B284" s="182"/>
      <c r="C284" s="12"/>
      <c r="D284" s="183" t="s">
        <v>77</v>
      </c>
      <c r="E284" s="193" t="s">
        <v>459</v>
      </c>
      <c r="F284" s="193" t="s">
        <v>460</v>
      </c>
      <c r="G284" s="12"/>
      <c r="H284" s="12"/>
      <c r="I284" s="185"/>
      <c r="J284" s="194">
        <f>BK284</f>
        <v>0</v>
      </c>
      <c r="K284" s="12"/>
      <c r="L284" s="182"/>
      <c r="M284" s="187"/>
      <c r="N284" s="188"/>
      <c r="O284" s="188"/>
      <c r="P284" s="189">
        <f>SUM(P285:P302)</f>
        <v>0</v>
      </c>
      <c r="Q284" s="188"/>
      <c r="R284" s="189">
        <f>SUM(R285:R302)</f>
        <v>0</v>
      </c>
      <c r="S284" s="188"/>
      <c r="T284" s="190">
        <f>SUM(T285:T302)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83" t="s">
        <v>91</v>
      </c>
      <c r="AT284" s="191" t="s">
        <v>77</v>
      </c>
      <c r="AU284" s="191" t="s">
        <v>85</v>
      </c>
      <c r="AY284" s="183" t="s">
        <v>151</v>
      </c>
      <c r="BK284" s="192">
        <f>SUM(BK285:BK302)</f>
        <v>0</v>
      </c>
    </row>
    <row r="285" s="2" customFormat="1" ht="21.75" customHeight="1">
      <c r="A285" s="37"/>
      <c r="B285" s="195"/>
      <c r="C285" s="196" t="s">
        <v>461</v>
      </c>
      <c r="D285" s="196" t="s">
        <v>154</v>
      </c>
      <c r="E285" s="197" t="s">
        <v>462</v>
      </c>
      <c r="F285" s="198" t="s">
        <v>463</v>
      </c>
      <c r="G285" s="199" t="s">
        <v>157</v>
      </c>
      <c r="H285" s="200">
        <v>1</v>
      </c>
      <c r="I285" s="201"/>
      <c r="J285" s="202">
        <f>ROUND(I285*H285,1)</f>
        <v>0</v>
      </c>
      <c r="K285" s="198" t="s">
        <v>1</v>
      </c>
      <c r="L285" s="38"/>
      <c r="M285" s="203" t="s">
        <v>1</v>
      </c>
      <c r="N285" s="204" t="s">
        <v>44</v>
      </c>
      <c r="O285" s="76"/>
      <c r="P285" s="205">
        <f>O285*H285</f>
        <v>0</v>
      </c>
      <c r="Q285" s="205">
        <v>0</v>
      </c>
      <c r="R285" s="205">
        <f>Q285*H285</f>
        <v>0</v>
      </c>
      <c r="S285" s="205">
        <v>0</v>
      </c>
      <c r="T285" s="20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07" t="s">
        <v>239</v>
      </c>
      <c r="AT285" s="207" t="s">
        <v>154</v>
      </c>
      <c r="AU285" s="207" t="s">
        <v>91</v>
      </c>
      <c r="AY285" s="18" t="s">
        <v>151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8" t="s">
        <v>91</v>
      </c>
      <c r="BK285" s="208">
        <f>ROUND(I285*H285,1)</f>
        <v>0</v>
      </c>
      <c r="BL285" s="18" t="s">
        <v>239</v>
      </c>
      <c r="BM285" s="207" t="s">
        <v>464</v>
      </c>
    </row>
    <row r="286" s="13" customFormat="1">
      <c r="A286" s="13"/>
      <c r="B286" s="209"/>
      <c r="C286" s="13"/>
      <c r="D286" s="210" t="s">
        <v>161</v>
      </c>
      <c r="E286" s="211" t="s">
        <v>1</v>
      </c>
      <c r="F286" s="212" t="s">
        <v>465</v>
      </c>
      <c r="G286" s="13"/>
      <c r="H286" s="211" t="s">
        <v>1</v>
      </c>
      <c r="I286" s="213"/>
      <c r="J286" s="13"/>
      <c r="K286" s="13"/>
      <c r="L286" s="209"/>
      <c r="M286" s="214"/>
      <c r="N286" s="215"/>
      <c r="O286" s="215"/>
      <c r="P286" s="215"/>
      <c r="Q286" s="215"/>
      <c r="R286" s="215"/>
      <c r="S286" s="215"/>
      <c r="T286" s="21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11" t="s">
        <v>161</v>
      </c>
      <c r="AU286" s="211" t="s">
        <v>91</v>
      </c>
      <c r="AV286" s="13" t="s">
        <v>85</v>
      </c>
      <c r="AW286" s="13" t="s">
        <v>31</v>
      </c>
      <c r="AX286" s="13" t="s">
        <v>78</v>
      </c>
      <c r="AY286" s="211" t="s">
        <v>151</v>
      </c>
    </row>
    <row r="287" s="14" customFormat="1">
      <c r="A287" s="14"/>
      <c r="B287" s="217"/>
      <c r="C287" s="14"/>
      <c r="D287" s="210" t="s">
        <v>161</v>
      </c>
      <c r="E287" s="218" t="s">
        <v>1</v>
      </c>
      <c r="F287" s="219" t="s">
        <v>85</v>
      </c>
      <c r="G287" s="14"/>
      <c r="H287" s="220">
        <v>1</v>
      </c>
      <c r="I287" s="221"/>
      <c r="J287" s="14"/>
      <c r="K287" s="14"/>
      <c r="L287" s="217"/>
      <c r="M287" s="222"/>
      <c r="N287" s="223"/>
      <c r="O287" s="223"/>
      <c r="P287" s="223"/>
      <c r="Q287" s="223"/>
      <c r="R287" s="223"/>
      <c r="S287" s="223"/>
      <c r="T287" s="22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18" t="s">
        <v>161</v>
      </c>
      <c r="AU287" s="218" t="s">
        <v>91</v>
      </c>
      <c r="AV287" s="14" t="s">
        <v>91</v>
      </c>
      <c r="AW287" s="14" t="s">
        <v>31</v>
      </c>
      <c r="AX287" s="14" t="s">
        <v>85</v>
      </c>
      <c r="AY287" s="218" t="s">
        <v>151</v>
      </c>
    </row>
    <row r="288" s="2" customFormat="1" ht="33" customHeight="1">
      <c r="A288" s="37"/>
      <c r="B288" s="195"/>
      <c r="C288" s="196" t="s">
        <v>466</v>
      </c>
      <c r="D288" s="196" t="s">
        <v>154</v>
      </c>
      <c r="E288" s="197" t="s">
        <v>467</v>
      </c>
      <c r="F288" s="198" t="s">
        <v>468</v>
      </c>
      <c r="G288" s="199" t="s">
        <v>157</v>
      </c>
      <c r="H288" s="200">
        <v>1</v>
      </c>
      <c r="I288" s="201"/>
      <c r="J288" s="202">
        <f>ROUND(I288*H288,1)</f>
        <v>0</v>
      </c>
      <c r="K288" s="198" t="s">
        <v>1</v>
      </c>
      <c r="L288" s="38"/>
      <c r="M288" s="203" t="s">
        <v>1</v>
      </c>
      <c r="N288" s="204" t="s">
        <v>44</v>
      </c>
      <c r="O288" s="76"/>
      <c r="P288" s="205">
        <f>O288*H288</f>
        <v>0</v>
      </c>
      <c r="Q288" s="205">
        <v>0</v>
      </c>
      <c r="R288" s="205">
        <f>Q288*H288</f>
        <v>0</v>
      </c>
      <c r="S288" s="205">
        <v>0</v>
      </c>
      <c r="T288" s="20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07" t="s">
        <v>239</v>
      </c>
      <c r="AT288" s="207" t="s">
        <v>154</v>
      </c>
      <c r="AU288" s="207" t="s">
        <v>91</v>
      </c>
      <c r="AY288" s="18" t="s">
        <v>151</v>
      </c>
      <c r="BE288" s="208">
        <f>IF(N288="základní",J288,0)</f>
        <v>0</v>
      </c>
      <c r="BF288" s="208">
        <f>IF(N288="snížená",J288,0)</f>
        <v>0</v>
      </c>
      <c r="BG288" s="208">
        <f>IF(N288="zákl. přenesená",J288,0)</f>
        <v>0</v>
      </c>
      <c r="BH288" s="208">
        <f>IF(N288="sníž. přenesená",J288,0)</f>
        <v>0</v>
      </c>
      <c r="BI288" s="208">
        <f>IF(N288="nulová",J288,0)</f>
        <v>0</v>
      </c>
      <c r="BJ288" s="18" t="s">
        <v>91</v>
      </c>
      <c r="BK288" s="208">
        <f>ROUND(I288*H288,1)</f>
        <v>0</v>
      </c>
      <c r="BL288" s="18" t="s">
        <v>239</v>
      </c>
      <c r="BM288" s="207" t="s">
        <v>469</v>
      </c>
    </row>
    <row r="289" s="13" customFormat="1">
      <c r="A289" s="13"/>
      <c r="B289" s="209"/>
      <c r="C289" s="13"/>
      <c r="D289" s="210" t="s">
        <v>161</v>
      </c>
      <c r="E289" s="211" t="s">
        <v>1</v>
      </c>
      <c r="F289" s="212" t="s">
        <v>470</v>
      </c>
      <c r="G289" s="13"/>
      <c r="H289" s="211" t="s">
        <v>1</v>
      </c>
      <c r="I289" s="213"/>
      <c r="J289" s="13"/>
      <c r="K289" s="13"/>
      <c r="L289" s="209"/>
      <c r="M289" s="214"/>
      <c r="N289" s="215"/>
      <c r="O289" s="215"/>
      <c r="P289" s="215"/>
      <c r="Q289" s="215"/>
      <c r="R289" s="215"/>
      <c r="S289" s="215"/>
      <c r="T289" s="21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11" t="s">
        <v>161</v>
      </c>
      <c r="AU289" s="211" t="s">
        <v>91</v>
      </c>
      <c r="AV289" s="13" t="s">
        <v>85</v>
      </c>
      <c r="AW289" s="13" t="s">
        <v>31</v>
      </c>
      <c r="AX289" s="13" t="s">
        <v>78</v>
      </c>
      <c r="AY289" s="211" t="s">
        <v>151</v>
      </c>
    </row>
    <row r="290" s="14" customFormat="1">
      <c r="A290" s="14"/>
      <c r="B290" s="217"/>
      <c r="C290" s="14"/>
      <c r="D290" s="210" t="s">
        <v>161</v>
      </c>
      <c r="E290" s="218" t="s">
        <v>1</v>
      </c>
      <c r="F290" s="219" t="s">
        <v>85</v>
      </c>
      <c r="G290" s="14"/>
      <c r="H290" s="220">
        <v>1</v>
      </c>
      <c r="I290" s="221"/>
      <c r="J290" s="14"/>
      <c r="K290" s="14"/>
      <c r="L290" s="217"/>
      <c r="M290" s="222"/>
      <c r="N290" s="223"/>
      <c r="O290" s="223"/>
      <c r="P290" s="223"/>
      <c r="Q290" s="223"/>
      <c r="R290" s="223"/>
      <c r="S290" s="223"/>
      <c r="T290" s="22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18" t="s">
        <v>161</v>
      </c>
      <c r="AU290" s="218" t="s">
        <v>91</v>
      </c>
      <c r="AV290" s="14" t="s">
        <v>91</v>
      </c>
      <c r="AW290" s="14" t="s">
        <v>31</v>
      </c>
      <c r="AX290" s="14" t="s">
        <v>85</v>
      </c>
      <c r="AY290" s="218" t="s">
        <v>151</v>
      </c>
    </row>
    <row r="291" s="2" customFormat="1" ht="33" customHeight="1">
      <c r="A291" s="37"/>
      <c r="B291" s="195"/>
      <c r="C291" s="196" t="s">
        <v>471</v>
      </c>
      <c r="D291" s="196" t="s">
        <v>154</v>
      </c>
      <c r="E291" s="197" t="s">
        <v>472</v>
      </c>
      <c r="F291" s="198" t="s">
        <v>473</v>
      </c>
      <c r="G291" s="199" t="s">
        <v>157</v>
      </c>
      <c r="H291" s="200">
        <v>1</v>
      </c>
      <c r="I291" s="201"/>
      <c r="J291" s="202">
        <f>ROUND(I291*H291,1)</f>
        <v>0</v>
      </c>
      <c r="K291" s="198" t="s">
        <v>1</v>
      </c>
      <c r="L291" s="38"/>
      <c r="M291" s="203" t="s">
        <v>1</v>
      </c>
      <c r="N291" s="204" t="s">
        <v>44</v>
      </c>
      <c r="O291" s="76"/>
      <c r="P291" s="205">
        <f>O291*H291</f>
        <v>0</v>
      </c>
      <c r="Q291" s="205">
        <v>0</v>
      </c>
      <c r="R291" s="205">
        <f>Q291*H291</f>
        <v>0</v>
      </c>
      <c r="S291" s="205">
        <v>0</v>
      </c>
      <c r="T291" s="206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07" t="s">
        <v>239</v>
      </c>
      <c r="AT291" s="207" t="s">
        <v>154</v>
      </c>
      <c r="AU291" s="207" t="s">
        <v>91</v>
      </c>
      <c r="AY291" s="18" t="s">
        <v>151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8" t="s">
        <v>91</v>
      </c>
      <c r="BK291" s="208">
        <f>ROUND(I291*H291,1)</f>
        <v>0</v>
      </c>
      <c r="BL291" s="18" t="s">
        <v>239</v>
      </c>
      <c r="BM291" s="207" t="s">
        <v>474</v>
      </c>
    </row>
    <row r="292" s="13" customFormat="1">
      <c r="A292" s="13"/>
      <c r="B292" s="209"/>
      <c r="C292" s="13"/>
      <c r="D292" s="210" t="s">
        <v>161</v>
      </c>
      <c r="E292" s="211" t="s">
        <v>1</v>
      </c>
      <c r="F292" s="212" t="s">
        <v>465</v>
      </c>
      <c r="G292" s="13"/>
      <c r="H292" s="211" t="s">
        <v>1</v>
      </c>
      <c r="I292" s="213"/>
      <c r="J292" s="13"/>
      <c r="K292" s="13"/>
      <c r="L292" s="209"/>
      <c r="M292" s="214"/>
      <c r="N292" s="215"/>
      <c r="O292" s="215"/>
      <c r="P292" s="215"/>
      <c r="Q292" s="215"/>
      <c r="R292" s="215"/>
      <c r="S292" s="215"/>
      <c r="T292" s="21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11" t="s">
        <v>161</v>
      </c>
      <c r="AU292" s="211" t="s">
        <v>91</v>
      </c>
      <c r="AV292" s="13" t="s">
        <v>85</v>
      </c>
      <c r="AW292" s="13" t="s">
        <v>31</v>
      </c>
      <c r="AX292" s="13" t="s">
        <v>78</v>
      </c>
      <c r="AY292" s="211" t="s">
        <v>151</v>
      </c>
    </row>
    <row r="293" s="14" customFormat="1">
      <c r="A293" s="14"/>
      <c r="B293" s="217"/>
      <c r="C293" s="14"/>
      <c r="D293" s="210" t="s">
        <v>161</v>
      </c>
      <c r="E293" s="218" t="s">
        <v>1</v>
      </c>
      <c r="F293" s="219" t="s">
        <v>85</v>
      </c>
      <c r="G293" s="14"/>
      <c r="H293" s="220">
        <v>1</v>
      </c>
      <c r="I293" s="221"/>
      <c r="J293" s="14"/>
      <c r="K293" s="14"/>
      <c r="L293" s="217"/>
      <c r="M293" s="222"/>
      <c r="N293" s="223"/>
      <c r="O293" s="223"/>
      <c r="P293" s="223"/>
      <c r="Q293" s="223"/>
      <c r="R293" s="223"/>
      <c r="S293" s="223"/>
      <c r="T293" s="22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18" t="s">
        <v>161</v>
      </c>
      <c r="AU293" s="218" t="s">
        <v>91</v>
      </c>
      <c r="AV293" s="14" t="s">
        <v>91</v>
      </c>
      <c r="AW293" s="14" t="s">
        <v>31</v>
      </c>
      <c r="AX293" s="14" t="s">
        <v>85</v>
      </c>
      <c r="AY293" s="218" t="s">
        <v>151</v>
      </c>
    </row>
    <row r="294" s="2" customFormat="1" ht="33" customHeight="1">
      <c r="A294" s="37"/>
      <c r="B294" s="195"/>
      <c r="C294" s="196" t="s">
        <v>475</v>
      </c>
      <c r="D294" s="196" t="s">
        <v>154</v>
      </c>
      <c r="E294" s="197" t="s">
        <v>476</v>
      </c>
      <c r="F294" s="198" t="s">
        <v>477</v>
      </c>
      <c r="G294" s="199" t="s">
        <v>157</v>
      </c>
      <c r="H294" s="200">
        <v>1</v>
      </c>
      <c r="I294" s="201"/>
      <c r="J294" s="202">
        <f>ROUND(I294*H294,1)</f>
        <v>0</v>
      </c>
      <c r="K294" s="198" t="s">
        <v>1</v>
      </c>
      <c r="L294" s="38"/>
      <c r="M294" s="203" t="s">
        <v>1</v>
      </c>
      <c r="N294" s="204" t="s">
        <v>44</v>
      </c>
      <c r="O294" s="76"/>
      <c r="P294" s="205">
        <f>O294*H294</f>
        <v>0</v>
      </c>
      <c r="Q294" s="205">
        <v>0</v>
      </c>
      <c r="R294" s="205">
        <f>Q294*H294</f>
        <v>0</v>
      </c>
      <c r="S294" s="205">
        <v>0</v>
      </c>
      <c r="T294" s="20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07" t="s">
        <v>239</v>
      </c>
      <c r="AT294" s="207" t="s">
        <v>154</v>
      </c>
      <c r="AU294" s="207" t="s">
        <v>91</v>
      </c>
      <c r="AY294" s="18" t="s">
        <v>151</v>
      </c>
      <c r="BE294" s="208">
        <f>IF(N294="základní",J294,0)</f>
        <v>0</v>
      </c>
      <c r="BF294" s="208">
        <f>IF(N294="snížená",J294,0)</f>
        <v>0</v>
      </c>
      <c r="BG294" s="208">
        <f>IF(N294="zákl. přenesená",J294,0)</f>
        <v>0</v>
      </c>
      <c r="BH294" s="208">
        <f>IF(N294="sníž. přenesená",J294,0)</f>
        <v>0</v>
      </c>
      <c r="BI294" s="208">
        <f>IF(N294="nulová",J294,0)</f>
        <v>0</v>
      </c>
      <c r="BJ294" s="18" t="s">
        <v>91</v>
      </c>
      <c r="BK294" s="208">
        <f>ROUND(I294*H294,1)</f>
        <v>0</v>
      </c>
      <c r="BL294" s="18" t="s">
        <v>239</v>
      </c>
      <c r="BM294" s="207" t="s">
        <v>478</v>
      </c>
    </row>
    <row r="295" s="13" customFormat="1">
      <c r="A295" s="13"/>
      <c r="B295" s="209"/>
      <c r="C295" s="13"/>
      <c r="D295" s="210" t="s">
        <v>161</v>
      </c>
      <c r="E295" s="211" t="s">
        <v>1</v>
      </c>
      <c r="F295" s="212" t="s">
        <v>465</v>
      </c>
      <c r="G295" s="13"/>
      <c r="H295" s="211" t="s">
        <v>1</v>
      </c>
      <c r="I295" s="213"/>
      <c r="J295" s="13"/>
      <c r="K295" s="13"/>
      <c r="L295" s="209"/>
      <c r="M295" s="214"/>
      <c r="N295" s="215"/>
      <c r="O295" s="215"/>
      <c r="P295" s="215"/>
      <c r="Q295" s="215"/>
      <c r="R295" s="215"/>
      <c r="S295" s="215"/>
      <c r="T295" s="21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11" t="s">
        <v>161</v>
      </c>
      <c r="AU295" s="211" t="s">
        <v>91</v>
      </c>
      <c r="AV295" s="13" t="s">
        <v>85</v>
      </c>
      <c r="AW295" s="13" t="s">
        <v>31</v>
      </c>
      <c r="AX295" s="13" t="s">
        <v>78</v>
      </c>
      <c r="AY295" s="211" t="s">
        <v>151</v>
      </c>
    </row>
    <row r="296" s="14" customFormat="1">
      <c r="A296" s="14"/>
      <c r="B296" s="217"/>
      <c r="C296" s="14"/>
      <c r="D296" s="210" t="s">
        <v>161</v>
      </c>
      <c r="E296" s="218" t="s">
        <v>1</v>
      </c>
      <c r="F296" s="219" t="s">
        <v>85</v>
      </c>
      <c r="G296" s="14"/>
      <c r="H296" s="220">
        <v>1</v>
      </c>
      <c r="I296" s="221"/>
      <c r="J296" s="14"/>
      <c r="K296" s="14"/>
      <c r="L296" s="217"/>
      <c r="M296" s="222"/>
      <c r="N296" s="223"/>
      <c r="O296" s="223"/>
      <c r="P296" s="223"/>
      <c r="Q296" s="223"/>
      <c r="R296" s="223"/>
      <c r="S296" s="223"/>
      <c r="T296" s="22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18" t="s">
        <v>161</v>
      </c>
      <c r="AU296" s="218" t="s">
        <v>91</v>
      </c>
      <c r="AV296" s="14" t="s">
        <v>91</v>
      </c>
      <c r="AW296" s="14" t="s">
        <v>31</v>
      </c>
      <c r="AX296" s="14" t="s">
        <v>85</v>
      </c>
      <c r="AY296" s="218" t="s">
        <v>151</v>
      </c>
    </row>
    <row r="297" s="2" customFormat="1" ht="21.75" customHeight="1">
      <c r="A297" s="37"/>
      <c r="B297" s="195"/>
      <c r="C297" s="196" t="s">
        <v>479</v>
      </c>
      <c r="D297" s="196" t="s">
        <v>154</v>
      </c>
      <c r="E297" s="197" t="s">
        <v>480</v>
      </c>
      <c r="F297" s="198" t="s">
        <v>481</v>
      </c>
      <c r="G297" s="199" t="s">
        <v>157</v>
      </c>
      <c r="H297" s="200">
        <v>3</v>
      </c>
      <c r="I297" s="201"/>
      <c r="J297" s="202">
        <f>ROUND(I297*H297,1)</f>
        <v>0</v>
      </c>
      <c r="K297" s="198" t="s">
        <v>1</v>
      </c>
      <c r="L297" s="38"/>
      <c r="M297" s="203" t="s">
        <v>1</v>
      </c>
      <c r="N297" s="204" t="s">
        <v>44</v>
      </c>
      <c r="O297" s="76"/>
      <c r="P297" s="205">
        <f>O297*H297</f>
        <v>0</v>
      </c>
      <c r="Q297" s="205">
        <v>0</v>
      </c>
      <c r="R297" s="205">
        <f>Q297*H297</f>
        <v>0</v>
      </c>
      <c r="S297" s="205">
        <v>0</v>
      </c>
      <c r="T297" s="206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07" t="s">
        <v>239</v>
      </c>
      <c r="AT297" s="207" t="s">
        <v>154</v>
      </c>
      <c r="AU297" s="207" t="s">
        <v>91</v>
      </c>
      <c r="AY297" s="18" t="s">
        <v>151</v>
      </c>
      <c r="BE297" s="208">
        <f>IF(N297="základní",J297,0)</f>
        <v>0</v>
      </c>
      <c r="BF297" s="208">
        <f>IF(N297="snížená",J297,0)</f>
        <v>0</v>
      </c>
      <c r="BG297" s="208">
        <f>IF(N297="zákl. přenesená",J297,0)</f>
        <v>0</v>
      </c>
      <c r="BH297" s="208">
        <f>IF(N297="sníž. přenesená",J297,0)</f>
        <v>0</v>
      </c>
      <c r="BI297" s="208">
        <f>IF(N297="nulová",J297,0)</f>
        <v>0</v>
      </c>
      <c r="BJ297" s="18" t="s">
        <v>91</v>
      </c>
      <c r="BK297" s="208">
        <f>ROUND(I297*H297,1)</f>
        <v>0</v>
      </c>
      <c r="BL297" s="18" t="s">
        <v>239</v>
      </c>
      <c r="BM297" s="207" t="s">
        <v>482</v>
      </c>
    </row>
    <row r="298" s="2" customFormat="1" ht="21.75" customHeight="1">
      <c r="A298" s="37"/>
      <c r="B298" s="195"/>
      <c r="C298" s="196" t="s">
        <v>483</v>
      </c>
      <c r="D298" s="196" t="s">
        <v>154</v>
      </c>
      <c r="E298" s="197" t="s">
        <v>484</v>
      </c>
      <c r="F298" s="198" t="s">
        <v>485</v>
      </c>
      <c r="G298" s="199" t="s">
        <v>157</v>
      </c>
      <c r="H298" s="200">
        <v>1</v>
      </c>
      <c r="I298" s="201"/>
      <c r="J298" s="202">
        <f>ROUND(I298*H298,1)</f>
        <v>0</v>
      </c>
      <c r="K298" s="198" t="s">
        <v>1</v>
      </c>
      <c r="L298" s="38"/>
      <c r="M298" s="203" t="s">
        <v>1</v>
      </c>
      <c r="N298" s="204" t="s">
        <v>44</v>
      </c>
      <c r="O298" s="76"/>
      <c r="P298" s="205">
        <f>O298*H298</f>
        <v>0</v>
      </c>
      <c r="Q298" s="205">
        <v>0</v>
      </c>
      <c r="R298" s="205">
        <f>Q298*H298</f>
        <v>0</v>
      </c>
      <c r="S298" s="205">
        <v>0</v>
      </c>
      <c r="T298" s="20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07" t="s">
        <v>239</v>
      </c>
      <c r="AT298" s="207" t="s">
        <v>154</v>
      </c>
      <c r="AU298" s="207" t="s">
        <v>91</v>
      </c>
      <c r="AY298" s="18" t="s">
        <v>151</v>
      </c>
      <c r="BE298" s="208">
        <f>IF(N298="základní",J298,0)</f>
        <v>0</v>
      </c>
      <c r="BF298" s="208">
        <f>IF(N298="snížená",J298,0)</f>
        <v>0</v>
      </c>
      <c r="BG298" s="208">
        <f>IF(N298="zákl. přenesená",J298,0)</f>
        <v>0</v>
      </c>
      <c r="BH298" s="208">
        <f>IF(N298="sníž. přenesená",J298,0)</f>
        <v>0</v>
      </c>
      <c r="BI298" s="208">
        <f>IF(N298="nulová",J298,0)</f>
        <v>0</v>
      </c>
      <c r="BJ298" s="18" t="s">
        <v>91</v>
      </c>
      <c r="BK298" s="208">
        <f>ROUND(I298*H298,1)</f>
        <v>0</v>
      </c>
      <c r="BL298" s="18" t="s">
        <v>239</v>
      </c>
      <c r="BM298" s="207" t="s">
        <v>486</v>
      </c>
    </row>
    <row r="299" s="13" customFormat="1">
      <c r="A299" s="13"/>
      <c r="B299" s="209"/>
      <c r="C299" s="13"/>
      <c r="D299" s="210" t="s">
        <v>161</v>
      </c>
      <c r="E299" s="211" t="s">
        <v>1</v>
      </c>
      <c r="F299" s="212" t="s">
        <v>487</v>
      </c>
      <c r="G299" s="13"/>
      <c r="H299" s="211" t="s">
        <v>1</v>
      </c>
      <c r="I299" s="213"/>
      <c r="J299" s="13"/>
      <c r="K299" s="13"/>
      <c r="L299" s="209"/>
      <c r="M299" s="214"/>
      <c r="N299" s="215"/>
      <c r="O299" s="215"/>
      <c r="P299" s="215"/>
      <c r="Q299" s="215"/>
      <c r="R299" s="215"/>
      <c r="S299" s="215"/>
      <c r="T299" s="21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11" t="s">
        <v>161</v>
      </c>
      <c r="AU299" s="211" t="s">
        <v>91</v>
      </c>
      <c r="AV299" s="13" t="s">
        <v>85</v>
      </c>
      <c r="AW299" s="13" t="s">
        <v>31</v>
      </c>
      <c r="AX299" s="13" t="s">
        <v>78</v>
      </c>
      <c r="AY299" s="211" t="s">
        <v>151</v>
      </c>
    </row>
    <row r="300" s="14" customFormat="1">
      <c r="A300" s="14"/>
      <c r="B300" s="217"/>
      <c r="C300" s="14"/>
      <c r="D300" s="210" t="s">
        <v>161</v>
      </c>
      <c r="E300" s="218" t="s">
        <v>1</v>
      </c>
      <c r="F300" s="219" t="s">
        <v>85</v>
      </c>
      <c r="G300" s="14"/>
      <c r="H300" s="220">
        <v>1</v>
      </c>
      <c r="I300" s="221"/>
      <c r="J300" s="14"/>
      <c r="K300" s="14"/>
      <c r="L300" s="217"/>
      <c r="M300" s="222"/>
      <c r="N300" s="223"/>
      <c r="O300" s="223"/>
      <c r="P300" s="223"/>
      <c r="Q300" s="223"/>
      <c r="R300" s="223"/>
      <c r="S300" s="223"/>
      <c r="T300" s="22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18" t="s">
        <v>161</v>
      </c>
      <c r="AU300" s="218" t="s">
        <v>91</v>
      </c>
      <c r="AV300" s="14" t="s">
        <v>91</v>
      </c>
      <c r="AW300" s="14" t="s">
        <v>31</v>
      </c>
      <c r="AX300" s="14" t="s">
        <v>85</v>
      </c>
      <c r="AY300" s="218" t="s">
        <v>151</v>
      </c>
    </row>
    <row r="301" s="2" customFormat="1" ht="21.75" customHeight="1">
      <c r="A301" s="37"/>
      <c r="B301" s="195"/>
      <c r="C301" s="196" t="s">
        <v>488</v>
      </c>
      <c r="D301" s="196" t="s">
        <v>154</v>
      </c>
      <c r="E301" s="197" t="s">
        <v>489</v>
      </c>
      <c r="F301" s="198" t="s">
        <v>490</v>
      </c>
      <c r="G301" s="199" t="s">
        <v>157</v>
      </c>
      <c r="H301" s="200">
        <v>1</v>
      </c>
      <c r="I301" s="201"/>
      <c r="J301" s="202">
        <f>ROUND(I301*H301,1)</f>
        <v>0</v>
      </c>
      <c r="K301" s="198" t="s">
        <v>1</v>
      </c>
      <c r="L301" s="38"/>
      <c r="M301" s="203" t="s">
        <v>1</v>
      </c>
      <c r="N301" s="204" t="s">
        <v>44</v>
      </c>
      <c r="O301" s="76"/>
      <c r="P301" s="205">
        <f>O301*H301</f>
        <v>0</v>
      </c>
      <c r="Q301" s="205">
        <v>0</v>
      </c>
      <c r="R301" s="205">
        <f>Q301*H301</f>
        <v>0</v>
      </c>
      <c r="S301" s="205">
        <v>0</v>
      </c>
      <c r="T301" s="20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07" t="s">
        <v>239</v>
      </c>
      <c r="AT301" s="207" t="s">
        <v>154</v>
      </c>
      <c r="AU301" s="207" t="s">
        <v>91</v>
      </c>
      <c r="AY301" s="18" t="s">
        <v>151</v>
      </c>
      <c r="BE301" s="208">
        <f>IF(N301="základní",J301,0)</f>
        <v>0</v>
      </c>
      <c r="BF301" s="208">
        <f>IF(N301="snížená",J301,0)</f>
        <v>0</v>
      </c>
      <c r="BG301" s="208">
        <f>IF(N301="zákl. přenesená",J301,0)</f>
        <v>0</v>
      </c>
      <c r="BH301" s="208">
        <f>IF(N301="sníž. přenesená",J301,0)</f>
        <v>0</v>
      </c>
      <c r="BI301" s="208">
        <f>IF(N301="nulová",J301,0)</f>
        <v>0</v>
      </c>
      <c r="BJ301" s="18" t="s">
        <v>91</v>
      </c>
      <c r="BK301" s="208">
        <f>ROUND(I301*H301,1)</f>
        <v>0</v>
      </c>
      <c r="BL301" s="18" t="s">
        <v>239</v>
      </c>
      <c r="BM301" s="207" t="s">
        <v>491</v>
      </c>
    </row>
    <row r="302" s="2" customFormat="1" ht="21.75" customHeight="1">
      <c r="A302" s="37"/>
      <c r="B302" s="195"/>
      <c r="C302" s="196" t="s">
        <v>492</v>
      </c>
      <c r="D302" s="196" t="s">
        <v>154</v>
      </c>
      <c r="E302" s="197" t="s">
        <v>493</v>
      </c>
      <c r="F302" s="198" t="s">
        <v>494</v>
      </c>
      <c r="G302" s="199" t="s">
        <v>157</v>
      </c>
      <c r="H302" s="200">
        <v>2</v>
      </c>
      <c r="I302" s="201"/>
      <c r="J302" s="202">
        <f>ROUND(I302*H302,1)</f>
        <v>0</v>
      </c>
      <c r="K302" s="198" t="s">
        <v>1</v>
      </c>
      <c r="L302" s="38"/>
      <c r="M302" s="203" t="s">
        <v>1</v>
      </c>
      <c r="N302" s="204" t="s">
        <v>44</v>
      </c>
      <c r="O302" s="76"/>
      <c r="P302" s="205">
        <f>O302*H302</f>
        <v>0</v>
      </c>
      <c r="Q302" s="205">
        <v>0</v>
      </c>
      <c r="R302" s="205">
        <f>Q302*H302</f>
        <v>0</v>
      </c>
      <c r="S302" s="205">
        <v>0</v>
      </c>
      <c r="T302" s="20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07" t="s">
        <v>239</v>
      </c>
      <c r="AT302" s="207" t="s">
        <v>154</v>
      </c>
      <c r="AU302" s="207" t="s">
        <v>91</v>
      </c>
      <c r="AY302" s="18" t="s">
        <v>151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8" t="s">
        <v>91</v>
      </c>
      <c r="BK302" s="208">
        <f>ROUND(I302*H302,1)</f>
        <v>0</v>
      </c>
      <c r="BL302" s="18" t="s">
        <v>239</v>
      </c>
      <c r="BM302" s="207" t="s">
        <v>495</v>
      </c>
    </row>
    <row r="303" s="12" customFormat="1" ht="22.8" customHeight="1">
      <c r="A303" s="12"/>
      <c r="B303" s="182"/>
      <c r="C303" s="12"/>
      <c r="D303" s="183" t="s">
        <v>77</v>
      </c>
      <c r="E303" s="193" t="s">
        <v>496</v>
      </c>
      <c r="F303" s="193" t="s">
        <v>497</v>
      </c>
      <c r="G303" s="12"/>
      <c r="H303" s="12"/>
      <c r="I303" s="185"/>
      <c r="J303" s="194">
        <f>BK303</f>
        <v>0</v>
      </c>
      <c r="K303" s="12"/>
      <c r="L303" s="182"/>
      <c r="M303" s="187"/>
      <c r="N303" s="188"/>
      <c r="O303" s="188"/>
      <c r="P303" s="189">
        <f>SUM(P304:P334)</f>
        <v>0</v>
      </c>
      <c r="Q303" s="188"/>
      <c r="R303" s="189">
        <f>SUM(R304:R334)</f>
        <v>0.2808042</v>
      </c>
      <c r="S303" s="188"/>
      <c r="T303" s="190">
        <f>SUM(T304:T334)</f>
        <v>0.065704299999999993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83" t="s">
        <v>91</v>
      </c>
      <c r="AT303" s="191" t="s">
        <v>77</v>
      </c>
      <c r="AU303" s="191" t="s">
        <v>85</v>
      </c>
      <c r="AY303" s="183" t="s">
        <v>151</v>
      </c>
      <c r="BK303" s="192">
        <f>SUM(BK304:BK334)</f>
        <v>0</v>
      </c>
    </row>
    <row r="304" s="2" customFormat="1" ht="16.5" customHeight="1">
      <c r="A304" s="37"/>
      <c r="B304" s="195"/>
      <c r="C304" s="196" t="s">
        <v>498</v>
      </c>
      <c r="D304" s="196" t="s">
        <v>154</v>
      </c>
      <c r="E304" s="197" t="s">
        <v>499</v>
      </c>
      <c r="F304" s="198" t="s">
        <v>500</v>
      </c>
      <c r="G304" s="199" t="s">
        <v>194</v>
      </c>
      <c r="H304" s="200">
        <v>8.8699999999999992</v>
      </c>
      <c r="I304" s="201"/>
      <c r="J304" s="202">
        <f>ROUND(I304*H304,1)</f>
        <v>0</v>
      </c>
      <c r="K304" s="198" t="s">
        <v>158</v>
      </c>
      <c r="L304" s="38"/>
      <c r="M304" s="203" t="s">
        <v>1</v>
      </c>
      <c r="N304" s="204" t="s">
        <v>44</v>
      </c>
      <c r="O304" s="76"/>
      <c r="P304" s="205">
        <f>O304*H304</f>
        <v>0</v>
      </c>
      <c r="Q304" s="205">
        <v>0</v>
      </c>
      <c r="R304" s="205">
        <f>Q304*H304</f>
        <v>0</v>
      </c>
      <c r="S304" s="205">
        <v>0</v>
      </c>
      <c r="T304" s="20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07" t="s">
        <v>239</v>
      </c>
      <c r="AT304" s="207" t="s">
        <v>154</v>
      </c>
      <c r="AU304" s="207" t="s">
        <v>91</v>
      </c>
      <c r="AY304" s="18" t="s">
        <v>151</v>
      </c>
      <c r="BE304" s="208">
        <f>IF(N304="základní",J304,0)</f>
        <v>0</v>
      </c>
      <c r="BF304" s="208">
        <f>IF(N304="snížená",J304,0)</f>
        <v>0</v>
      </c>
      <c r="BG304" s="208">
        <f>IF(N304="zákl. přenesená",J304,0)</f>
        <v>0</v>
      </c>
      <c r="BH304" s="208">
        <f>IF(N304="sníž. přenesená",J304,0)</f>
        <v>0</v>
      </c>
      <c r="BI304" s="208">
        <f>IF(N304="nulová",J304,0)</f>
        <v>0</v>
      </c>
      <c r="BJ304" s="18" t="s">
        <v>91</v>
      </c>
      <c r="BK304" s="208">
        <f>ROUND(I304*H304,1)</f>
        <v>0</v>
      </c>
      <c r="BL304" s="18" t="s">
        <v>239</v>
      </c>
      <c r="BM304" s="207" t="s">
        <v>501</v>
      </c>
    </row>
    <row r="305" s="14" customFormat="1">
      <c r="A305" s="14"/>
      <c r="B305" s="217"/>
      <c r="C305" s="14"/>
      <c r="D305" s="210" t="s">
        <v>161</v>
      </c>
      <c r="E305" s="218" t="s">
        <v>1</v>
      </c>
      <c r="F305" s="219" t="s">
        <v>502</v>
      </c>
      <c r="G305" s="14"/>
      <c r="H305" s="220">
        <v>8.8699999999999992</v>
      </c>
      <c r="I305" s="221"/>
      <c r="J305" s="14"/>
      <c r="K305" s="14"/>
      <c r="L305" s="217"/>
      <c r="M305" s="222"/>
      <c r="N305" s="223"/>
      <c r="O305" s="223"/>
      <c r="P305" s="223"/>
      <c r="Q305" s="223"/>
      <c r="R305" s="223"/>
      <c r="S305" s="223"/>
      <c r="T305" s="22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18" t="s">
        <v>161</v>
      </c>
      <c r="AU305" s="218" t="s">
        <v>91</v>
      </c>
      <c r="AV305" s="14" t="s">
        <v>91</v>
      </c>
      <c r="AW305" s="14" t="s">
        <v>31</v>
      </c>
      <c r="AX305" s="14" t="s">
        <v>85</v>
      </c>
      <c r="AY305" s="218" t="s">
        <v>151</v>
      </c>
    </row>
    <row r="306" s="2" customFormat="1" ht="16.5" customHeight="1">
      <c r="A306" s="37"/>
      <c r="B306" s="195"/>
      <c r="C306" s="196" t="s">
        <v>503</v>
      </c>
      <c r="D306" s="196" t="s">
        <v>154</v>
      </c>
      <c r="E306" s="197" t="s">
        <v>504</v>
      </c>
      <c r="F306" s="198" t="s">
        <v>505</v>
      </c>
      <c r="G306" s="199" t="s">
        <v>194</v>
      </c>
      <c r="H306" s="200">
        <v>8.8699999999999992</v>
      </c>
      <c r="I306" s="201"/>
      <c r="J306" s="202">
        <f>ROUND(I306*H306,1)</f>
        <v>0</v>
      </c>
      <c r="K306" s="198" t="s">
        <v>158</v>
      </c>
      <c r="L306" s="38"/>
      <c r="M306" s="203" t="s">
        <v>1</v>
      </c>
      <c r="N306" s="204" t="s">
        <v>44</v>
      </c>
      <c r="O306" s="76"/>
      <c r="P306" s="205">
        <f>O306*H306</f>
        <v>0</v>
      </c>
      <c r="Q306" s="205">
        <v>0.00029999999999999997</v>
      </c>
      <c r="R306" s="205">
        <f>Q306*H306</f>
        <v>0.0026609999999999997</v>
      </c>
      <c r="S306" s="205">
        <v>0</v>
      </c>
      <c r="T306" s="20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07" t="s">
        <v>239</v>
      </c>
      <c r="AT306" s="207" t="s">
        <v>154</v>
      </c>
      <c r="AU306" s="207" t="s">
        <v>91</v>
      </c>
      <c r="AY306" s="18" t="s">
        <v>151</v>
      </c>
      <c r="BE306" s="208">
        <f>IF(N306="základní",J306,0)</f>
        <v>0</v>
      </c>
      <c r="BF306" s="208">
        <f>IF(N306="snížená",J306,0)</f>
        <v>0</v>
      </c>
      <c r="BG306" s="208">
        <f>IF(N306="zákl. přenesená",J306,0)</f>
        <v>0</v>
      </c>
      <c r="BH306" s="208">
        <f>IF(N306="sníž. přenesená",J306,0)</f>
        <v>0</v>
      </c>
      <c r="BI306" s="208">
        <f>IF(N306="nulová",J306,0)</f>
        <v>0</v>
      </c>
      <c r="BJ306" s="18" t="s">
        <v>91</v>
      </c>
      <c r="BK306" s="208">
        <f>ROUND(I306*H306,1)</f>
        <v>0</v>
      </c>
      <c r="BL306" s="18" t="s">
        <v>239</v>
      </c>
      <c r="BM306" s="207" t="s">
        <v>506</v>
      </c>
    </row>
    <row r="307" s="2" customFormat="1" ht="21.75" customHeight="1">
      <c r="A307" s="37"/>
      <c r="B307" s="195"/>
      <c r="C307" s="196" t="s">
        <v>507</v>
      </c>
      <c r="D307" s="196" t="s">
        <v>154</v>
      </c>
      <c r="E307" s="197" t="s">
        <v>508</v>
      </c>
      <c r="F307" s="198" t="s">
        <v>509</v>
      </c>
      <c r="G307" s="199" t="s">
        <v>189</v>
      </c>
      <c r="H307" s="200">
        <v>10</v>
      </c>
      <c r="I307" s="201"/>
      <c r="J307" s="202">
        <f>ROUND(I307*H307,1)</f>
        <v>0</v>
      </c>
      <c r="K307" s="198" t="s">
        <v>158</v>
      </c>
      <c r="L307" s="38"/>
      <c r="M307" s="203" t="s">
        <v>1</v>
      </c>
      <c r="N307" s="204" t="s">
        <v>44</v>
      </c>
      <c r="O307" s="76"/>
      <c r="P307" s="205">
        <f>O307*H307</f>
        <v>0</v>
      </c>
      <c r="Q307" s="205">
        <v>0.00058</v>
      </c>
      <c r="R307" s="205">
        <f>Q307*H307</f>
        <v>0.0057999999999999996</v>
      </c>
      <c r="S307" s="205">
        <v>0</v>
      </c>
      <c r="T307" s="20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07" t="s">
        <v>239</v>
      </c>
      <c r="AT307" s="207" t="s">
        <v>154</v>
      </c>
      <c r="AU307" s="207" t="s">
        <v>91</v>
      </c>
      <c r="AY307" s="18" t="s">
        <v>151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8" t="s">
        <v>91</v>
      </c>
      <c r="BK307" s="208">
        <f>ROUND(I307*H307,1)</f>
        <v>0</v>
      </c>
      <c r="BL307" s="18" t="s">
        <v>239</v>
      </c>
      <c r="BM307" s="207" t="s">
        <v>510</v>
      </c>
    </row>
    <row r="308" s="13" customFormat="1">
      <c r="A308" s="13"/>
      <c r="B308" s="209"/>
      <c r="C308" s="13"/>
      <c r="D308" s="210" t="s">
        <v>161</v>
      </c>
      <c r="E308" s="211" t="s">
        <v>1</v>
      </c>
      <c r="F308" s="212" t="s">
        <v>294</v>
      </c>
      <c r="G308" s="13"/>
      <c r="H308" s="211" t="s">
        <v>1</v>
      </c>
      <c r="I308" s="213"/>
      <c r="J308" s="13"/>
      <c r="K308" s="13"/>
      <c r="L308" s="209"/>
      <c r="M308" s="214"/>
      <c r="N308" s="215"/>
      <c r="O308" s="215"/>
      <c r="P308" s="215"/>
      <c r="Q308" s="215"/>
      <c r="R308" s="215"/>
      <c r="S308" s="215"/>
      <c r="T308" s="21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11" t="s">
        <v>161</v>
      </c>
      <c r="AU308" s="211" t="s">
        <v>91</v>
      </c>
      <c r="AV308" s="13" t="s">
        <v>85</v>
      </c>
      <c r="AW308" s="13" t="s">
        <v>31</v>
      </c>
      <c r="AX308" s="13" t="s">
        <v>78</v>
      </c>
      <c r="AY308" s="211" t="s">
        <v>151</v>
      </c>
    </row>
    <row r="309" s="14" customFormat="1">
      <c r="A309" s="14"/>
      <c r="B309" s="217"/>
      <c r="C309" s="14"/>
      <c r="D309" s="210" t="s">
        <v>161</v>
      </c>
      <c r="E309" s="218" t="s">
        <v>1</v>
      </c>
      <c r="F309" s="219" t="s">
        <v>511</v>
      </c>
      <c r="G309" s="14"/>
      <c r="H309" s="220">
        <v>10</v>
      </c>
      <c r="I309" s="221"/>
      <c r="J309" s="14"/>
      <c r="K309" s="14"/>
      <c r="L309" s="217"/>
      <c r="M309" s="222"/>
      <c r="N309" s="223"/>
      <c r="O309" s="223"/>
      <c r="P309" s="223"/>
      <c r="Q309" s="223"/>
      <c r="R309" s="223"/>
      <c r="S309" s="223"/>
      <c r="T309" s="22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18" t="s">
        <v>161</v>
      </c>
      <c r="AU309" s="218" t="s">
        <v>91</v>
      </c>
      <c r="AV309" s="14" t="s">
        <v>91</v>
      </c>
      <c r="AW309" s="14" t="s">
        <v>31</v>
      </c>
      <c r="AX309" s="14" t="s">
        <v>85</v>
      </c>
      <c r="AY309" s="218" t="s">
        <v>151</v>
      </c>
    </row>
    <row r="310" s="2" customFormat="1" ht="21.75" customHeight="1">
      <c r="A310" s="37"/>
      <c r="B310" s="195"/>
      <c r="C310" s="196" t="s">
        <v>512</v>
      </c>
      <c r="D310" s="196" t="s">
        <v>154</v>
      </c>
      <c r="E310" s="197" t="s">
        <v>513</v>
      </c>
      <c r="F310" s="198" t="s">
        <v>514</v>
      </c>
      <c r="G310" s="199" t="s">
        <v>194</v>
      </c>
      <c r="H310" s="200">
        <v>0.79000000000000004</v>
      </c>
      <c r="I310" s="201"/>
      <c r="J310" s="202">
        <f>ROUND(I310*H310,1)</f>
        <v>0</v>
      </c>
      <c r="K310" s="198" t="s">
        <v>158</v>
      </c>
      <c r="L310" s="38"/>
      <c r="M310" s="203" t="s">
        <v>1</v>
      </c>
      <c r="N310" s="204" t="s">
        <v>44</v>
      </c>
      <c r="O310" s="76"/>
      <c r="P310" s="205">
        <f>O310*H310</f>
        <v>0</v>
      </c>
      <c r="Q310" s="205">
        <v>0</v>
      </c>
      <c r="R310" s="205">
        <f>Q310*H310</f>
        <v>0</v>
      </c>
      <c r="S310" s="205">
        <v>0.083169999999999994</v>
      </c>
      <c r="T310" s="206">
        <f>S310*H310</f>
        <v>0.065704299999999993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07" t="s">
        <v>239</v>
      </c>
      <c r="AT310" s="207" t="s">
        <v>154</v>
      </c>
      <c r="AU310" s="207" t="s">
        <v>91</v>
      </c>
      <c r="AY310" s="18" t="s">
        <v>151</v>
      </c>
      <c r="BE310" s="208">
        <f>IF(N310="základní",J310,0)</f>
        <v>0</v>
      </c>
      <c r="BF310" s="208">
        <f>IF(N310="snížená",J310,0)</f>
        <v>0</v>
      </c>
      <c r="BG310" s="208">
        <f>IF(N310="zákl. přenesená",J310,0)</f>
        <v>0</v>
      </c>
      <c r="BH310" s="208">
        <f>IF(N310="sníž. přenesená",J310,0)</f>
        <v>0</v>
      </c>
      <c r="BI310" s="208">
        <f>IF(N310="nulová",J310,0)</f>
        <v>0</v>
      </c>
      <c r="BJ310" s="18" t="s">
        <v>91</v>
      </c>
      <c r="BK310" s="208">
        <f>ROUND(I310*H310,1)</f>
        <v>0</v>
      </c>
      <c r="BL310" s="18" t="s">
        <v>239</v>
      </c>
      <c r="BM310" s="207" t="s">
        <v>515</v>
      </c>
    </row>
    <row r="311" s="13" customFormat="1">
      <c r="A311" s="13"/>
      <c r="B311" s="209"/>
      <c r="C311" s="13"/>
      <c r="D311" s="210" t="s">
        <v>161</v>
      </c>
      <c r="E311" s="211" t="s">
        <v>1</v>
      </c>
      <c r="F311" s="212" t="s">
        <v>261</v>
      </c>
      <c r="G311" s="13"/>
      <c r="H311" s="211" t="s">
        <v>1</v>
      </c>
      <c r="I311" s="213"/>
      <c r="J311" s="13"/>
      <c r="K311" s="13"/>
      <c r="L311" s="209"/>
      <c r="M311" s="214"/>
      <c r="N311" s="215"/>
      <c r="O311" s="215"/>
      <c r="P311" s="215"/>
      <c r="Q311" s="215"/>
      <c r="R311" s="215"/>
      <c r="S311" s="215"/>
      <c r="T311" s="21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11" t="s">
        <v>161</v>
      </c>
      <c r="AU311" s="211" t="s">
        <v>91</v>
      </c>
      <c r="AV311" s="13" t="s">
        <v>85</v>
      </c>
      <c r="AW311" s="13" t="s">
        <v>31</v>
      </c>
      <c r="AX311" s="13" t="s">
        <v>78</v>
      </c>
      <c r="AY311" s="211" t="s">
        <v>151</v>
      </c>
    </row>
    <row r="312" s="14" customFormat="1">
      <c r="A312" s="14"/>
      <c r="B312" s="217"/>
      <c r="C312" s="14"/>
      <c r="D312" s="210" t="s">
        <v>161</v>
      </c>
      <c r="E312" s="218" t="s">
        <v>1</v>
      </c>
      <c r="F312" s="219" t="s">
        <v>262</v>
      </c>
      <c r="G312" s="14"/>
      <c r="H312" s="220">
        <v>0.79000000000000004</v>
      </c>
      <c r="I312" s="221"/>
      <c r="J312" s="14"/>
      <c r="K312" s="14"/>
      <c r="L312" s="217"/>
      <c r="M312" s="222"/>
      <c r="N312" s="223"/>
      <c r="O312" s="223"/>
      <c r="P312" s="223"/>
      <c r="Q312" s="223"/>
      <c r="R312" s="223"/>
      <c r="S312" s="223"/>
      <c r="T312" s="22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18" t="s">
        <v>161</v>
      </c>
      <c r="AU312" s="218" t="s">
        <v>91</v>
      </c>
      <c r="AV312" s="14" t="s">
        <v>91</v>
      </c>
      <c r="AW312" s="14" t="s">
        <v>31</v>
      </c>
      <c r="AX312" s="14" t="s">
        <v>85</v>
      </c>
      <c r="AY312" s="218" t="s">
        <v>151</v>
      </c>
    </row>
    <row r="313" s="2" customFormat="1" ht="21.75" customHeight="1">
      <c r="A313" s="37"/>
      <c r="B313" s="195"/>
      <c r="C313" s="196" t="s">
        <v>516</v>
      </c>
      <c r="D313" s="196" t="s">
        <v>154</v>
      </c>
      <c r="E313" s="197" t="s">
        <v>517</v>
      </c>
      <c r="F313" s="198" t="s">
        <v>518</v>
      </c>
      <c r="G313" s="199" t="s">
        <v>194</v>
      </c>
      <c r="H313" s="200">
        <v>4.7599999999999998</v>
      </c>
      <c r="I313" s="201"/>
      <c r="J313" s="202">
        <f>ROUND(I313*H313,1)</f>
        <v>0</v>
      </c>
      <c r="K313" s="198" t="s">
        <v>158</v>
      </c>
      <c r="L313" s="38"/>
      <c r="M313" s="203" t="s">
        <v>1</v>
      </c>
      <c r="N313" s="204" t="s">
        <v>44</v>
      </c>
      <c r="O313" s="76"/>
      <c r="P313" s="205">
        <f>O313*H313</f>
        <v>0</v>
      </c>
      <c r="Q313" s="205">
        <v>0.0057999999999999996</v>
      </c>
      <c r="R313" s="205">
        <f>Q313*H313</f>
        <v>0.027607999999999997</v>
      </c>
      <c r="S313" s="205">
        <v>0</v>
      </c>
      <c r="T313" s="206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07" t="s">
        <v>239</v>
      </c>
      <c r="AT313" s="207" t="s">
        <v>154</v>
      </c>
      <c r="AU313" s="207" t="s">
        <v>91</v>
      </c>
      <c r="AY313" s="18" t="s">
        <v>151</v>
      </c>
      <c r="BE313" s="208">
        <f>IF(N313="základní",J313,0)</f>
        <v>0</v>
      </c>
      <c r="BF313" s="208">
        <f>IF(N313="snížená",J313,0)</f>
        <v>0</v>
      </c>
      <c r="BG313" s="208">
        <f>IF(N313="zákl. přenesená",J313,0)</f>
        <v>0</v>
      </c>
      <c r="BH313" s="208">
        <f>IF(N313="sníž. přenesená",J313,0)</f>
        <v>0</v>
      </c>
      <c r="BI313" s="208">
        <f>IF(N313="nulová",J313,0)</f>
        <v>0</v>
      </c>
      <c r="BJ313" s="18" t="s">
        <v>91</v>
      </c>
      <c r="BK313" s="208">
        <f>ROUND(I313*H313,1)</f>
        <v>0</v>
      </c>
      <c r="BL313" s="18" t="s">
        <v>239</v>
      </c>
      <c r="BM313" s="207" t="s">
        <v>519</v>
      </c>
    </row>
    <row r="314" s="13" customFormat="1">
      <c r="A314" s="13"/>
      <c r="B314" s="209"/>
      <c r="C314" s="13"/>
      <c r="D314" s="210" t="s">
        <v>161</v>
      </c>
      <c r="E314" s="211" t="s">
        <v>1</v>
      </c>
      <c r="F314" s="212" t="s">
        <v>294</v>
      </c>
      <c r="G314" s="13"/>
      <c r="H314" s="211" t="s">
        <v>1</v>
      </c>
      <c r="I314" s="213"/>
      <c r="J314" s="13"/>
      <c r="K314" s="13"/>
      <c r="L314" s="209"/>
      <c r="M314" s="214"/>
      <c r="N314" s="215"/>
      <c r="O314" s="215"/>
      <c r="P314" s="215"/>
      <c r="Q314" s="215"/>
      <c r="R314" s="215"/>
      <c r="S314" s="215"/>
      <c r="T314" s="21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11" t="s">
        <v>161</v>
      </c>
      <c r="AU314" s="211" t="s">
        <v>91</v>
      </c>
      <c r="AV314" s="13" t="s">
        <v>85</v>
      </c>
      <c r="AW314" s="13" t="s">
        <v>31</v>
      </c>
      <c r="AX314" s="13" t="s">
        <v>78</v>
      </c>
      <c r="AY314" s="211" t="s">
        <v>151</v>
      </c>
    </row>
    <row r="315" s="14" customFormat="1">
      <c r="A315" s="14"/>
      <c r="B315" s="217"/>
      <c r="C315" s="14"/>
      <c r="D315" s="210" t="s">
        <v>161</v>
      </c>
      <c r="E315" s="218" t="s">
        <v>1</v>
      </c>
      <c r="F315" s="219" t="s">
        <v>520</v>
      </c>
      <c r="G315" s="14"/>
      <c r="H315" s="220">
        <v>4.7599999999999998</v>
      </c>
      <c r="I315" s="221"/>
      <c r="J315" s="14"/>
      <c r="K315" s="14"/>
      <c r="L315" s="217"/>
      <c r="M315" s="222"/>
      <c r="N315" s="223"/>
      <c r="O315" s="223"/>
      <c r="P315" s="223"/>
      <c r="Q315" s="223"/>
      <c r="R315" s="223"/>
      <c r="S315" s="223"/>
      <c r="T315" s="22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18" t="s">
        <v>161</v>
      </c>
      <c r="AU315" s="218" t="s">
        <v>91</v>
      </c>
      <c r="AV315" s="14" t="s">
        <v>91</v>
      </c>
      <c r="AW315" s="14" t="s">
        <v>31</v>
      </c>
      <c r="AX315" s="14" t="s">
        <v>85</v>
      </c>
      <c r="AY315" s="218" t="s">
        <v>151</v>
      </c>
    </row>
    <row r="316" s="2" customFormat="1" ht="21.75" customHeight="1">
      <c r="A316" s="37"/>
      <c r="B316" s="195"/>
      <c r="C316" s="233" t="s">
        <v>521</v>
      </c>
      <c r="D316" s="233" t="s">
        <v>431</v>
      </c>
      <c r="E316" s="234" t="s">
        <v>522</v>
      </c>
      <c r="F316" s="235" t="s">
        <v>523</v>
      </c>
      <c r="G316" s="236" t="s">
        <v>194</v>
      </c>
      <c r="H316" s="237">
        <v>6.8860000000000001</v>
      </c>
      <c r="I316" s="238"/>
      <c r="J316" s="239">
        <f>ROUND(I316*H316,1)</f>
        <v>0</v>
      </c>
      <c r="K316" s="235" t="s">
        <v>158</v>
      </c>
      <c r="L316" s="240"/>
      <c r="M316" s="241" t="s">
        <v>1</v>
      </c>
      <c r="N316" s="242" t="s">
        <v>44</v>
      </c>
      <c r="O316" s="76"/>
      <c r="P316" s="205">
        <f>O316*H316</f>
        <v>0</v>
      </c>
      <c r="Q316" s="205">
        <v>0.0207</v>
      </c>
      <c r="R316" s="205">
        <f>Q316*H316</f>
        <v>0.14254020000000001</v>
      </c>
      <c r="S316" s="205">
        <v>0</v>
      </c>
      <c r="T316" s="20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07" t="s">
        <v>323</v>
      </c>
      <c r="AT316" s="207" t="s">
        <v>431</v>
      </c>
      <c r="AU316" s="207" t="s">
        <v>91</v>
      </c>
      <c r="AY316" s="18" t="s">
        <v>151</v>
      </c>
      <c r="BE316" s="208">
        <f>IF(N316="základní",J316,0)</f>
        <v>0</v>
      </c>
      <c r="BF316" s="208">
        <f>IF(N316="snížená",J316,0)</f>
        <v>0</v>
      </c>
      <c r="BG316" s="208">
        <f>IF(N316="zákl. přenesená",J316,0)</f>
        <v>0</v>
      </c>
      <c r="BH316" s="208">
        <f>IF(N316="sníž. přenesená",J316,0)</f>
        <v>0</v>
      </c>
      <c r="BI316" s="208">
        <f>IF(N316="nulová",J316,0)</f>
        <v>0</v>
      </c>
      <c r="BJ316" s="18" t="s">
        <v>91</v>
      </c>
      <c r="BK316" s="208">
        <f>ROUND(I316*H316,1)</f>
        <v>0</v>
      </c>
      <c r="BL316" s="18" t="s">
        <v>239</v>
      </c>
      <c r="BM316" s="207" t="s">
        <v>524</v>
      </c>
    </row>
    <row r="317" s="13" customFormat="1">
      <c r="A317" s="13"/>
      <c r="B317" s="209"/>
      <c r="C317" s="13"/>
      <c r="D317" s="210" t="s">
        <v>161</v>
      </c>
      <c r="E317" s="211" t="s">
        <v>1</v>
      </c>
      <c r="F317" s="212" t="s">
        <v>525</v>
      </c>
      <c r="G317" s="13"/>
      <c r="H317" s="211" t="s">
        <v>1</v>
      </c>
      <c r="I317" s="213"/>
      <c r="J317" s="13"/>
      <c r="K317" s="13"/>
      <c r="L317" s="209"/>
      <c r="M317" s="214"/>
      <c r="N317" s="215"/>
      <c r="O317" s="215"/>
      <c r="P317" s="215"/>
      <c r="Q317" s="215"/>
      <c r="R317" s="215"/>
      <c r="S317" s="215"/>
      <c r="T317" s="21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11" t="s">
        <v>161</v>
      </c>
      <c r="AU317" s="211" t="s">
        <v>91</v>
      </c>
      <c r="AV317" s="13" t="s">
        <v>85</v>
      </c>
      <c r="AW317" s="13" t="s">
        <v>31</v>
      </c>
      <c r="AX317" s="13" t="s">
        <v>78</v>
      </c>
      <c r="AY317" s="211" t="s">
        <v>151</v>
      </c>
    </row>
    <row r="318" s="14" customFormat="1">
      <c r="A318" s="14"/>
      <c r="B318" s="217"/>
      <c r="C318" s="14"/>
      <c r="D318" s="210" t="s">
        <v>161</v>
      </c>
      <c r="E318" s="218" t="s">
        <v>1</v>
      </c>
      <c r="F318" s="219" t="s">
        <v>520</v>
      </c>
      <c r="G318" s="14"/>
      <c r="H318" s="220">
        <v>4.7599999999999998</v>
      </c>
      <c r="I318" s="221"/>
      <c r="J318" s="14"/>
      <c r="K318" s="14"/>
      <c r="L318" s="217"/>
      <c r="M318" s="222"/>
      <c r="N318" s="223"/>
      <c r="O318" s="223"/>
      <c r="P318" s="223"/>
      <c r="Q318" s="223"/>
      <c r="R318" s="223"/>
      <c r="S318" s="223"/>
      <c r="T318" s="22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18" t="s">
        <v>161</v>
      </c>
      <c r="AU318" s="218" t="s">
        <v>91</v>
      </c>
      <c r="AV318" s="14" t="s">
        <v>91</v>
      </c>
      <c r="AW318" s="14" t="s">
        <v>31</v>
      </c>
      <c r="AX318" s="14" t="s">
        <v>78</v>
      </c>
      <c r="AY318" s="218" t="s">
        <v>151</v>
      </c>
    </row>
    <row r="319" s="13" customFormat="1">
      <c r="A319" s="13"/>
      <c r="B319" s="209"/>
      <c r="C319" s="13"/>
      <c r="D319" s="210" t="s">
        <v>161</v>
      </c>
      <c r="E319" s="211" t="s">
        <v>1</v>
      </c>
      <c r="F319" s="212" t="s">
        <v>526</v>
      </c>
      <c r="G319" s="13"/>
      <c r="H319" s="211" t="s">
        <v>1</v>
      </c>
      <c r="I319" s="213"/>
      <c r="J319" s="13"/>
      <c r="K319" s="13"/>
      <c r="L319" s="209"/>
      <c r="M319" s="214"/>
      <c r="N319" s="215"/>
      <c r="O319" s="215"/>
      <c r="P319" s="215"/>
      <c r="Q319" s="215"/>
      <c r="R319" s="215"/>
      <c r="S319" s="215"/>
      <c r="T319" s="21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11" t="s">
        <v>161</v>
      </c>
      <c r="AU319" s="211" t="s">
        <v>91</v>
      </c>
      <c r="AV319" s="13" t="s">
        <v>85</v>
      </c>
      <c r="AW319" s="13" t="s">
        <v>31</v>
      </c>
      <c r="AX319" s="13" t="s">
        <v>78</v>
      </c>
      <c r="AY319" s="211" t="s">
        <v>151</v>
      </c>
    </row>
    <row r="320" s="14" customFormat="1">
      <c r="A320" s="14"/>
      <c r="B320" s="217"/>
      <c r="C320" s="14"/>
      <c r="D320" s="210" t="s">
        <v>161</v>
      </c>
      <c r="E320" s="218" t="s">
        <v>1</v>
      </c>
      <c r="F320" s="219" t="s">
        <v>527</v>
      </c>
      <c r="G320" s="14"/>
      <c r="H320" s="220">
        <v>1.5</v>
      </c>
      <c r="I320" s="221"/>
      <c r="J320" s="14"/>
      <c r="K320" s="14"/>
      <c r="L320" s="217"/>
      <c r="M320" s="222"/>
      <c r="N320" s="223"/>
      <c r="O320" s="223"/>
      <c r="P320" s="223"/>
      <c r="Q320" s="223"/>
      <c r="R320" s="223"/>
      <c r="S320" s="223"/>
      <c r="T320" s="22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18" t="s">
        <v>161</v>
      </c>
      <c r="AU320" s="218" t="s">
        <v>91</v>
      </c>
      <c r="AV320" s="14" t="s">
        <v>91</v>
      </c>
      <c r="AW320" s="14" t="s">
        <v>31</v>
      </c>
      <c r="AX320" s="14" t="s">
        <v>78</v>
      </c>
      <c r="AY320" s="218" t="s">
        <v>151</v>
      </c>
    </row>
    <row r="321" s="15" customFormat="1">
      <c r="A321" s="15"/>
      <c r="B321" s="225"/>
      <c r="C321" s="15"/>
      <c r="D321" s="210" t="s">
        <v>161</v>
      </c>
      <c r="E321" s="226" t="s">
        <v>1</v>
      </c>
      <c r="F321" s="227" t="s">
        <v>167</v>
      </c>
      <c r="G321" s="15"/>
      <c r="H321" s="228">
        <v>6.2599999999999998</v>
      </c>
      <c r="I321" s="229"/>
      <c r="J321" s="15"/>
      <c r="K321" s="15"/>
      <c r="L321" s="225"/>
      <c r="M321" s="230"/>
      <c r="N321" s="231"/>
      <c r="O321" s="231"/>
      <c r="P321" s="231"/>
      <c r="Q321" s="231"/>
      <c r="R321" s="231"/>
      <c r="S321" s="231"/>
      <c r="T321" s="232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26" t="s">
        <v>161</v>
      </c>
      <c r="AU321" s="226" t="s">
        <v>91</v>
      </c>
      <c r="AV321" s="15" t="s">
        <v>159</v>
      </c>
      <c r="AW321" s="15" t="s">
        <v>31</v>
      </c>
      <c r="AX321" s="15" t="s">
        <v>85</v>
      </c>
      <c r="AY321" s="226" t="s">
        <v>151</v>
      </c>
    </row>
    <row r="322" s="14" customFormat="1">
      <c r="A322" s="14"/>
      <c r="B322" s="217"/>
      <c r="C322" s="14"/>
      <c r="D322" s="210" t="s">
        <v>161</v>
      </c>
      <c r="E322" s="14"/>
      <c r="F322" s="219" t="s">
        <v>528</v>
      </c>
      <c r="G322" s="14"/>
      <c r="H322" s="220">
        <v>6.8860000000000001</v>
      </c>
      <c r="I322" s="221"/>
      <c r="J322" s="14"/>
      <c r="K322" s="14"/>
      <c r="L322" s="217"/>
      <c r="M322" s="222"/>
      <c r="N322" s="223"/>
      <c r="O322" s="223"/>
      <c r="P322" s="223"/>
      <c r="Q322" s="223"/>
      <c r="R322" s="223"/>
      <c r="S322" s="223"/>
      <c r="T322" s="22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18" t="s">
        <v>161</v>
      </c>
      <c r="AU322" s="218" t="s">
        <v>91</v>
      </c>
      <c r="AV322" s="14" t="s">
        <v>91</v>
      </c>
      <c r="AW322" s="14" t="s">
        <v>3</v>
      </c>
      <c r="AX322" s="14" t="s">
        <v>85</v>
      </c>
      <c r="AY322" s="218" t="s">
        <v>151</v>
      </c>
    </row>
    <row r="323" s="2" customFormat="1" ht="21.75" customHeight="1">
      <c r="A323" s="37"/>
      <c r="B323" s="195"/>
      <c r="C323" s="196" t="s">
        <v>529</v>
      </c>
      <c r="D323" s="196" t="s">
        <v>154</v>
      </c>
      <c r="E323" s="197" t="s">
        <v>530</v>
      </c>
      <c r="F323" s="198" t="s">
        <v>531</v>
      </c>
      <c r="G323" s="199" t="s">
        <v>194</v>
      </c>
      <c r="H323" s="200">
        <v>4.1100000000000003</v>
      </c>
      <c r="I323" s="201"/>
      <c r="J323" s="202">
        <f>ROUND(I323*H323,1)</f>
        <v>0</v>
      </c>
      <c r="K323" s="198" t="s">
        <v>158</v>
      </c>
      <c r="L323" s="38"/>
      <c r="M323" s="203" t="s">
        <v>1</v>
      </c>
      <c r="N323" s="204" t="s">
        <v>44</v>
      </c>
      <c r="O323" s="76"/>
      <c r="P323" s="205">
        <f>O323*H323</f>
        <v>0</v>
      </c>
      <c r="Q323" s="205">
        <v>0.0054000000000000003</v>
      </c>
      <c r="R323" s="205">
        <f>Q323*H323</f>
        <v>0.022194000000000002</v>
      </c>
      <c r="S323" s="205">
        <v>0</v>
      </c>
      <c r="T323" s="20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07" t="s">
        <v>239</v>
      </c>
      <c r="AT323" s="207" t="s">
        <v>154</v>
      </c>
      <c r="AU323" s="207" t="s">
        <v>91</v>
      </c>
      <c r="AY323" s="18" t="s">
        <v>151</v>
      </c>
      <c r="BE323" s="208">
        <f>IF(N323="základní",J323,0)</f>
        <v>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18" t="s">
        <v>91</v>
      </c>
      <c r="BK323" s="208">
        <f>ROUND(I323*H323,1)</f>
        <v>0</v>
      </c>
      <c r="BL323" s="18" t="s">
        <v>239</v>
      </c>
      <c r="BM323" s="207" t="s">
        <v>532</v>
      </c>
    </row>
    <row r="324" s="13" customFormat="1">
      <c r="A324" s="13"/>
      <c r="B324" s="209"/>
      <c r="C324" s="13"/>
      <c r="D324" s="210" t="s">
        <v>161</v>
      </c>
      <c r="E324" s="211" t="s">
        <v>1</v>
      </c>
      <c r="F324" s="212" t="s">
        <v>261</v>
      </c>
      <c r="G324" s="13"/>
      <c r="H324" s="211" t="s">
        <v>1</v>
      </c>
      <c r="I324" s="213"/>
      <c r="J324" s="13"/>
      <c r="K324" s="13"/>
      <c r="L324" s="209"/>
      <c r="M324" s="214"/>
      <c r="N324" s="215"/>
      <c r="O324" s="215"/>
      <c r="P324" s="215"/>
      <c r="Q324" s="215"/>
      <c r="R324" s="215"/>
      <c r="S324" s="215"/>
      <c r="T324" s="21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11" t="s">
        <v>161</v>
      </c>
      <c r="AU324" s="211" t="s">
        <v>91</v>
      </c>
      <c r="AV324" s="13" t="s">
        <v>85</v>
      </c>
      <c r="AW324" s="13" t="s">
        <v>31</v>
      </c>
      <c r="AX324" s="13" t="s">
        <v>78</v>
      </c>
      <c r="AY324" s="211" t="s">
        <v>151</v>
      </c>
    </row>
    <row r="325" s="14" customFormat="1">
      <c r="A325" s="14"/>
      <c r="B325" s="217"/>
      <c r="C325" s="14"/>
      <c r="D325" s="210" t="s">
        <v>161</v>
      </c>
      <c r="E325" s="218" t="s">
        <v>1</v>
      </c>
      <c r="F325" s="219" t="s">
        <v>533</v>
      </c>
      <c r="G325" s="14"/>
      <c r="H325" s="220">
        <v>4.1100000000000003</v>
      </c>
      <c r="I325" s="221"/>
      <c r="J325" s="14"/>
      <c r="K325" s="14"/>
      <c r="L325" s="217"/>
      <c r="M325" s="222"/>
      <c r="N325" s="223"/>
      <c r="O325" s="223"/>
      <c r="P325" s="223"/>
      <c r="Q325" s="223"/>
      <c r="R325" s="223"/>
      <c r="S325" s="223"/>
      <c r="T325" s="22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18" t="s">
        <v>161</v>
      </c>
      <c r="AU325" s="218" t="s">
        <v>91</v>
      </c>
      <c r="AV325" s="14" t="s">
        <v>91</v>
      </c>
      <c r="AW325" s="14" t="s">
        <v>31</v>
      </c>
      <c r="AX325" s="14" t="s">
        <v>85</v>
      </c>
      <c r="AY325" s="218" t="s">
        <v>151</v>
      </c>
    </row>
    <row r="326" s="2" customFormat="1" ht="21.75" customHeight="1">
      <c r="A326" s="37"/>
      <c r="B326" s="195"/>
      <c r="C326" s="233" t="s">
        <v>534</v>
      </c>
      <c r="D326" s="233" t="s">
        <v>431</v>
      </c>
      <c r="E326" s="234" t="s">
        <v>535</v>
      </c>
      <c r="F326" s="235" t="s">
        <v>536</v>
      </c>
      <c r="G326" s="236" t="s">
        <v>194</v>
      </c>
      <c r="H326" s="237">
        <v>4.5209999999999999</v>
      </c>
      <c r="I326" s="238"/>
      <c r="J326" s="239">
        <f>ROUND(I326*H326,1)</f>
        <v>0</v>
      </c>
      <c r="K326" s="235" t="s">
        <v>158</v>
      </c>
      <c r="L326" s="240"/>
      <c r="M326" s="241" t="s">
        <v>1</v>
      </c>
      <c r="N326" s="242" t="s">
        <v>44</v>
      </c>
      <c r="O326" s="76"/>
      <c r="P326" s="205">
        <f>O326*H326</f>
        <v>0</v>
      </c>
      <c r="Q326" s="205">
        <v>0.016</v>
      </c>
      <c r="R326" s="205">
        <f>Q326*H326</f>
        <v>0.072335999999999998</v>
      </c>
      <c r="S326" s="205">
        <v>0</v>
      </c>
      <c r="T326" s="206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07" t="s">
        <v>323</v>
      </c>
      <c r="AT326" s="207" t="s">
        <v>431</v>
      </c>
      <c r="AU326" s="207" t="s">
        <v>91</v>
      </c>
      <c r="AY326" s="18" t="s">
        <v>151</v>
      </c>
      <c r="BE326" s="208">
        <f>IF(N326="základní",J326,0)</f>
        <v>0</v>
      </c>
      <c r="BF326" s="208">
        <f>IF(N326="snížená",J326,0)</f>
        <v>0</v>
      </c>
      <c r="BG326" s="208">
        <f>IF(N326="zákl. přenesená",J326,0)</f>
        <v>0</v>
      </c>
      <c r="BH326" s="208">
        <f>IF(N326="sníž. přenesená",J326,0)</f>
        <v>0</v>
      </c>
      <c r="BI326" s="208">
        <f>IF(N326="nulová",J326,0)</f>
        <v>0</v>
      </c>
      <c r="BJ326" s="18" t="s">
        <v>91</v>
      </c>
      <c r="BK326" s="208">
        <f>ROUND(I326*H326,1)</f>
        <v>0</v>
      </c>
      <c r="BL326" s="18" t="s">
        <v>239</v>
      </c>
      <c r="BM326" s="207" t="s">
        <v>537</v>
      </c>
    </row>
    <row r="327" s="13" customFormat="1">
      <c r="A327" s="13"/>
      <c r="B327" s="209"/>
      <c r="C327" s="13"/>
      <c r="D327" s="210" t="s">
        <v>161</v>
      </c>
      <c r="E327" s="211" t="s">
        <v>1</v>
      </c>
      <c r="F327" s="212" t="s">
        <v>538</v>
      </c>
      <c r="G327" s="13"/>
      <c r="H327" s="211" t="s">
        <v>1</v>
      </c>
      <c r="I327" s="213"/>
      <c r="J327" s="13"/>
      <c r="K327" s="13"/>
      <c r="L327" s="209"/>
      <c r="M327" s="214"/>
      <c r="N327" s="215"/>
      <c r="O327" s="215"/>
      <c r="P327" s="215"/>
      <c r="Q327" s="215"/>
      <c r="R327" s="215"/>
      <c r="S327" s="215"/>
      <c r="T327" s="21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11" t="s">
        <v>161</v>
      </c>
      <c r="AU327" s="211" t="s">
        <v>91</v>
      </c>
      <c r="AV327" s="13" t="s">
        <v>85</v>
      </c>
      <c r="AW327" s="13" t="s">
        <v>31</v>
      </c>
      <c r="AX327" s="13" t="s">
        <v>78</v>
      </c>
      <c r="AY327" s="211" t="s">
        <v>151</v>
      </c>
    </row>
    <row r="328" s="14" customFormat="1">
      <c r="A328" s="14"/>
      <c r="B328" s="217"/>
      <c r="C328" s="14"/>
      <c r="D328" s="210" t="s">
        <v>161</v>
      </c>
      <c r="E328" s="218" t="s">
        <v>1</v>
      </c>
      <c r="F328" s="219" t="s">
        <v>533</v>
      </c>
      <c r="G328" s="14"/>
      <c r="H328" s="220">
        <v>4.1100000000000003</v>
      </c>
      <c r="I328" s="221"/>
      <c r="J328" s="14"/>
      <c r="K328" s="14"/>
      <c r="L328" s="217"/>
      <c r="M328" s="222"/>
      <c r="N328" s="223"/>
      <c r="O328" s="223"/>
      <c r="P328" s="223"/>
      <c r="Q328" s="223"/>
      <c r="R328" s="223"/>
      <c r="S328" s="223"/>
      <c r="T328" s="22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18" t="s">
        <v>161</v>
      </c>
      <c r="AU328" s="218" t="s">
        <v>91</v>
      </c>
      <c r="AV328" s="14" t="s">
        <v>91</v>
      </c>
      <c r="AW328" s="14" t="s">
        <v>31</v>
      </c>
      <c r="AX328" s="14" t="s">
        <v>78</v>
      </c>
      <c r="AY328" s="218" t="s">
        <v>151</v>
      </c>
    </row>
    <row r="329" s="15" customFormat="1">
      <c r="A329" s="15"/>
      <c r="B329" s="225"/>
      <c r="C329" s="15"/>
      <c r="D329" s="210" t="s">
        <v>161</v>
      </c>
      <c r="E329" s="226" t="s">
        <v>1</v>
      </c>
      <c r="F329" s="227" t="s">
        <v>167</v>
      </c>
      <c r="G329" s="15"/>
      <c r="H329" s="228">
        <v>4.1100000000000003</v>
      </c>
      <c r="I329" s="229"/>
      <c r="J329" s="15"/>
      <c r="K329" s="15"/>
      <c r="L329" s="225"/>
      <c r="M329" s="230"/>
      <c r="N329" s="231"/>
      <c r="O329" s="231"/>
      <c r="P329" s="231"/>
      <c r="Q329" s="231"/>
      <c r="R329" s="231"/>
      <c r="S329" s="231"/>
      <c r="T329" s="232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26" t="s">
        <v>161</v>
      </c>
      <c r="AU329" s="226" t="s">
        <v>91</v>
      </c>
      <c r="AV329" s="15" t="s">
        <v>159</v>
      </c>
      <c r="AW329" s="15" t="s">
        <v>31</v>
      </c>
      <c r="AX329" s="15" t="s">
        <v>85</v>
      </c>
      <c r="AY329" s="226" t="s">
        <v>151</v>
      </c>
    </row>
    <row r="330" s="14" customFormat="1">
      <c r="A330" s="14"/>
      <c r="B330" s="217"/>
      <c r="C330" s="14"/>
      <c r="D330" s="210" t="s">
        <v>161</v>
      </c>
      <c r="E330" s="14"/>
      <c r="F330" s="219" t="s">
        <v>539</v>
      </c>
      <c r="G330" s="14"/>
      <c r="H330" s="220">
        <v>4.5209999999999999</v>
      </c>
      <c r="I330" s="221"/>
      <c r="J330" s="14"/>
      <c r="K330" s="14"/>
      <c r="L330" s="217"/>
      <c r="M330" s="222"/>
      <c r="N330" s="223"/>
      <c r="O330" s="223"/>
      <c r="P330" s="223"/>
      <c r="Q330" s="223"/>
      <c r="R330" s="223"/>
      <c r="S330" s="223"/>
      <c r="T330" s="22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18" t="s">
        <v>161</v>
      </c>
      <c r="AU330" s="218" t="s">
        <v>91</v>
      </c>
      <c r="AV330" s="14" t="s">
        <v>91</v>
      </c>
      <c r="AW330" s="14" t="s">
        <v>3</v>
      </c>
      <c r="AX330" s="14" t="s">
        <v>85</v>
      </c>
      <c r="AY330" s="218" t="s">
        <v>151</v>
      </c>
    </row>
    <row r="331" s="2" customFormat="1" ht="21.75" customHeight="1">
      <c r="A331" s="37"/>
      <c r="B331" s="195"/>
      <c r="C331" s="196" t="s">
        <v>540</v>
      </c>
      <c r="D331" s="196" t="s">
        <v>154</v>
      </c>
      <c r="E331" s="197" t="s">
        <v>541</v>
      </c>
      <c r="F331" s="198" t="s">
        <v>542</v>
      </c>
      <c r="G331" s="199" t="s">
        <v>194</v>
      </c>
      <c r="H331" s="200">
        <v>4.1100000000000003</v>
      </c>
      <c r="I331" s="201"/>
      <c r="J331" s="202">
        <f>ROUND(I331*H331,1)</f>
        <v>0</v>
      </c>
      <c r="K331" s="198" t="s">
        <v>158</v>
      </c>
      <c r="L331" s="38"/>
      <c r="M331" s="203" t="s">
        <v>1</v>
      </c>
      <c r="N331" s="204" t="s">
        <v>44</v>
      </c>
      <c r="O331" s="76"/>
      <c r="P331" s="205">
        <f>O331*H331</f>
        <v>0</v>
      </c>
      <c r="Q331" s="205">
        <v>0.0015</v>
      </c>
      <c r="R331" s="205">
        <f>Q331*H331</f>
        <v>0.0061650000000000003</v>
      </c>
      <c r="S331" s="205">
        <v>0</v>
      </c>
      <c r="T331" s="20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07" t="s">
        <v>239</v>
      </c>
      <c r="AT331" s="207" t="s">
        <v>154</v>
      </c>
      <c r="AU331" s="207" t="s">
        <v>91</v>
      </c>
      <c r="AY331" s="18" t="s">
        <v>151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8" t="s">
        <v>91</v>
      </c>
      <c r="BK331" s="208">
        <f>ROUND(I331*H331,1)</f>
        <v>0</v>
      </c>
      <c r="BL331" s="18" t="s">
        <v>239</v>
      </c>
      <c r="BM331" s="207" t="s">
        <v>543</v>
      </c>
    </row>
    <row r="332" s="2" customFormat="1" ht="16.5" customHeight="1">
      <c r="A332" s="37"/>
      <c r="B332" s="195"/>
      <c r="C332" s="196" t="s">
        <v>544</v>
      </c>
      <c r="D332" s="196" t="s">
        <v>154</v>
      </c>
      <c r="E332" s="197" t="s">
        <v>545</v>
      </c>
      <c r="F332" s="198" t="s">
        <v>546</v>
      </c>
      <c r="G332" s="199" t="s">
        <v>189</v>
      </c>
      <c r="H332" s="200">
        <v>10</v>
      </c>
      <c r="I332" s="201"/>
      <c r="J332" s="202">
        <f>ROUND(I332*H332,1)</f>
        <v>0</v>
      </c>
      <c r="K332" s="198" t="s">
        <v>158</v>
      </c>
      <c r="L332" s="38"/>
      <c r="M332" s="203" t="s">
        <v>1</v>
      </c>
      <c r="N332" s="204" t="s">
        <v>44</v>
      </c>
      <c r="O332" s="76"/>
      <c r="P332" s="205">
        <f>O332*H332</f>
        <v>0</v>
      </c>
      <c r="Q332" s="205">
        <v>3.0000000000000001E-05</v>
      </c>
      <c r="R332" s="205">
        <f>Q332*H332</f>
        <v>0.00030000000000000003</v>
      </c>
      <c r="S332" s="205">
        <v>0</v>
      </c>
      <c r="T332" s="20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07" t="s">
        <v>239</v>
      </c>
      <c r="AT332" s="207" t="s">
        <v>154</v>
      </c>
      <c r="AU332" s="207" t="s">
        <v>91</v>
      </c>
      <c r="AY332" s="18" t="s">
        <v>151</v>
      </c>
      <c r="BE332" s="208">
        <f>IF(N332="základní",J332,0)</f>
        <v>0</v>
      </c>
      <c r="BF332" s="208">
        <f>IF(N332="snížená",J332,0)</f>
        <v>0</v>
      </c>
      <c r="BG332" s="208">
        <f>IF(N332="zákl. přenesená",J332,0)</f>
        <v>0</v>
      </c>
      <c r="BH332" s="208">
        <f>IF(N332="sníž. přenesená",J332,0)</f>
        <v>0</v>
      </c>
      <c r="BI332" s="208">
        <f>IF(N332="nulová",J332,0)</f>
        <v>0</v>
      </c>
      <c r="BJ332" s="18" t="s">
        <v>91</v>
      </c>
      <c r="BK332" s="208">
        <f>ROUND(I332*H332,1)</f>
        <v>0</v>
      </c>
      <c r="BL332" s="18" t="s">
        <v>239</v>
      </c>
      <c r="BM332" s="207" t="s">
        <v>547</v>
      </c>
    </row>
    <row r="333" s="2" customFormat="1" ht="16.5" customHeight="1">
      <c r="A333" s="37"/>
      <c r="B333" s="195"/>
      <c r="C333" s="196" t="s">
        <v>548</v>
      </c>
      <c r="D333" s="196" t="s">
        <v>154</v>
      </c>
      <c r="E333" s="197" t="s">
        <v>549</v>
      </c>
      <c r="F333" s="198" t="s">
        <v>550</v>
      </c>
      <c r="G333" s="199" t="s">
        <v>189</v>
      </c>
      <c r="H333" s="200">
        <v>10</v>
      </c>
      <c r="I333" s="201"/>
      <c r="J333" s="202">
        <f>ROUND(I333*H333,1)</f>
        <v>0</v>
      </c>
      <c r="K333" s="198" t="s">
        <v>158</v>
      </c>
      <c r="L333" s="38"/>
      <c r="M333" s="203" t="s">
        <v>1</v>
      </c>
      <c r="N333" s="204" t="s">
        <v>44</v>
      </c>
      <c r="O333" s="76"/>
      <c r="P333" s="205">
        <f>O333*H333</f>
        <v>0</v>
      </c>
      <c r="Q333" s="205">
        <v>0.00012</v>
      </c>
      <c r="R333" s="205">
        <f>Q333*H333</f>
        <v>0.0012000000000000001</v>
      </c>
      <c r="S333" s="205">
        <v>0</v>
      </c>
      <c r="T333" s="20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07" t="s">
        <v>239</v>
      </c>
      <c r="AT333" s="207" t="s">
        <v>154</v>
      </c>
      <c r="AU333" s="207" t="s">
        <v>91</v>
      </c>
      <c r="AY333" s="18" t="s">
        <v>151</v>
      </c>
      <c r="BE333" s="208">
        <f>IF(N333="základní",J333,0)</f>
        <v>0</v>
      </c>
      <c r="BF333" s="208">
        <f>IF(N333="snížená",J333,0)</f>
        <v>0</v>
      </c>
      <c r="BG333" s="208">
        <f>IF(N333="zákl. přenesená",J333,0)</f>
        <v>0</v>
      </c>
      <c r="BH333" s="208">
        <f>IF(N333="sníž. přenesená",J333,0)</f>
        <v>0</v>
      </c>
      <c r="BI333" s="208">
        <f>IF(N333="nulová",J333,0)</f>
        <v>0</v>
      </c>
      <c r="BJ333" s="18" t="s">
        <v>91</v>
      </c>
      <c r="BK333" s="208">
        <f>ROUND(I333*H333,1)</f>
        <v>0</v>
      </c>
      <c r="BL333" s="18" t="s">
        <v>239</v>
      </c>
      <c r="BM333" s="207" t="s">
        <v>551</v>
      </c>
    </row>
    <row r="334" s="2" customFormat="1" ht="21.75" customHeight="1">
      <c r="A334" s="37"/>
      <c r="B334" s="195"/>
      <c r="C334" s="196" t="s">
        <v>552</v>
      </c>
      <c r="D334" s="196" t="s">
        <v>154</v>
      </c>
      <c r="E334" s="197" t="s">
        <v>553</v>
      </c>
      <c r="F334" s="198" t="s">
        <v>554</v>
      </c>
      <c r="G334" s="199" t="s">
        <v>181</v>
      </c>
      <c r="H334" s="200">
        <v>0.28100000000000003</v>
      </c>
      <c r="I334" s="201"/>
      <c r="J334" s="202">
        <f>ROUND(I334*H334,1)</f>
        <v>0</v>
      </c>
      <c r="K334" s="198" t="s">
        <v>158</v>
      </c>
      <c r="L334" s="38"/>
      <c r="M334" s="203" t="s">
        <v>1</v>
      </c>
      <c r="N334" s="204" t="s">
        <v>44</v>
      </c>
      <c r="O334" s="76"/>
      <c r="P334" s="205">
        <f>O334*H334</f>
        <v>0</v>
      </c>
      <c r="Q334" s="205">
        <v>0</v>
      </c>
      <c r="R334" s="205">
        <f>Q334*H334</f>
        <v>0</v>
      </c>
      <c r="S334" s="205">
        <v>0</v>
      </c>
      <c r="T334" s="20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07" t="s">
        <v>239</v>
      </c>
      <c r="AT334" s="207" t="s">
        <v>154</v>
      </c>
      <c r="AU334" s="207" t="s">
        <v>91</v>
      </c>
      <c r="AY334" s="18" t="s">
        <v>151</v>
      </c>
      <c r="BE334" s="208">
        <f>IF(N334="základní",J334,0)</f>
        <v>0</v>
      </c>
      <c r="BF334" s="208">
        <f>IF(N334="snížená",J334,0)</f>
        <v>0</v>
      </c>
      <c r="BG334" s="208">
        <f>IF(N334="zákl. přenesená",J334,0)</f>
        <v>0</v>
      </c>
      <c r="BH334" s="208">
        <f>IF(N334="sníž. přenesená",J334,0)</f>
        <v>0</v>
      </c>
      <c r="BI334" s="208">
        <f>IF(N334="nulová",J334,0)</f>
        <v>0</v>
      </c>
      <c r="BJ334" s="18" t="s">
        <v>91</v>
      </c>
      <c r="BK334" s="208">
        <f>ROUND(I334*H334,1)</f>
        <v>0</v>
      </c>
      <c r="BL334" s="18" t="s">
        <v>239</v>
      </c>
      <c r="BM334" s="207" t="s">
        <v>555</v>
      </c>
    </row>
    <row r="335" s="12" customFormat="1" ht="22.8" customHeight="1">
      <c r="A335" s="12"/>
      <c r="B335" s="182"/>
      <c r="C335" s="12"/>
      <c r="D335" s="183" t="s">
        <v>77</v>
      </c>
      <c r="E335" s="193" t="s">
        <v>556</v>
      </c>
      <c r="F335" s="193" t="s">
        <v>557</v>
      </c>
      <c r="G335" s="12"/>
      <c r="H335" s="12"/>
      <c r="I335" s="185"/>
      <c r="J335" s="194">
        <f>BK335</f>
        <v>0</v>
      </c>
      <c r="K335" s="12"/>
      <c r="L335" s="182"/>
      <c r="M335" s="187"/>
      <c r="N335" s="188"/>
      <c r="O335" s="188"/>
      <c r="P335" s="189">
        <f>SUM(P336:P357)</f>
        <v>0</v>
      </c>
      <c r="Q335" s="188"/>
      <c r="R335" s="189">
        <f>SUM(R336:R357)</f>
        <v>0.43131440000000004</v>
      </c>
      <c r="S335" s="188"/>
      <c r="T335" s="190">
        <f>SUM(T336:T357)</f>
        <v>0.65129999999999999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83" t="s">
        <v>91</v>
      </c>
      <c r="AT335" s="191" t="s">
        <v>77</v>
      </c>
      <c r="AU335" s="191" t="s">
        <v>85</v>
      </c>
      <c r="AY335" s="183" t="s">
        <v>151</v>
      </c>
      <c r="BK335" s="192">
        <f>SUM(BK336:BK357)</f>
        <v>0</v>
      </c>
    </row>
    <row r="336" s="2" customFormat="1" ht="21.75" customHeight="1">
      <c r="A336" s="37"/>
      <c r="B336" s="195"/>
      <c r="C336" s="196" t="s">
        <v>558</v>
      </c>
      <c r="D336" s="196" t="s">
        <v>154</v>
      </c>
      <c r="E336" s="197" t="s">
        <v>559</v>
      </c>
      <c r="F336" s="198" t="s">
        <v>560</v>
      </c>
      <c r="G336" s="199" t="s">
        <v>189</v>
      </c>
      <c r="H336" s="200">
        <v>19.800000000000001</v>
      </c>
      <c r="I336" s="201"/>
      <c r="J336" s="202">
        <f>ROUND(I336*H336,1)</f>
        <v>0</v>
      </c>
      <c r="K336" s="198" t="s">
        <v>158</v>
      </c>
      <c r="L336" s="38"/>
      <c r="M336" s="203" t="s">
        <v>1</v>
      </c>
      <c r="N336" s="204" t="s">
        <v>44</v>
      </c>
      <c r="O336" s="76"/>
      <c r="P336" s="205">
        <f>O336*H336</f>
        <v>0</v>
      </c>
      <c r="Q336" s="205">
        <v>3.0000000000000001E-05</v>
      </c>
      <c r="R336" s="205">
        <f>Q336*H336</f>
        <v>0.00059400000000000002</v>
      </c>
      <c r="S336" s="205">
        <v>0</v>
      </c>
      <c r="T336" s="20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07" t="s">
        <v>239</v>
      </c>
      <c r="AT336" s="207" t="s">
        <v>154</v>
      </c>
      <c r="AU336" s="207" t="s">
        <v>91</v>
      </c>
      <c r="AY336" s="18" t="s">
        <v>151</v>
      </c>
      <c r="BE336" s="208">
        <f>IF(N336="základní",J336,0)</f>
        <v>0</v>
      </c>
      <c r="BF336" s="208">
        <f>IF(N336="snížená",J336,0)</f>
        <v>0</v>
      </c>
      <c r="BG336" s="208">
        <f>IF(N336="zákl. přenesená",J336,0)</f>
        <v>0</v>
      </c>
      <c r="BH336" s="208">
        <f>IF(N336="sníž. přenesená",J336,0)</f>
        <v>0</v>
      </c>
      <c r="BI336" s="208">
        <f>IF(N336="nulová",J336,0)</f>
        <v>0</v>
      </c>
      <c r="BJ336" s="18" t="s">
        <v>91</v>
      </c>
      <c r="BK336" s="208">
        <f>ROUND(I336*H336,1)</f>
        <v>0</v>
      </c>
      <c r="BL336" s="18" t="s">
        <v>239</v>
      </c>
      <c r="BM336" s="207" t="s">
        <v>561</v>
      </c>
    </row>
    <row r="337" s="13" customFormat="1">
      <c r="A337" s="13"/>
      <c r="B337" s="209"/>
      <c r="C337" s="13"/>
      <c r="D337" s="210" t="s">
        <v>161</v>
      </c>
      <c r="E337" s="211" t="s">
        <v>1</v>
      </c>
      <c r="F337" s="212" t="s">
        <v>290</v>
      </c>
      <c r="G337" s="13"/>
      <c r="H337" s="211" t="s">
        <v>1</v>
      </c>
      <c r="I337" s="213"/>
      <c r="J337" s="13"/>
      <c r="K337" s="13"/>
      <c r="L337" s="209"/>
      <c r="M337" s="214"/>
      <c r="N337" s="215"/>
      <c r="O337" s="215"/>
      <c r="P337" s="215"/>
      <c r="Q337" s="215"/>
      <c r="R337" s="215"/>
      <c r="S337" s="215"/>
      <c r="T337" s="21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11" t="s">
        <v>161</v>
      </c>
      <c r="AU337" s="211" t="s">
        <v>91</v>
      </c>
      <c r="AV337" s="13" t="s">
        <v>85</v>
      </c>
      <c r="AW337" s="13" t="s">
        <v>31</v>
      </c>
      <c r="AX337" s="13" t="s">
        <v>78</v>
      </c>
      <c r="AY337" s="211" t="s">
        <v>151</v>
      </c>
    </row>
    <row r="338" s="14" customFormat="1">
      <c r="A338" s="14"/>
      <c r="B338" s="217"/>
      <c r="C338" s="14"/>
      <c r="D338" s="210" t="s">
        <v>161</v>
      </c>
      <c r="E338" s="218" t="s">
        <v>1</v>
      </c>
      <c r="F338" s="219" t="s">
        <v>562</v>
      </c>
      <c r="G338" s="14"/>
      <c r="H338" s="220">
        <v>19.800000000000001</v>
      </c>
      <c r="I338" s="221"/>
      <c r="J338" s="14"/>
      <c r="K338" s="14"/>
      <c r="L338" s="217"/>
      <c r="M338" s="222"/>
      <c r="N338" s="223"/>
      <c r="O338" s="223"/>
      <c r="P338" s="223"/>
      <c r="Q338" s="223"/>
      <c r="R338" s="223"/>
      <c r="S338" s="223"/>
      <c r="T338" s="22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18" t="s">
        <v>161</v>
      </c>
      <c r="AU338" s="218" t="s">
        <v>91</v>
      </c>
      <c r="AV338" s="14" t="s">
        <v>91</v>
      </c>
      <c r="AW338" s="14" t="s">
        <v>31</v>
      </c>
      <c r="AX338" s="14" t="s">
        <v>85</v>
      </c>
      <c r="AY338" s="218" t="s">
        <v>151</v>
      </c>
    </row>
    <row r="339" s="2" customFormat="1" ht="16.5" customHeight="1">
      <c r="A339" s="37"/>
      <c r="B339" s="195"/>
      <c r="C339" s="233" t="s">
        <v>563</v>
      </c>
      <c r="D339" s="233" t="s">
        <v>431</v>
      </c>
      <c r="E339" s="234" t="s">
        <v>564</v>
      </c>
      <c r="F339" s="235" t="s">
        <v>565</v>
      </c>
      <c r="G339" s="236" t="s">
        <v>189</v>
      </c>
      <c r="H339" s="237">
        <v>21.780000000000001</v>
      </c>
      <c r="I339" s="238"/>
      <c r="J339" s="239">
        <f>ROUND(I339*H339,1)</f>
        <v>0</v>
      </c>
      <c r="K339" s="235" t="s">
        <v>158</v>
      </c>
      <c r="L339" s="240"/>
      <c r="M339" s="241" t="s">
        <v>1</v>
      </c>
      <c r="N339" s="242" t="s">
        <v>44</v>
      </c>
      <c r="O339" s="76"/>
      <c r="P339" s="205">
        <f>O339*H339</f>
        <v>0</v>
      </c>
      <c r="Q339" s="205">
        <v>0.00020000000000000001</v>
      </c>
      <c r="R339" s="205">
        <f>Q339*H339</f>
        <v>0.0043560000000000005</v>
      </c>
      <c r="S339" s="205">
        <v>0</v>
      </c>
      <c r="T339" s="20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07" t="s">
        <v>323</v>
      </c>
      <c r="AT339" s="207" t="s">
        <v>431</v>
      </c>
      <c r="AU339" s="207" t="s">
        <v>91</v>
      </c>
      <c r="AY339" s="18" t="s">
        <v>151</v>
      </c>
      <c r="BE339" s="208">
        <f>IF(N339="základní",J339,0)</f>
        <v>0</v>
      </c>
      <c r="BF339" s="208">
        <f>IF(N339="snížená",J339,0)</f>
        <v>0</v>
      </c>
      <c r="BG339" s="208">
        <f>IF(N339="zákl. přenesená",J339,0)</f>
        <v>0</v>
      </c>
      <c r="BH339" s="208">
        <f>IF(N339="sníž. přenesená",J339,0)</f>
        <v>0</v>
      </c>
      <c r="BI339" s="208">
        <f>IF(N339="nulová",J339,0)</f>
        <v>0</v>
      </c>
      <c r="BJ339" s="18" t="s">
        <v>91</v>
      </c>
      <c r="BK339" s="208">
        <f>ROUND(I339*H339,1)</f>
        <v>0</v>
      </c>
      <c r="BL339" s="18" t="s">
        <v>239</v>
      </c>
      <c r="BM339" s="207" t="s">
        <v>566</v>
      </c>
    </row>
    <row r="340" s="14" customFormat="1">
      <c r="A340" s="14"/>
      <c r="B340" s="217"/>
      <c r="C340" s="14"/>
      <c r="D340" s="210" t="s">
        <v>161</v>
      </c>
      <c r="E340" s="14"/>
      <c r="F340" s="219" t="s">
        <v>567</v>
      </c>
      <c r="G340" s="14"/>
      <c r="H340" s="220">
        <v>21.780000000000001</v>
      </c>
      <c r="I340" s="221"/>
      <c r="J340" s="14"/>
      <c r="K340" s="14"/>
      <c r="L340" s="217"/>
      <c r="M340" s="222"/>
      <c r="N340" s="223"/>
      <c r="O340" s="223"/>
      <c r="P340" s="223"/>
      <c r="Q340" s="223"/>
      <c r="R340" s="223"/>
      <c r="S340" s="223"/>
      <c r="T340" s="22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18" t="s">
        <v>161</v>
      </c>
      <c r="AU340" s="218" t="s">
        <v>91</v>
      </c>
      <c r="AV340" s="14" t="s">
        <v>91</v>
      </c>
      <c r="AW340" s="14" t="s">
        <v>3</v>
      </c>
      <c r="AX340" s="14" t="s">
        <v>85</v>
      </c>
      <c r="AY340" s="218" t="s">
        <v>151</v>
      </c>
    </row>
    <row r="341" s="2" customFormat="1" ht="21.75" customHeight="1">
      <c r="A341" s="37"/>
      <c r="B341" s="195"/>
      <c r="C341" s="196" t="s">
        <v>568</v>
      </c>
      <c r="D341" s="196" t="s">
        <v>154</v>
      </c>
      <c r="E341" s="197" t="s">
        <v>569</v>
      </c>
      <c r="F341" s="198" t="s">
        <v>570</v>
      </c>
      <c r="G341" s="199" t="s">
        <v>194</v>
      </c>
      <c r="H341" s="200">
        <v>23.98</v>
      </c>
      <c r="I341" s="201"/>
      <c r="J341" s="202">
        <f>ROUND(I341*H341,1)</f>
        <v>0</v>
      </c>
      <c r="K341" s="198" t="s">
        <v>158</v>
      </c>
      <c r="L341" s="38"/>
      <c r="M341" s="203" t="s">
        <v>1</v>
      </c>
      <c r="N341" s="204" t="s">
        <v>44</v>
      </c>
      <c r="O341" s="76"/>
      <c r="P341" s="205">
        <f>O341*H341</f>
        <v>0</v>
      </c>
      <c r="Q341" s="205">
        <v>0.017610000000000001</v>
      </c>
      <c r="R341" s="205">
        <f>Q341*H341</f>
        <v>0.42228780000000005</v>
      </c>
      <c r="S341" s="205">
        <v>0</v>
      </c>
      <c r="T341" s="20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07" t="s">
        <v>239</v>
      </c>
      <c r="AT341" s="207" t="s">
        <v>154</v>
      </c>
      <c r="AU341" s="207" t="s">
        <v>91</v>
      </c>
      <c r="AY341" s="18" t="s">
        <v>151</v>
      </c>
      <c r="BE341" s="208">
        <f>IF(N341="základní",J341,0)</f>
        <v>0</v>
      </c>
      <c r="BF341" s="208">
        <f>IF(N341="snížená",J341,0)</f>
        <v>0</v>
      </c>
      <c r="BG341" s="208">
        <f>IF(N341="zákl. přenesená",J341,0)</f>
        <v>0</v>
      </c>
      <c r="BH341" s="208">
        <f>IF(N341="sníž. přenesená",J341,0)</f>
        <v>0</v>
      </c>
      <c r="BI341" s="208">
        <f>IF(N341="nulová",J341,0)</f>
        <v>0</v>
      </c>
      <c r="BJ341" s="18" t="s">
        <v>91</v>
      </c>
      <c r="BK341" s="208">
        <f>ROUND(I341*H341,1)</f>
        <v>0</v>
      </c>
      <c r="BL341" s="18" t="s">
        <v>239</v>
      </c>
      <c r="BM341" s="207" t="s">
        <v>571</v>
      </c>
    </row>
    <row r="342" s="13" customFormat="1">
      <c r="A342" s="13"/>
      <c r="B342" s="209"/>
      <c r="C342" s="13"/>
      <c r="D342" s="210" t="s">
        <v>161</v>
      </c>
      <c r="E342" s="211" t="s">
        <v>1</v>
      </c>
      <c r="F342" s="212" t="s">
        <v>572</v>
      </c>
      <c r="G342" s="13"/>
      <c r="H342" s="211" t="s">
        <v>1</v>
      </c>
      <c r="I342" s="213"/>
      <c r="J342" s="13"/>
      <c r="K342" s="13"/>
      <c r="L342" s="209"/>
      <c r="M342" s="214"/>
      <c r="N342" s="215"/>
      <c r="O342" s="215"/>
      <c r="P342" s="215"/>
      <c r="Q342" s="215"/>
      <c r="R342" s="215"/>
      <c r="S342" s="215"/>
      <c r="T342" s="21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11" t="s">
        <v>161</v>
      </c>
      <c r="AU342" s="211" t="s">
        <v>91</v>
      </c>
      <c r="AV342" s="13" t="s">
        <v>85</v>
      </c>
      <c r="AW342" s="13" t="s">
        <v>31</v>
      </c>
      <c r="AX342" s="13" t="s">
        <v>78</v>
      </c>
      <c r="AY342" s="211" t="s">
        <v>151</v>
      </c>
    </row>
    <row r="343" s="13" customFormat="1">
      <c r="A343" s="13"/>
      <c r="B343" s="209"/>
      <c r="C343" s="13"/>
      <c r="D343" s="210" t="s">
        <v>161</v>
      </c>
      <c r="E343" s="211" t="s">
        <v>1</v>
      </c>
      <c r="F343" s="212" t="s">
        <v>573</v>
      </c>
      <c r="G343" s="13"/>
      <c r="H343" s="211" t="s">
        <v>1</v>
      </c>
      <c r="I343" s="213"/>
      <c r="J343" s="13"/>
      <c r="K343" s="13"/>
      <c r="L343" s="209"/>
      <c r="M343" s="214"/>
      <c r="N343" s="215"/>
      <c r="O343" s="215"/>
      <c r="P343" s="215"/>
      <c r="Q343" s="215"/>
      <c r="R343" s="215"/>
      <c r="S343" s="215"/>
      <c r="T343" s="21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11" t="s">
        <v>161</v>
      </c>
      <c r="AU343" s="211" t="s">
        <v>91</v>
      </c>
      <c r="AV343" s="13" t="s">
        <v>85</v>
      </c>
      <c r="AW343" s="13" t="s">
        <v>31</v>
      </c>
      <c r="AX343" s="13" t="s">
        <v>78</v>
      </c>
      <c r="AY343" s="211" t="s">
        <v>151</v>
      </c>
    </row>
    <row r="344" s="14" customFormat="1">
      <c r="A344" s="14"/>
      <c r="B344" s="217"/>
      <c r="C344" s="14"/>
      <c r="D344" s="210" t="s">
        <v>161</v>
      </c>
      <c r="E344" s="218" t="s">
        <v>1</v>
      </c>
      <c r="F344" s="219" t="s">
        <v>574</v>
      </c>
      <c r="G344" s="14"/>
      <c r="H344" s="220">
        <v>23.98</v>
      </c>
      <c r="I344" s="221"/>
      <c r="J344" s="14"/>
      <c r="K344" s="14"/>
      <c r="L344" s="217"/>
      <c r="M344" s="222"/>
      <c r="N344" s="223"/>
      <c r="O344" s="223"/>
      <c r="P344" s="223"/>
      <c r="Q344" s="223"/>
      <c r="R344" s="223"/>
      <c r="S344" s="223"/>
      <c r="T344" s="22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18" t="s">
        <v>161</v>
      </c>
      <c r="AU344" s="218" t="s">
        <v>91</v>
      </c>
      <c r="AV344" s="14" t="s">
        <v>91</v>
      </c>
      <c r="AW344" s="14" t="s">
        <v>31</v>
      </c>
      <c r="AX344" s="14" t="s">
        <v>85</v>
      </c>
      <c r="AY344" s="218" t="s">
        <v>151</v>
      </c>
    </row>
    <row r="345" s="2" customFormat="1" ht="16.5" customHeight="1">
      <c r="A345" s="37"/>
      <c r="B345" s="195"/>
      <c r="C345" s="196" t="s">
        <v>575</v>
      </c>
      <c r="D345" s="196" t="s">
        <v>154</v>
      </c>
      <c r="E345" s="197" t="s">
        <v>576</v>
      </c>
      <c r="F345" s="198" t="s">
        <v>577</v>
      </c>
      <c r="G345" s="199" t="s">
        <v>194</v>
      </c>
      <c r="H345" s="200">
        <v>43.420000000000002</v>
      </c>
      <c r="I345" s="201"/>
      <c r="J345" s="202">
        <f>ROUND(I345*H345,1)</f>
        <v>0</v>
      </c>
      <c r="K345" s="198" t="s">
        <v>158</v>
      </c>
      <c r="L345" s="38"/>
      <c r="M345" s="203" t="s">
        <v>1</v>
      </c>
      <c r="N345" s="204" t="s">
        <v>44</v>
      </c>
      <c r="O345" s="76"/>
      <c r="P345" s="205">
        <f>O345*H345</f>
        <v>0</v>
      </c>
      <c r="Q345" s="205">
        <v>0</v>
      </c>
      <c r="R345" s="205">
        <f>Q345*H345</f>
        <v>0</v>
      </c>
      <c r="S345" s="205">
        <v>0.014999999999999999</v>
      </c>
      <c r="T345" s="206">
        <f>S345*H345</f>
        <v>0.65129999999999999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07" t="s">
        <v>239</v>
      </c>
      <c r="AT345" s="207" t="s">
        <v>154</v>
      </c>
      <c r="AU345" s="207" t="s">
        <v>91</v>
      </c>
      <c r="AY345" s="18" t="s">
        <v>151</v>
      </c>
      <c r="BE345" s="208">
        <f>IF(N345="základní",J345,0)</f>
        <v>0</v>
      </c>
      <c r="BF345" s="208">
        <f>IF(N345="snížená",J345,0)</f>
        <v>0</v>
      </c>
      <c r="BG345" s="208">
        <f>IF(N345="zákl. přenesená",J345,0)</f>
        <v>0</v>
      </c>
      <c r="BH345" s="208">
        <f>IF(N345="sníž. přenesená",J345,0)</f>
        <v>0</v>
      </c>
      <c r="BI345" s="208">
        <f>IF(N345="nulová",J345,0)</f>
        <v>0</v>
      </c>
      <c r="BJ345" s="18" t="s">
        <v>91</v>
      </c>
      <c r="BK345" s="208">
        <f>ROUND(I345*H345,1)</f>
        <v>0</v>
      </c>
      <c r="BL345" s="18" t="s">
        <v>239</v>
      </c>
      <c r="BM345" s="207" t="s">
        <v>578</v>
      </c>
    </row>
    <row r="346" s="13" customFormat="1">
      <c r="A346" s="13"/>
      <c r="B346" s="209"/>
      <c r="C346" s="13"/>
      <c r="D346" s="210" t="s">
        <v>161</v>
      </c>
      <c r="E346" s="211" t="s">
        <v>1</v>
      </c>
      <c r="F346" s="212" t="s">
        <v>290</v>
      </c>
      <c r="G346" s="13"/>
      <c r="H346" s="211" t="s">
        <v>1</v>
      </c>
      <c r="I346" s="213"/>
      <c r="J346" s="13"/>
      <c r="K346" s="13"/>
      <c r="L346" s="209"/>
      <c r="M346" s="214"/>
      <c r="N346" s="215"/>
      <c r="O346" s="215"/>
      <c r="P346" s="215"/>
      <c r="Q346" s="215"/>
      <c r="R346" s="215"/>
      <c r="S346" s="215"/>
      <c r="T346" s="21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11" t="s">
        <v>161</v>
      </c>
      <c r="AU346" s="211" t="s">
        <v>91</v>
      </c>
      <c r="AV346" s="13" t="s">
        <v>85</v>
      </c>
      <c r="AW346" s="13" t="s">
        <v>31</v>
      </c>
      <c r="AX346" s="13" t="s">
        <v>78</v>
      </c>
      <c r="AY346" s="211" t="s">
        <v>151</v>
      </c>
    </row>
    <row r="347" s="14" customFormat="1">
      <c r="A347" s="14"/>
      <c r="B347" s="217"/>
      <c r="C347" s="14"/>
      <c r="D347" s="210" t="s">
        <v>161</v>
      </c>
      <c r="E347" s="218" t="s">
        <v>1</v>
      </c>
      <c r="F347" s="219" t="s">
        <v>291</v>
      </c>
      <c r="G347" s="14"/>
      <c r="H347" s="220">
        <v>24.399999999999999</v>
      </c>
      <c r="I347" s="221"/>
      <c r="J347" s="14"/>
      <c r="K347" s="14"/>
      <c r="L347" s="217"/>
      <c r="M347" s="222"/>
      <c r="N347" s="223"/>
      <c r="O347" s="223"/>
      <c r="P347" s="223"/>
      <c r="Q347" s="223"/>
      <c r="R347" s="223"/>
      <c r="S347" s="223"/>
      <c r="T347" s="22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18" t="s">
        <v>161</v>
      </c>
      <c r="AU347" s="218" t="s">
        <v>91</v>
      </c>
      <c r="AV347" s="14" t="s">
        <v>91</v>
      </c>
      <c r="AW347" s="14" t="s">
        <v>31</v>
      </c>
      <c r="AX347" s="14" t="s">
        <v>78</v>
      </c>
      <c r="AY347" s="218" t="s">
        <v>151</v>
      </c>
    </row>
    <row r="348" s="13" customFormat="1">
      <c r="A348" s="13"/>
      <c r="B348" s="209"/>
      <c r="C348" s="13"/>
      <c r="D348" s="210" t="s">
        <v>161</v>
      </c>
      <c r="E348" s="211" t="s">
        <v>1</v>
      </c>
      <c r="F348" s="212" t="s">
        <v>292</v>
      </c>
      <c r="G348" s="13"/>
      <c r="H348" s="211" t="s">
        <v>1</v>
      </c>
      <c r="I348" s="213"/>
      <c r="J348" s="13"/>
      <c r="K348" s="13"/>
      <c r="L348" s="209"/>
      <c r="M348" s="214"/>
      <c r="N348" s="215"/>
      <c r="O348" s="215"/>
      <c r="P348" s="215"/>
      <c r="Q348" s="215"/>
      <c r="R348" s="215"/>
      <c r="S348" s="215"/>
      <c r="T348" s="21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11" t="s">
        <v>161</v>
      </c>
      <c r="AU348" s="211" t="s">
        <v>91</v>
      </c>
      <c r="AV348" s="13" t="s">
        <v>85</v>
      </c>
      <c r="AW348" s="13" t="s">
        <v>31</v>
      </c>
      <c r="AX348" s="13" t="s">
        <v>78</v>
      </c>
      <c r="AY348" s="211" t="s">
        <v>151</v>
      </c>
    </row>
    <row r="349" s="14" customFormat="1">
      <c r="A349" s="14"/>
      <c r="B349" s="217"/>
      <c r="C349" s="14"/>
      <c r="D349" s="210" t="s">
        <v>161</v>
      </c>
      <c r="E349" s="218" t="s">
        <v>1</v>
      </c>
      <c r="F349" s="219" t="s">
        <v>293</v>
      </c>
      <c r="G349" s="14"/>
      <c r="H349" s="220">
        <v>8.2899999999999991</v>
      </c>
      <c r="I349" s="221"/>
      <c r="J349" s="14"/>
      <c r="K349" s="14"/>
      <c r="L349" s="217"/>
      <c r="M349" s="222"/>
      <c r="N349" s="223"/>
      <c r="O349" s="223"/>
      <c r="P349" s="223"/>
      <c r="Q349" s="223"/>
      <c r="R349" s="223"/>
      <c r="S349" s="223"/>
      <c r="T349" s="22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18" t="s">
        <v>161</v>
      </c>
      <c r="AU349" s="218" t="s">
        <v>91</v>
      </c>
      <c r="AV349" s="14" t="s">
        <v>91</v>
      </c>
      <c r="AW349" s="14" t="s">
        <v>31</v>
      </c>
      <c r="AX349" s="14" t="s">
        <v>78</v>
      </c>
      <c r="AY349" s="218" t="s">
        <v>151</v>
      </c>
    </row>
    <row r="350" s="13" customFormat="1">
      <c r="A350" s="13"/>
      <c r="B350" s="209"/>
      <c r="C350" s="13"/>
      <c r="D350" s="210" t="s">
        <v>161</v>
      </c>
      <c r="E350" s="211" t="s">
        <v>1</v>
      </c>
      <c r="F350" s="212" t="s">
        <v>294</v>
      </c>
      <c r="G350" s="13"/>
      <c r="H350" s="211" t="s">
        <v>1</v>
      </c>
      <c r="I350" s="213"/>
      <c r="J350" s="13"/>
      <c r="K350" s="13"/>
      <c r="L350" s="209"/>
      <c r="M350" s="214"/>
      <c r="N350" s="215"/>
      <c r="O350" s="215"/>
      <c r="P350" s="215"/>
      <c r="Q350" s="215"/>
      <c r="R350" s="215"/>
      <c r="S350" s="215"/>
      <c r="T350" s="21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11" t="s">
        <v>161</v>
      </c>
      <c r="AU350" s="211" t="s">
        <v>91</v>
      </c>
      <c r="AV350" s="13" t="s">
        <v>85</v>
      </c>
      <c r="AW350" s="13" t="s">
        <v>31</v>
      </c>
      <c r="AX350" s="13" t="s">
        <v>78</v>
      </c>
      <c r="AY350" s="211" t="s">
        <v>151</v>
      </c>
    </row>
    <row r="351" s="14" customFormat="1">
      <c r="A351" s="14"/>
      <c r="B351" s="217"/>
      <c r="C351" s="14"/>
      <c r="D351" s="210" t="s">
        <v>161</v>
      </c>
      <c r="E351" s="218" t="s">
        <v>1</v>
      </c>
      <c r="F351" s="219" t="s">
        <v>295</v>
      </c>
      <c r="G351" s="14"/>
      <c r="H351" s="220">
        <v>10.73</v>
      </c>
      <c r="I351" s="221"/>
      <c r="J351" s="14"/>
      <c r="K351" s="14"/>
      <c r="L351" s="217"/>
      <c r="M351" s="222"/>
      <c r="N351" s="223"/>
      <c r="O351" s="223"/>
      <c r="P351" s="223"/>
      <c r="Q351" s="223"/>
      <c r="R351" s="223"/>
      <c r="S351" s="223"/>
      <c r="T351" s="22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18" t="s">
        <v>161</v>
      </c>
      <c r="AU351" s="218" t="s">
        <v>91</v>
      </c>
      <c r="AV351" s="14" t="s">
        <v>91</v>
      </c>
      <c r="AW351" s="14" t="s">
        <v>31</v>
      </c>
      <c r="AX351" s="14" t="s">
        <v>78</v>
      </c>
      <c r="AY351" s="218" t="s">
        <v>151</v>
      </c>
    </row>
    <row r="352" s="15" customFormat="1">
      <c r="A352" s="15"/>
      <c r="B352" s="225"/>
      <c r="C352" s="15"/>
      <c r="D352" s="210" t="s">
        <v>161</v>
      </c>
      <c r="E352" s="226" t="s">
        <v>1</v>
      </c>
      <c r="F352" s="227" t="s">
        <v>167</v>
      </c>
      <c r="G352" s="15"/>
      <c r="H352" s="228">
        <v>43.420000000000002</v>
      </c>
      <c r="I352" s="229"/>
      <c r="J352" s="15"/>
      <c r="K352" s="15"/>
      <c r="L352" s="225"/>
      <c r="M352" s="230"/>
      <c r="N352" s="231"/>
      <c r="O352" s="231"/>
      <c r="P352" s="231"/>
      <c r="Q352" s="231"/>
      <c r="R352" s="231"/>
      <c r="S352" s="231"/>
      <c r="T352" s="232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26" t="s">
        <v>161</v>
      </c>
      <c r="AU352" s="226" t="s">
        <v>91</v>
      </c>
      <c r="AV352" s="15" t="s">
        <v>159</v>
      </c>
      <c r="AW352" s="15" t="s">
        <v>31</v>
      </c>
      <c r="AX352" s="15" t="s">
        <v>85</v>
      </c>
      <c r="AY352" s="226" t="s">
        <v>151</v>
      </c>
    </row>
    <row r="353" s="2" customFormat="1" ht="21.75" customHeight="1">
      <c r="A353" s="37"/>
      <c r="B353" s="195"/>
      <c r="C353" s="196" t="s">
        <v>579</v>
      </c>
      <c r="D353" s="196" t="s">
        <v>154</v>
      </c>
      <c r="E353" s="197" t="s">
        <v>580</v>
      </c>
      <c r="F353" s="198" t="s">
        <v>581</v>
      </c>
      <c r="G353" s="199" t="s">
        <v>194</v>
      </c>
      <c r="H353" s="200">
        <v>23.98</v>
      </c>
      <c r="I353" s="201"/>
      <c r="J353" s="202">
        <f>ROUND(I353*H353,1)</f>
        <v>0</v>
      </c>
      <c r="K353" s="198" t="s">
        <v>158</v>
      </c>
      <c r="L353" s="38"/>
      <c r="M353" s="203" t="s">
        <v>1</v>
      </c>
      <c r="N353" s="204" t="s">
        <v>44</v>
      </c>
      <c r="O353" s="76"/>
      <c r="P353" s="205">
        <f>O353*H353</f>
        <v>0</v>
      </c>
      <c r="Q353" s="205">
        <v>0.00017000000000000001</v>
      </c>
      <c r="R353" s="205">
        <f>Q353*H353</f>
        <v>0.0040766000000000005</v>
      </c>
      <c r="S353" s="205">
        <v>0</v>
      </c>
      <c r="T353" s="20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07" t="s">
        <v>239</v>
      </c>
      <c r="AT353" s="207" t="s">
        <v>154</v>
      </c>
      <c r="AU353" s="207" t="s">
        <v>91</v>
      </c>
      <c r="AY353" s="18" t="s">
        <v>151</v>
      </c>
      <c r="BE353" s="208">
        <f>IF(N353="základní",J353,0)</f>
        <v>0</v>
      </c>
      <c r="BF353" s="208">
        <f>IF(N353="snížená",J353,0)</f>
        <v>0</v>
      </c>
      <c r="BG353" s="208">
        <f>IF(N353="zákl. přenesená",J353,0)</f>
        <v>0</v>
      </c>
      <c r="BH353" s="208">
        <f>IF(N353="sníž. přenesená",J353,0)</f>
        <v>0</v>
      </c>
      <c r="BI353" s="208">
        <f>IF(N353="nulová",J353,0)</f>
        <v>0</v>
      </c>
      <c r="BJ353" s="18" t="s">
        <v>91</v>
      </c>
      <c r="BK353" s="208">
        <f>ROUND(I353*H353,1)</f>
        <v>0</v>
      </c>
      <c r="BL353" s="18" t="s">
        <v>239</v>
      </c>
      <c r="BM353" s="207" t="s">
        <v>582</v>
      </c>
    </row>
    <row r="354" s="13" customFormat="1">
      <c r="A354" s="13"/>
      <c r="B354" s="209"/>
      <c r="C354" s="13"/>
      <c r="D354" s="210" t="s">
        <v>161</v>
      </c>
      <c r="E354" s="211" t="s">
        <v>1</v>
      </c>
      <c r="F354" s="212" t="s">
        <v>583</v>
      </c>
      <c r="G354" s="13"/>
      <c r="H354" s="211" t="s">
        <v>1</v>
      </c>
      <c r="I354" s="213"/>
      <c r="J354" s="13"/>
      <c r="K354" s="13"/>
      <c r="L354" s="209"/>
      <c r="M354" s="214"/>
      <c r="N354" s="215"/>
      <c r="O354" s="215"/>
      <c r="P354" s="215"/>
      <c r="Q354" s="215"/>
      <c r="R354" s="215"/>
      <c r="S354" s="215"/>
      <c r="T354" s="21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11" t="s">
        <v>161</v>
      </c>
      <c r="AU354" s="211" t="s">
        <v>91</v>
      </c>
      <c r="AV354" s="13" t="s">
        <v>85</v>
      </c>
      <c r="AW354" s="13" t="s">
        <v>31</v>
      </c>
      <c r="AX354" s="13" t="s">
        <v>78</v>
      </c>
      <c r="AY354" s="211" t="s">
        <v>151</v>
      </c>
    </row>
    <row r="355" s="14" customFormat="1">
      <c r="A355" s="14"/>
      <c r="B355" s="217"/>
      <c r="C355" s="14"/>
      <c r="D355" s="210" t="s">
        <v>161</v>
      </c>
      <c r="E355" s="218" t="s">
        <v>1</v>
      </c>
      <c r="F355" s="219" t="s">
        <v>574</v>
      </c>
      <c r="G355" s="14"/>
      <c r="H355" s="220">
        <v>23.98</v>
      </c>
      <c r="I355" s="221"/>
      <c r="J355" s="14"/>
      <c r="K355" s="14"/>
      <c r="L355" s="217"/>
      <c r="M355" s="222"/>
      <c r="N355" s="223"/>
      <c r="O355" s="223"/>
      <c r="P355" s="223"/>
      <c r="Q355" s="223"/>
      <c r="R355" s="223"/>
      <c r="S355" s="223"/>
      <c r="T355" s="22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18" t="s">
        <v>161</v>
      </c>
      <c r="AU355" s="218" t="s">
        <v>91</v>
      </c>
      <c r="AV355" s="14" t="s">
        <v>91</v>
      </c>
      <c r="AW355" s="14" t="s">
        <v>31</v>
      </c>
      <c r="AX355" s="14" t="s">
        <v>85</v>
      </c>
      <c r="AY355" s="218" t="s">
        <v>151</v>
      </c>
    </row>
    <row r="356" s="2" customFormat="1" ht="16.5" customHeight="1">
      <c r="A356" s="37"/>
      <c r="B356" s="195"/>
      <c r="C356" s="196" t="s">
        <v>584</v>
      </c>
      <c r="D356" s="196" t="s">
        <v>154</v>
      </c>
      <c r="E356" s="197" t="s">
        <v>585</v>
      </c>
      <c r="F356" s="198" t="s">
        <v>586</v>
      </c>
      <c r="G356" s="199" t="s">
        <v>194</v>
      </c>
      <c r="H356" s="200">
        <v>23.98</v>
      </c>
      <c r="I356" s="201"/>
      <c r="J356" s="202">
        <f>ROUND(I356*H356,1)</f>
        <v>0</v>
      </c>
      <c r="K356" s="198" t="s">
        <v>158</v>
      </c>
      <c r="L356" s="38"/>
      <c r="M356" s="203" t="s">
        <v>1</v>
      </c>
      <c r="N356" s="204" t="s">
        <v>44</v>
      </c>
      <c r="O356" s="76"/>
      <c r="P356" s="205">
        <f>O356*H356</f>
        <v>0</v>
      </c>
      <c r="Q356" s="205">
        <v>0</v>
      </c>
      <c r="R356" s="205">
        <f>Q356*H356</f>
        <v>0</v>
      </c>
      <c r="S356" s="205">
        <v>0</v>
      </c>
      <c r="T356" s="20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07" t="s">
        <v>239</v>
      </c>
      <c r="AT356" s="207" t="s">
        <v>154</v>
      </c>
      <c r="AU356" s="207" t="s">
        <v>91</v>
      </c>
      <c r="AY356" s="18" t="s">
        <v>151</v>
      </c>
      <c r="BE356" s="208">
        <f>IF(N356="základní",J356,0)</f>
        <v>0</v>
      </c>
      <c r="BF356" s="208">
        <f>IF(N356="snížená",J356,0)</f>
        <v>0</v>
      </c>
      <c r="BG356" s="208">
        <f>IF(N356="zákl. přenesená",J356,0)</f>
        <v>0</v>
      </c>
      <c r="BH356" s="208">
        <f>IF(N356="sníž. přenesená",J356,0)</f>
        <v>0</v>
      </c>
      <c r="BI356" s="208">
        <f>IF(N356="nulová",J356,0)</f>
        <v>0</v>
      </c>
      <c r="BJ356" s="18" t="s">
        <v>91</v>
      </c>
      <c r="BK356" s="208">
        <f>ROUND(I356*H356,1)</f>
        <v>0</v>
      </c>
      <c r="BL356" s="18" t="s">
        <v>239</v>
      </c>
      <c r="BM356" s="207" t="s">
        <v>587</v>
      </c>
    </row>
    <row r="357" s="2" customFormat="1" ht="21.75" customHeight="1">
      <c r="A357" s="37"/>
      <c r="B357" s="195"/>
      <c r="C357" s="196" t="s">
        <v>588</v>
      </c>
      <c r="D357" s="196" t="s">
        <v>154</v>
      </c>
      <c r="E357" s="197" t="s">
        <v>589</v>
      </c>
      <c r="F357" s="198" t="s">
        <v>590</v>
      </c>
      <c r="G357" s="199" t="s">
        <v>181</v>
      </c>
      <c r="H357" s="200">
        <v>0.43099999999999999</v>
      </c>
      <c r="I357" s="201"/>
      <c r="J357" s="202">
        <f>ROUND(I357*H357,1)</f>
        <v>0</v>
      </c>
      <c r="K357" s="198" t="s">
        <v>158</v>
      </c>
      <c r="L357" s="38"/>
      <c r="M357" s="203" t="s">
        <v>1</v>
      </c>
      <c r="N357" s="204" t="s">
        <v>44</v>
      </c>
      <c r="O357" s="76"/>
      <c r="P357" s="205">
        <f>O357*H357</f>
        <v>0</v>
      </c>
      <c r="Q357" s="205">
        <v>0</v>
      </c>
      <c r="R357" s="205">
        <f>Q357*H357</f>
        <v>0</v>
      </c>
      <c r="S357" s="205">
        <v>0</v>
      </c>
      <c r="T357" s="20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07" t="s">
        <v>239</v>
      </c>
      <c r="AT357" s="207" t="s">
        <v>154</v>
      </c>
      <c r="AU357" s="207" t="s">
        <v>91</v>
      </c>
      <c r="AY357" s="18" t="s">
        <v>151</v>
      </c>
      <c r="BE357" s="208">
        <f>IF(N357="základní",J357,0)</f>
        <v>0</v>
      </c>
      <c r="BF357" s="208">
        <f>IF(N357="snížená",J357,0)</f>
        <v>0</v>
      </c>
      <c r="BG357" s="208">
        <f>IF(N357="zákl. přenesená",J357,0)</f>
        <v>0</v>
      </c>
      <c r="BH357" s="208">
        <f>IF(N357="sníž. přenesená",J357,0)</f>
        <v>0</v>
      </c>
      <c r="BI357" s="208">
        <f>IF(N357="nulová",J357,0)</f>
        <v>0</v>
      </c>
      <c r="BJ357" s="18" t="s">
        <v>91</v>
      </c>
      <c r="BK357" s="208">
        <f>ROUND(I357*H357,1)</f>
        <v>0</v>
      </c>
      <c r="BL357" s="18" t="s">
        <v>239</v>
      </c>
      <c r="BM357" s="207" t="s">
        <v>591</v>
      </c>
    </row>
    <row r="358" s="12" customFormat="1" ht="22.8" customHeight="1">
      <c r="A358" s="12"/>
      <c r="B358" s="182"/>
      <c r="C358" s="12"/>
      <c r="D358" s="183" t="s">
        <v>77</v>
      </c>
      <c r="E358" s="193" t="s">
        <v>592</v>
      </c>
      <c r="F358" s="193" t="s">
        <v>593</v>
      </c>
      <c r="G358" s="12"/>
      <c r="H358" s="12"/>
      <c r="I358" s="185"/>
      <c r="J358" s="194">
        <f>BK358</f>
        <v>0</v>
      </c>
      <c r="K358" s="12"/>
      <c r="L358" s="182"/>
      <c r="M358" s="187"/>
      <c r="N358" s="188"/>
      <c r="O358" s="188"/>
      <c r="P358" s="189">
        <f>SUM(P359:P380)</f>
        <v>0</v>
      </c>
      <c r="Q358" s="188"/>
      <c r="R358" s="189">
        <f>SUM(R359:R380)</f>
        <v>0.12049679999999999</v>
      </c>
      <c r="S358" s="188"/>
      <c r="T358" s="190">
        <f>SUM(T359:T380)</f>
        <v>0.13026000000000002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83" t="s">
        <v>91</v>
      </c>
      <c r="AT358" s="191" t="s">
        <v>77</v>
      </c>
      <c r="AU358" s="191" t="s">
        <v>85</v>
      </c>
      <c r="AY358" s="183" t="s">
        <v>151</v>
      </c>
      <c r="BK358" s="192">
        <f>SUM(BK359:BK380)</f>
        <v>0</v>
      </c>
    </row>
    <row r="359" s="2" customFormat="1" ht="16.5" customHeight="1">
      <c r="A359" s="37"/>
      <c r="B359" s="195"/>
      <c r="C359" s="196" t="s">
        <v>594</v>
      </c>
      <c r="D359" s="196" t="s">
        <v>154</v>
      </c>
      <c r="E359" s="197" t="s">
        <v>595</v>
      </c>
      <c r="F359" s="198" t="s">
        <v>596</v>
      </c>
      <c r="G359" s="199" t="s">
        <v>194</v>
      </c>
      <c r="H359" s="200">
        <v>10.26</v>
      </c>
      <c r="I359" s="201"/>
      <c r="J359" s="202">
        <f>ROUND(I359*H359,1)</f>
        <v>0</v>
      </c>
      <c r="K359" s="198" t="s">
        <v>158</v>
      </c>
      <c r="L359" s="38"/>
      <c r="M359" s="203" t="s">
        <v>1</v>
      </c>
      <c r="N359" s="204" t="s">
        <v>44</v>
      </c>
      <c r="O359" s="76"/>
      <c r="P359" s="205">
        <f>O359*H359</f>
        <v>0</v>
      </c>
      <c r="Q359" s="205">
        <v>0</v>
      </c>
      <c r="R359" s="205">
        <f>Q359*H359</f>
        <v>0</v>
      </c>
      <c r="S359" s="205">
        <v>0</v>
      </c>
      <c r="T359" s="206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07" t="s">
        <v>239</v>
      </c>
      <c r="AT359" s="207" t="s">
        <v>154</v>
      </c>
      <c r="AU359" s="207" t="s">
        <v>91</v>
      </c>
      <c r="AY359" s="18" t="s">
        <v>151</v>
      </c>
      <c r="BE359" s="208">
        <f>IF(N359="základní",J359,0)</f>
        <v>0</v>
      </c>
      <c r="BF359" s="208">
        <f>IF(N359="snížená",J359,0)</f>
        <v>0</v>
      </c>
      <c r="BG359" s="208">
        <f>IF(N359="zákl. přenesená",J359,0)</f>
        <v>0</v>
      </c>
      <c r="BH359" s="208">
        <f>IF(N359="sníž. přenesená",J359,0)</f>
        <v>0</v>
      </c>
      <c r="BI359" s="208">
        <f>IF(N359="nulová",J359,0)</f>
        <v>0</v>
      </c>
      <c r="BJ359" s="18" t="s">
        <v>91</v>
      </c>
      <c r="BK359" s="208">
        <f>ROUND(I359*H359,1)</f>
        <v>0</v>
      </c>
      <c r="BL359" s="18" t="s">
        <v>239</v>
      </c>
      <c r="BM359" s="207" t="s">
        <v>597</v>
      </c>
    </row>
    <row r="360" s="2" customFormat="1" ht="21.75" customHeight="1">
      <c r="A360" s="37"/>
      <c r="B360" s="195"/>
      <c r="C360" s="196" t="s">
        <v>598</v>
      </c>
      <c r="D360" s="196" t="s">
        <v>154</v>
      </c>
      <c r="E360" s="197" t="s">
        <v>599</v>
      </c>
      <c r="F360" s="198" t="s">
        <v>600</v>
      </c>
      <c r="G360" s="199" t="s">
        <v>194</v>
      </c>
      <c r="H360" s="200">
        <v>10.26</v>
      </c>
      <c r="I360" s="201"/>
      <c r="J360" s="202">
        <f>ROUND(I360*H360,1)</f>
        <v>0</v>
      </c>
      <c r="K360" s="198" t="s">
        <v>158</v>
      </c>
      <c r="L360" s="38"/>
      <c r="M360" s="203" t="s">
        <v>1</v>
      </c>
      <c r="N360" s="204" t="s">
        <v>44</v>
      </c>
      <c r="O360" s="76"/>
      <c r="P360" s="205">
        <f>O360*H360</f>
        <v>0</v>
      </c>
      <c r="Q360" s="205">
        <v>3.0000000000000001E-05</v>
      </c>
      <c r="R360" s="205">
        <f>Q360*H360</f>
        <v>0.0003078</v>
      </c>
      <c r="S360" s="205">
        <v>0</v>
      </c>
      <c r="T360" s="206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07" t="s">
        <v>239</v>
      </c>
      <c r="AT360" s="207" t="s">
        <v>154</v>
      </c>
      <c r="AU360" s="207" t="s">
        <v>91</v>
      </c>
      <c r="AY360" s="18" t="s">
        <v>151</v>
      </c>
      <c r="BE360" s="208">
        <f>IF(N360="základní",J360,0)</f>
        <v>0</v>
      </c>
      <c r="BF360" s="208">
        <f>IF(N360="snížená",J360,0)</f>
        <v>0</v>
      </c>
      <c r="BG360" s="208">
        <f>IF(N360="zákl. přenesená",J360,0)</f>
        <v>0</v>
      </c>
      <c r="BH360" s="208">
        <f>IF(N360="sníž. přenesená",J360,0)</f>
        <v>0</v>
      </c>
      <c r="BI360" s="208">
        <f>IF(N360="nulová",J360,0)</f>
        <v>0</v>
      </c>
      <c r="BJ360" s="18" t="s">
        <v>91</v>
      </c>
      <c r="BK360" s="208">
        <f>ROUND(I360*H360,1)</f>
        <v>0</v>
      </c>
      <c r="BL360" s="18" t="s">
        <v>239</v>
      </c>
      <c r="BM360" s="207" t="s">
        <v>601</v>
      </c>
    </row>
    <row r="361" s="2" customFormat="1" ht="21.75" customHeight="1">
      <c r="A361" s="37"/>
      <c r="B361" s="195"/>
      <c r="C361" s="196" t="s">
        <v>602</v>
      </c>
      <c r="D361" s="196" t="s">
        <v>154</v>
      </c>
      <c r="E361" s="197" t="s">
        <v>603</v>
      </c>
      <c r="F361" s="198" t="s">
        <v>604</v>
      </c>
      <c r="G361" s="199" t="s">
        <v>194</v>
      </c>
      <c r="H361" s="200">
        <v>10.26</v>
      </c>
      <c r="I361" s="201"/>
      <c r="J361" s="202">
        <f>ROUND(I361*H361,1)</f>
        <v>0</v>
      </c>
      <c r="K361" s="198" t="s">
        <v>158</v>
      </c>
      <c r="L361" s="38"/>
      <c r="M361" s="203" t="s">
        <v>1</v>
      </c>
      <c r="N361" s="204" t="s">
        <v>44</v>
      </c>
      <c r="O361" s="76"/>
      <c r="P361" s="205">
        <f>O361*H361</f>
        <v>0</v>
      </c>
      <c r="Q361" s="205">
        <v>0.0074999999999999997</v>
      </c>
      <c r="R361" s="205">
        <f>Q361*H361</f>
        <v>0.076949999999999991</v>
      </c>
      <c r="S361" s="205">
        <v>0</v>
      </c>
      <c r="T361" s="20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07" t="s">
        <v>239</v>
      </c>
      <c r="AT361" s="207" t="s">
        <v>154</v>
      </c>
      <c r="AU361" s="207" t="s">
        <v>91</v>
      </c>
      <c r="AY361" s="18" t="s">
        <v>151</v>
      </c>
      <c r="BE361" s="208">
        <f>IF(N361="základní",J361,0)</f>
        <v>0</v>
      </c>
      <c r="BF361" s="208">
        <f>IF(N361="snížená",J361,0)</f>
        <v>0</v>
      </c>
      <c r="BG361" s="208">
        <f>IF(N361="zákl. přenesená",J361,0)</f>
        <v>0</v>
      </c>
      <c r="BH361" s="208">
        <f>IF(N361="sníž. přenesená",J361,0)</f>
        <v>0</v>
      </c>
      <c r="BI361" s="208">
        <f>IF(N361="nulová",J361,0)</f>
        <v>0</v>
      </c>
      <c r="BJ361" s="18" t="s">
        <v>91</v>
      </c>
      <c r="BK361" s="208">
        <f>ROUND(I361*H361,1)</f>
        <v>0</v>
      </c>
      <c r="BL361" s="18" t="s">
        <v>239</v>
      </c>
      <c r="BM361" s="207" t="s">
        <v>605</v>
      </c>
    </row>
    <row r="362" s="2" customFormat="1" ht="21.75" customHeight="1">
      <c r="A362" s="37"/>
      <c r="B362" s="195"/>
      <c r="C362" s="196" t="s">
        <v>606</v>
      </c>
      <c r="D362" s="196" t="s">
        <v>154</v>
      </c>
      <c r="E362" s="197" t="s">
        <v>607</v>
      </c>
      <c r="F362" s="198" t="s">
        <v>608</v>
      </c>
      <c r="G362" s="199" t="s">
        <v>194</v>
      </c>
      <c r="H362" s="200">
        <v>43.420000000000002</v>
      </c>
      <c r="I362" s="201"/>
      <c r="J362" s="202">
        <f>ROUND(I362*H362,1)</f>
        <v>0</v>
      </c>
      <c r="K362" s="198" t="s">
        <v>158</v>
      </c>
      <c r="L362" s="38"/>
      <c r="M362" s="203" t="s">
        <v>1</v>
      </c>
      <c r="N362" s="204" t="s">
        <v>44</v>
      </c>
      <c r="O362" s="76"/>
      <c r="P362" s="205">
        <f>O362*H362</f>
        <v>0</v>
      </c>
      <c r="Q362" s="205">
        <v>0</v>
      </c>
      <c r="R362" s="205">
        <f>Q362*H362</f>
        <v>0</v>
      </c>
      <c r="S362" s="205">
        <v>0.0030000000000000001</v>
      </c>
      <c r="T362" s="206">
        <f>S362*H362</f>
        <v>0.13026000000000002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07" t="s">
        <v>239</v>
      </c>
      <c r="AT362" s="207" t="s">
        <v>154</v>
      </c>
      <c r="AU362" s="207" t="s">
        <v>91</v>
      </c>
      <c r="AY362" s="18" t="s">
        <v>151</v>
      </c>
      <c r="BE362" s="208">
        <f>IF(N362="základní",J362,0)</f>
        <v>0</v>
      </c>
      <c r="BF362" s="208">
        <f>IF(N362="snížená",J362,0)</f>
        <v>0</v>
      </c>
      <c r="BG362" s="208">
        <f>IF(N362="zákl. přenesená",J362,0)</f>
        <v>0</v>
      </c>
      <c r="BH362" s="208">
        <f>IF(N362="sníž. přenesená",J362,0)</f>
        <v>0</v>
      </c>
      <c r="BI362" s="208">
        <f>IF(N362="nulová",J362,0)</f>
        <v>0</v>
      </c>
      <c r="BJ362" s="18" t="s">
        <v>91</v>
      </c>
      <c r="BK362" s="208">
        <f>ROUND(I362*H362,1)</f>
        <v>0</v>
      </c>
      <c r="BL362" s="18" t="s">
        <v>239</v>
      </c>
      <c r="BM362" s="207" t="s">
        <v>609</v>
      </c>
    </row>
    <row r="363" s="13" customFormat="1">
      <c r="A363" s="13"/>
      <c r="B363" s="209"/>
      <c r="C363" s="13"/>
      <c r="D363" s="210" t="s">
        <v>161</v>
      </c>
      <c r="E363" s="211" t="s">
        <v>1</v>
      </c>
      <c r="F363" s="212" t="s">
        <v>610</v>
      </c>
      <c r="G363" s="13"/>
      <c r="H363" s="211" t="s">
        <v>1</v>
      </c>
      <c r="I363" s="213"/>
      <c r="J363" s="13"/>
      <c r="K363" s="13"/>
      <c r="L363" s="209"/>
      <c r="M363" s="214"/>
      <c r="N363" s="215"/>
      <c r="O363" s="215"/>
      <c r="P363" s="215"/>
      <c r="Q363" s="215"/>
      <c r="R363" s="215"/>
      <c r="S363" s="215"/>
      <c r="T363" s="21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11" t="s">
        <v>161</v>
      </c>
      <c r="AU363" s="211" t="s">
        <v>91</v>
      </c>
      <c r="AV363" s="13" t="s">
        <v>85</v>
      </c>
      <c r="AW363" s="13" t="s">
        <v>31</v>
      </c>
      <c r="AX363" s="13" t="s">
        <v>78</v>
      </c>
      <c r="AY363" s="211" t="s">
        <v>151</v>
      </c>
    </row>
    <row r="364" s="13" customFormat="1">
      <c r="A364" s="13"/>
      <c r="B364" s="209"/>
      <c r="C364" s="13"/>
      <c r="D364" s="210" t="s">
        <v>161</v>
      </c>
      <c r="E364" s="211" t="s">
        <v>1</v>
      </c>
      <c r="F364" s="212" t="s">
        <v>290</v>
      </c>
      <c r="G364" s="13"/>
      <c r="H364" s="211" t="s">
        <v>1</v>
      </c>
      <c r="I364" s="213"/>
      <c r="J364" s="13"/>
      <c r="K364" s="13"/>
      <c r="L364" s="209"/>
      <c r="M364" s="214"/>
      <c r="N364" s="215"/>
      <c r="O364" s="215"/>
      <c r="P364" s="215"/>
      <c r="Q364" s="215"/>
      <c r="R364" s="215"/>
      <c r="S364" s="215"/>
      <c r="T364" s="21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11" t="s">
        <v>161</v>
      </c>
      <c r="AU364" s="211" t="s">
        <v>91</v>
      </c>
      <c r="AV364" s="13" t="s">
        <v>85</v>
      </c>
      <c r="AW364" s="13" t="s">
        <v>31</v>
      </c>
      <c r="AX364" s="13" t="s">
        <v>78</v>
      </c>
      <c r="AY364" s="211" t="s">
        <v>151</v>
      </c>
    </row>
    <row r="365" s="14" customFormat="1">
      <c r="A365" s="14"/>
      <c r="B365" s="217"/>
      <c r="C365" s="14"/>
      <c r="D365" s="210" t="s">
        <v>161</v>
      </c>
      <c r="E365" s="218" t="s">
        <v>1</v>
      </c>
      <c r="F365" s="219" t="s">
        <v>291</v>
      </c>
      <c r="G365" s="14"/>
      <c r="H365" s="220">
        <v>24.399999999999999</v>
      </c>
      <c r="I365" s="221"/>
      <c r="J365" s="14"/>
      <c r="K365" s="14"/>
      <c r="L365" s="217"/>
      <c r="M365" s="222"/>
      <c r="N365" s="223"/>
      <c r="O365" s="223"/>
      <c r="P365" s="223"/>
      <c r="Q365" s="223"/>
      <c r="R365" s="223"/>
      <c r="S365" s="223"/>
      <c r="T365" s="22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18" t="s">
        <v>161</v>
      </c>
      <c r="AU365" s="218" t="s">
        <v>91</v>
      </c>
      <c r="AV365" s="14" t="s">
        <v>91</v>
      </c>
      <c r="AW365" s="14" t="s">
        <v>31</v>
      </c>
      <c r="AX365" s="14" t="s">
        <v>78</v>
      </c>
      <c r="AY365" s="218" t="s">
        <v>151</v>
      </c>
    </row>
    <row r="366" s="13" customFormat="1">
      <c r="A366" s="13"/>
      <c r="B366" s="209"/>
      <c r="C366" s="13"/>
      <c r="D366" s="210" t="s">
        <v>161</v>
      </c>
      <c r="E366" s="211" t="s">
        <v>1</v>
      </c>
      <c r="F366" s="212" t="s">
        <v>292</v>
      </c>
      <c r="G366" s="13"/>
      <c r="H366" s="211" t="s">
        <v>1</v>
      </c>
      <c r="I366" s="213"/>
      <c r="J366" s="13"/>
      <c r="K366" s="13"/>
      <c r="L366" s="209"/>
      <c r="M366" s="214"/>
      <c r="N366" s="215"/>
      <c r="O366" s="215"/>
      <c r="P366" s="215"/>
      <c r="Q366" s="215"/>
      <c r="R366" s="215"/>
      <c r="S366" s="215"/>
      <c r="T366" s="21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11" t="s">
        <v>161</v>
      </c>
      <c r="AU366" s="211" t="s">
        <v>91</v>
      </c>
      <c r="AV366" s="13" t="s">
        <v>85</v>
      </c>
      <c r="AW366" s="13" t="s">
        <v>31</v>
      </c>
      <c r="AX366" s="13" t="s">
        <v>78</v>
      </c>
      <c r="AY366" s="211" t="s">
        <v>151</v>
      </c>
    </row>
    <row r="367" s="14" customFormat="1">
      <c r="A367" s="14"/>
      <c r="B367" s="217"/>
      <c r="C367" s="14"/>
      <c r="D367" s="210" t="s">
        <v>161</v>
      </c>
      <c r="E367" s="218" t="s">
        <v>1</v>
      </c>
      <c r="F367" s="219" t="s">
        <v>293</v>
      </c>
      <c r="G367" s="14"/>
      <c r="H367" s="220">
        <v>8.2899999999999991</v>
      </c>
      <c r="I367" s="221"/>
      <c r="J367" s="14"/>
      <c r="K367" s="14"/>
      <c r="L367" s="217"/>
      <c r="M367" s="222"/>
      <c r="N367" s="223"/>
      <c r="O367" s="223"/>
      <c r="P367" s="223"/>
      <c r="Q367" s="223"/>
      <c r="R367" s="223"/>
      <c r="S367" s="223"/>
      <c r="T367" s="22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18" t="s">
        <v>161</v>
      </c>
      <c r="AU367" s="218" t="s">
        <v>91</v>
      </c>
      <c r="AV367" s="14" t="s">
        <v>91</v>
      </c>
      <c r="AW367" s="14" t="s">
        <v>31</v>
      </c>
      <c r="AX367" s="14" t="s">
        <v>78</v>
      </c>
      <c r="AY367" s="218" t="s">
        <v>151</v>
      </c>
    </row>
    <row r="368" s="13" customFormat="1">
      <c r="A368" s="13"/>
      <c r="B368" s="209"/>
      <c r="C368" s="13"/>
      <c r="D368" s="210" t="s">
        <v>161</v>
      </c>
      <c r="E368" s="211" t="s">
        <v>1</v>
      </c>
      <c r="F368" s="212" t="s">
        <v>294</v>
      </c>
      <c r="G368" s="13"/>
      <c r="H368" s="211" t="s">
        <v>1</v>
      </c>
      <c r="I368" s="213"/>
      <c r="J368" s="13"/>
      <c r="K368" s="13"/>
      <c r="L368" s="209"/>
      <c r="M368" s="214"/>
      <c r="N368" s="215"/>
      <c r="O368" s="215"/>
      <c r="P368" s="215"/>
      <c r="Q368" s="215"/>
      <c r="R368" s="215"/>
      <c r="S368" s="215"/>
      <c r="T368" s="21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11" t="s">
        <v>161</v>
      </c>
      <c r="AU368" s="211" t="s">
        <v>91</v>
      </c>
      <c r="AV368" s="13" t="s">
        <v>85</v>
      </c>
      <c r="AW368" s="13" t="s">
        <v>31</v>
      </c>
      <c r="AX368" s="13" t="s">
        <v>78</v>
      </c>
      <c r="AY368" s="211" t="s">
        <v>151</v>
      </c>
    </row>
    <row r="369" s="14" customFormat="1">
      <c r="A369" s="14"/>
      <c r="B369" s="217"/>
      <c r="C369" s="14"/>
      <c r="D369" s="210" t="s">
        <v>161</v>
      </c>
      <c r="E369" s="218" t="s">
        <v>1</v>
      </c>
      <c r="F369" s="219" t="s">
        <v>295</v>
      </c>
      <c r="G369" s="14"/>
      <c r="H369" s="220">
        <v>10.73</v>
      </c>
      <c r="I369" s="221"/>
      <c r="J369" s="14"/>
      <c r="K369" s="14"/>
      <c r="L369" s="217"/>
      <c r="M369" s="222"/>
      <c r="N369" s="223"/>
      <c r="O369" s="223"/>
      <c r="P369" s="223"/>
      <c r="Q369" s="223"/>
      <c r="R369" s="223"/>
      <c r="S369" s="223"/>
      <c r="T369" s="22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18" t="s">
        <v>161</v>
      </c>
      <c r="AU369" s="218" t="s">
        <v>91</v>
      </c>
      <c r="AV369" s="14" t="s">
        <v>91</v>
      </c>
      <c r="AW369" s="14" t="s">
        <v>31</v>
      </c>
      <c r="AX369" s="14" t="s">
        <v>78</v>
      </c>
      <c r="AY369" s="218" t="s">
        <v>151</v>
      </c>
    </row>
    <row r="370" s="15" customFormat="1">
      <c r="A370" s="15"/>
      <c r="B370" s="225"/>
      <c r="C370" s="15"/>
      <c r="D370" s="210" t="s">
        <v>161</v>
      </c>
      <c r="E370" s="226" t="s">
        <v>1</v>
      </c>
      <c r="F370" s="227" t="s">
        <v>167</v>
      </c>
      <c r="G370" s="15"/>
      <c r="H370" s="228">
        <v>43.420000000000002</v>
      </c>
      <c r="I370" s="229"/>
      <c r="J370" s="15"/>
      <c r="K370" s="15"/>
      <c r="L370" s="225"/>
      <c r="M370" s="230"/>
      <c r="N370" s="231"/>
      <c r="O370" s="231"/>
      <c r="P370" s="231"/>
      <c r="Q370" s="231"/>
      <c r="R370" s="231"/>
      <c r="S370" s="231"/>
      <c r="T370" s="232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26" t="s">
        <v>161</v>
      </c>
      <c r="AU370" s="226" t="s">
        <v>91</v>
      </c>
      <c r="AV370" s="15" t="s">
        <v>159</v>
      </c>
      <c r="AW370" s="15" t="s">
        <v>31</v>
      </c>
      <c r="AX370" s="15" t="s">
        <v>85</v>
      </c>
      <c r="AY370" s="226" t="s">
        <v>151</v>
      </c>
    </row>
    <row r="371" s="2" customFormat="1" ht="16.5" customHeight="1">
      <c r="A371" s="37"/>
      <c r="B371" s="195"/>
      <c r="C371" s="196" t="s">
        <v>611</v>
      </c>
      <c r="D371" s="196" t="s">
        <v>154</v>
      </c>
      <c r="E371" s="197" t="s">
        <v>612</v>
      </c>
      <c r="F371" s="198" t="s">
        <v>613</v>
      </c>
      <c r="G371" s="199" t="s">
        <v>194</v>
      </c>
      <c r="H371" s="200">
        <v>10.26</v>
      </c>
      <c r="I371" s="201"/>
      <c r="J371" s="202">
        <f>ROUND(I371*H371,1)</f>
        <v>0</v>
      </c>
      <c r="K371" s="198" t="s">
        <v>158</v>
      </c>
      <c r="L371" s="38"/>
      <c r="M371" s="203" t="s">
        <v>1</v>
      </c>
      <c r="N371" s="204" t="s">
        <v>44</v>
      </c>
      <c r="O371" s="76"/>
      <c r="P371" s="205">
        <f>O371*H371</f>
        <v>0</v>
      </c>
      <c r="Q371" s="205">
        <v>0.00029999999999999997</v>
      </c>
      <c r="R371" s="205">
        <f>Q371*H371</f>
        <v>0.0030779999999999996</v>
      </c>
      <c r="S371" s="205">
        <v>0</v>
      </c>
      <c r="T371" s="206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07" t="s">
        <v>239</v>
      </c>
      <c r="AT371" s="207" t="s">
        <v>154</v>
      </c>
      <c r="AU371" s="207" t="s">
        <v>91</v>
      </c>
      <c r="AY371" s="18" t="s">
        <v>151</v>
      </c>
      <c r="BE371" s="208">
        <f>IF(N371="základní",J371,0)</f>
        <v>0</v>
      </c>
      <c r="BF371" s="208">
        <f>IF(N371="snížená",J371,0)</f>
        <v>0</v>
      </c>
      <c r="BG371" s="208">
        <f>IF(N371="zákl. přenesená",J371,0)</f>
        <v>0</v>
      </c>
      <c r="BH371" s="208">
        <f>IF(N371="sníž. přenesená",J371,0)</f>
        <v>0</v>
      </c>
      <c r="BI371" s="208">
        <f>IF(N371="nulová",J371,0)</f>
        <v>0</v>
      </c>
      <c r="BJ371" s="18" t="s">
        <v>91</v>
      </c>
      <c r="BK371" s="208">
        <f>ROUND(I371*H371,1)</f>
        <v>0</v>
      </c>
      <c r="BL371" s="18" t="s">
        <v>239</v>
      </c>
      <c r="BM371" s="207" t="s">
        <v>614</v>
      </c>
    </row>
    <row r="372" s="13" customFormat="1">
      <c r="A372" s="13"/>
      <c r="B372" s="209"/>
      <c r="C372" s="13"/>
      <c r="D372" s="210" t="s">
        <v>161</v>
      </c>
      <c r="E372" s="211" t="s">
        <v>1</v>
      </c>
      <c r="F372" s="212" t="s">
        <v>292</v>
      </c>
      <c r="G372" s="13"/>
      <c r="H372" s="211" t="s">
        <v>1</v>
      </c>
      <c r="I372" s="213"/>
      <c r="J372" s="13"/>
      <c r="K372" s="13"/>
      <c r="L372" s="209"/>
      <c r="M372" s="214"/>
      <c r="N372" s="215"/>
      <c r="O372" s="215"/>
      <c r="P372" s="215"/>
      <c r="Q372" s="215"/>
      <c r="R372" s="215"/>
      <c r="S372" s="215"/>
      <c r="T372" s="21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11" t="s">
        <v>161</v>
      </c>
      <c r="AU372" s="211" t="s">
        <v>91</v>
      </c>
      <c r="AV372" s="13" t="s">
        <v>85</v>
      </c>
      <c r="AW372" s="13" t="s">
        <v>31</v>
      </c>
      <c r="AX372" s="13" t="s">
        <v>78</v>
      </c>
      <c r="AY372" s="211" t="s">
        <v>151</v>
      </c>
    </row>
    <row r="373" s="14" customFormat="1">
      <c r="A373" s="14"/>
      <c r="B373" s="217"/>
      <c r="C373" s="14"/>
      <c r="D373" s="210" t="s">
        <v>161</v>
      </c>
      <c r="E373" s="218" t="s">
        <v>1</v>
      </c>
      <c r="F373" s="219" t="s">
        <v>615</v>
      </c>
      <c r="G373" s="14"/>
      <c r="H373" s="220">
        <v>10.26</v>
      </c>
      <c r="I373" s="221"/>
      <c r="J373" s="14"/>
      <c r="K373" s="14"/>
      <c r="L373" s="217"/>
      <c r="M373" s="222"/>
      <c r="N373" s="223"/>
      <c r="O373" s="223"/>
      <c r="P373" s="223"/>
      <c r="Q373" s="223"/>
      <c r="R373" s="223"/>
      <c r="S373" s="223"/>
      <c r="T373" s="22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18" t="s">
        <v>161</v>
      </c>
      <c r="AU373" s="218" t="s">
        <v>91</v>
      </c>
      <c r="AV373" s="14" t="s">
        <v>91</v>
      </c>
      <c r="AW373" s="14" t="s">
        <v>31</v>
      </c>
      <c r="AX373" s="14" t="s">
        <v>85</v>
      </c>
      <c r="AY373" s="218" t="s">
        <v>151</v>
      </c>
    </row>
    <row r="374" s="2" customFormat="1" ht="16.5" customHeight="1">
      <c r="A374" s="37"/>
      <c r="B374" s="195"/>
      <c r="C374" s="233" t="s">
        <v>616</v>
      </c>
      <c r="D374" s="233" t="s">
        <v>431</v>
      </c>
      <c r="E374" s="234" t="s">
        <v>617</v>
      </c>
      <c r="F374" s="235" t="s">
        <v>618</v>
      </c>
      <c r="G374" s="236" t="s">
        <v>194</v>
      </c>
      <c r="H374" s="237">
        <v>11.286</v>
      </c>
      <c r="I374" s="238"/>
      <c r="J374" s="239">
        <f>ROUND(I374*H374,1)</f>
        <v>0</v>
      </c>
      <c r="K374" s="235" t="s">
        <v>158</v>
      </c>
      <c r="L374" s="240"/>
      <c r="M374" s="241" t="s">
        <v>1</v>
      </c>
      <c r="N374" s="242" t="s">
        <v>44</v>
      </c>
      <c r="O374" s="76"/>
      <c r="P374" s="205">
        <f>O374*H374</f>
        <v>0</v>
      </c>
      <c r="Q374" s="205">
        <v>0.0035000000000000001</v>
      </c>
      <c r="R374" s="205">
        <f>Q374*H374</f>
        <v>0.039501000000000001</v>
      </c>
      <c r="S374" s="205">
        <v>0</v>
      </c>
      <c r="T374" s="206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07" t="s">
        <v>323</v>
      </c>
      <c r="AT374" s="207" t="s">
        <v>431</v>
      </c>
      <c r="AU374" s="207" t="s">
        <v>91</v>
      </c>
      <c r="AY374" s="18" t="s">
        <v>151</v>
      </c>
      <c r="BE374" s="208">
        <f>IF(N374="základní",J374,0)</f>
        <v>0</v>
      </c>
      <c r="BF374" s="208">
        <f>IF(N374="snížená",J374,0)</f>
        <v>0</v>
      </c>
      <c r="BG374" s="208">
        <f>IF(N374="zákl. přenesená",J374,0)</f>
        <v>0</v>
      </c>
      <c r="BH374" s="208">
        <f>IF(N374="sníž. přenesená",J374,0)</f>
        <v>0</v>
      </c>
      <c r="BI374" s="208">
        <f>IF(N374="nulová",J374,0)</f>
        <v>0</v>
      </c>
      <c r="BJ374" s="18" t="s">
        <v>91</v>
      </c>
      <c r="BK374" s="208">
        <f>ROUND(I374*H374,1)</f>
        <v>0</v>
      </c>
      <c r="BL374" s="18" t="s">
        <v>239</v>
      </c>
      <c r="BM374" s="207" t="s">
        <v>619</v>
      </c>
    </row>
    <row r="375" s="14" customFormat="1">
      <c r="A375" s="14"/>
      <c r="B375" s="217"/>
      <c r="C375" s="14"/>
      <c r="D375" s="210" t="s">
        <v>161</v>
      </c>
      <c r="E375" s="14"/>
      <c r="F375" s="219" t="s">
        <v>620</v>
      </c>
      <c r="G375" s="14"/>
      <c r="H375" s="220">
        <v>11.286</v>
      </c>
      <c r="I375" s="221"/>
      <c r="J375" s="14"/>
      <c r="K375" s="14"/>
      <c r="L375" s="217"/>
      <c r="M375" s="222"/>
      <c r="N375" s="223"/>
      <c r="O375" s="223"/>
      <c r="P375" s="223"/>
      <c r="Q375" s="223"/>
      <c r="R375" s="223"/>
      <c r="S375" s="223"/>
      <c r="T375" s="22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18" t="s">
        <v>161</v>
      </c>
      <c r="AU375" s="218" t="s">
        <v>91</v>
      </c>
      <c r="AV375" s="14" t="s">
        <v>91</v>
      </c>
      <c r="AW375" s="14" t="s">
        <v>3</v>
      </c>
      <c r="AX375" s="14" t="s">
        <v>85</v>
      </c>
      <c r="AY375" s="218" t="s">
        <v>151</v>
      </c>
    </row>
    <row r="376" s="2" customFormat="1" ht="16.5" customHeight="1">
      <c r="A376" s="37"/>
      <c r="B376" s="195"/>
      <c r="C376" s="196" t="s">
        <v>621</v>
      </c>
      <c r="D376" s="196" t="s">
        <v>154</v>
      </c>
      <c r="E376" s="197" t="s">
        <v>622</v>
      </c>
      <c r="F376" s="198" t="s">
        <v>623</v>
      </c>
      <c r="G376" s="199" t="s">
        <v>189</v>
      </c>
      <c r="H376" s="200">
        <v>2</v>
      </c>
      <c r="I376" s="201"/>
      <c r="J376" s="202">
        <f>ROUND(I376*H376,1)</f>
        <v>0</v>
      </c>
      <c r="K376" s="198" t="s">
        <v>158</v>
      </c>
      <c r="L376" s="38"/>
      <c r="M376" s="203" t="s">
        <v>1</v>
      </c>
      <c r="N376" s="204" t="s">
        <v>44</v>
      </c>
      <c r="O376" s="76"/>
      <c r="P376" s="205">
        <f>O376*H376</f>
        <v>0</v>
      </c>
      <c r="Q376" s="205">
        <v>0</v>
      </c>
      <c r="R376" s="205">
        <f>Q376*H376</f>
        <v>0</v>
      </c>
      <c r="S376" s="205">
        <v>0</v>
      </c>
      <c r="T376" s="206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07" t="s">
        <v>239</v>
      </c>
      <c r="AT376" s="207" t="s">
        <v>154</v>
      </c>
      <c r="AU376" s="207" t="s">
        <v>91</v>
      </c>
      <c r="AY376" s="18" t="s">
        <v>151</v>
      </c>
      <c r="BE376" s="208">
        <f>IF(N376="základní",J376,0)</f>
        <v>0</v>
      </c>
      <c r="BF376" s="208">
        <f>IF(N376="snížená",J376,0)</f>
        <v>0</v>
      </c>
      <c r="BG376" s="208">
        <f>IF(N376="zákl. přenesená",J376,0)</f>
        <v>0</v>
      </c>
      <c r="BH376" s="208">
        <f>IF(N376="sníž. přenesená",J376,0)</f>
        <v>0</v>
      </c>
      <c r="BI376" s="208">
        <f>IF(N376="nulová",J376,0)</f>
        <v>0</v>
      </c>
      <c r="BJ376" s="18" t="s">
        <v>91</v>
      </c>
      <c r="BK376" s="208">
        <f>ROUND(I376*H376,1)</f>
        <v>0</v>
      </c>
      <c r="BL376" s="18" t="s">
        <v>239</v>
      </c>
      <c r="BM376" s="207" t="s">
        <v>624</v>
      </c>
    </row>
    <row r="377" s="14" customFormat="1">
      <c r="A377" s="14"/>
      <c r="B377" s="217"/>
      <c r="C377" s="14"/>
      <c r="D377" s="210" t="s">
        <v>161</v>
      </c>
      <c r="E377" s="218" t="s">
        <v>1</v>
      </c>
      <c r="F377" s="219" t="s">
        <v>625</v>
      </c>
      <c r="G377" s="14"/>
      <c r="H377" s="220">
        <v>2</v>
      </c>
      <c r="I377" s="221"/>
      <c r="J377" s="14"/>
      <c r="K377" s="14"/>
      <c r="L377" s="217"/>
      <c r="M377" s="222"/>
      <c r="N377" s="223"/>
      <c r="O377" s="223"/>
      <c r="P377" s="223"/>
      <c r="Q377" s="223"/>
      <c r="R377" s="223"/>
      <c r="S377" s="223"/>
      <c r="T377" s="22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18" t="s">
        <v>161</v>
      </c>
      <c r="AU377" s="218" t="s">
        <v>91</v>
      </c>
      <c r="AV377" s="14" t="s">
        <v>91</v>
      </c>
      <c r="AW377" s="14" t="s">
        <v>31</v>
      </c>
      <c r="AX377" s="14" t="s">
        <v>85</v>
      </c>
      <c r="AY377" s="218" t="s">
        <v>151</v>
      </c>
    </row>
    <row r="378" s="2" customFormat="1" ht="21.75" customHeight="1">
      <c r="A378" s="37"/>
      <c r="B378" s="195"/>
      <c r="C378" s="233" t="s">
        <v>626</v>
      </c>
      <c r="D378" s="233" t="s">
        <v>431</v>
      </c>
      <c r="E378" s="234" t="s">
        <v>627</v>
      </c>
      <c r="F378" s="235" t="s">
        <v>628</v>
      </c>
      <c r="G378" s="236" t="s">
        <v>189</v>
      </c>
      <c r="H378" s="237">
        <v>2.2000000000000002</v>
      </c>
      <c r="I378" s="238"/>
      <c r="J378" s="239">
        <f>ROUND(I378*H378,1)</f>
        <v>0</v>
      </c>
      <c r="K378" s="235" t="s">
        <v>158</v>
      </c>
      <c r="L378" s="240"/>
      <c r="M378" s="241" t="s">
        <v>1</v>
      </c>
      <c r="N378" s="242" t="s">
        <v>44</v>
      </c>
      <c r="O378" s="76"/>
      <c r="P378" s="205">
        <f>O378*H378</f>
        <v>0</v>
      </c>
      <c r="Q378" s="205">
        <v>0.00029999999999999997</v>
      </c>
      <c r="R378" s="205">
        <f>Q378*H378</f>
        <v>0.00066</v>
      </c>
      <c r="S378" s="205">
        <v>0</v>
      </c>
      <c r="T378" s="206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07" t="s">
        <v>323</v>
      </c>
      <c r="AT378" s="207" t="s">
        <v>431</v>
      </c>
      <c r="AU378" s="207" t="s">
        <v>91</v>
      </c>
      <c r="AY378" s="18" t="s">
        <v>151</v>
      </c>
      <c r="BE378" s="208">
        <f>IF(N378="základní",J378,0)</f>
        <v>0</v>
      </c>
      <c r="BF378" s="208">
        <f>IF(N378="snížená",J378,0)</f>
        <v>0</v>
      </c>
      <c r="BG378" s="208">
        <f>IF(N378="zákl. přenesená",J378,0)</f>
        <v>0</v>
      </c>
      <c r="BH378" s="208">
        <f>IF(N378="sníž. přenesená",J378,0)</f>
        <v>0</v>
      </c>
      <c r="BI378" s="208">
        <f>IF(N378="nulová",J378,0)</f>
        <v>0</v>
      </c>
      <c r="BJ378" s="18" t="s">
        <v>91</v>
      </c>
      <c r="BK378" s="208">
        <f>ROUND(I378*H378,1)</f>
        <v>0</v>
      </c>
      <c r="BL378" s="18" t="s">
        <v>239</v>
      </c>
      <c r="BM378" s="207" t="s">
        <v>629</v>
      </c>
    </row>
    <row r="379" s="14" customFormat="1">
      <c r="A379" s="14"/>
      <c r="B379" s="217"/>
      <c r="C379" s="14"/>
      <c r="D379" s="210" t="s">
        <v>161</v>
      </c>
      <c r="E379" s="14"/>
      <c r="F379" s="219" t="s">
        <v>630</v>
      </c>
      <c r="G379" s="14"/>
      <c r="H379" s="220">
        <v>2.2000000000000002</v>
      </c>
      <c r="I379" s="221"/>
      <c r="J379" s="14"/>
      <c r="K379" s="14"/>
      <c r="L379" s="217"/>
      <c r="M379" s="222"/>
      <c r="N379" s="223"/>
      <c r="O379" s="223"/>
      <c r="P379" s="223"/>
      <c r="Q379" s="223"/>
      <c r="R379" s="223"/>
      <c r="S379" s="223"/>
      <c r="T379" s="22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18" t="s">
        <v>161</v>
      </c>
      <c r="AU379" s="218" t="s">
        <v>91</v>
      </c>
      <c r="AV379" s="14" t="s">
        <v>91</v>
      </c>
      <c r="AW379" s="14" t="s">
        <v>3</v>
      </c>
      <c r="AX379" s="14" t="s">
        <v>85</v>
      </c>
      <c r="AY379" s="218" t="s">
        <v>151</v>
      </c>
    </row>
    <row r="380" s="2" customFormat="1" ht="21.75" customHeight="1">
      <c r="A380" s="37"/>
      <c r="B380" s="195"/>
      <c r="C380" s="196" t="s">
        <v>631</v>
      </c>
      <c r="D380" s="196" t="s">
        <v>154</v>
      </c>
      <c r="E380" s="197" t="s">
        <v>632</v>
      </c>
      <c r="F380" s="198" t="s">
        <v>633</v>
      </c>
      <c r="G380" s="199" t="s">
        <v>181</v>
      </c>
      <c r="H380" s="200">
        <v>0.12</v>
      </c>
      <c r="I380" s="201"/>
      <c r="J380" s="202">
        <f>ROUND(I380*H380,1)</f>
        <v>0</v>
      </c>
      <c r="K380" s="198" t="s">
        <v>158</v>
      </c>
      <c r="L380" s="38"/>
      <c r="M380" s="203" t="s">
        <v>1</v>
      </c>
      <c r="N380" s="204" t="s">
        <v>44</v>
      </c>
      <c r="O380" s="76"/>
      <c r="P380" s="205">
        <f>O380*H380</f>
        <v>0</v>
      </c>
      <c r="Q380" s="205">
        <v>0</v>
      </c>
      <c r="R380" s="205">
        <f>Q380*H380</f>
        <v>0</v>
      </c>
      <c r="S380" s="205">
        <v>0</v>
      </c>
      <c r="T380" s="20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07" t="s">
        <v>239</v>
      </c>
      <c r="AT380" s="207" t="s">
        <v>154</v>
      </c>
      <c r="AU380" s="207" t="s">
        <v>91</v>
      </c>
      <c r="AY380" s="18" t="s">
        <v>151</v>
      </c>
      <c r="BE380" s="208">
        <f>IF(N380="základní",J380,0)</f>
        <v>0</v>
      </c>
      <c r="BF380" s="208">
        <f>IF(N380="snížená",J380,0)</f>
        <v>0</v>
      </c>
      <c r="BG380" s="208">
        <f>IF(N380="zákl. přenesená",J380,0)</f>
        <v>0</v>
      </c>
      <c r="BH380" s="208">
        <f>IF(N380="sníž. přenesená",J380,0)</f>
        <v>0</v>
      </c>
      <c r="BI380" s="208">
        <f>IF(N380="nulová",J380,0)</f>
        <v>0</v>
      </c>
      <c r="BJ380" s="18" t="s">
        <v>91</v>
      </c>
      <c r="BK380" s="208">
        <f>ROUND(I380*H380,1)</f>
        <v>0</v>
      </c>
      <c r="BL380" s="18" t="s">
        <v>239</v>
      </c>
      <c r="BM380" s="207" t="s">
        <v>634</v>
      </c>
    </row>
    <row r="381" s="12" customFormat="1" ht="22.8" customHeight="1">
      <c r="A381" s="12"/>
      <c r="B381" s="182"/>
      <c r="C381" s="12"/>
      <c r="D381" s="183" t="s">
        <v>77</v>
      </c>
      <c r="E381" s="193" t="s">
        <v>635</v>
      </c>
      <c r="F381" s="193" t="s">
        <v>636</v>
      </c>
      <c r="G381" s="12"/>
      <c r="H381" s="12"/>
      <c r="I381" s="185"/>
      <c r="J381" s="194">
        <f>BK381</f>
        <v>0</v>
      </c>
      <c r="K381" s="12"/>
      <c r="L381" s="182"/>
      <c r="M381" s="187"/>
      <c r="N381" s="188"/>
      <c r="O381" s="188"/>
      <c r="P381" s="189">
        <f>SUM(P382:P411)</f>
        <v>0</v>
      </c>
      <c r="Q381" s="188"/>
      <c r="R381" s="189">
        <f>SUM(R382:R411)</f>
        <v>0.30632960000000004</v>
      </c>
      <c r="S381" s="188"/>
      <c r="T381" s="190">
        <f>SUM(T382:T411)</f>
        <v>0.22847999999999999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83" t="s">
        <v>91</v>
      </c>
      <c r="AT381" s="191" t="s">
        <v>77</v>
      </c>
      <c r="AU381" s="191" t="s">
        <v>85</v>
      </c>
      <c r="AY381" s="183" t="s">
        <v>151</v>
      </c>
      <c r="BK381" s="192">
        <f>SUM(BK382:BK411)</f>
        <v>0</v>
      </c>
    </row>
    <row r="382" s="2" customFormat="1" ht="16.5" customHeight="1">
      <c r="A382" s="37"/>
      <c r="B382" s="195"/>
      <c r="C382" s="196" t="s">
        <v>637</v>
      </c>
      <c r="D382" s="196" t="s">
        <v>154</v>
      </c>
      <c r="E382" s="197" t="s">
        <v>638</v>
      </c>
      <c r="F382" s="198" t="s">
        <v>639</v>
      </c>
      <c r="G382" s="199" t="s">
        <v>194</v>
      </c>
      <c r="H382" s="200">
        <v>16.68</v>
      </c>
      <c r="I382" s="201"/>
      <c r="J382" s="202">
        <f>ROUND(I382*H382,1)</f>
        <v>0</v>
      </c>
      <c r="K382" s="198" t="s">
        <v>158</v>
      </c>
      <c r="L382" s="38"/>
      <c r="M382" s="203" t="s">
        <v>1</v>
      </c>
      <c r="N382" s="204" t="s">
        <v>44</v>
      </c>
      <c r="O382" s="76"/>
      <c r="P382" s="205">
        <f>O382*H382</f>
        <v>0</v>
      </c>
      <c r="Q382" s="205">
        <v>0</v>
      </c>
      <c r="R382" s="205">
        <f>Q382*H382</f>
        <v>0</v>
      </c>
      <c r="S382" s="205">
        <v>0</v>
      </c>
      <c r="T382" s="206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07" t="s">
        <v>239</v>
      </c>
      <c r="AT382" s="207" t="s">
        <v>154</v>
      </c>
      <c r="AU382" s="207" t="s">
        <v>91</v>
      </c>
      <c r="AY382" s="18" t="s">
        <v>151</v>
      </c>
      <c r="BE382" s="208">
        <f>IF(N382="základní",J382,0)</f>
        <v>0</v>
      </c>
      <c r="BF382" s="208">
        <f>IF(N382="snížená",J382,0)</f>
        <v>0</v>
      </c>
      <c r="BG382" s="208">
        <f>IF(N382="zákl. přenesená",J382,0)</f>
        <v>0</v>
      </c>
      <c r="BH382" s="208">
        <f>IF(N382="sníž. přenesená",J382,0)</f>
        <v>0</v>
      </c>
      <c r="BI382" s="208">
        <f>IF(N382="nulová",J382,0)</f>
        <v>0</v>
      </c>
      <c r="BJ382" s="18" t="s">
        <v>91</v>
      </c>
      <c r="BK382" s="208">
        <f>ROUND(I382*H382,1)</f>
        <v>0</v>
      </c>
      <c r="BL382" s="18" t="s">
        <v>239</v>
      </c>
      <c r="BM382" s="207" t="s">
        <v>640</v>
      </c>
    </row>
    <row r="383" s="14" customFormat="1">
      <c r="A383" s="14"/>
      <c r="B383" s="217"/>
      <c r="C383" s="14"/>
      <c r="D383" s="210" t="s">
        <v>161</v>
      </c>
      <c r="E383" s="218" t="s">
        <v>1</v>
      </c>
      <c r="F383" s="219" t="s">
        <v>641</v>
      </c>
      <c r="G383" s="14"/>
      <c r="H383" s="220">
        <v>16.68</v>
      </c>
      <c r="I383" s="221"/>
      <c r="J383" s="14"/>
      <c r="K383" s="14"/>
      <c r="L383" s="217"/>
      <c r="M383" s="222"/>
      <c r="N383" s="223"/>
      <c r="O383" s="223"/>
      <c r="P383" s="223"/>
      <c r="Q383" s="223"/>
      <c r="R383" s="223"/>
      <c r="S383" s="223"/>
      <c r="T383" s="22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18" t="s">
        <v>161</v>
      </c>
      <c r="AU383" s="218" t="s">
        <v>91</v>
      </c>
      <c r="AV383" s="14" t="s">
        <v>91</v>
      </c>
      <c r="AW383" s="14" t="s">
        <v>31</v>
      </c>
      <c r="AX383" s="14" t="s">
        <v>85</v>
      </c>
      <c r="AY383" s="218" t="s">
        <v>151</v>
      </c>
    </row>
    <row r="384" s="2" customFormat="1" ht="16.5" customHeight="1">
      <c r="A384" s="37"/>
      <c r="B384" s="195"/>
      <c r="C384" s="196" t="s">
        <v>642</v>
      </c>
      <c r="D384" s="196" t="s">
        <v>154</v>
      </c>
      <c r="E384" s="197" t="s">
        <v>643</v>
      </c>
      <c r="F384" s="198" t="s">
        <v>644</v>
      </c>
      <c r="G384" s="199" t="s">
        <v>194</v>
      </c>
      <c r="H384" s="200">
        <v>16.68</v>
      </c>
      <c r="I384" s="201"/>
      <c r="J384" s="202">
        <f>ROUND(I384*H384,1)</f>
        <v>0</v>
      </c>
      <c r="K384" s="198" t="s">
        <v>158</v>
      </c>
      <c r="L384" s="38"/>
      <c r="M384" s="203" t="s">
        <v>1</v>
      </c>
      <c r="N384" s="204" t="s">
        <v>44</v>
      </c>
      <c r="O384" s="76"/>
      <c r="P384" s="205">
        <f>O384*H384</f>
        <v>0</v>
      </c>
      <c r="Q384" s="205">
        <v>0.00029999999999999997</v>
      </c>
      <c r="R384" s="205">
        <f>Q384*H384</f>
        <v>0.0050039999999999998</v>
      </c>
      <c r="S384" s="205">
        <v>0</v>
      </c>
      <c r="T384" s="206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07" t="s">
        <v>239</v>
      </c>
      <c r="AT384" s="207" t="s">
        <v>154</v>
      </c>
      <c r="AU384" s="207" t="s">
        <v>91</v>
      </c>
      <c r="AY384" s="18" t="s">
        <v>151</v>
      </c>
      <c r="BE384" s="208">
        <f>IF(N384="základní",J384,0)</f>
        <v>0</v>
      </c>
      <c r="BF384" s="208">
        <f>IF(N384="snížená",J384,0)</f>
        <v>0</v>
      </c>
      <c r="BG384" s="208">
        <f>IF(N384="zákl. přenesená",J384,0)</f>
        <v>0</v>
      </c>
      <c r="BH384" s="208">
        <f>IF(N384="sníž. přenesená",J384,0)</f>
        <v>0</v>
      </c>
      <c r="BI384" s="208">
        <f>IF(N384="nulová",J384,0)</f>
        <v>0</v>
      </c>
      <c r="BJ384" s="18" t="s">
        <v>91</v>
      </c>
      <c r="BK384" s="208">
        <f>ROUND(I384*H384,1)</f>
        <v>0</v>
      </c>
      <c r="BL384" s="18" t="s">
        <v>239</v>
      </c>
      <c r="BM384" s="207" t="s">
        <v>645</v>
      </c>
    </row>
    <row r="385" s="2" customFormat="1" ht="21.75" customHeight="1">
      <c r="A385" s="37"/>
      <c r="B385" s="195"/>
      <c r="C385" s="196" t="s">
        <v>646</v>
      </c>
      <c r="D385" s="196" t="s">
        <v>154</v>
      </c>
      <c r="E385" s="197" t="s">
        <v>647</v>
      </c>
      <c r="F385" s="198" t="s">
        <v>648</v>
      </c>
      <c r="G385" s="199" t="s">
        <v>194</v>
      </c>
      <c r="H385" s="200">
        <v>16.68</v>
      </c>
      <c r="I385" s="201"/>
      <c r="J385" s="202">
        <f>ROUND(I385*H385,1)</f>
        <v>0</v>
      </c>
      <c r="K385" s="198" t="s">
        <v>158</v>
      </c>
      <c r="L385" s="38"/>
      <c r="M385" s="203" t="s">
        <v>1</v>
      </c>
      <c r="N385" s="204" t="s">
        <v>44</v>
      </c>
      <c r="O385" s="76"/>
      <c r="P385" s="205">
        <f>O385*H385</f>
        <v>0</v>
      </c>
      <c r="Q385" s="205">
        <v>0.0015</v>
      </c>
      <c r="R385" s="205">
        <f>Q385*H385</f>
        <v>0.025020000000000001</v>
      </c>
      <c r="S385" s="205">
        <v>0</v>
      </c>
      <c r="T385" s="206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07" t="s">
        <v>239</v>
      </c>
      <c r="AT385" s="207" t="s">
        <v>154</v>
      </c>
      <c r="AU385" s="207" t="s">
        <v>91</v>
      </c>
      <c r="AY385" s="18" t="s">
        <v>151</v>
      </c>
      <c r="BE385" s="208">
        <f>IF(N385="základní",J385,0)</f>
        <v>0</v>
      </c>
      <c r="BF385" s="208">
        <f>IF(N385="snížená",J385,0)</f>
        <v>0</v>
      </c>
      <c r="BG385" s="208">
        <f>IF(N385="zákl. přenesená",J385,0)</f>
        <v>0</v>
      </c>
      <c r="BH385" s="208">
        <f>IF(N385="sníž. přenesená",J385,0)</f>
        <v>0</v>
      </c>
      <c r="BI385" s="208">
        <f>IF(N385="nulová",J385,0)</f>
        <v>0</v>
      </c>
      <c r="BJ385" s="18" t="s">
        <v>91</v>
      </c>
      <c r="BK385" s="208">
        <f>ROUND(I385*H385,1)</f>
        <v>0</v>
      </c>
      <c r="BL385" s="18" t="s">
        <v>239</v>
      </c>
      <c r="BM385" s="207" t="s">
        <v>649</v>
      </c>
    </row>
    <row r="386" s="2" customFormat="1" ht="21.75" customHeight="1">
      <c r="A386" s="37"/>
      <c r="B386" s="195"/>
      <c r="C386" s="196" t="s">
        <v>650</v>
      </c>
      <c r="D386" s="196" t="s">
        <v>154</v>
      </c>
      <c r="E386" s="197" t="s">
        <v>651</v>
      </c>
      <c r="F386" s="198" t="s">
        <v>652</v>
      </c>
      <c r="G386" s="199" t="s">
        <v>194</v>
      </c>
      <c r="H386" s="200">
        <v>8.4000000000000004</v>
      </c>
      <c r="I386" s="201"/>
      <c r="J386" s="202">
        <f>ROUND(I386*H386,1)</f>
        <v>0</v>
      </c>
      <c r="K386" s="198" t="s">
        <v>158</v>
      </c>
      <c r="L386" s="38"/>
      <c r="M386" s="203" t="s">
        <v>1</v>
      </c>
      <c r="N386" s="204" t="s">
        <v>44</v>
      </c>
      <c r="O386" s="76"/>
      <c r="P386" s="205">
        <f>O386*H386</f>
        <v>0</v>
      </c>
      <c r="Q386" s="205">
        <v>0</v>
      </c>
      <c r="R386" s="205">
        <f>Q386*H386</f>
        <v>0</v>
      </c>
      <c r="S386" s="205">
        <v>0.027199999999999998</v>
      </c>
      <c r="T386" s="206">
        <f>S386*H386</f>
        <v>0.22847999999999999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07" t="s">
        <v>239</v>
      </c>
      <c r="AT386" s="207" t="s">
        <v>154</v>
      </c>
      <c r="AU386" s="207" t="s">
        <v>91</v>
      </c>
      <c r="AY386" s="18" t="s">
        <v>151</v>
      </c>
      <c r="BE386" s="208">
        <f>IF(N386="základní",J386,0)</f>
        <v>0</v>
      </c>
      <c r="BF386" s="208">
        <f>IF(N386="snížená",J386,0)</f>
        <v>0</v>
      </c>
      <c r="BG386" s="208">
        <f>IF(N386="zákl. přenesená",J386,0)</f>
        <v>0</v>
      </c>
      <c r="BH386" s="208">
        <f>IF(N386="sníž. přenesená",J386,0)</f>
        <v>0</v>
      </c>
      <c r="BI386" s="208">
        <f>IF(N386="nulová",J386,0)</f>
        <v>0</v>
      </c>
      <c r="BJ386" s="18" t="s">
        <v>91</v>
      </c>
      <c r="BK386" s="208">
        <f>ROUND(I386*H386,1)</f>
        <v>0</v>
      </c>
      <c r="BL386" s="18" t="s">
        <v>239</v>
      </c>
      <c r="BM386" s="207" t="s">
        <v>653</v>
      </c>
    </row>
    <row r="387" s="13" customFormat="1">
      <c r="A387" s="13"/>
      <c r="B387" s="209"/>
      <c r="C387" s="13"/>
      <c r="D387" s="210" t="s">
        <v>161</v>
      </c>
      <c r="E387" s="211" t="s">
        <v>1</v>
      </c>
      <c r="F387" s="212" t="s">
        <v>294</v>
      </c>
      <c r="G387" s="13"/>
      <c r="H387" s="211" t="s">
        <v>1</v>
      </c>
      <c r="I387" s="213"/>
      <c r="J387" s="13"/>
      <c r="K387" s="13"/>
      <c r="L387" s="209"/>
      <c r="M387" s="214"/>
      <c r="N387" s="215"/>
      <c r="O387" s="215"/>
      <c r="P387" s="215"/>
      <c r="Q387" s="215"/>
      <c r="R387" s="215"/>
      <c r="S387" s="215"/>
      <c r="T387" s="21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11" t="s">
        <v>161</v>
      </c>
      <c r="AU387" s="211" t="s">
        <v>91</v>
      </c>
      <c r="AV387" s="13" t="s">
        <v>85</v>
      </c>
      <c r="AW387" s="13" t="s">
        <v>31</v>
      </c>
      <c r="AX387" s="13" t="s">
        <v>78</v>
      </c>
      <c r="AY387" s="211" t="s">
        <v>151</v>
      </c>
    </row>
    <row r="388" s="14" customFormat="1">
      <c r="A388" s="14"/>
      <c r="B388" s="217"/>
      <c r="C388" s="14"/>
      <c r="D388" s="210" t="s">
        <v>161</v>
      </c>
      <c r="E388" s="218" t="s">
        <v>1</v>
      </c>
      <c r="F388" s="219" t="s">
        <v>307</v>
      </c>
      <c r="G388" s="14"/>
      <c r="H388" s="220">
        <v>8.4000000000000004</v>
      </c>
      <c r="I388" s="221"/>
      <c r="J388" s="14"/>
      <c r="K388" s="14"/>
      <c r="L388" s="217"/>
      <c r="M388" s="222"/>
      <c r="N388" s="223"/>
      <c r="O388" s="223"/>
      <c r="P388" s="223"/>
      <c r="Q388" s="223"/>
      <c r="R388" s="223"/>
      <c r="S388" s="223"/>
      <c r="T388" s="22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18" t="s">
        <v>161</v>
      </c>
      <c r="AU388" s="218" t="s">
        <v>91</v>
      </c>
      <c r="AV388" s="14" t="s">
        <v>91</v>
      </c>
      <c r="AW388" s="14" t="s">
        <v>31</v>
      </c>
      <c r="AX388" s="14" t="s">
        <v>85</v>
      </c>
      <c r="AY388" s="218" t="s">
        <v>151</v>
      </c>
    </row>
    <row r="389" s="2" customFormat="1" ht="21.75" customHeight="1">
      <c r="A389" s="37"/>
      <c r="B389" s="195"/>
      <c r="C389" s="196" t="s">
        <v>281</v>
      </c>
      <c r="D389" s="196" t="s">
        <v>154</v>
      </c>
      <c r="E389" s="197" t="s">
        <v>654</v>
      </c>
      <c r="F389" s="198" t="s">
        <v>655</v>
      </c>
      <c r="G389" s="199" t="s">
        <v>194</v>
      </c>
      <c r="H389" s="200">
        <v>15.82</v>
      </c>
      <c r="I389" s="201"/>
      <c r="J389" s="202">
        <f>ROUND(I389*H389,1)</f>
        <v>0</v>
      </c>
      <c r="K389" s="198" t="s">
        <v>158</v>
      </c>
      <c r="L389" s="38"/>
      <c r="M389" s="203" t="s">
        <v>1</v>
      </c>
      <c r="N389" s="204" t="s">
        <v>44</v>
      </c>
      <c r="O389" s="76"/>
      <c r="P389" s="205">
        <f>O389*H389</f>
        <v>0</v>
      </c>
      <c r="Q389" s="205">
        <v>0.0048999999999999998</v>
      </c>
      <c r="R389" s="205">
        <f>Q389*H389</f>
        <v>0.077518000000000004</v>
      </c>
      <c r="S389" s="205">
        <v>0</v>
      </c>
      <c r="T389" s="20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07" t="s">
        <v>239</v>
      </c>
      <c r="AT389" s="207" t="s">
        <v>154</v>
      </c>
      <c r="AU389" s="207" t="s">
        <v>91</v>
      </c>
      <c r="AY389" s="18" t="s">
        <v>151</v>
      </c>
      <c r="BE389" s="208">
        <f>IF(N389="základní",J389,0)</f>
        <v>0</v>
      </c>
      <c r="BF389" s="208">
        <f>IF(N389="snížená",J389,0)</f>
        <v>0</v>
      </c>
      <c r="BG389" s="208">
        <f>IF(N389="zákl. přenesená",J389,0)</f>
        <v>0</v>
      </c>
      <c r="BH389" s="208">
        <f>IF(N389="sníž. přenesená",J389,0)</f>
        <v>0</v>
      </c>
      <c r="BI389" s="208">
        <f>IF(N389="nulová",J389,0)</f>
        <v>0</v>
      </c>
      <c r="BJ389" s="18" t="s">
        <v>91</v>
      </c>
      <c r="BK389" s="208">
        <f>ROUND(I389*H389,1)</f>
        <v>0</v>
      </c>
      <c r="BL389" s="18" t="s">
        <v>239</v>
      </c>
      <c r="BM389" s="207" t="s">
        <v>656</v>
      </c>
    </row>
    <row r="390" s="13" customFormat="1">
      <c r="A390" s="13"/>
      <c r="B390" s="209"/>
      <c r="C390" s="13"/>
      <c r="D390" s="210" t="s">
        <v>161</v>
      </c>
      <c r="E390" s="211" t="s">
        <v>1</v>
      </c>
      <c r="F390" s="212" t="s">
        <v>261</v>
      </c>
      <c r="G390" s="13"/>
      <c r="H390" s="211" t="s">
        <v>1</v>
      </c>
      <c r="I390" s="213"/>
      <c r="J390" s="13"/>
      <c r="K390" s="13"/>
      <c r="L390" s="209"/>
      <c r="M390" s="214"/>
      <c r="N390" s="215"/>
      <c r="O390" s="215"/>
      <c r="P390" s="215"/>
      <c r="Q390" s="215"/>
      <c r="R390" s="215"/>
      <c r="S390" s="215"/>
      <c r="T390" s="21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11" t="s">
        <v>161</v>
      </c>
      <c r="AU390" s="211" t="s">
        <v>91</v>
      </c>
      <c r="AV390" s="13" t="s">
        <v>85</v>
      </c>
      <c r="AW390" s="13" t="s">
        <v>31</v>
      </c>
      <c r="AX390" s="13" t="s">
        <v>78</v>
      </c>
      <c r="AY390" s="211" t="s">
        <v>151</v>
      </c>
    </row>
    <row r="391" s="14" customFormat="1">
      <c r="A391" s="14"/>
      <c r="B391" s="217"/>
      <c r="C391" s="14"/>
      <c r="D391" s="210" t="s">
        <v>161</v>
      </c>
      <c r="E391" s="218" t="s">
        <v>1</v>
      </c>
      <c r="F391" s="219" t="s">
        <v>657</v>
      </c>
      <c r="G391" s="14"/>
      <c r="H391" s="220">
        <v>17.219999999999999</v>
      </c>
      <c r="I391" s="221"/>
      <c r="J391" s="14"/>
      <c r="K391" s="14"/>
      <c r="L391" s="217"/>
      <c r="M391" s="222"/>
      <c r="N391" s="223"/>
      <c r="O391" s="223"/>
      <c r="P391" s="223"/>
      <c r="Q391" s="223"/>
      <c r="R391" s="223"/>
      <c r="S391" s="223"/>
      <c r="T391" s="22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18" t="s">
        <v>161</v>
      </c>
      <c r="AU391" s="218" t="s">
        <v>91</v>
      </c>
      <c r="AV391" s="14" t="s">
        <v>91</v>
      </c>
      <c r="AW391" s="14" t="s">
        <v>31</v>
      </c>
      <c r="AX391" s="14" t="s">
        <v>78</v>
      </c>
      <c r="AY391" s="218" t="s">
        <v>151</v>
      </c>
    </row>
    <row r="392" s="14" customFormat="1">
      <c r="A392" s="14"/>
      <c r="B392" s="217"/>
      <c r="C392" s="14"/>
      <c r="D392" s="210" t="s">
        <v>161</v>
      </c>
      <c r="E392" s="218" t="s">
        <v>1</v>
      </c>
      <c r="F392" s="219" t="s">
        <v>658</v>
      </c>
      <c r="G392" s="14"/>
      <c r="H392" s="220">
        <v>-1.3999999999999999</v>
      </c>
      <c r="I392" s="221"/>
      <c r="J392" s="14"/>
      <c r="K392" s="14"/>
      <c r="L392" s="217"/>
      <c r="M392" s="222"/>
      <c r="N392" s="223"/>
      <c r="O392" s="223"/>
      <c r="P392" s="223"/>
      <c r="Q392" s="223"/>
      <c r="R392" s="223"/>
      <c r="S392" s="223"/>
      <c r="T392" s="22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18" t="s">
        <v>161</v>
      </c>
      <c r="AU392" s="218" t="s">
        <v>91</v>
      </c>
      <c r="AV392" s="14" t="s">
        <v>91</v>
      </c>
      <c r="AW392" s="14" t="s">
        <v>31</v>
      </c>
      <c r="AX392" s="14" t="s">
        <v>78</v>
      </c>
      <c r="AY392" s="218" t="s">
        <v>151</v>
      </c>
    </row>
    <row r="393" s="15" customFormat="1">
      <c r="A393" s="15"/>
      <c r="B393" s="225"/>
      <c r="C393" s="15"/>
      <c r="D393" s="210" t="s">
        <v>161</v>
      </c>
      <c r="E393" s="226" t="s">
        <v>1</v>
      </c>
      <c r="F393" s="227" t="s">
        <v>167</v>
      </c>
      <c r="G393" s="15"/>
      <c r="H393" s="228">
        <v>15.819999999999999</v>
      </c>
      <c r="I393" s="229"/>
      <c r="J393" s="15"/>
      <c r="K393" s="15"/>
      <c r="L393" s="225"/>
      <c r="M393" s="230"/>
      <c r="N393" s="231"/>
      <c r="O393" s="231"/>
      <c r="P393" s="231"/>
      <c r="Q393" s="231"/>
      <c r="R393" s="231"/>
      <c r="S393" s="231"/>
      <c r="T393" s="232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26" t="s">
        <v>161</v>
      </c>
      <c r="AU393" s="226" t="s">
        <v>91</v>
      </c>
      <c r="AV393" s="15" t="s">
        <v>159</v>
      </c>
      <c r="AW393" s="15" t="s">
        <v>31</v>
      </c>
      <c r="AX393" s="15" t="s">
        <v>85</v>
      </c>
      <c r="AY393" s="226" t="s">
        <v>151</v>
      </c>
    </row>
    <row r="394" s="2" customFormat="1" ht="16.5" customHeight="1">
      <c r="A394" s="37"/>
      <c r="B394" s="195"/>
      <c r="C394" s="233" t="s">
        <v>659</v>
      </c>
      <c r="D394" s="233" t="s">
        <v>431</v>
      </c>
      <c r="E394" s="234" t="s">
        <v>660</v>
      </c>
      <c r="F394" s="235" t="s">
        <v>661</v>
      </c>
      <c r="G394" s="236" t="s">
        <v>194</v>
      </c>
      <c r="H394" s="237">
        <v>16.808</v>
      </c>
      <c r="I394" s="238"/>
      <c r="J394" s="239">
        <f>ROUND(I394*H394,1)</f>
        <v>0</v>
      </c>
      <c r="K394" s="235" t="s">
        <v>158</v>
      </c>
      <c r="L394" s="240"/>
      <c r="M394" s="241" t="s">
        <v>1</v>
      </c>
      <c r="N394" s="242" t="s">
        <v>44</v>
      </c>
      <c r="O394" s="76"/>
      <c r="P394" s="205">
        <f>O394*H394</f>
        <v>0</v>
      </c>
      <c r="Q394" s="205">
        <v>0.010200000000000001</v>
      </c>
      <c r="R394" s="205">
        <f>Q394*H394</f>
        <v>0.1714416</v>
      </c>
      <c r="S394" s="205">
        <v>0</v>
      </c>
      <c r="T394" s="20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07" t="s">
        <v>323</v>
      </c>
      <c r="AT394" s="207" t="s">
        <v>431</v>
      </c>
      <c r="AU394" s="207" t="s">
        <v>91</v>
      </c>
      <c r="AY394" s="18" t="s">
        <v>151</v>
      </c>
      <c r="BE394" s="208">
        <f>IF(N394="základní",J394,0)</f>
        <v>0</v>
      </c>
      <c r="BF394" s="208">
        <f>IF(N394="snížená",J394,0)</f>
        <v>0</v>
      </c>
      <c r="BG394" s="208">
        <f>IF(N394="zákl. přenesená",J394,0)</f>
        <v>0</v>
      </c>
      <c r="BH394" s="208">
        <f>IF(N394="sníž. přenesená",J394,0)</f>
        <v>0</v>
      </c>
      <c r="BI394" s="208">
        <f>IF(N394="nulová",J394,0)</f>
        <v>0</v>
      </c>
      <c r="BJ394" s="18" t="s">
        <v>91</v>
      </c>
      <c r="BK394" s="208">
        <f>ROUND(I394*H394,1)</f>
        <v>0</v>
      </c>
      <c r="BL394" s="18" t="s">
        <v>239</v>
      </c>
      <c r="BM394" s="207" t="s">
        <v>662</v>
      </c>
    </row>
    <row r="395" s="13" customFormat="1">
      <c r="A395" s="13"/>
      <c r="B395" s="209"/>
      <c r="C395" s="13"/>
      <c r="D395" s="210" t="s">
        <v>161</v>
      </c>
      <c r="E395" s="211" t="s">
        <v>1</v>
      </c>
      <c r="F395" s="212" t="s">
        <v>663</v>
      </c>
      <c r="G395" s="13"/>
      <c r="H395" s="211" t="s">
        <v>1</v>
      </c>
      <c r="I395" s="213"/>
      <c r="J395" s="13"/>
      <c r="K395" s="13"/>
      <c r="L395" s="209"/>
      <c r="M395" s="214"/>
      <c r="N395" s="215"/>
      <c r="O395" s="215"/>
      <c r="P395" s="215"/>
      <c r="Q395" s="215"/>
      <c r="R395" s="215"/>
      <c r="S395" s="215"/>
      <c r="T395" s="21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11" t="s">
        <v>161</v>
      </c>
      <c r="AU395" s="211" t="s">
        <v>91</v>
      </c>
      <c r="AV395" s="13" t="s">
        <v>85</v>
      </c>
      <c r="AW395" s="13" t="s">
        <v>31</v>
      </c>
      <c r="AX395" s="13" t="s">
        <v>78</v>
      </c>
      <c r="AY395" s="211" t="s">
        <v>151</v>
      </c>
    </row>
    <row r="396" s="14" customFormat="1">
      <c r="A396" s="14"/>
      <c r="B396" s="217"/>
      <c r="C396" s="14"/>
      <c r="D396" s="210" t="s">
        <v>161</v>
      </c>
      <c r="E396" s="218" t="s">
        <v>1</v>
      </c>
      <c r="F396" s="219" t="s">
        <v>664</v>
      </c>
      <c r="G396" s="14"/>
      <c r="H396" s="220">
        <v>15.279999999999999</v>
      </c>
      <c r="I396" s="221"/>
      <c r="J396" s="14"/>
      <c r="K396" s="14"/>
      <c r="L396" s="217"/>
      <c r="M396" s="222"/>
      <c r="N396" s="223"/>
      <c r="O396" s="223"/>
      <c r="P396" s="223"/>
      <c r="Q396" s="223"/>
      <c r="R396" s="223"/>
      <c r="S396" s="223"/>
      <c r="T396" s="22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18" t="s">
        <v>161</v>
      </c>
      <c r="AU396" s="218" t="s">
        <v>91</v>
      </c>
      <c r="AV396" s="14" t="s">
        <v>91</v>
      </c>
      <c r="AW396" s="14" t="s">
        <v>31</v>
      </c>
      <c r="AX396" s="14" t="s">
        <v>85</v>
      </c>
      <c r="AY396" s="218" t="s">
        <v>151</v>
      </c>
    </row>
    <row r="397" s="14" customFormat="1">
      <c r="A397" s="14"/>
      <c r="B397" s="217"/>
      <c r="C397" s="14"/>
      <c r="D397" s="210" t="s">
        <v>161</v>
      </c>
      <c r="E397" s="14"/>
      <c r="F397" s="219" t="s">
        <v>665</v>
      </c>
      <c r="G397" s="14"/>
      <c r="H397" s="220">
        <v>16.808</v>
      </c>
      <c r="I397" s="221"/>
      <c r="J397" s="14"/>
      <c r="K397" s="14"/>
      <c r="L397" s="217"/>
      <c r="M397" s="222"/>
      <c r="N397" s="223"/>
      <c r="O397" s="223"/>
      <c r="P397" s="223"/>
      <c r="Q397" s="223"/>
      <c r="R397" s="223"/>
      <c r="S397" s="223"/>
      <c r="T397" s="22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18" t="s">
        <v>161</v>
      </c>
      <c r="AU397" s="218" t="s">
        <v>91</v>
      </c>
      <c r="AV397" s="14" t="s">
        <v>91</v>
      </c>
      <c r="AW397" s="14" t="s">
        <v>3</v>
      </c>
      <c r="AX397" s="14" t="s">
        <v>85</v>
      </c>
      <c r="AY397" s="218" t="s">
        <v>151</v>
      </c>
    </row>
    <row r="398" s="2" customFormat="1" ht="21.75" customHeight="1">
      <c r="A398" s="37"/>
      <c r="B398" s="195"/>
      <c r="C398" s="196" t="s">
        <v>666</v>
      </c>
      <c r="D398" s="196" t="s">
        <v>154</v>
      </c>
      <c r="E398" s="197" t="s">
        <v>667</v>
      </c>
      <c r="F398" s="198" t="s">
        <v>668</v>
      </c>
      <c r="G398" s="199" t="s">
        <v>194</v>
      </c>
      <c r="H398" s="200">
        <v>1.3999999999999999</v>
      </c>
      <c r="I398" s="201"/>
      <c r="J398" s="202">
        <f>ROUND(I398*H398,1)</f>
        <v>0</v>
      </c>
      <c r="K398" s="198" t="s">
        <v>158</v>
      </c>
      <c r="L398" s="38"/>
      <c r="M398" s="203" t="s">
        <v>1</v>
      </c>
      <c r="N398" s="204" t="s">
        <v>44</v>
      </c>
      <c r="O398" s="76"/>
      <c r="P398" s="205">
        <f>O398*H398</f>
        <v>0</v>
      </c>
      <c r="Q398" s="205">
        <v>0.0050000000000000001</v>
      </c>
      <c r="R398" s="205">
        <f>Q398*H398</f>
        <v>0.0069999999999999993</v>
      </c>
      <c r="S398" s="205">
        <v>0</v>
      </c>
      <c r="T398" s="206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07" t="s">
        <v>239</v>
      </c>
      <c r="AT398" s="207" t="s">
        <v>154</v>
      </c>
      <c r="AU398" s="207" t="s">
        <v>91</v>
      </c>
      <c r="AY398" s="18" t="s">
        <v>151</v>
      </c>
      <c r="BE398" s="208">
        <f>IF(N398="základní",J398,0)</f>
        <v>0</v>
      </c>
      <c r="BF398" s="208">
        <f>IF(N398="snížená",J398,0)</f>
        <v>0</v>
      </c>
      <c r="BG398" s="208">
        <f>IF(N398="zákl. přenesená",J398,0)</f>
        <v>0</v>
      </c>
      <c r="BH398" s="208">
        <f>IF(N398="sníž. přenesená",J398,0)</f>
        <v>0</v>
      </c>
      <c r="BI398" s="208">
        <f>IF(N398="nulová",J398,0)</f>
        <v>0</v>
      </c>
      <c r="BJ398" s="18" t="s">
        <v>91</v>
      </c>
      <c r="BK398" s="208">
        <f>ROUND(I398*H398,1)</f>
        <v>0</v>
      </c>
      <c r="BL398" s="18" t="s">
        <v>239</v>
      </c>
      <c r="BM398" s="207" t="s">
        <v>669</v>
      </c>
    </row>
    <row r="399" s="13" customFormat="1">
      <c r="A399" s="13"/>
      <c r="B399" s="209"/>
      <c r="C399" s="13"/>
      <c r="D399" s="210" t="s">
        <v>161</v>
      </c>
      <c r="E399" s="211" t="s">
        <v>1</v>
      </c>
      <c r="F399" s="212" t="s">
        <v>670</v>
      </c>
      <c r="G399" s="13"/>
      <c r="H399" s="211" t="s">
        <v>1</v>
      </c>
      <c r="I399" s="213"/>
      <c r="J399" s="13"/>
      <c r="K399" s="13"/>
      <c r="L399" s="209"/>
      <c r="M399" s="214"/>
      <c r="N399" s="215"/>
      <c r="O399" s="215"/>
      <c r="P399" s="215"/>
      <c r="Q399" s="215"/>
      <c r="R399" s="215"/>
      <c r="S399" s="215"/>
      <c r="T399" s="21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11" t="s">
        <v>161</v>
      </c>
      <c r="AU399" s="211" t="s">
        <v>91</v>
      </c>
      <c r="AV399" s="13" t="s">
        <v>85</v>
      </c>
      <c r="AW399" s="13" t="s">
        <v>31</v>
      </c>
      <c r="AX399" s="13" t="s">
        <v>78</v>
      </c>
      <c r="AY399" s="211" t="s">
        <v>151</v>
      </c>
    </row>
    <row r="400" s="14" customFormat="1">
      <c r="A400" s="14"/>
      <c r="B400" s="217"/>
      <c r="C400" s="14"/>
      <c r="D400" s="210" t="s">
        <v>161</v>
      </c>
      <c r="E400" s="218" t="s">
        <v>1</v>
      </c>
      <c r="F400" s="219" t="s">
        <v>671</v>
      </c>
      <c r="G400" s="14"/>
      <c r="H400" s="220">
        <v>1.3999999999999999</v>
      </c>
      <c r="I400" s="221"/>
      <c r="J400" s="14"/>
      <c r="K400" s="14"/>
      <c r="L400" s="217"/>
      <c r="M400" s="222"/>
      <c r="N400" s="223"/>
      <c r="O400" s="223"/>
      <c r="P400" s="223"/>
      <c r="Q400" s="223"/>
      <c r="R400" s="223"/>
      <c r="S400" s="223"/>
      <c r="T400" s="22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18" t="s">
        <v>161</v>
      </c>
      <c r="AU400" s="218" t="s">
        <v>91</v>
      </c>
      <c r="AV400" s="14" t="s">
        <v>91</v>
      </c>
      <c r="AW400" s="14" t="s">
        <v>31</v>
      </c>
      <c r="AX400" s="14" t="s">
        <v>85</v>
      </c>
      <c r="AY400" s="218" t="s">
        <v>151</v>
      </c>
    </row>
    <row r="401" s="2" customFormat="1" ht="16.5" customHeight="1">
      <c r="A401" s="37"/>
      <c r="B401" s="195"/>
      <c r="C401" s="233" t="s">
        <v>672</v>
      </c>
      <c r="D401" s="233" t="s">
        <v>431</v>
      </c>
      <c r="E401" s="234" t="s">
        <v>673</v>
      </c>
      <c r="F401" s="235" t="s">
        <v>674</v>
      </c>
      <c r="G401" s="236" t="s">
        <v>194</v>
      </c>
      <c r="H401" s="237">
        <v>1.54</v>
      </c>
      <c r="I401" s="238"/>
      <c r="J401" s="239">
        <f>ROUND(I401*H401,1)</f>
        <v>0</v>
      </c>
      <c r="K401" s="235" t="s">
        <v>158</v>
      </c>
      <c r="L401" s="240"/>
      <c r="M401" s="241" t="s">
        <v>1</v>
      </c>
      <c r="N401" s="242" t="s">
        <v>44</v>
      </c>
      <c r="O401" s="76"/>
      <c r="P401" s="205">
        <f>O401*H401</f>
        <v>0</v>
      </c>
      <c r="Q401" s="205">
        <v>0.0097999999999999997</v>
      </c>
      <c r="R401" s="205">
        <f>Q401*H401</f>
        <v>0.015092</v>
      </c>
      <c r="S401" s="205">
        <v>0</v>
      </c>
      <c r="T401" s="206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07" t="s">
        <v>323</v>
      </c>
      <c r="AT401" s="207" t="s">
        <v>431</v>
      </c>
      <c r="AU401" s="207" t="s">
        <v>91</v>
      </c>
      <c r="AY401" s="18" t="s">
        <v>151</v>
      </c>
      <c r="BE401" s="208">
        <f>IF(N401="základní",J401,0)</f>
        <v>0</v>
      </c>
      <c r="BF401" s="208">
        <f>IF(N401="snížená",J401,0)</f>
        <v>0</v>
      </c>
      <c r="BG401" s="208">
        <f>IF(N401="zákl. přenesená",J401,0)</f>
        <v>0</v>
      </c>
      <c r="BH401" s="208">
        <f>IF(N401="sníž. přenesená",J401,0)</f>
        <v>0</v>
      </c>
      <c r="BI401" s="208">
        <f>IF(N401="nulová",J401,0)</f>
        <v>0</v>
      </c>
      <c r="BJ401" s="18" t="s">
        <v>91</v>
      </c>
      <c r="BK401" s="208">
        <f>ROUND(I401*H401,1)</f>
        <v>0</v>
      </c>
      <c r="BL401" s="18" t="s">
        <v>239</v>
      </c>
      <c r="BM401" s="207" t="s">
        <v>675</v>
      </c>
    </row>
    <row r="402" s="13" customFormat="1">
      <c r="A402" s="13"/>
      <c r="B402" s="209"/>
      <c r="C402" s="13"/>
      <c r="D402" s="210" t="s">
        <v>161</v>
      </c>
      <c r="E402" s="211" t="s">
        <v>1</v>
      </c>
      <c r="F402" s="212" t="s">
        <v>676</v>
      </c>
      <c r="G402" s="13"/>
      <c r="H402" s="211" t="s">
        <v>1</v>
      </c>
      <c r="I402" s="213"/>
      <c r="J402" s="13"/>
      <c r="K402" s="13"/>
      <c r="L402" s="209"/>
      <c r="M402" s="214"/>
      <c r="N402" s="215"/>
      <c r="O402" s="215"/>
      <c r="P402" s="215"/>
      <c r="Q402" s="215"/>
      <c r="R402" s="215"/>
      <c r="S402" s="215"/>
      <c r="T402" s="21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11" t="s">
        <v>161</v>
      </c>
      <c r="AU402" s="211" t="s">
        <v>91</v>
      </c>
      <c r="AV402" s="13" t="s">
        <v>85</v>
      </c>
      <c r="AW402" s="13" t="s">
        <v>31</v>
      </c>
      <c r="AX402" s="13" t="s">
        <v>78</v>
      </c>
      <c r="AY402" s="211" t="s">
        <v>151</v>
      </c>
    </row>
    <row r="403" s="14" customFormat="1">
      <c r="A403" s="14"/>
      <c r="B403" s="217"/>
      <c r="C403" s="14"/>
      <c r="D403" s="210" t="s">
        <v>161</v>
      </c>
      <c r="E403" s="218" t="s">
        <v>1</v>
      </c>
      <c r="F403" s="219" t="s">
        <v>677</v>
      </c>
      <c r="G403" s="14"/>
      <c r="H403" s="220">
        <v>1.3999999999999999</v>
      </c>
      <c r="I403" s="221"/>
      <c r="J403" s="14"/>
      <c r="K403" s="14"/>
      <c r="L403" s="217"/>
      <c r="M403" s="222"/>
      <c r="N403" s="223"/>
      <c r="O403" s="223"/>
      <c r="P403" s="223"/>
      <c r="Q403" s="223"/>
      <c r="R403" s="223"/>
      <c r="S403" s="223"/>
      <c r="T403" s="22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18" t="s">
        <v>161</v>
      </c>
      <c r="AU403" s="218" t="s">
        <v>91</v>
      </c>
      <c r="AV403" s="14" t="s">
        <v>91</v>
      </c>
      <c r="AW403" s="14" t="s">
        <v>31</v>
      </c>
      <c r="AX403" s="14" t="s">
        <v>85</v>
      </c>
      <c r="AY403" s="218" t="s">
        <v>151</v>
      </c>
    </row>
    <row r="404" s="14" customFormat="1">
      <c r="A404" s="14"/>
      <c r="B404" s="217"/>
      <c r="C404" s="14"/>
      <c r="D404" s="210" t="s">
        <v>161</v>
      </c>
      <c r="E404" s="14"/>
      <c r="F404" s="219" t="s">
        <v>678</v>
      </c>
      <c r="G404" s="14"/>
      <c r="H404" s="220">
        <v>1.54</v>
      </c>
      <c r="I404" s="221"/>
      <c r="J404" s="14"/>
      <c r="K404" s="14"/>
      <c r="L404" s="217"/>
      <c r="M404" s="222"/>
      <c r="N404" s="223"/>
      <c r="O404" s="223"/>
      <c r="P404" s="223"/>
      <c r="Q404" s="223"/>
      <c r="R404" s="223"/>
      <c r="S404" s="223"/>
      <c r="T404" s="22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18" t="s">
        <v>161</v>
      </c>
      <c r="AU404" s="218" t="s">
        <v>91</v>
      </c>
      <c r="AV404" s="14" t="s">
        <v>91</v>
      </c>
      <c r="AW404" s="14" t="s">
        <v>3</v>
      </c>
      <c r="AX404" s="14" t="s">
        <v>85</v>
      </c>
      <c r="AY404" s="218" t="s">
        <v>151</v>
      </c>
    </row>
    <row r="405" s="2" customFormat="1" ht="16.5" customHeight="1">
      <c r="A405" s="37"/>
      <c r="B405" s="195"/>
      <c r="C405" s="196" t="s">
        <v>679</v>
      </c>
      <c r="D405" s="196" t="s">
        <v>154</v>
      </c>
      <c r="E405" s="197" t="s">
        <v>680</v>
      </c>
      <c r="F405" s="198" t="s">
        <v>681</v>
      </c>
      <c r="G405" s="199" t="s">
        <v>189</v>
      </c>
      <c r="H405" s="200">
        <v>8.1999999999999993</v>
      </c>
      <c r="I405" s="201"/>
      <c r="J405" s="202">
        <f>ROUND(I405*H405,1)</f>
        <v>0</v>
      </c>
      <c r="K405" s="198" t="s">
        <v>158</v>
      </c>
      <c r="L405" s="38"/>
      <c r="M405" s="203" t="s">
        <v>1</v>
      </c>
      <c r="N405" s="204" t="s">
        <v>44</v>
      </c>
      <c r="O405" s="76"/>
      <c r="P405" s="205">
        <f>O405*H405</f>
        <v>0</v>
      </c>
      <c r="Q405" s="205">
        <v>0.00050000000000000001</v>
      </c>
      <c r="R405" s="205">
        <f>Q405*H405</f>
        <v>0.0040999999999999995</v>
      </c>
      <c r="S405" s="205">
        <v>0</v>
      </c>
      <c r="T405" s="20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07" t="s">
        <v>239</v>
      </c>
      <c r="AT405" s="207" t="s">
        <v>154</v>
      </c>
      <c r="AU405" s="207" t="s">
        <v>91</v>
      </c>
      <c r="AY405" s="18" t="s">
        <v>151</v>
      </c>
      <c r="BE405" s="208">
        <f>IF(N405="základní",J405,0)</f>
        <v>0</v>
      </c>
      <c r="BF405" s="208">
        <f>IF(N405="snížená",J405,0)</f>
        <v>0</v>
      </c>
      <c r="BG405" s="208">
        <f>IF(N405="zákl. přenesená",J405,0)</f>
        <v>0</v>
      </c>
      <c r="BH405" s="208">
        <f>IF(N405="sníž. přenesená",J405,0)</f>
        <v>0</v>
      </c>
      <c r="BI405" s="208">
        <f>IF(N405="nulová",J405,0)</f>
        <v>0</v>
      </c>
      <c r="BJ405" s="18" t="s">
        <v>91</v>
      </c>
      <c r="BK405" s="208">
        <f>ROUND(I405*H405,1)</f>
        <v>0</v>
      </c>
      <c r="BL405" s="18" t="s">
        <v>239</v>
      </c>
      <c r="BM405" s="207" t="s">
        <v>682</v>
      </c>
    </row>
    <row r="406" s="13" customFormat="1">
      <c r="A406" s="13"/>
      <c r="B406" s="209"/>
      <c r="C406" s="13"/>
      <c r="D406" s="210" t="s">
        <v>161</v>
      </c>
      <c r="E406" s="211" t="s">
        <v>1</v>
      </c>
      <c r="F406" s="212" t="s">
        <v>261</v>
      </c>
      <c r="G406" s="13"/>
      <c r="H406" s="211" t="s">
        <v>1</v>
      </c>
      <c r="I406" s="213"/>
      <c r="J406" s="13"/>
      <c r="K406" s="13"/>
      <c r="L406" s="209"/>
      <c r="M406" s="214"/>
      <c r="N406" s="215"/>
      <c r="O406" s="215"/>
      <c r="P406" s="215"/>
      <c r="Q406" s="215"/>
      <c r="R406" s="215"/>
      <c r="S406" s="215"/>
      <c r="T406" s="21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11" t="s">
        <v>161</v>
      </c>
      <c r="AU406" s="211" t="s">
        <v>91</v>
      </c>
      <c r="AV406" s="13" t="s">
        <v>85</v>
      </c>
      <c r="AW406" s="13" t="s">
        <v>31</v>
      </c>
      <c r="AX406" s="13" t="s">
        <v>78</v>
      </c>
      <c r="AY406" s="211" t="s">
        <v>151</v>
      </c>
    </row>
    <row r="407" s="14" customFormat="1">
      <c r="A407" s="14"/>
      <c r="B407" s="217"/>
      <c r="C407" s="14"/>
      <c r="D407" s="210" t="s">
        <v>161</v>
      </c>
      <c r="E407" s="218" t="s">
        <v>1</v>
      </c>
      <c r="F407" s="219" t="s">
        <v>683</v>
      </c>
      <c r="G407" s="14"/>
      <c r="H407" s="220">
        <v>8.1999999999999993</v>
      </c>
      <c r="I407" s="221"/>
      <c r="J407" s="14"/>
      <c r="K407" s="14"/>
      <c r="L407" s="217"/>
      <c r="M407" s="222"/>
      <c r="N407" s="223"/>
      <c r="O407" s="223"/>
      <c r="P407" s="223"/>
      <c r="Q407" s="223"/>
      <c r="R407" s="223"/>
      <c r="S407" s="223"/>
      <c r="T407" s="22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18" t="s">
        <v>161</v>
      </c>
      <c r="AU407" s="218" t="s">
        <v>91</v>
      </c>
      <c r="AV407" s="14" t="s">
        <v>91</v>
      </c>
      <c r="AW407" s="14" t="s">
        <v>31</v>
      </c>
      <c r="AX407" s="14" t="s">
        <v>85</v>
      </c>
      <c r="AY407" s="218" t="s">
        <v>151</v>
      </c>
    </row>
    <row r="408" s="2" customFormat="1" ht="16.5" customHeight="1">
      <c r="A408" s="37"/>
      <c r="B408" s="195"/>
      <c r="C408" s="196" t="s">
        <v>684</v>
      </c>
      <c r="D408" s="196" t="s">
        <v>154</v>
      </c>
      <c r="E408" s="197" t="s">
        <v>685</v>
      </c>
      <c r="F408" s="198" t="s">
        <v>686</v>
      </c>
      <c r="G408" s="199" t="s">
        <v>189</v>
      </c>
      <c r="H408" s="200">
        <v>8.4000000000000004</v>
      </c>
      <c r="I408" s="201"/>
      <c r="J408" s="202">
        <f>ROUND(I408*H408,1)</f>
        <v>0</v>
      </c>
      <c r="K408" s="198" t="s">
        <v>158</v>
      </c>
      <c r="L408" s="38"/>
      <c r="M408" s="203" t="s">
        <v>1</v>
      </c>
      <c r="N408" s="204" t="s">
        <v>44</v>
      </c>
      <c r="O408" s="76"/>
      <c r="P408" s="205">
        <f>O408*H408</f>
        <v>0</v>
      </c>
      <c r="Q408" s="205">
        <v>3.0000000000000001E-05</v>
      </c>
      <c r="R408" s="205">
        <f>Q408*H408</f>
        <v>0.000252</v>
      </c>
      <c r="S408" s="205">
        <v>0</v>
      </c>
      <c r="T408" s="206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07" t="s">
        <v>239</v>
      </c>
      <c r="AT408" s="207" t="s">
        <v>154</v>
      </c>
      <c r="AU408" s="207" t="s">
        <v>91</v>
      </c>
      <c r="AY408" s="18" t="s">
        <v>151</v>
      </c>
      <c r="BE408" s="208">
        <f>IF(N408="základní",J408,0)</f>
        <v>0</v>
      </c>
      <c r="BF408" s="208">
        <f>IF(N408="snížená",J408,0)</f>
        <v>0</v>
      </c>
      <c r="BG408" s="208">
        <f>IF(N408="zákl. přenesená",J408,0)</f>
        <v>0</v>
      </c>
      <c r="BH408" s="208">
        <f>IF(N408="sníž. přenesená",J408,0)</f>
        <v>0</v>
      </c>
      <c r="BI408" s="208">
        <f>IF(N408="nulová",J408,0)</f>
        <v>0</v>
      </c>
      <c r="BJ408" s="18" t="s">
        <v>91</v>
      </c>
      <c r="BK408" s="208">
        <f>ROUND(I408*H408,1)</f>
        <v>0</v>
      </c>
      <c r="BL408" s="18" t="s">
        <v>239</v>
      </c>
      <c r="BM408" s="207" t="s">
        <v>687</v>
      </c>
    </row>
    <row r="409" s="14" customFormat="1">
      <c r="A409" s="14"/>
      <c r="B409" s="217"/>
      <c r="C409" s="14"/>
      <c r="D409" s="210" t="s">
        <v>161</v>
      </c>
      <c r="E409" s="218" t="s">
        <v>1</v>
      </c>
      <c r="F409" s="219" t="s">
        <v>688</v>
      </c>
      <c r="G409" s="14"/>
      <c r="H409" s="220">
        <v>8.4000000000000004</v>
      </c>
      <c r="I409" s="221"/>
      <c r="J409" s="14"/>
      <c r="K409" s="14"/>
      <c r="L409" s="217"/>
      <c r="M409" s="222"/>
      <c r="N409" s="223"/>
      <c r="O409" s="223"/>
      <c r="P409" s="223"/>
      <c r="Q409" s="223"/>
      <c r="R409" s="223"/>
      <c r="S409" s="223"/>
      <c r="T409" s="22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18" t="s">
        <v>161</v>
      </c>
      <c r="AU409" s="218" t="s">
        <v>91</v>
      </c>
      <c r="AV409" s="14" t="s">
        <v>91</v>
      </c>
      <c r="AW409" s="14" t="s">
        <v>31</v>
      </c>
      <c r="AX409" s="14" t="s">
        <v>85</v>
      </c>
      <c r="AY409" s="218" t="s">
        <v>151</v>
      </c>
    </row>
    <row r="410" s="2" customFormat="1" ht="16.5" customHeight="1">
      <c r="A410" s="37"/>
      <c r="B410" s="195"/>
      <c r="C410" s="196" t="s">
        <v>689</v>
      </c>
      <c r="D410" s="196" t="s">
        <v>154</v>
      </c>
      <c r="E410" s="197" t="s">
        <v>690</v>
      </c>
      <c r="F410" s="198" t="s">
        <v>691</v>
      </c>
      <c r="G410" s="199" t="s">
        <v>189</v>
      </c>
      <c r="H410" s="200">
        <v>8.1999999999999993</v>
      </c>
      <c r="I410" s="201"/>
      <c r="J410" s="202">
        <f>ROUND(I410*H410,1)</f>
        <v>0</v>
      </c>
      <c r="K410" s="198" t="s">
        <v>158</v>
      </c>
      <c r="L410" s="38"/>
      <c r="M410" s="203" t="s">
        <v>1</v>
      </c>
      <c r="N410" s="204" t="s">
        <v>44</v>
      </c>
      <c r="O410" s="76"/>
      <c r="P410" s="205">
        <f>O410*H410</f>
        <v>0</v>
      </c>
      <c r="Q410" s="205">
        <v>0.00011</v>
      </c>
      <c r="R410" s="205">
        <f>Q410*H410</f>
        <v>0.00090199999999999992</v>
      </c>
      <c r="S410" s="205">
        <v>0</v>
      </c>
      <c r="T410" s="206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07" t="s">
        <v>239</v>
      </c>
      <c r="AT410" s="207" t="s">
        <v>154</v>
      </c>
      <c r="AU410" s="207" t="s">
        <v>91</v>
      </c>
      <c r="AY410" s="18" t="s">
        <v>151</v>
      </c>
      <c r="BE410" s="208">
        <f>IF(N410="základní",J410,0)</f>
        <v>0</v>
      </c>
      <c r="BF410" s="208">
        <f>IF(N410="snížená",J410,0)</f>
        <v>0</v>
      </c>
      <c r="BG410" s="208">
        <f>IF(N410="zákl. přenesená",J410,0)</f>
        <v>0</v>
      </c>
      <c r="BH410" s="208">
        <f>IF(N410="sníž. přenesená",J410,0)</f>
        <v>0</v>
      </c>
      <c r="BI410" s="208">
        <f>IF(N410="nulová",J410,0)</f>
        <v>0</v>
      </c>
      <c r="BJ410" s="18" t="s">
        <v>91</v>
      </c>
      <c r="BK410" s="208">
        <f>ROUND(I410*H410,1)</f>
        <v>0</v>
      </c>
      <c r="BL410" s="18" t="s">
        <v>239</v>
      </c>
      <c r="BM410" s="207" t="s">
        <v>692</v>
      </c>
    </row>
    <row r="411" s="2" customFormat="1" ht="21.75" customHeight="1">
      <c r="A411" s="37"/>
      <c r="B411" s="195"/>
      <c r="C411" s="196" t="s">
        <v>693</v>
      </c>
      <c r="D411" s="196" t="s">
        <v>154</v>
      </c>
      <c r="E411" s="197" t="s">
        <v>694</v>
      </c>
      <c r="F411" s="198" t="s">
        <v>695</v>
      </c>
      <c r="G411" s="199" t="s">
        <v>181</v>
      </c>
      <c r="H411" s="200">
        <v>0.30599999999999999</v>
      </c>
      <c r="I411" s="201"/>
      <c r="J411" s="202">
        <f>ROUND(I411*H411,1)</f>
        <v>0</v>
      </c>
      <c r="K411" s="198" t="s">
        <v>158</v>
      </c>
      <c r="L411" s="38"/>
      <c r="M411" s="203" t="s">
        <v>1</v>
      </c>
      <c r="N411" s="204" t="s">
        <v>44</v>
      </c>
      <c r="O411" s="76"/>
      <c r="P411" s="205">
        <f>O411*H411</f>
        <v>0</v>
      </c>
      <c r="Q411" s="205">
        <v>0</v>
      </c>
      <c r="R411" s="205">
        <f>Q411*H411</f>
        <v>0</v>
      </c>
      <c r="S411" s="205">
        <v>0</v>
      </c>
      <c r="T411" s="20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07" t="s">
        <v>239</v>
      </c>
      <c r="AT411" s="207" t="s">
        <v>154</v>
      </c>
      <c r="AU411" s="207" t="s">
        <v>91</v>
      </c>
      <c r="AY411" s="18" t="s">
        <v>151</v>
      </c>
      <c r="BE411" s="208">
        <f>IF(N411="základní",J411,0)</f>
        <v>0</v>
      </c>
      <c r="BF411" s="208">
        <f>IF(N411="snížená",J411,0)</f>
        <v>0</v>
      </c>
      <c r="BG411" s="208">
        <f>IF(N411="zákl. přenesená",J411,0)</f>
        <v>0</v>
      </c>
      <c r="BH411" s="208">
        <f>IF(N411="sníž. přenesená",J411,0)</f>
        <v>0</v>
      </c>
      <c r="BI411" s="208">
        <f>IF(N411="nulová",J411,0)</f>
        <v>0</v>
      </c>
      <c r="BJ411" s="18" t="s">
        <v>91</v>
      </c>
      <c r="BK411" s="208">
        <f>ROUND(I411*H411,1)</f>
        <v>0</v>
      </c>
      <c r="BL411" s="18" t="s">
        <v>239</v>
      </c>
      <c r="BM411" s="207" t="s">
        <v>696</v>
      </c>
    </row>
    <row r="412" s="12" customFormat="1" ht="22.8" customHeight="1">
      <c r="A412" s="12"/>
      <c r="B412" s="182"/>
      <c r="C412" s="12"/>
      <c r="D412" s="183" t="s">
        <v>77</v>
      </c>
      <c r="E412" s="193" t="s">
        <v>697</v>
      </c>
      <c r="F412" s="193" t="s">
        <v>698</v>
      </c>
      <c r="G412" s="12"/>
      <c r="H412" s="12"/>
      <c r="I412" s="185"/>
      <c r="J412" s="194">
        <f>BK412</f>
        <v>0</v>
      </c>
      <c r="K412" s="12"/>
      <c r="L412" s="182"/>
      <c r="M412" s="187"/>
      <c r="N412" s="188"/>
      <c r="O412" s="188"/>
      <c r="P412" s="189">
        <f>SUM(P413:P420)</f>
        <v>0</v>
      </c>
      <c r="Q412" s="188"/>
      <c r="R412" s="189">
        <f>SUM(R413:R420)</f>
        <v>0.24495060000000002</v>
      </c>
      <c r="S412" s="188"/>
      <c r="T412" s="190">
        <f>SUM(T413:T420)</f>
        <v>0.0413385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83" t="s">
        <v>91</v>
      </c>
      <c r="AT412" s="191" t="s">
        <v>77</v>
      </c>
      <c r="AU412" s="191" t="s">
        <v>85</v>
      </c>
      <c r="AY412" s="183" t="s">
        <v>151</v>
      </c>
      <c r="BK412" s="192">
        <f>SUM(BK413:BK420)</f>
        <v>0</v>
      </c>
    </row>
    <row r="413" s="2" customFormat="1" ht="16.5" customHeight="1">
      <c r="A413" s="37"/>
      <c r="B413" s="195"/>
      <c r="C413" s="196" t="s">
        <v>699</v>
      </c>
      <c r="D413" s="196" t="s">
        <v>154</v>
      </c>
      <c r="E413" s="197" t="s">
        <v>700</v>
      </c>
      <c r="F413" s="198" t="s">
        <v>701</v>
      </c>
      <c r="G413" s="199" t="s">
        <v>194</v>
      </c>
      <c r="H413" s="200">
        <v>133.34999999999999</v>
      </c>
      <c r="I413" s="201"/>
      <c r="J413" s="202">
        <f>ROUND(I413*H413,1)</f>
        <v>0</v>
      </c>
      <c r="K413" s="198" t="s">
        <v>158</v>
      </c>
      <c r="L413" s="38"/>
      <c r="M413" s="203" t="s">
        <v>1</v>
      </c>
      <c r="N413" s="204" t="s">
        <v>44</v>
      </c>
      <c r="O413" s="76"/>
      <c r="P413" s="205">
        <f>O413*H413</f>
        <v>0</v>
      </c>
      <c r="Q413" s="205">
        <v>0.001</v>
      </c>
      <c r="R413" s="205">
        <f>Q413*H413</f>
        <v>0.13335</v>
      </c>
      <c r="S413" s="205">
        <v>0.00031</v>
      </c>
      <c r="T413" s="206">
        <f>S413*H413</f>
        <v>0.0413385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07" t="s">
        <v>239</v>
      </c>
      <c r="AT413" s="207" t="s">
        <v>154</v>
      </c>
      <c r="AU413" s="207" t="s">
        <v>91</v>
      </c>
      <c r="AY413" s="18" t="s">
        <v>151</v>
      </c>
      <c r="BE413" s="208">
        <f>IF(N413="základní",J413,0)</f>
        <v>0</v>
      </c>
      <c r="BF413" s="208">
        <f>IF(N413="snížená",J413,0)</f>
        <v>0</v>
      </c>
      <c r="BG413" s="208">
        <f>IF(N413="zákl. přenesená",J413,0)</f>
        <v>0</v>
      </c>
      <c r="BH413" s="208">
        <f>IF(N413="sníž. přenesená",J413,0)</f>
        <v>0</v>
      </c>
      <c r="BI413" s="208">
        <f>IF(N413="nulová",J413,0)</f>
        <v>0</v>
      </c>
      <c r="BJ413" s="18" t="s">
        <v>91</v>
      </c>
      <c r="BK413" s="208">
        <f>ROUND(I413*H413,1)</f>
        <v>0</v>
      </c>
      <c r="BL413" s="18" t="s">
        <v>239</v>
      </c>
      <c r="BM413" s="207" t="s">
        <v>702</v>
      </c>
    </row>
    <row r="414" s="14" customFormat="1">
      <c r="A414" s="14"/>
      <c r="B414" s="217"/>
      <c r="C414" s="14"/>
      <c r="D414" s="210" t="s">
        <v>161</v>
      </c>
      <c r="E414" s="218" t="s">
        <v>1</v>
      </c>
      <c r="F414" s="219" t="s">
        <v>703</v>
      </c>
      <c r="G414" s="14"/>
      <c r="H414" s="220">
        <v>133.34999999999999</v>
      </c>
      <c r="I414" s="221"/>
      <c r="J414" s="14"/>
      <c r="K414" s="14"/>
      <c r="L414" s="217"/>
      <c r="M414" s="222"/>
      <c r="N414" s="223"/>
      <c r="O414" s="223"/>
      <c r="P414" s="223"/>
      <c r="Q414" s="223"/>
      <c r="R414" s="223"/>
      <c r="S414" s="223"/>
      <c r="T414" s="22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18" t="s">
        <v>161</v>
      </c>
      <c r="AU414" s="218" t="s">
        <v>91</v>
      </c>
      <c r="AV414" s="14" t="s">
        <v>91</v>
      </c>
      <c r="AW414" s="14" t="s">
        <v>31</v>
      </c>
      <c r="AX414" s="14" t="s">
        <v>85</v>
      </c>
      <c r="AY414" s="218" t="s">
        <v>151</v>
      </c>
    </row>
    <row r="415" s="2" customFormat="1" ht="21.75" customHeight="1">
      <c r="A415" s="37"/>
      <c r="B415" s="195"/>
      <c r="C415" s="196" t="s">
        <v>704</v>
      </c>
      <c r="D415" s="196" t="s">
        <v>154</v>
      </c>
      <c r="E415" s="197" t="s">
        <v>705</v>
      </c>
      <c r="F415" s="198" t="s">
        <v>706</v>
      </c>
      <c r="G415" s="199" t="s">
        <v>194</v>
      </c>
      <c r="H415" s="200">
        <v>133.34999999999999</v>
      </c>
      <c r="I415" s="201"/>
      <c r="J415" s="202">
        <f>ROUND(I415*H415,1)</f>
        <v>0</v>
      </c>
      <c r="K415" s="198" t="s">
        <v>158</v>
      </c>
      <c r="L415" s="38"/>
      <c r="M415" s="203" t="s">
        <v>1</v>
      </c>
      <c r="N415" s="204" t="s">
        <v>44</v>
      </c>
      <c r="O415" s="76"/>
      <c r="P415" s="205">
        <f>O415*H415</f>
        <v>0</v>
      </c>
      <c r="Q415" s="205">
        <v>0</v>
      </c>
      <c r="R415" s="205">
        <f>Q415*H415</f>
        <v>0</v>
      </c>
      <c r="S415" s="205">
        <v>0</v>
      </c>
      <c r="T415" s="20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07" t="s">
        <v>239</v>
      </c>
      <c r="AT415" s="207" t="s">
        <v>154</v>
      </c>
      <c r="AU415" s="207" t="s">
        <v>91</v>
      </c>
      <c r="AY415" s="18" t="s">
        <v>151</v>
      </c>
      <c r="BE415" s="208">
        <f>IF(N415="základní",J415,0)</f>
        <v>0</v>
      </c>
      <c r="BF415" s="208">
        <f>IF(N415="snížená",J415,0)</f>
        <v>0</v>
      </c>
      <c r="BG415" s="208">
        <f>IF(N415="zákl. přenesená",J415,0)</f>
        <v>0</v>
      </c>
      <c r="BH415" s="208">
        <f>IF(N415="sníž. přenesená",J415,0)</f>
        <v>0</v>
      </c>
      <c r="BI415" s="208">
        <f>IF(N415="nulová",J415,0)</f>
        <v>0</v>
      </c>
      <c r="BJ415" s="18" t="s">
        <v>91</v>
      </c>
      <c r="BK415" s="208">
        <f>ROUND(I415*H415,1)</f>
        <v>0</v>
      </c>
      <c r="BL415" s="18" t="s">
        <v>239</v>
      </c>
      <c r="BM415" s="207" t="s">
        <v>707</v>
      </c>
    </row>
    <row r="416" s="2" customFormat="1" ht="21.75" customHeight="1">
      <c r="A416" s="37"/>
      <c r="B416" s="195"/>
      <c r="C416" s="196" t="s">
        <v>708</v>
      </c>
      <c r="D416" s="196" t="s">
        <v>154</v>
      </c>
      <c r="E416" s="197" t="s">
        <v>709</v>
      </c>
      <c r="F416" s="198" t="s">
        <v>710</v>
      </c>
      <c r="G416" s="199" t="s">
        <v>194</v>
      </c>
      <c r="H416" s="200">
        <v>242.61000000000001</v>
      </c>
      <c r="I416" s="201"/>
      <c r="J416" s="202">
        <f>ROUND(I416*H416,1)</f>
        <v>0</v>
      </c>
      <c r="K416" s="198" t="s">
        <v>158</v>
      </c>
      <c r="L416" s="38"/>
      <c r="M416" s="203" t="s">
        <v>1</v>
      </c>
      <c r="N416" s="204" t="s">
        <v>44</v>
      </c>
      <c r="O416" s="76"/>
      <c r="P416" s="205">
        <f>O416*H416</f>
        <v>0</v>
      </c>
      <c r="Q416" s="205">
        <v>0.00020000000000000001</v>
      </c>
      <c r="R416" s="205">
        <f>Q416*H416</f>
        <v>0.048522000000000003</v>
      </c>
      <c r="S416" s="205">
        <v>0</v>
      </c>
      <c r="T416" s="206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07" t="s">
        <v>239</v>
      </c>
      <c r="AT416" s="207" t="s">
        <v>154</v>
      </c>
      <c r="AU416" s="207" t="s">
        <v>91</v>
      </c>
      <c r="AY416" s="18" t="s">
        <v>151</v>
      </c>
      <c r="BE416" s="208">
        <f>IF(N416="základní",J416,0)</f>
        <v>0</v>
      </c>
      <c r="BF416" s="208">
        <f>IF(N416="snížená",J416,0)</f>
        <v>0</v>
      </c>
      <c r="BG416" s="208">
        <f>IF(N416="zákl. přenesená",J416,0)</f>
        <v>0</v>
      </c>
      <c r="BH416" s="208">
        <f>IF(N416="sníž. přenesená",J416,0)</f>
        <v>0</v>
      </c>
      <c r="BI416" s="208">
        <f>IF(N416="nulová",J416,0)</f>
        <v>0</v>
      </c>
      <c r="BJ416" s="18" t="s">
        <v>91</v>
      </c>
      <c r="BK416" s="208">
        <f>ROUND(I416*H416,1)</f>
        <v>0</v>
      </c>
      <c r="BL416" s="18" t="s">
        <v>239</v>
      </c>
      <c r="BM416" s="207" t="s">
        <v>711</v>
      </c>
    </row>
    <row r="417" s="14" customFormat="1">
      <c r="A417" s="14"/>
      <c r="B417" s="217"/>
      <c r="C417" s="14"/>
      <c r="D417" s="210" t="s">
        <v>161</v>
      </c>
      <c r="E417" s="218" t="s">
        <v>1</v>
      </c>
      <c r="F417" s="219" t="s">
        <v>712</v>
      </c>
      <c r="G417" s="14"/>
      <c r="H417" s="220">
        <v>43.109999999999999</v>
      </c>
      <c r="I417" s="221"/>
      <c r="J417" s="14"/>
      <c r="K417" s="14"/>
      <c r="L417" s="217"/>
      <c r="M417" s="222"/>
      <c r="N417" s="223"/>
      <c r="O417" s="223"/>
      <c r="P417" s="223"/>
      <c r="Q417" s="223"/>
      <c r="R417" s="223"/>
      <c r="S417" s="223"/>
      <c r="T417" s="22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18" t="s">
        <v>161</v>
      </c>
      <c r="AU417" s="218" t="s">
        <v>91</v>
      </c>
      <c r="AV417" s="14" t="s">
        <v>91</v>
      </c>
      <c r="AW417" s="14" t="s">
        <v>31</v>
      </c>
      <c r="AX417" s="14" t="s">
        <v>78</v>
      </c>
      <c r="AY417" s="218" t="s">
        <v>151</v>
      </c>
    </row>
    <row r="418" s="14" customFormat="1">
      <c r="A418" s="14"/>
      <c r="B418" s="217"/>
      <c r="C418" s="14"/>
      <c r="D418" s="210" t="s">
        <v>161</v>
      </c>
      <c r="E418" s="218" t="s">
        <v>1</v>
      </c>
      <c r="F418" s="219" t="s">
        <v>713</v>
      </c>
      <c r="G418" s="14"/>
      <c r="H418" s="220">
        <v>199.5</v>
      </c>
      <c r="I418" s="221"/>
      <c r="J418" s="14"/>
      <c r="K418" s="14"/>
      <c r="L418" s="217"/>
      <c r="M418" s="222"/>
      <c r="N418" s="223"/>
      <c r="O418" s="223"/>
      <c r="P418" s="223"/>
      <c r="Q418" s="223"/>
      <c r="R418" s="223"/>
      <c r="S418" s="223"/>
      <c r="T418" s="22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18" t="s">
        <v>161</v>
      </c>
      <c r="AU418" s="218" t="s">
        <v>91</v>
      </c>
      <c r="AV418" s="14" t="s">
        <v>91</v>
      </c>
      <c r="AW418" s="14" t="s">
        <v>31</v>
      </c>
      <c r="AX418" s="14" t="s">
        <v>78</v>
      </c>
      <c r="AY418" s="218" t="s">
        <v>151</v>
      </c>
    </row>
    <row r="419" s="15" customFormat="1">
      <c r="A419" s="15"/>
      <c r="B419" s="225"/>
      <c r="C419" s="15"/>
      <c r="D419" s="210" t="s">
        <v>161</v>
      </c>
      <c r="E419" s="226" t="s">
        <v>1</v>
      </c>
      <c r="F419" s="227" t="s">
        <v>167</v>
      </c>
      <c r="G419" s="15"/>
      <c r="H419" s="228">
        <v>242.61000000000001</v>
      </c>
      <c r="I419" s="229"/>
      <c r="J419" s="15"/>
      <c r="K419" s="15"/>
      <c r="L419" s="225"/>
      <c r="M419" s="230"/>
      <c r="N419" s="231"/>
      <c r="O419" s="231"/>
      <c r="P419" s="231"/>
      <c r="Q419" s="231"/>
      <c r="R419" s="231"/>
      <c r="S419" s="231"/>
      <c r="T419" s="232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26" t="s">
        <v>161</v>
      </c>
      <c r="AU419" s="226" t="s">
        <v>91</v>
      </c>
      <c r="AV419" s="15" t="s">
        <v>159</v>
      </c>
      <c r="AW419" s="15" t="s">
        <v>31</v>
      </c>
      <c r="AX419" s="15" t="s">
        <v>85</v>
      </c>
      <c r="AY419" s="226" t="s">
        <v>151</v>
      </c>
    </row>
    <row r="420" s="2" customFormat="1" ht="21.75" customHeight="1">
      <c r="A420" s="37"/>
      <c r="B420" s="195"/>
      <c r="C420" s="196" t="s">
        <v>714</v>
      </c>
      <c r="D420" s="196" t="s">
        <v>154</v>
      </c>
      <c r="E420" s="197" t="s">
        <v>715</v>
      </c>
      <c r="F420" s="198" t="s">
        <v>716</v>
      </c>
      <c r="G420" s="199" t="s">
        <v>194</v>
      </c>
      <c r="H420" s="200">
        <v>242.61000000000001</v>
      </c>
      <c r="I420" s="201"/>
      <c r="J420" s="202">
        <f>ROUND(I420*H420,1)</f>
        <v>0</v>
      </c>
      <c r="K420" s="198" t="s">
        <v>158</v>
      </c>
      <c r="L420" s="38"/>
      <c r="M420" s="203" t="s">
        <v>1</v>
      </c>
      <c r="N420" s="204" t="s">
        <v>44</v>
      </c>
      <c r="O420" s="76"/>
      <c r="P420" s="205">
        <f>O420*H420</f>
        <v>0</v>
      </c>
      <c r="Q420" s="205">
        <v>0.00025999999999999998</v>
      </c>
      <c r="R420" s="205">
        <f>Q420*H420</f>
        <v>0.063078599999999999</v>
      </c>
      <c r="S420" s="205">
        <v>0</v>
      </c>
      <c r="T420" s="206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07" t="s">
        <v>239</v>
      </c>
      <c r="AT420" s="207" t="s">
        <v>154</v>
      </c>
      <c r="AU420" s="207" t="s">
        <v>91</v>
      </c>
      <c r="AY420" s="18" t="s">
        <v>151</v>
      </c>
      <c r="BE420" s="208">
        <f>IF(N420="základní",J420,0)</f>
        <v>0</v>
      </c>
      <c r="BF420" s="208">
        <f>IF(N420="snížená",J420,0)</f>
        <v>0</v>
      </c>
      <c r="BG420" s="208">
        <f>IF(N420="zákl. přenesená",J420,0)</f>
        <v>0</v>
      </c>
      <c r="BH420" s="208">
        <f>IF(N420="sníž. přenesená",J420,0)</f>
        <v>0</v>
      </c>
      <c r="BI420" s="208">
        <f>IF(N420="nulová",J420,0)</f>
        <v>0</v>
      </c>
      <c r="BJ420" s="18" t="s">
        <v>91</v>
      </c>
      <c r="BK420" s="208">
        <f>ROUND(I420*H420,1)</f>
        <v>0</v>
      </c>
      <c r="BL420" s="18" t="s">
        <v>239</v>
      </c>
      <c r="BM420" s="207" t="s">
        <v>717</v>
      </c>
    </row>
    <row r="421" s="12" customFormat="1" ht="25.92" customHeight="1">
      <c r="A421" s="12"/>
      <c r="B421" s="182"/>
      <c r="C421" s="12"/>
      <c r="D421" s="183" t="s">
        <v>77</v>
      </c>
      <c r="E421" s="184" t="s">
        <v>718</v>
      </c>
      <c r="F421" s="184" t="s">
        <v>719</v>
      </c>
      <c r="G421" s="12"/>
      <c r="H421" s="12"/>
      <c r="I421" s="185"/>
      <c r="J421" s="186">
        <f>BK421</f>
        <v>0</v>
      </c>
      <c r="K421" s="12"/>
      <c r="L421" s="182"/>
      <c r="M421" s="187"/>
      <c r="N421" s="188"/>
      <c r="O421" s="188"/>
      <c r="P421" s="189">
        <f>P422+P429</f>
        <v>0</v>
      </c>
      <c r="Q421" s="188"/>
      <c r="R421" s="189">
        <f>R422+R429</f>
        <v>0</v>
      </c>
      <c r="S421" s="188"/>
      <c r="T421" s="190">
        <f>T422+T429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83" t="s">
        <v>186</v>
      </c>
      <c r="AT421" s="191" t="s">
        <v>77</v>
      </c>
      <c r="AU421" s="191" t="s">
        <v>78</v>
      </c>
      <c r="AY421" s="183" t="s">
        <v>151</v>
      </c>
      <c r="BK421" s="192">
        <f>BK422+BK429</f>
        <v>0</v>
      </c>
    </row>
    <row r="422" s="12" customFormat="1" ht="22.8" customHeight="1">
      <c r="A422" s="12"/>
      <c r="B422" s="182"/>
      <c r="C422" s="12"/>
      <c r="D422" s="183" t="s">
        <v>77</v>
      </c>
      <c r="E422" s="193" t="s">
        <v>720</v>
      </c>
      <c r="F422" s="193" t="s">
        <v>721</v>
      </c>
      <c r="G422" s="12"/>
      <c r="H422" s="12"/>
      <c r="I422" s="185"/>
      <c r="J422" s="194">
        <f>BK422</f>
        <v>0</v>
      </c>
      <c r="K422" s="12"/>
      <c r="L422" s="182"/>
      <c r="M422" s="187"/>
      <c r="N422" s="188"/>
      <c r="O422" s="188"/>
      <c r="P422" s="189">
        <f>SUM(P423:P428)</f>
        <v>0</v>
      </c>
      <c r="Q422" s="188"/>
      <c r="R422" s="189">
        <f>SUM(R423:R428)</f>
        <v>0</v>
      </c>
      <c r="S422" s="188"/>
      <c r="T422" s="190">
        <f>SUM(T423:T428)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183" t="s">
        <v>186</v>
      </c>
      <c r="AT422" s="191" t="s">
        <v>77</v>
      </c>
      <c r="AU422" s="191" t="s">
        <v>85</v>
      </c>
      <c r="AY422" s="183" t="s">
        <v>151</v>
      </c>
      <c r="BK422" s="192">
        <f>SUM(BK423:BK428)</f>
        <v>0</v>
      </c>
    </row>
    <row r="423" s="2" customFormat="1" ht="16.5" customHeight="1">
      <c r="A423" s="37"/>
      <c r="B423" s="195"/>
      <c r="C423" s="196" t="s">
        <v>722</v>
      </c>
      <c r="D423" s="196" t="s">
        <v>154</v>
      </c>
      <c r="E423" s="197" t="s">
        <v>723</v>
      </c>
      <c r="F423" s="198" t="s">
        <v>724</v>
      </c>
      <c r="G423" s="199" t="s">
        <v>255</v>
      </c>
      <c r="H423" s="200">
        <v>2</v>
      </c>
      <c r="I423" s="201"/>
      <c r="J423" s="202">
        <f>ROUND(I423*H423,1)</f>
        <v>0</v>
      </c>
      <c r="K423" s="198" t="s">
        <v>158</v>
      </c>
      <c r="L423" s="38"/>
      <c r="M423" s="203" t="s">
        <v>1</v>
      </c>
      <c r="N423" s="204" t="s">
        <v>44</v>
      </c>
      <c r="O423" s="76"/>
      <c r="P423" s="205">
        <f>O423*H423</f>
        <v>0</v>
      </c>
      <c r="Q423" s="205">
        <v>0</v>
      </c>
      <c r="R423" s="205">
        <f>Q423*H423</f>
        <v>0</v>
      </c>
      <c r="S423" s="205">
        <v>0</v>
      </c>
      <c r="T423" s="206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07" t="s">
        <v>725</v>
      </c>
      <c r="AT423" s="207" t="s">
        <v>154</v>
      </c>
      <c r="AU423" s="207" t="s">
        <v>91</v>
      </c>
      <c r="AY423" s="18" t="s">
        <v>151</v>
      </c>
      <c r="BE423" s="208">
        <f>IF(N423="základní",J423,0)</f>
        <v>0</v>
      </c>
      <c r="BF423" s="208">
        <f>IF(N423="snížená",J423,0)</f>
        <v>0</v>
      </c>
      <c r="BG423" s="208">
        <f>IF(N423="zákl. přenesená",J423,0)</f>
        <v>0</v>
      </c>
      <c r="BH423" s="208">
        <f>IF(N423="sníž. přenesená",J423,0)</f>
        <v>0</v>
      </c>
      <c r="BI423" s="208">
        <f>IF(N423="nulová",J423,0)</f>
        <v>0</v>
      </c>
      <c r="BJ423" s="18" t="s">
        <v>91</v>
      </c>
      <c r="BK423" s="208">
        <f>ROUND(I423*H423,1)</f>
        <v>0</v>
      </c>
      <c r="BL423" s="18" t="s">
        <v>725</v>
      </c>
      <c r="BM423" s="207" t="s">
        <v>726</v>
      </c>
    </row>
    <row r="424" s="13" customFormat="1">
      <c r="A424" s="13"/>
      <c r="B424" s="209"/>
      <c r="C424" s="13"/>
      <c r="D424" s="210" t="s">
        <v>161</v>
      </c>
      <c r="E424" s="211" t="s">
        <v>1</v>
      </c>
      <c r="F424" s="212" t="s">
        <v>727</v>
      </c>
      <c r="G424" s="13"/>
      <c r="H424" s="211" t="s">
        <v>1</v>
      </c>
      <c r="I424" s="213"/>
      <c r="J424" s="13"/>
      <c r="K424" s="13"/>
      <c r="L424" s="209"/>
      <c r="M424" s="214"/>
      <c r="N424" s="215"/>
      <c r="O424" s="215"/>
      <c r="P424" s="215"/>
      <c r="Q424" s="215"/>
      <c r="R424" s="215"/>
      <c r="S424" s="215"/>
      <c r="T424" s="21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11" t="s">
        <v>161</v>
      </c>
      <c r="AU424" s="211" t="s">
        <v>91</v>
      </c>
      <c r="AV424" s="13" t="s">
        <v>85</v>
      </c>
      <c r="AW424" s="13" t="s">
        <v>31</v>
      </c>
      <c r="AX424" s="13" t="s">
        <v>78</v>
      </c>
      <c r="AY424" s="211" t="s">
        <v>151</v>
      </c>
    </row>
    <row r="425" s="14" customFormat="1">
      <c r="A425" s="14"/>
      <c r="B425" s="217"/>
      <c r="C425" s="14"/>
      <c r="D425" s="210" t="s">
        <v>161</v>
      </c>
      <c r="E425" s="218" t="s">
        <v>1</v>
      </c>
      <c r="F425" s="219" t="s">
        <v>91</v>
      </c>
      <c r="G425" s="14"/>
      <c r="H425" s="220">
        <v>2</v>
      </c>
      <c r="I425" s="221"/>
      <c r="J425" s="14"/>
      <c r="K425" s="14"/>
      <c r="L425" s="217"/>
      <c r="M425" s="222"/>
      <c r="N425" s="223"/>
      <c r="O425" s="223"/>
      <c r="P425" s="223"/>
      <c r="Q425" s="223"/>
      <c r="R425" s="223"/>
      <c r="S425" s="223"/>
      <c r="T425" s="22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18" t="s">
        <v>161</v>
      </c>
      <c r="AU425" s="218" t="s">
        <v>91</v>
      </c>
      <c r="AV425" s="14" t="s">
        <v>91</v>
      </c>
      <c r="AW425" s="14" t="s">
        <v>31</v>
      </c>
      <c r="AX425" s="14" t="s">
        <v>85</v>
      </c>
      <c r="AY425" s="218" t="s">
        <v>151</v>
      </c>
    </row>
    <row r="426" s="2" customFormat="1" ht="16.5" customHeight="1">
      <c r="A426" s="37"/>
      <c r="B426" s="195"/>
      <c r="C426" s="196" t="s">
        <v>728</v>
      </c>
      <c r="D426" s="196" t="s">
        <v>154</v>
      </c>
      <c r="E426" s="197" t="s">
        <v>729</v>
      </c>
      <c r="F426" s="198" t="s">
        <v>730</v>
      </c>
      <c r="G426" s="199" t="s">
        <v>255</v>
      </c>
      <c r="H426" s="200">
        <v>1</v>
      </c>
      <c r="I426" s="201"/>
      <c r="J426" s="202">
        <f>ROUND(I426*H426,1)</f>
        <v>0</v>
      </c>
      <c r="K426" s="198" t="s">
        <v>1</v>
      </c>
      <c r="L426" s="38"/>
      <c r="M426" s="203" t="s">
        <v>1</v>
      </c>
      <c r="N426" s="204" t="s">
        <v>44</v>
      </c>
      <c r="O426" s="76"/>
      <c r="P426" s="205">
        <f>O426*H426</f>
        <v>0</v>
      </c>
      <c r="Q426" s="205">
        <v>0</v>
      </c>
      <c r="R426" s="205">
        <f>Q426*H426</f>
        <v>0</v>
      </c>
      <c r="S426" s="205">
        <v>0</v>
      </c>
      <c r="T426" s="206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07" t="s">
        <v>725</v>
      </c>
      <c r="AT426" s="207" t="s">
        <v>154</v>
      </c>
      <c r="AU426" s="207" t="s">
        <v>91</v>
      </c>
      <c r="AY426" s="18" t="s">
        <v>151</v>
      </c>
      <c r="BE426" s="208">
        <f>IF(N426="základní",J426,0)</f>
        <v>0</v>
      </c>
      <c r="BF426" s="208">
        <f>IF(N426="snížená",J426,0)</f>
        <v>0</v>
      </c>
      <c r="BG426" s="208">
        <f>IF(N426="zákl. přenesená",J426,0)</f>
        <v>0</v>
      </c>
      <c r="BH426" s="208">
        <f>IF(N426="sníž. přenesená",J426,0)</f>
        <v>0</v>
      </c>
      <c r="BI426" s="208">
        <f>IF(N426="nulová",J426,0)</f>
        <v>0</v>
      </c>
      <c r="BJ426" s="18" t="s">
        <v>91</v>
      </c>
      <c r="BK426" s="208">
        <f>ROUND(I426*H426,1)</f>
        <v>0</v>
      </c>
      <c r="BL426" s="18" t="s">
        <v>725</v>
      </c>
      <c r="BM426" s="207" t="s">
        <v>731</v>
      </c>
    </row>
    <row r="427" s="2" customFormat="1" ht="16.5" customHeight="1">
      <c r="A427" s="37"/>
      <c r="B427" s="195"/>
      <c r="C427" s="196" t="s">
        <v>732</v>
      </c>
      <c r="D427" s="196" t="s">
        <v>154</v>
      </c>
      <c r="E427" s="197" t="s">
        <v>733</v>
      </c>
      <c r="F427" s="198" t="s">
        <v>734</v>
      </c>
      <c r="G427" s="199" t="s">
        <v>255</v>
      </c>
      <c r="H427" s="200">
        <v>1</v>
      </c>
      <c r="I427" s="201"/>
      <c r="J427" s="202">
        <f>ROUND(I427*H427,1)</f>
        <v>0</v>
      </c>
      <c r="K427" s="198" t="s">
        <v>1</v>
      </c>
      <c r="L427" s="38"/>
      <c r="M427" s="203" t="s">
        <v>1</v>
      </c>
      <c r="N427" s="204" t="s">
        <v>44</v>
      </c>
      <c r="O427" s="76"/>
      <c r="P427" s="205">
        <f>O427*H427</f>
        <v>0</v>
      </c>
      <c r="Q427" s="205">
        <v>0</v>
      </c>
      <c r="R427" s="205">
        <f>Q427*H427</f>
        <v>0</v>
      </c>
      <c r="S427" s="205">
        <v>0</v>
      </c>
      <c r="T427" s="206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07" t="s">
        <v>725</v>
      </c>
      <c r="AT427" s="207" t="s">
        <v>154</v>
      </c>
      <c r="AU427" s="207" t="s">
        <v>91</v>
      </c>
      <c r="AY427" s="18" t="s">
        <v>151</v>
      </c>
      <c r="BE427" s="208">
        <f>IF(N427="základní",J427,0)</f>
        <v>0</v>
      </c>
      <c r="BF427" s="208">
        <f>IF(N427="snížená",J427,0)</f>
        <v>0</v>
      </c>
      <c r="BG427" s="208">
        <f>IF(N427="zákl. přenesená",J427,0)</f>
        <v>0</v>
      </c>
      <c r="BH427" s="208">
        <f>IF(N427="sníž. přenesená",J427,0)</f>
        <v>0</v>
      </c>
      <c r="BI427" s="208">
        <f>IF(N427="nulová",J427,0)</f>
        <v>0</v>
      </c>
      <c r="BJ427" s="18" t="s">
        <v>91</v>
      </c>
      <c r="BK427" s="208">
        <f>ROUND(I427*H427,1)</f>
        <v>0</v>
      </c>
      <c r="BL427" s="18" t="s">
        <v>725</v>
      </c>
      <c r="BM427" s="207" t="s">
        <v>735</v>
      </c>
    </row>
    <row r="428" s="2" customFormat="1" ht="16.5" customHeight="1">
      <c r="A428" s="37"/>
      <c r="B428" s="195"/>
      <c r="C428" s="196" t="s">
        <v>736</v>
      </c>
      <c r="D428" s="196" t="s">
        <v>154</v>
      </c>
      <c r="E428" s="197" t="s">
        <v>737</v>
      </c>
      <c r="F428" s="198" t="s">
        <v>738</v>
      </c>
      <c r="G428" s="199" t="s">
        <v>255</v>
      </c>
      <c r="H428" s="200">
        <v>1</v>
      </c>
      <c r="I428" s="201"/>
      <c r="J428" s="202">
        <f>ROUND(I428*H428,1)</f>
        <v>0</v>
      </c>
      <c r="K428" s="198" t="s">
        <v>1</v>
      </c>
      <c r="L428" s="38"/>
      <c r="M428" s="203" t="s">
        <v>1</v>
      </c>
      <c r="N428" s="204" t="s">
        <v>44</v>
      </c>
      <c r="O428" s="76"/>
      <c r="P428" s="205">
        <f>O428*H428</f>
        <v>0</v>
      </c>
      <c r="Q428" s="205">
        <v>0</v>
      </c>
      <c r="R428" s="205">
        <f>Q428*H428</f>
        <v>0</v>
      </c>
      <c r="S428" s="205">
        <v>0</v>
      </c>
      <c r="T428" s="206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07" t="s">
        <v>725</v>
      </c>
      <c r="AT428" s="207" t="s">
        <v>154</v>
      </c>
      <c r="AU428" s="207" t="s">
        <v>91</v>
      </c>
      <c r="AY428" s="18" t="s">
        <v>151</v>
      </c>
      <c r="BE428" s="208">
        <f>IF(N428="základní",J428,0)</f>
        <v>0</v>
      </c>
      <c r="BF428" s="208">
        <f>IF(N428="snížená",J428,0)</f>
        <v>0</v>
      </c>
      <c r="BG428" s="208">
        <f>IF(N428="zákl. přenesená",J428,0)</f>
        <v>0</v>
      </c>
      <c r="BH428" s="208">
        <f>IF(N428="sníž. přenesená",J428,0)</f>
        <v>0</v>
      </c>
      <c r="BI428" s="208">
        <f>IF(N428="nulová",J428,0)</f>
        <v>0</v>
      </c>
      <c r="BJ428" s="18" t="s">
        <v>91</v>
      </c>
      <c r="BK428" s="208">
        <f>ROUND(I428*H428,1)</f>
        <v>0</v>
      </c>
      <c r="BL428" s="18" t="s">
        <v>725</v>
      </c>
      <c r="BM428" s="207" t="s">
        <v>739</v>
      </c>
    </row>
    <row r="429" s="12" customFormat="1" ht="22.8" customHeight="1">
      <c r="A429" s="12"/>
      <c r="B429" s="182"/>
      <c r="C429" s="12"/>
      <c r="D429" s="183" t="s">
        <v>77</v>
      </c>
      <c r="E429" s="193" t="s">
        <v>740</v>
      </c>
      <c r="F429" s="193" t="s">
        <v>741</v>
      </c>
      <c r="G429" s="12"/>
      <c r="H429" s="12"/>
      <c r="I429" s="185"/>
      <c r="J429" s="194">
        <f>BK429</f>
        <v>0</v>
      </c>
      <c r="K429" s="12"/>
      <c r="L429" s="182"/>
      <c r="M429" s="187"/>
      <c r="N429" s="188"/>
      <c r="O429" s="188"/>
      <c r="P429" s="189">
        <f>P430</f>
        <v>0</v>
      </c>
      <c r="Q429" s="188"/>
      <c r="R429" s="189">
        <f>R430</f>
        <v>0</v>
      </c>
      <c r="S429" s="188"/>
      <c r="T429" s="190">
        <f>T430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183" t="s">
        <v>186</v>
      </c>
      <c r="AT429" s="191" t="s">
        <v>77</v>
      </c>
      <c r="AU429" s="191" t="s">
        <v>85</v>
      </c>
      <c r="AY429" s="183" t="s">
        <v>151</v>
      </c>
      <c r="BK429" s="192">
        <f>BK430</f>
        <v>0</v>
      </c>
    </row>
    <row r="430" s="2" customFormat="1" ht="16.5" customHeight="1">
      <c r="A430" s="37"/>
      <c r="B430" s="195"/>
      <c r="C430" s="196" t="s">
        <v>742</v>
      </c>
      <c r="D430" s="196" t="s">
        <v>154</v>
      </c>
      <c r="E430" s="197" t="s">
        <v>743</v>
      </c>
      <c r="F430" s="198" t="s">
        <v>741</v>
      </c>
      <c r="G430" s="199" t="s">
        <v>255</v>
      </c>
      <c r="H430" s="200">
        <v>1</v>
      </c>
      <c r="I430" s="201"/>
      <c r="J430" s="202">
        <f>ROUND(I430*H430,1)</f>
        <v>0</v>
      </c>
      <c r="K430" s="198" t="s">
        <v>158</v>
      </c>
      <c r="L430" s="38"/>
      <c r="M430" s="243" t="s">
        <v>1</v>
      </c>
      <c r="N430" s="244" t="s">
        <v>44</v>
      </c>
      <c r="O430" s="245"/>
      <c r="P430" s="246">
        <f>O430*H430</f>
        <v>0</v>
      </c>
      <c r="Q430" s="246">
        <v>0</v>
      </c>
      <c r="R430" s="246">
        <f>Q430*H430</f>
        <v>0</v>
      </c>
      <c r="S430" s="246">
        <v>0</v>
      </c>
      <c r="T430" s="247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07" t="s">
        <v>725</v>
      </c>
      <c r="AT430" s="207" t="s">
        <v>154</v>
      </c>
      <c r="AU430" s="207" t="s">
        <v>91</v>
      </c>
      <c r="AY430" s="18" t="s">
        <v>151</v>
      </c>
      <c r="BE430" s="208">
        <f>IF(N430="základní",J430,0)</f>
        <v>0</v>
      </c>
      <c r="BF430" s="208">
        <f>IF(N430="snížená",J430,0)</f>
        <v>0</v>
      </c>
      <c r="BG430" s="208">
        <f>IF(N430="zákl. přenesená",J430,0)</f>
        <v>0</v>
      </c>
      <c r="BH430" s="208">
        <f>IF(N430="sníž. přenesená",J430,0)</f>
        <v>0</v>
      </c>
      <c r="BI430" s="208">
        <f>IF(N430="nulová",J430,0)</f>
        <v>0</v>
      </c>
      <c r="BJ430" s="18" t="s">
        <v>91</v>
      </c>
      <c r="BK430" s="208">
        <f>ROUND(I430*H430,1)</f>
        <v>0</v>
      </c>
      <c r="BL430" s="18" t="s">
        <v>725</v>
      </c>
      <c r="BM430" s="207" t="s">
        <v>744</v>
      </c>
    </row>
    <row r="431" s="2" customFormat="1" ht="6.96" customHeight="1">
      <c r="A431" s="37"/>
      <c r="B431" s="59"/>
      <c r="C431" s="60"/>
      <c r="D431" s="60"/>
      <c r="E431" s="60"/>
      <c r="F431" s="60"/>
      <c r="G431" s="60"/>
      <c r="H431" s="60"/>
      <c r="I431" s="155"/>
      <c r="J431" s="60"/>
      <c r="K431" s="60"/>
      <c r="L431" s="38"/>
      <c r="M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</row>
  </sheetData>
  <autoFilter ref="C140:K4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8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105</v>
      </c>
      <c r="I4" s="127"/>
      <c r="L4" s="21"/>
      <c r="M4" s="129" t="s">
        <v>10</v>
      </c>
      <c r="AT4" s="18" t="s">
        <v>3</v>
      </c>
    </row>
    <row r="5" s="1" customFormat="1" ht="6.96" customHeight="1">
      <c r="B5" s="21"/>
      <c r="I5" s="127"/>
      <c r="L5" s="21"/>
    </row>
    <row r="6" s="1" customFormat="1" ht="12" customHeight="1">
      <c r="B6" s="21"/>
      <c r="D6" s="31" t="s">
        <v>16</v>
      </c>
      <c r="I6" s="127"/>
      <c r="L6" s="21"/>
    </row>
    <row r="7" s="1" customFormat="1" ht="16.5" customHeight="1">
      <c r="B7" s="21"/>
      <c r="E7" s="130" t="str">
        <f>'Rekapitulace stavby'!K6</f>
        <v>Udržovací práce a stavební úpravy Staropramenná 669/27</v>
      </c>
      <c r="F7" s="31"/>
      <c r="G7" s="31"/>
      <c r="H7" s="31"/>
      <c r="I7" s="127"/>
      <c r="L7" s="21"/>
    </row>
    <row r="8" s="1" customFormat="1" ht="12" customHeight="1">
      <c r="B8" s="21"/>
      <c r="D8" s="31" t="s">
        <v>106</v>
      </c>
      <c r="I8" s="127"/>
      <c r="L8" s="21"/>
    </row>
    <row r="9" s="2" customFormat="1" ht="16.5" customHeight="1">
      <c r="A9" s="37"/>
      <c r="B9" s="38"/>
      <c r="C9" s="37"/>
      <c r="D9" s="37"/>
      <c r="E9" s="130" t="s">
        <v>107</v>
      </c>
      <c r="F9" s="37"/>
      <c r="G9" s="37"/>
      <c r="H9" s="37"/>
      <c r="I9" s="131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108</v>
      </c>
      <c r="E10" s="37"/>
      <c r="F10" s="37"/>
      <c r="G10" s="37"/>
      <c r="H10" s="37"/>
      <c r="I10" s="131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745</v>
      </c>
      <c r="F11" s="37"/>
      <c r="G11" s="37"/>
      <c r="H11" s="37"/>
      <c r="I11" s="131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131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132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26</v>
      </c>
      <c r="G14" s="37"/>
      <c r="H14" s="37"/>
      <c r="I14" s="132" t="s">
        <v>22</v>
      </c>
      <c r="J14" s="68" t="str">
        <f>'Rekapitulace stavby'!AN8</f>
        <v>26. 4. 2020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131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132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132" t="s">
        <v>27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131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132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132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131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132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Ing. arch. Frydecký Václav </v>
      </c>
      <c r="F23" s="37"/>
      <c r="G23" s="37"/>
      <c r="H23" s="37"/>
      <c r="I23" s="132" t="s">
        <v>27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131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132" t="s">
        <v>25</v>
      </c>
      <c r="J25" s="26" t="str">
        <f>IF('Rekapitulace stavby'!AN19="","",'Rekapitulace stavby'!AN19)</f>
        <v>75454084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Filip Šimek www.rozp.cz</v>
      </c>
      <c r="F26" s="37"/>
      <c r="G26" s="37"/>
      <c r="H26" s="37"/>
      <c r="I26" s="132" t="s">
        <v>27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131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37</v>
      </c>
      <c r="E28" s="37"/>
      <c r="F28" s="37"/>
      <c r="G28" s="37"/>
      <c r="H28" s="37"/>
      <c r="I28" s="131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3"/>
      <c r="B29" s="134"/>
      <c r="C29" s="133"/>
      <c r="D29" s="133"/>
      <c r="E29" s="35" t="s">
        <v>1</v>
      </c>
      <c r="F29" s="35"/>
      <c r="G29" s="35"/>
      <c r="H29" s="35"/>
      <c r="I29" s="135"/>
      <c r="J29" s="133"/>
      <c r="K29" s="133"/>
      <c r="L29" s="136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131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7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8" t="s">
        <v>38</v>
      </c>
      <c r="E32" s="37"/>
      <c r="F32" s="37"/>
      <c r="G32" s="37"/>
      <c r="H32" s="37"/>
      <c r="I32" s="131"/>
      <c r="J32" s="95">
        <f>ROUND(J128, 1)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137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40</v>
      </c>
      <c r="G34" s="37"/>
      <c r="H34" s="37"/>
      <c r="I34" s="139" t="s">
        <v>39</v>
      </c>
      <c r="J34" s="42" t="s">
        <v>41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40" t="s">
        <v>42</v>
      </c>
      <c r="E35" s="31" t="s">
        <v>43</v>
      </c>
      <c r="F35" s="141">
        <f>ROUND((SUM(BE128:BE165)),  1)</f>
        <v>0</v>
      </c>
      <c r="G35" s="37"/>
      <c r="H35" s="37"/>
      <c r="I35" s="142">
        <v>0.20999999999999999</v>
      </c>
      <c r="J35" s="141">
        <f>ROUND(((SUM(BE128:BE165))*I35),  1)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44</v>
      </c>
      <c r="F36" s="141">
        <f>ROUND((SUM(BF128:BF165)),  1)</f>
        <v>0</v>
      </c>
      <c r="G36" s="37"/>
      <c r="H36" s="37"/>
      <c r="I36" s="142">
        <v>0.14999999999999999</v>
      </c>
      <c r="J36" s="141">
        <f>ROUND(((SUM(BF128:BF165))*I36),  1)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41">
        <f>ROUND((SUM(BG128:BG165)),  1)</f>
        <v>0</v>
      </c>
      <c r="G37" s="37"/>
      <c r="H37" s="37"/>
      <c r="I37" s="142">
        <v>0.20999999999999999</v>
      </c>
      <c r="J37" s="141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46</v>
      </c>
      <c r="F38" s="141">
        <f>ROUND((SUM(BH128:BH165)),  1)</f>
        <v>0</v>
      </c>
      <c r="G38" s="37"/>
      <c r="H38" s="37"/>
      <c r="I38" s="142">
        <v>0.14999999999999999</v>
      </c>
      <c r="J38" s="141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47</v>
      </c>
      <c r="F39" s="141">
        <f>ROUND((SUM(BI128:BI165)),  1)</f>
        <v>0</v>
      </c>
      <c r="G39" s="37"/>
      <c r="H39" s="37"/>
      <c r="I39" s="142">
        <v>0</v>
      </c>
      <c r="J39" s="141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131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43"/>
      <c r="D41" s="144" t="s">
        <v>48</v>
      </c>
      <c r="E41" s="80"/>
      <c r="F41" s="80"/>
      <c r="G41" s="145" t="s">
        <v>49</v>
      </c>
      <c r="H41" s="146" t="s">
        <v>50</v>
      </c>
      <c r="I41" s="147"/>
      <c r="J41" s="148">
        <f>SUM(J32:J39)</f>
        <v>0</v>
      </c>
      <c r="K41" s="149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131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I43" s="127"/>
      <c r="L43" s="21"/>
    </row>
    <row r="44" s="1" customFormat="1" ht="14.4" customHeight="1">
      <c r="B44" s="21"/>
      <c r="I44" s="127"/>
      <c r="L44" s="21"/>
    </row>
    <row r="45" s="1" customFormat="1" ht="14.4" customHeight="1">
      <c r="B45" s="21"/>
      <c r="I45" s="127"/>
      <c r="L45" s="21"/>
    </row>
    <row r="46" s="1" customFormat="1" ht="14.4" customHeight="1">
      <c r="B46" s="21"/>
      <c r="I46" s="127"/>
      <c r="L46" s="21"/>
    </row>
    <row r="47" s="1" customFormat="1" ht="14.4" customHeight="1">
      <c r="B47" s="21"/>
      <c r="I47" s="127"/>
      <c r="L47" s="21"/>
    </row>
    <row r="48" s="1" customFormat="1" ht="14.4" customHeight="1">
      <c r="B48" s="21"/>
      <c r="I48" s="127"/>
      <c r="L48" s="21"/>
    </row>
    <row r="49" s="1" customFormat="1" ht="14.4" customHeight="1">
      <c r="B49" s="21"/>
      <c r="I49" s="127"/>
      <c r="L49" s="21"/>
    </row>
    <row r="50" s="2" customFormat="1" ht="14.4" customHeight="1">
      <c r="B50" s="54"/>
      <c r="D50" s="55" t="s">
        <v>51</v>
      </c>
      <c r="E50" s="56"/>
      <c r="F50" s="56"/>
      <c r="G50" s="55" t="s">
        <v>52</v>
      </c>
      <c r="H50" s="56"/>
      <c r="I50" s="150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53</v>
      </c>
      <c r="E61" s="40"/>
      <c r="F61" s="151" t="s">
        <v>54</v>
      </c>
      <c r="G61" s="57" t="s">
        <v>53</v>
      </c>
      <c r="H61" s="40"/>
      <c r="I61" s="152"/>
      <c r="J61" s="153" t="s">
        <v>54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55</v>
      </c>
      <c r="E65" s="58"/>
      <c r="F65" s="58"/>
      <c r="G65" s="55" t="s">
        <v>56</v>
      </c>
      <c r="H65" s="58"/>
      <c r="I65" s="154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53</v>
      </c>
      <c r="E76" s="40"/>
      <c r="F76" s="151" t="s">
        <v>54</v>
      </c>
      <c r="G76" s="57" t="s">
        <v>53</v>
      </c>
      <c r="H76" s="40"/>
      <c r="I76" s="152"/>
      <c r="J76" s="153" t="s">
        <v>54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55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56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110</v>
      </c>
      <c r="D82" s="37"/>
      <c r="E82" s="37"/>
      <c r="F82" s="37"/>
      <c r="G82" s="37"/>
      <c r="H82" s="37"/>
      <c r="I82" s="131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31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31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30" t="str">
        <f>E7</f>
        <v>Udržovací práce a stavební úpravy Staropramenná 669/27</v>
      </c>
      <c r="F85" s="31"/>
      <c r="G85" s="31"/>
      <c r="H85" s="31"/>
      <c r="I85" s="131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106</v>
      </c>
      <c r="I86" s="127"/>
      <c r="L86" s="21"/>
    </row>
    <row r="87" s="2" customFormat="1" ht="16.5" customHeight="1">
      <c r="A87" s="37"/>
      <c r="B87" s="38"/>
      <c r="C87" s="37"/>
      <c r="D87" s="37"/>
      <c r="E87" s="130" t="s">
        <v>107</v>
      </c>
      <c r="F87" s="37"/>
      <c r="G87" s="37"/>
      <c r="H87" s="37"/>
      <c r="I87" s="131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108</v>
      </c>
      <c r="D88" s="37"/>
      <c r="E88" s="37"/>
      <c r="F88" s="37"/>
      <c r="G88" s="37"/>
      <c r="H88" s="37"/>
      <c r="I88" s="131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01.2 - EI</v>
      </c>
      <c r="F89" s="37"/>
      <c r="G89" s="37"/>
      <c r="H89" s="37"/>
      <c r="I89" s="131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31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132" t="s">
        <v>22</v>
      </c>
      <c r="J91" s="68" t="str">
        <f>IF(J14="","",J14)</f>
        <v>26. 4. 2020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131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132" t="s">
        <v>30</v>
      </c>
      <c r="J93" s="35" t="str">
        <f>E23</f>
        <v xml:space="preserve">Ing. arch. Frydecký Václav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132" t="s">
        <v>33</v>
      </c>
      <c r="J94" s="35" t="str">
        <f>E26</f>
        <v>Filip Šimek www.rozp.cz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31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57" t="s">
        <v>111</v>
      </c>
      <c r="D96" s="143"/>
      <c r="E96" s="143"/>
      <c r="F96" s="143"/>
      <c r="G96" s="143"/>
      <c r="H96" s="143"/>
      <c r="I96" s="158"/>
      <c r="J96" s="159" t="s">
        <v>112</v>
      </c>
      <c r="K96" s="143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131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60" t="s">
        <v>113</v>
      </c>
      <c r="D98" s="37"/>
      <c r="E98" s="37"/>
      <c r="F98" s="37"/>
      <c r="G98" s="37"/>
      <c r="H98" s="37"/>
      <c r="I98" s="131"/>
      <c r="J98" s="95">
        <f>J128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114</v>
      </c>
    </row>
    <row r="99" s="9" customFormat="1" ht="24.96" customHeight="1">
      <c r="A99" s="9"/>
      <c r="B99" s="161"/>
      <c r="C99" s="9"/>
      <c r="D99" s="162" t="s">
        <v>746</v>
      </c>
      <c r="E99" s="163"/>
      <c r="F99" s="163"/>
      <c r="G99" s="163"/>
      <c r="H99" s="163"/>
      <c r="I99" s="164"/>
      <c r="J99" s="165">
        <f>J129</f>
        <v>0</v>
      </c>
      <c r="K99" s="9"/>
      <c r="L99" s="16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1"/>
      <c r="C100" s="9"/>
      <c r="D100" s="162" t="s">
        <v>747</v>
      </c>
      <c r="E100" s="163"/>
      <c r="F100" s="163"/>
      <c r="G100" s="163"/>
      <c r="H100" s="163"/>
      <c r="I100" s="164"/>
      <c r="J100" s="165">
        <f>J132</f>
        <v>0</v>
      </c>
      <c r="K100" s="9"/>
      <c r="L100" s="16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1"/>
      <c r="C101" s="9"/>
      <c r="D101" s="162" t="s">
        <v>748</v>
      </c>
      <c r="E101" s="163"/>
      <c r="F101" s="163"/>
      <c r="G101" s="163"/>
      <c r="H101" s="163"/>
      <c r="I101" s="164"/>
      <c r="J101" s="165">
        <f>J143</f>
        <v>0</v>
      </c>
      <c r="K101" s="9"/>
      <c r="L101" s="16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61"/>
      <c r="C102" s="9"/>
      <c r="D102" s="162" t="s">
        <v>749</v>
      </c>
      <c r="E102" s="163"/>
      <c r="F102" s="163"/>
      <c r="G102" s="163"/>
      <c r="H102" s="163"/>
      <c r="I102" s="164"/>
      <c r="J102" s="165">
        <f>J147</f>
        <v>0</v>
      </c>
      <c r="K102" s="9"/>
      <c r="L102" s="16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61"/>
      <c r="C103" s="9"/>
      <c r="D103" s="162" t="s">
        <v>750</v>
      </c>
      <c r="E103" s="163"/>
      <c r="F103" s="163"/>
      <c r="G103" s="163"/>
      <c r="H103" s="163"/>
      <c r="I103" s="164"/>
      <c r="J103" s="165">
        <f>J157</f>
        <v>0</v>
      </c>
      <c r="K103" s="9"/>
      <c r="L103" s="16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61"/>
      <c r="C104" s="9"/>
      <c r="D104" s="162" t="s">
        <v>751</v>
      </c>
      <c r="E104" s="163"/>
      <c r="F104" s="163"/>
      <c r="G104" s="163"/>
      <c r="H104" s="163"/>
      <c r="I104" s="164"/>
      <c r="J104" s="165">
        <f>J160</f>
        <v>0</v>
      </c>
      <c r="K104" s="9"/>
      <c r="L104" s="16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61"/>
      <c r="C105" s="9"/>
      <c r="D105" s="162" t="s">
        <v>752</v>
      </c>
      <c r="E105" s="163"/>
      <c r="F105" s="163"/>
      <c r="G105" s="163"/>
      <c r="H105" s="163"/>
      <c r="I105" s="164"/>
      <c r="J105" s="165">
        <f>J162</f>
        <v>0</v>
      </c>
      <c r="K105" s="9"/>
      <c r="L105" s="16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61"/>
      <c r="C106" s="9"/>
      <c r="D106" s="162" t="s">
        <v>753</v>
      </c>
      <c r="E106" s="163"/>
      <c r="F106" s="163"/>
      <c r="G106" s="163"/>
      <c r="H106" s="163"/>
      <c r="I106" s="164"/>
      <c r="J106" s="165">
        <f>J165</f>
        <v>0</v>
      </c>
      <c r="K106" s="9"/>
      <c r="L106" s="16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131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155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156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136</v>
      </c>
      <c r="D113" s="37"/>
      <c r="E113" s="37"/>
      <c r="F113" s="37"/>
      <c r="G113" s="37"/>
      <c r="H113" s="37"/>
      <c r="I113" s="131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131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7"/>
      <c r="E115" s="37"/>
      <c r="F115" s="37"/>
      <c r="G115" s="37"/>
      <c r="H115" s="37"/>
      <c r="I115" s="131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30" t="str">
        <f>E7</f>
        <v>Udržovací práce a stavební úpravy Staropramenná 669/27</v>
      </c>
      <c r="F116" s="31"/>
      <c r="G116" s="31"/>
      <c r="H116" s="31"/>
      <c r="I116" s="131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1"/>
      <c r="C117" s="31" t="s">
        <v>106</v>
      </c>
      <c r="I117" s="127"/>
      <c r="L117" s="21"/>
    </row>
    <row r="118" s="2" customFormat="1" ht="16.5" customHeight="1">
      <c r="A118" s="37"/>
      <c r="B118" s="38"/>
      <c r="C118" s="37"/>
      <c r="D118" s="37"/>
      <c r="E118" s="130" t="s">
        <v>107</v>
      </c>
      <c r="F118" s="37"/>
      <c r="G118" s="37"/>
      <c r="H118" s="37"/>
      <c r="I118" s="131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108</v>
      </c>
      <c r="D119" s="37"/>
      <c r="E119" s="37"/>
      <c r="F119" s="37"/>
      <c r="G119" s="37"/>
      <c r="H119" s="37"/>
      <c r="I119" s="131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E11</f>
        <v>01.2 - EI</v>
      </c>
      <c r="F120" s="37"/>
      <c r="G120" s="37"/>
      <c r="H120" s="37"/>
      <c r="I120" s="131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131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F14</f>
        <v xml:space="preserve"> </v>
      </c>
      <c r="G122" s="37"/>
      <c r="H122" s="37"/>
      <c r="I122" s="132" t="s">
        <v>22</v>
      </c>
      <c r="J122" s="68" t="str">
        <f>IF(J14="","",J14)</f>
        <v>26. 4. 2020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131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24</v>
      </c>
      <c r="D124" s="37"/>
      <c r="E124" s="37"/>
      <c r="F124" s="26" t="str">
        <f>E17</f>
        <v xml:space="preserve"> </v>
      </c>
      <c r="G124" s="37"/>
      <c r="H124" s="37"/>
      <c r="I124" s="132" t="s">
        <v>30</v>
      </c>
      <c r="J124" s="35" t="str">
        <f>E23</f>
        <v xml:space="preserve">Ing. arch. Frydecký Václav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5.65" customHeight="1">
      <c r="A125" s="37"/>
      <c r="B125" s="38"/>
      <c r="C125" s="31" t="s">
        <v>28</v>
      </c>
      <c r="D125" s="37"/>
      <c r="E125" s="37"/>
      <c r="F125" s="26" t="str">
        <f>IF(E20="","",E20)</f>
        <v>Vyplň údaj</v>
      </c>
      <c r="G125" s="37"/>
      <c r="H125" s="37"/>
      <c r="I125" s="132" t="s">
        <v>33</v>
      </c>
      <c r="J125" s="35" t="str">
        <f>E26</f>
        <v>Filip Šimek www.rozp.cz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131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71"/>
      <c r="B127" s="172"/>
      <c r="C127" s="173" t="s">
        <v>137</v>
      </c>
      <c r="D127" s="174" t="s">
        <v>63</v>
      </c>
      <c r="E127" s="174" t="s">
        <v>59</v>
      </c>
      <c r="F127" s="174" t="s">
        <v>60</v>
      </c>
      <c r="G127" s="174" t="s">
        <v>138</v>
      </c>
      <c r="H127" s="174" t="s">
        <v>139</v>
      </c>
      <c r="I127" s="175" t="s">
        <v>140</v>
      </c>
      <c r="J127" s="174" t="s">
        <v>112</v>
      </c>
      <c r="K127" s="176" t="s">
        <v>141</v>
      </c>
      <c r="L127" s="177"/>
      <c r="M127" s="85" t="s">
        <v>1</v>
      </c>
      <c r="N127" s="86" t="s">
        <v>42</v>
      </c>
      <c r="O127" s="86" t="s">
        <v>142</v>
      </c>
      <c r="P127" s="86" t="s">
        <v>143</v>
      </c>
      <c r="Q127" s="86" t="s">
        <v>144</v>
      </c>
      <c r="R127" s="86" t="s">
        <v>145</v>
      </c>
      <c r="S127" s="86" t="s">
        <v>146</v>
      </c>
      <c r="T127" s="87" t="s">
        <v>147</v>
      </c>
      <c r="U127" s="171"/>
      <c r="V127" s="171"/>
      <c r="W127" s="171"/>
      <c r="X127" s="171"/>
      <c r="Y127" s="171"/>
      <c r="Z127" s="171"/>
      <c r="AA127" s="171"/>
      <c r="AB127" s="171"/>
      <c r="AC127" s="171"/>
      <c r="AD127" s="171"/>
      <c r="AE127" s="171"/>
    </row>
    <row r="128" s="2" customFormat="1" ht="22.8" customHeight="1">
      <c r="A128" s="37"/>
      <c r="B128" s="38"/>
      <c r="C128" s="92" t="s">
        <v>148</v>
      </c>
      <c r="D128" s="37"/>
      <c r="E128" s="37"/>
      <c r="F128" s="37"/>
      <c r="G128" s="37"/>
      <c r="H128" s="37"/>
      <c r="I128" s="131"/>
      <c r="J128" s="178">
        <f>BK128</f>
        <v>0</v>
      </c>
      <c r="K128" s="37"/>
      <c r="L128" s="38"/>
      <c r="M128" s="88"/>
      <c r="N128" s="72"/>
      <c r="O128" s="89"/>
      <c r="P128" s="179">
        <f>P129+P132+P143+P147+P157+P160+P162+P165</f>
        <v>0</v>
      </c>
      <c r="Q128" s="89"/>
      <c r="R128" s="179">
        <f>R129+R132+R143+R147+R157+R160+R162+R165</f>
        <v>0</v>
      </c>
      <c r="S128" s="89"/>
      <c r="T128" s="180">
        <f>T129+T132+T143+T147+T157+T160+T162+T165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77</v>
      </c>
      <c r="AU128" s="18" t="s">
        <v>114</v>
      </c>
      <c r="BK128" s="181">
        <f>BK129+BK132+BK143+BK147+BK157+BK160+BK162+BK165</f>
        <v>0</v>
      </c>
    </row>
    <row r="129" s="12" customFormat="1" ht="25.92" customHeight="1">
      <c r="A129" s="12"/>
      <c r="B129" s="182"/>
      <c r="C129" s="12"/>
      <c r="D129" s="183" t="s">
        <v>77</v>
      </c>
      <c r="E129" s="184" t="s">
        <v>754</v>
      </c>
      <c r="F129" s="184" t="s">
        <v>755</v>
      </c>
      <c r="G129" s="12"/>
      <c r="H129" s="12"/>
      <c r="I129" s="185"/>
      <c r="J129" s="186">
        <f>BK129</f>
        <v>0</v>
      </c>
      <c r="K129" s="12"/>
      <c r="L129" s="182"/>
      <c r="M129" s="187"/>
      <c r="N129" s="188"/>
      <c r="O129" s="188"/>
      <c r="P129" s="189">
        <f>SUM(P130:P131)</f>
        <v>0</v>
      </c>
      <c r="Q129" s="188"/>
      <c r="R129" s="189">
        <f>SUM(R130:R131)</f>
        <v>0</v>
      </c>
      <c r="S129" s="188"/>
      <c r="T129" s="19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83" t="s">
        <v>85</v>
      </c>
      <c r="AT129" s="191" t="s">
        <v>77</v>
      </c>
      <c r="AU129" s="191" t="s">
        <v>78</v>
      </c>
      <c r="AY129" s="183" t="s">
        <v>151</v>
      </c>
      <c r="BK129" s="192">
        <f>SUM(BK130:BK131)</f>
        <v>0</v>
      </c>
    </row>
    <row r="130" s="2" customFormat="1" ht="21.75" customHeight="1">
      <c r="A130" s="37"/>
      <c r="B130" s="195"/>
      <c r="C130" s="196" t="s">
        <v>78</v>
      </c>
      <c r="D130" s="196" t="s">
        <v>154</v>
      </c>
      <c r="E130" s="197" t="s">
        <v>756</v>
      </c>
      <c r="F130" s="198" t="s">
        <v>757</v>
      </c>
      <c r="G130" s="199" t="s">
        <v>758</v>
      </c>
      <c r="H130" s="200">
        <v>1</v>
      </c>
      <c r="I130" s="201"/>
      <c r="J130" s="202">
        <f>ROUND(I130*H130,1)</f>
        <v>0</v>
      </c>
      <c r="K130" s="198" t="s">
        <v>1</v>
      </c>
      <c r="L130" s="38"/>
      <c r="M130" s="203" t="s">
        <v>1</v>
      </c>
      <c r="N130" s="204" t="s">
        <v>44</v>
      </c>
      <c r="O130" s="76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159</v>
      </c>
      <c r="AT130" s="207" t="s">
        <v>154</v>
      </c>
      <c r="AU130" s="207" t="s">
        <v>85</v>
      </c>
      <c r="AY130" s="18" t="s">
        <v>151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8" t="s">
        <v>91</v>
      </c>
      <c r="BK130" s="208">
        <f>ROUND(I130*H130,1)</f>
        <v>0</v>
      </c>
      <c r="BL130" s="18" t="s">
        <v>159</v>
      </c>
      <c r="BM130" s="207" t="s">
        <v>91</v>
      </c>
    </row>
    <row r="131" s="2" customFormat="1" ht="21.75" customHeight="1">
      <c r="A131" s="37"/>
      <c r="B131" s="195"/>
      <c r="C131" s="196" t="s">
        <v>78</v>
      </c>
      <c r="D131" s="196" t="s">
        <v>154</v>
      </c>
      <c r="E131" s="197" t="s">
        <v>759</v>
      </c>
      <c r="F131" s="198" t="s">
        <v>760</v>
      </c>
      <c r="G131" s="199" t="s">
        <v>758</v>
      </c>
      <c r="H131" s="200">
        <v>1</v>
      </c>
      <c r="I131" s="201"/>
      <c r="J131" s="202">
        <f>ROUND(I131*H131,1)</f>
        <v>0</v>
      </c>
      <c r="K131" s="198" t="s">
        <v>1</v>
      </c>
      <c r="L131" s="38"/>
      <c r="M131" s="203" t="s">
        <v>1</v>
      </c>
      <c r="N131" s="204" t="s">
        <v>44</v>
      </c>
      <c r="O131" s="76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159</v>
      </c>
      <c r="AT131" s="207" t="s">
        <v>154</v>
      </c>
      <c r="AU131" s="207" t="s">
        <v>85</v>
      </c>
      <c r="AY131" s="18" t="s">
        <v>151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8" t="s">
        <v>91</v>
      </c>
      <c r="BK131" s="208">
        <f>ROUND(I131*H131,1)</f>
        <v>0</v>
      </c>
      <c r="BL131" s="18" t="s">
        <v>159</v>
      </c>
      <c r="BM131" s="207" t="s">
        <v>159</v>
      </c>
    </row>
    <row r="132" s="12" customFormat="1" ht="25.92" customHeight="1">
      <c r="A132" s="12"/>
      <c r="B132" s="182"/>
      <c r="C132" s="12"/>
      <c r="D132" s="183" t="s">
        <v>77</v>
      </c>
      <c r="E132" s="184" t="s">
        <v>761</v>
      </c>
      <c r="F132" s="184" t="s">
        <v>762</v>
      </c>
      <c r="G132" s="12"/>
      <c r="H132" s="12"/>
      <c r="I132" s="185"/>
      <c r="J132" s="186">
        <f>BK132</f>
        <v>0</v>
      </c>
      <c r="K132" s="12"/>
      <c r="L132" s="182"/>
      <c r="M132" s="187"/>
      <c r="N132" s="188"/>
      <c r="O132" s="188"/>
      <c r="P132" s="189">
        <f>SUM(P133:P142)</f>
        <v>0</v>
      </c>
      <c r="Q132" s="188"/>
      <c r="R132" s="189">
        <f>SUM(R133:R142)</f>
        <v>0</v>
      </c>
      <c r="S132" s="188"/>
      <c r="T132" s="190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83" t="s">
        <v>85</v>
      </c>
      <c r="AT132" s="191" t="s">
        <v>77</v>
      </c>
      <c r="AU132" s="191" t="s">
        <v>78</v>
      </c>
      <c r="AY132" s="183" t="s">
        <v>151</v>
      </c>
      <c r="BK132" s="192">
        <f>SUM(BK133:BK142)</f>
        <v>0</v>
      </c>
    </row>
    <row r="133" s="2" customFormat="1" ht="16.5" customHeight="1">
      <c r="A133" s="37"/>
      <c r="B133" s="195"/>
      <c r="C133" s="196" t="s">
        <v>78</v>
      </c>
      <c r="D133" s="196" t="s">
        <v>154</v>
      </c>
      <c r="E133" s="197" t="s">
        <v>763</v>
      </c>
      <c r="F133" s="198" t="s">
        <v>764</v>
      </c>
      <c r="G133" s="199" t="s">
        <v>758</v>
      </c>
      <c r="H133" s="200">
        <v>3</v>
      </c>
      <c r="I133" s="201"/>
      <c r="J133" s="202">
        <f>ROUND(I133*H133,1)</f>
        <v>0</v>
      </c>
      <c r="K133" s="198" t="s">
        <v>1</v>
      </c>
      <c r="L133" s="38"/>
      <c r="M133" s="203" t="s">
        <v>1</v>
      </c>
      <c r="N133" s="204" t="s">
        <v>44</v>
      </c>
      <c r="O133" s="76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7" t="s">
        <v>159</v>
      </c>
      <c r="AT133" s="207" t="s">
        <v>154</v>
      </c>
      <c r="AU133" s="207" t="s">
        <v>85</v>
      </c>
      <c r="AY133" s="18" t="s">
        <v>151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8" t="s">
        <v>91</v>
      </c>
      <c r="BK133" s="208">
        <f>ROUND(I133*H133,1)</f>
        <v>0</v>
      </c>
      <c r="BL133" s="18" t="s">
        <v>159</v>
      </c>
      <c r="BM133" s="207" t="s">
        <v>191</v>
      </c>
    </row>
    <row r="134" s="2" customFormat="1" ht="16.5" customHeight="1">
      <c r="A134" s="37"/>
      <c r="B134" s="195"/>
      <c r="C134" s="196" t="s">
        <v>78</v>
      </c>
      <c r="D134" s="196" t="s">
        <v>154</v>
      </c>
      <c r="E134" s="197" t="s">
        <v>765</v>
      </c>
      <c r="F134" s="198" t="s">
        <v>766</v>
      </c>
      <c r="G134" s="199" t="s">
        <v>758</v>
      </c>
      <c r="H134" s="200">
        <v>2</v>
      </c>
      <c r="I134" s="201"/>
      <c r="J134" s="202">
        <f>ROUND(I134*H134,1)</f>
        <v>0</v>
      </c>
      <c r="K134" s="198" t="s">
        <v>1</v>
      </c>
      <c r="L134" s="38"/>
      <c r="M134" s="203" t="s">
        <v>1</v>
      </c>
      <c r="N134" s="204" t="s">
        <v>44</v>
      </c>
      <c r="O134" s="76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159</v>
      </c>
      <c r="AT134" s="207" t="s">
        <v>154</v>
      </c>
      <c r="AU134" s="207" t="s">
        <v>85</v>
      </c>
      <c r="AY134" s="18" t="s">
        <v>151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8" t="s">
        <v>91</v>
      </c>
      <c r="BK134" s="208">
        <f>ROUND(I134*H134,1)</f>
        <v>0</v>
      </c>
      <c r="BL134" s="18" t="s">
        <v>159</v>
      </c>
      <c r="BM134" s="207" t="s">
        <v>203</v>
      </c>
    </row>
    <row r="135" s="2" customFormat="1" ht="16.5" customHeight="1">
      <c r="A135" s="37"/>
      <c r="B135" s="195"/>
      <c r="C135" s="196" t="s">
        <v>78</v>
      </c>
      <c r="D135" s="196" t="s">
        <v>154</v>
      </c>
      <c r="E135" s="197" t="s">
        <v>767</v>
      </c>
      <c r="F135" s="198" t="s">
        <v>768</v>
      </c>
      <c r="G135" s="199" t="s">
        <v>758</v>
      </c>
      <c r="H135" s="200">
        <v>1</v>
      </c>
      <c r="I135" s="201"/>
      <c r="J135" s="202">
        <f>ROUND(I135*H135,1)</f>
        <v>0</v>
      </c>
      <c r="K135" s="198" t="s">
        <v>1</v>
      </c>
      <c r="L135" s="38"/>
      <c r="M135" s="203" t="s">
        <v>1</v>
      </c>
      <c r="N135" s="204" t="s">
        <v>44</v>
      </c>
      <c r="O135" s="76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7" t="s">
        <v>159</v>
      </c>
      <c r="AT135" s="207" t="s">
        <v>154</v>
      </c>
      <c r="AU135" s="207" t="s">
        <v>85</v>
      </c>
      <c r="AY135" s="18" t="s">
        <v>151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8" t="s">
        <v>91</v>
      </c>
      <c r="BK135" s="208">
        <f>ROUND(I135*H135,1)</f>
        <v>0</v>
      </c>
      <c r="BL135" s="18" t="s">
        <v>159</v>
      </c>
      <c r="BM135" s="207" t="s">
        <v>212</v>
      </c>
    </row>
    <row r="136" s="2" customFormat="1" ht="16.5" customHeight="1">
      <c r="A136" s="37"/>
      <c r="B136" s="195"/>
      <c r="C136" s="196" t="s">
        <v>78</v>
      </c>
      <c r="D136" s="196" t="s">
        <v>154</v>
      </c>
      <c r="E136" s="197" t="s">
        <v>769</v>
      </c>
      <c r="F136" s="198" t="s">
        <v>770</v>
      </c>
      <c r="G136" s="199" t="s">
        <v>758</v>
      </c>
      <c r="H136" s="200">
        <v>1</v>
      </c>
      <c r="I136" s="201"/>
      <c r="J136" s="202">
        <f>ROUND(I136*H136,1)</f>
        <v>0</v>
      </c>
      <c r="K136" s="198" t="s">
        <v>1</v>
      </c>
      <c r="L136" s="38"/>
      <c r="M136" s="203" t="s">
        <v>1</v>
      </c>
      <c r="N136" s="204" t="s">
        <v>44</v>
      </c>
      <c r="O136" s="76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159</v>
      </c>
      <c r="AT136" s="207" t="s">
        <v>154</v>
      </c>
      <c r="AU136" s="207" t="s">
        <v>85</v>
      </c>
      <c r="AY136" s="18" t="s">
        <v>151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8" t="s">
        <v>91</v>
      </c>
      <c r="BK136" s="208">
        <f>ROUND(I136*H136,1)</f>
        <v>0</v>
      </c>
      <c r="BL136" s="18" t="s">
        <v>159</v>
      </c>
      <c r="BM136" s="207" t="s">
        <v>221</v>
      </c>
    </row>
    <row r="137" s="2" customFormat="1" ht="16.5" customHeight="1">
      <c r="A137" s="37"/>
      <c r="B137" s="195"/>
      <c r="C137" s="196" t="s">
        <v>78</v>
      </c>
      <c r="D137" s="196" t="s">
        <v>154</v>
      </c>
      <c r="E137" s="197" t="s">
        <v>771</v>
      </c>
      <c r="F137" s="198" t="s">
        <v>772</v>
      </c>
      <c r="G137" s="199" t="s">
        <v>758</v>
      </c>
      <c r="H137" s="200">
        <v>20</v>
      </c>
      <c r="I137" s="201"/>
      <c r="J137" s="202">
        <f>ROUND(I137*H137,1)</f>
        <v>0</v>
      </c>
      <c r="K137" s="198" t="s">
        <v>1</v>
      </c>
      <c r="L137" s="38"/>
      <c r="M137" s="203" t="s">
        <v>1</v>
      </c>
      <c r="N137" s="204" t="s">
        <v>44</v>
      </c>
      <c r="O137" s="76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159</v>
      </c>
      <c r="AT137" s="207" t="s">
        <v>154</v>
      </c>
      <c r="AU137" s="207" t="s">
        <v>85</v>
      </c>
      <c r="AY137" s="18" t="s">
        <v>151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8" t="s">
        <v>91</v>
      </c>
      <c r="BK137" s="208">
        <f>ROUND(I137*H137,1)</f>
        <v>0</v>
      </c>
      <c r="BL137" s="18" t="s">
        <v>159</v>
      </c>
      <c r="BM137" s="207" t="s">
        <v>230</v>
      </c>
    </row>
    <row r="138" s="2" customFormat="1" ht="16.5" customHeight="1">
      <c r="A138" s="37"/>
      <c r="B138" s="195"/>
      <c r="C138" s="196" t="s">
        <v>78</v>
      </c>
      <c r="D138" s="196" t="s">
        <v>154</v>
      </c>
      <c r="E138" s="197" t="s">
        <v>773</v>
      </c>
      <c r="F138" s="198" t="s">
        <v>774</v>
      </c>
      <c r="G138" s="199" t="s">
        <v>758</v>
      </c>
      <c r="H138" s="200">
        <v>2</v>
      </c>
      <c r="I138" s="201"/>
      <c r="J138" s="202">
        <f>ROUND(I138*H138,1)</f>
        <v>0</v>
      </c>
      <c r="K138" s="198" t="s">
        <v>1</v>
      </c>
      <c r="L138" s="38"/>
      <c r="M138" s="203" t="s">
        <v>1</v>
      </c>
      <c r="N138" s="204" t="s">
        <v>44</v>
      </c>
      <c r="O138" s="76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159</v>
      </c>
      <c r="AT138" s="207" t="s">
        <v>154</v>
      </c>
      <c r="AU138" s="207" t="s">
        <v>85</v>
      </c>
      <c r="AY138" s="18" t="s">
        <v>151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8" t="s">
        <v>91</v>
      </c>
      <c r="BK138" s="208">
        <f>ROUND(I138*H138,1)</f>
        <v>0</v>
      </c>
      <c r="BL138" s="18" t="s">
        <v>159</v>
      </c>
      <c r="BM138" s="207" t="s">
        <v>239</v>
      </c>
    </row>
    <row r="139" s="2" customFormat="1" ht="16.5" customHeight="1">
      <c r="A139" s="37"/>
      <c r="B139" s="195"/>
      <c r="C139" s="196" t="s">
        <v>78</v>
      </c>
      <c r="D139" s="196" t="s">
        <v>154</v>
      </c>
      <c r="E139" s="197" t="s">
        <v>775</v>
      </c>
      <c r="F139" s="198" t="s">
        <v>776</v>
      </c>
      <c r="G139" s="199" t="s">
        <v>758</v>
      </c>
      <c r="H139" s="200">
        <v>2</v>
      </c>
      <c r="I139" s="201"/>
      <c r="J139" s="202">
        <f>ROUND(I139*H139,1)</f>
        <v>0</v>
      </c>
      <c r="K139" s="198" t="s">
        <v>1</v>
      </c>
      <c r="L139" s="38"/>
      <c r="M139" s="203" t="s">
        <v>1</v>
      </c>
      <c r="N139" s="204" t="s">
        <v>44</v>
      </c>
      <c r="O139" s="76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7" t="s">
        <v>159</v>
      </c>
      <c r="AT139" s="207" t="s">
        <v>154</v>
      </c>
      <c r="AU139" s="207" t="s">
        <v>85</v>
      </c>
      <c r="AY139" s="18" t="s">
        <v>151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8" t="s">
        <v>91</v>
      </c>
      <c r="BK139" s="208">
        <f>ROUND(I139*H139,1)</f>
        <v>0</v>
      </c>
      <c r="BL139" s="18" t="s">
        <v>159</v>
      </c>
      <c r="BM139" s="207" t="s">
        <v>247</v>
      </c>
    </row>
    <row r="140" s="2" customFormat="1" ht="16.5" customHeight="1">
      <c r="A140" s="37"/>
      <c r="B140" s="195"/>
      <c r="C140" s="196" t="s">
        <v>78</v>
      </c>
      <c r="D140" s="196" t="s">
        <v>154</v>
      </c>
      <c r="E140" s="197" t="s">
        <v>777</v>
      </c>
      <c r="F140" s="198" t="s">
        <v>778</v>
      </c>
      <c r="G140" s="199" t="s">
        <v>758</v>
      </c>
      <c r="H140" s="200">
        <v>1</v>
      </c>
      <c r="I140" s="201"/>
      <c r="J140" s="202">
        <f>ROUND(I140*H140,1)</f>
        <v>0</v>
      </c>
      <c r="K140" s="198" t="s">
        <v>1</v>
      </c>
      <c r="L140" s="38"/>
      <c r="M140" s="203" t="s">
        <v>1</v>
      </c>
      <c r="N140" s="204" t="s">
        <v>44</v>
      </c>
      <c r="O140" s="76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159</v>
      </c>
      <c r="AT140" s="207" t="s">
        <v>154</v>
      </c>
      <c r="AU140" s="207" t="s">
        <v>85</v>
      </c>
      <c r="AY140" s="18" t="s">
        <v>151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8" t="s">
        <v>91</v>
      </c>
      <c r="BK140" s="208">
        <f>ROUND(I140*H140,1)</f>
        <v>0</v>
      </c>
      <c r="BL140" s="18" t="s">
        <v>159</v>
      </c>
      <c r="BM140" s="207" t="s">
        <v>257</v>
      </c>
    </row>
    <row r="141" s="2" customFormat="1" ht="16.5" customHeight="1">
      <c r="A141" s="37"/>
      <c r="B141" s="195"/>
      <c r="C141" s="196" t="s">
        <v>78</v>
      </c>
      <c r="D141" s="196" t="s">
        <v>154</v>
      </c>
      <c r="E141" s="197" t="s">
        <v>779</v>
      </c>
      <c r="F141" s="198" t="s">
        <v>780</v>
      </c>
      <c r="G141" s="199" t="s">
        <v>758</v>
      </c>
      <c r="H141" s="200">
        <v>1</v>
      </c>
      <c r="I141" s="201"/>
      <c r="J141" s="202">
        <f>ROUND(I141*H141,1)</f>
        <v>0</v>
      </c>
      <c r="K141" s="198" t="s">
        <v>1</v>
      </c>
      <c r="L141" s="38"/>
      <c r="M141" s="203" t="s">
        <v>1</v>
      </c>
      <c r="N141" s="204" t="s">
        <v>44</v>
      </c>
      <c r="O141" s="76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7" t="s">
        <v>159</v>
      </c>
      <c r="AT141" s="207" t="s">
        <v>154</v>
      </c>
      <c r="AU141" s="207" t="s">
        <v>85</v>
      </c>
      <c r="AY141" s="18" t="s">
        <v>151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8" t="s">
        <v>91</v>
      </c>
      <c r="BK141" s="208">
        <f>ROUND(I141*H141,1)</f>
        <v>0</v>
      </c>
      <c r="BL141" s="18" t="s">
        <v>159</v>
      </c>
      <c r="BM141" s="207" t="s">
        <v>267</v>
      </c>
    </row>
    <row r="142" s="2" customFormat="1" ht="16.5" customHeight="1">
      <c r="A142" s="37"/>
      <c r="B142" s="195"/>
      <c r="C142" s="196" t="s">
        <v>78</v>
      </c>
      <c r="D142" s="196" t="s">
        <v>154</v>
      </c>
      <c r="E142" s="197" t="s">
        <v>781</v>
      </c>
      <c r="F142" s="198" t="s">
        <v>782</v>
      </c>
      <c r="G142" s="199" t="s">
        <v>758</v>
      </c>
      <c r="H142" s="200">
        <v>1</v>
      </c>
      <c r="I142" s="201"/>
      <c r="J142" s="202">
        <f>ROUND(I142*H142,1)</f>
        <v>0</v>
      </c>
      <c r="K142" s="198" t="s">
        <v>1</v>
      </c>
      <c r="L142" s="38"/>
      <c r="M142" s="203" t="s">
        <v>1</v>
      </c>
      <c r="N142" s="204" t="s">
        <v>44</v>
      </c>
      <c r="O142" s="76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159</v>
      </c>
      <c r="AT142" s="207" t="s">
        <v>154</v>
      </c>
      <c r="AU142" s="207" t="s">
        <v>85</v>
      </c>
      <c r="AY142" s="18" t="s">
        <v>151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8" t="s">
        <v>91</v>
      </c>
      <c r="BK142" s="208">
        <f>ROUND(I142*H142,1)</f>
        <v>0</v>
      </c>
      <c r="BL142" s="18" t="s">
        <v>159</v>
      </c>
      <c r="BM142" s="207" t="s">
        <v>276</v>
      </c>
    </row>
    <row r="143" s="12" customFormat="1" ht="25.92" customHeight="1">
      <c r="A143" s="12"/>
      <c r="B143" s="182"/>
      <c r="C143" s="12"/>
      <c r="D143" s="183" t="s">
        <v>77</v>
      </c>
      <c r="E143" s="184" t="s">
        <v>783</v>
      </c>
      <c r="F143" s="184" t="s">
        <v>784</v>
      </c>
      <c r="G143" s="12"/>
      <c r="H143" s="12"/>
      <c r="I143" s="185"/>
      <c r="J143" s="186">
        <f>BK143</f>
        <v>0</v>
      </c>
      <c r="K143" s="12"/>
      <c r="L143" s="182"/>
      <c r="M143" s="187"/>
      <c r="N143" s="188"/>
      <c r="O143" s="188"/>
      <c r="P143" s="189">
        <f>SUM(P144:P146)</f>
        <v>0</v>
      </c>
      <c r="Q143" s="188"/>
      <c r="R143" s="189">
        <f>SUM(R144:R146)</f>
        <v>0</v>
      </c>
      <c r="S143" s="188"/>
      <c r="T143" s="190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83" t="s">
        <v>85</v>
      </c>
      <c r="AT143" s="191" t="s">
        <v>77</v>
      </c>
      <c r="AU143" s="191" t="s">
        <v>78</v>
      </c>
      <c r="AY143" s="183" t="s">
        <v>151</v>
      </c>
      <c r="BK143" s="192">
        <f>SUM(BK144:BK146)</f>
        <v>0</v>
      </c>
    </row>
    <row r="144" s="2" customFormat="1" ht="16.5" customHeight="1">
      <c r="A144" s="37"/>
      <c r="B144" s="195"/>
      <c r="C144" s="196" t="s">
        <v>78</v>
      </c>
      <c r="D144" s="196" t="s">
        <v>154</v>
      </c>
      <c r="E144" s="197" t="s">
        <v>785</v>
      </c>
      <c r="F144" s="198" t="s">
        <v>786</v>
      </c>
      <c r="G144" s="199" t="s">
        <v>758</v>
      </c>
      <c r="H144" s="200">
        <v>32</v>
      </c>
      <c r="I144" s="201"/>
      <c r="J144" s="202">
        <f>ROUND(I144*H144,1)</f>
        <v>0</v>
      </c>
      <c r="K144" s="198" t="s">
        <v>1</v>
      </c>
      <c r="L144" s="38"/>
      <c r="M144" s="203" t="s">
        <v>1</v>
      </c>
      <c r="N144" s="204" t="s">
        <v>44</v>
      </c>
      <c r="O144" s="76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159</v>
      </c>
      <c r="AT144" s="207" t="s">
        <v>154</v>
      </c>
      <c r="AU144" s="207" t="s">
        <v>85</v>
      </c>
      <c r="AY144" s="18" t="s">
        <v>151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8" t="s">
        <v>91</v>
      </c>
      <c r="BK144" s="208">
        <f>ROUND(I144*H144,1)</f>
        <v>0</v>
      </c>
      <c r="BL144" s="18" t="s">
        <v>159</v>
      </c>
      <c r="BM144" s="207" t="s">
        <v>286</v>
      </c>
    </row>
    <row r="145" s="2" customFormat="1" ht="16.5" customHeight="1">
      <c r="A145" s="37"/>
      <c r="B145" s="195"/>
      <c r="C145" s="196" t="s">
        <v>78</v>
      </c>
      <c r="D145" s="196" t="s">
        <v>154</v>
      </c>
      <c r="E145" s="197" t="s">
        <v>787</v>
      </c>
      <c r="F145" s="198" t="s">
        <v>788</v>
      </c>
      <c r="G145" s="199" t="s">
        <v>758</v>
      </c>
      <c r="H145" s="200">
        <v>7</v>
      </c>
      <c r="I145" s="201"/>
      <c r="J145" s="202">
        <f>ROUND(I145*H145,1)</f>
        <v>0</v>
      </c>
      <c r="K145" s="198" t="s">
        <v>1</v>
      </c>
      <c r="L145" s="38"/>
      <c r="M145" s="203" t="s">
        <v>1</v>
      </c>
      <c r="N145" s="204" t="s">
        <v>44</v>
      </c>
      <c r="O145" s="76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159</v>
      </c>
      <c r="AT145" s="207" t="s">
        <v>154</v>
      </c>
      <c r="AU145" s="207" t="s">
        <v>85</v>
      </c>
      <c r="AY145" s="18" t="s">
        <v>151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8" t="s">
        <v>91</v>
      </c>
      <c r="BK145" s="208">
        <f>ROUND(I145*H145,1)</f>
        <v>0</v>
      </c>
      <c r="BL145" s="18" t="s">
        <v>159</v>
      </c>
      <c r="BM145" s="207" t="s">
        <v>300</v>
      </c>
    </row>
    <row r="146" s="2" customFormat="1" ht="16.5" customHeight="1">
      <c r="A146" s="37"/>
      <c r="B146" s="195"/>
      <c r="C146" s="196" t="s">
        <v>78</v>
      </c>
      <c r="D146" s="196" t="s">
        <v>154</v>
      </c>
      <c r="E146" s="197" t="s">
        <v>789</v>
      </c>
      <c r="F146" s="198" t="s">
        <v>790</v>
      </c>
      <c r="G146" s="199" t="s">
        <v>758</v>
      </c>
      <c r="H146" s="200">
        <v>91</v>
      </c>
      <c r="I146" s="201"/>
      <c r="J146" s="202">
        <f>ROUND(I146*H146,1)</f>
        <v>0</v>
      </c>
      <c r="K146" s="198" t="s">
        <v>1</v>
      </c>
      <c r="L146" s="38"/>
      <c r="M146" s="203" t="s">
        <v>1</v>
      </c>
      <c r="N146" s="204" t="s">
        <v>44</v>
      </c>
      <c r="O146" s="76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159</v>
      </c>
      <c r="AT146" s="207" t="s">
        <v>154</v>
      </c>
      <c r="AU146" s="207" t="s">
        <v>85</v>
      </c>
      <c r="AY146" s="18" t="s">
        <v>151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8" t="s">
        <v>91</v>
      </c>
      <c r="BK146" s="208">
        <f>ROUND(I146*H146,1)</f>
        <v>0</v>
      </c>
      <c r="BL146" s="18" t="s">
        <v>159</v>
      </c>
      <c r="BM146" s="207" t="s">
        <v>314</v>
      </c>
    </row>
    <row r="147" s="12" customFormat="1" ht="25.92" customHeight="1">
      <c r="A147" s="12"/>
      <c r="B147" s="182"/>
      <c r="C147" s="12"/>
      <c r="D147" s="183" t="s">
        <v>77</v>
      </c>
      <c r="E147" s="184" t="s">
        <v>791</v>
      </c>
      <c r="F147" s="184" t="s">
        <v>792</v>
      </c>
      <c r="G147" s="12"/>
      <c r="H147" s="12"/>
      <c r="I147" s="185"/>
      <c r="J147" s="186">
        <f>BK147</f>
        <v>0</v>
      </c>
      <c r="K147" s="12"/>
      <c r="L147" s="182"/>
      <c r="M147" s="187"/>
      <c r="N147" s="188"/>
      <c r="O147" s="188"/>
      <c r="P147" s="189">
        <f>SUM(P148:P156)</f>
        <v>0</v>
      </c>
      <c r="Q147" s="188"/>
      <c r="R147" s="189">
        <f>SUM(R148:R156)</f>
        <v>0</v>
      </c>
      <c r="S147" s="188"/>
      <c r="T147" s="190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83" t="s">
        <v>85</v>
      </c>
      <c r="AT147" s="191" t="s">
        <v>77</v>
      </c>
      <c r="AU147" s="191" t="s">
        <v>78</v>
      </c>
      <c r="AY147" s="183" t="s">
        <v>151</v>
      </c>
      <c r="BK147" s="192">
        <f>SUM(BK148:BK156)</f>
        <v>0</v>
      </c>
    </row>
    <row r="148" s="2" customFormat="1" ht="16.5" customHeight="1">
      <c r="A148" s="37"/>
      <c r="B148" s="195"/>
      <c r="C148" s="196" t="s">
        <v>78</v>
      </c>
      <c r="D148" s="196" t="s">
        <v>154</v>
      </c>
      <c r="E148" s="197" t="s">
        <v>793</v>
      </c>
      <c r="F148" s="198" t="s">
        <v>794</v>
      </c>
      <c r="G148" s="199" t="s">
        <v>189</v>
      </c>
      <c r="H148" s="200">
        <v>80</v>
      </c>
      <c r="I148" s="201"/>
      <c r="J148" s="202">
        <f>ROUND(I148*H148,1)</f>
        <v>0</v>
      </c>
      <c r="K148" s="198" t="s">
        <v>1</v>
      </c>
      <c r="L148" s="38"/>
      <c r="M148" s="203" t="s">
        <v>1</v>
      </c>
      <c r="N148" s="204" t="s">
        <v>44</v>
      </c>
      <c r="O148" s="76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7" t="s">
        <v>159</v>
      </c>
      <c r="AT148" s="207" t="s">
        <v>154</v>
      </c>
      <c r="AU148" s="207" t="s">
        <v>85</v>
      </c>
      <c r="AY148" s="18" t="s">
        <v>151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8" t="s">
        <v>91</v>
      </c>
      <c r="BK148" s="208">
        <f>ROUND(I148*H148,1)</f>
        <v>0</v>
      </c>
      <c r="BL148" s="18" t="s">
        <v>159</v>
      </c>
      <c r="BM148" s="207" t="s">
        <v>323</v>
      </c>
    </row>
    <row r="149" s="2" customFormat="1" ht="16.5" customHeight="1">
      <c r="A149" s="37"/>
      <c r="B149" s="195"/>
      <c r="C149" s="196" t="s">
        <v>78</v>
      </c>
      <c r="D149" s="196" t="s">
        <v>154</v>
      </c>
      <c r="E149" s="197" t="s">
        <v>795</v>
      </c>
      <c r="F149" s="198" t="s">
        <v>796</v>
      </c>
      <c r="G149" s="199" t="s">
        <v>189</v>
      </c>
      <c r="H149" s="200">
        <v>230</v>
      </c>
      <c r="I149" s="201"/>
      <c r="J149" s="202">
        <f>ROUND(I149*H149,1)</f>
        <v>0</v>
      </c>
      <c r="K149" s="198" t="s">
        <v>1</v>
      </c>
      <c r="L149" s="38"/>
      <c r="M149" s="203" t="s">
        <v>1</v>
      </c>
      <c r="N149" s="204" t="s">
        <v>44</v>
      </c>
      <c r="O149" s="76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159</v>
      </c>
      <c r="AT149" s="207" t="s">
        <v>154</v>
      </c>
      <c r="AU149" s="207" t="s">
        <v>85</v>
      </c>
      <c r="AY149" s="18" t="s">
        <v>151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8" t="s">
        <v>91</v>
      </c>
      <c r="BK149" s="208">
        <f>ROUND(I149*H149,1)</f>
        <v>0</v>
      </c>
      <c r="BL149" s="18" t="s">
        <v>159</v>
      </c>
      <c r="BM149" s="207" t="s">
        <v>333</v>
      </c>
    </row>
    <row r="150" s="2" customFormat="1" ht="16.5" customHeight="1">
      <c r="A150" s="37"/>
      <c r="B150" s="195"/>
      <c r="C150" s="196" t="s">
        <v>78</v>
      </c>
      <c r="D150" s="196" t="s">
        <v>154</v>
      </c>
      <c r="E150" s="197" t="s">
        <v>797</v>
      </c>
      <c r="F150" s="198" t="s">
        <v>798</v>
      </c>
      <c r="G150" s="199" t="s">
        <v>189</v>
      </c>
      <c r="H150" s="200">
        <v>20</v>
      </c>
      <c r="I150" s="201"/>
      <c r="J150" s="202">
        <f>ROUND(I150*H150,1)</f>
        <v>0</v>
      </c>
      <c r="K150" s="198" t="s">
        <v>1</v>
      </c>
      <c r="L150" s="38"/>
      <c r="M150" s="203" t="s">
        <v>1</v>
      </c>
      <c r="N150" s="204" t="s">
        <v>44</v>
      </c>
      <c r="O150" s="76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159</v>
      </c>
      <c r="AT150" s="207" t="s">
        <v>154</v>
      </c>
      <c r="AU150" s="207" t="s">
        <v>85</v>
      </c>
      <c r="AY150" s="18" t="s">
        <v>151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8" t="s">
        <v>91</v>
      </c>
      <c r="BK150" s="208">
        <f>ROUND(I150*H150,1)</f>
        <v>0</v>
      </c>
      <c r="BL150" s="18" t="s">
        <v>159</v>
      </c>
      <c r="BM150" s="207" t="s">
        <v>347</v>
      </c>
    </row>
    <row r="151" s="2" customFormat="1" ht="16.5" customHeight="1">
      <c r="A151" s="37"/>
      <c r="B151" s="195"/>
      <c r="C151" s="196" t="s">
        <v>78</v>
      </c>
      <c r="D151" s="196" t="s">
        <v>154</v>
      </c>
      <c r="E151" s="197" t="s">
        <v>799</v>
      </c>
      <c r="F151" s="198" t="s">
        <v>800</v>
      </c>
      <c r="G151" s="199" t="s">
        <v>189</v>
      </c>
      <c r="H151" s="200">
        <v>40</v>
      </c>
      <c r="I151" s="201"/>
      <c r="J151" s="202">
        <f>ROUND(I151*H151,1)</f>
        <v>0</v>
      </c>
      <c r="K151" s="198" t="s">
        <v>1</v>
      </c>
      <c r="L151" s="38"/>
      <c r="M151" s="203" t="s">
        <v>1</v>
      </c>
      <c r="N151" s="204" t="s">
        <v>44</v>
      </c>
      <c r="O151" s="76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7" t="s">
        <v>159</v>
      </c>
      <c r="AT151" s="207" t="s">
        <v>154</v>
      </c>
      <c r="AU151" s="207" t="s">
        <v>85</v>
      </c>
      <c r="AY151" s="18" t="s">
        <v>151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8" t="s">
        <v>91</v>
      </c>
      <c r="BK151" s="208">
        <f>ROUND(I151*H151,1)</f>
        <v>0</v>
      </c>
      <c r="BL151" s="18" t="s">
        <v>159</v>
      </c>
      <c r="BM151" s="207" t="s">
        <v>359</v>
      </c>
    </row>
    <row r="152" s="2" customFormat="1" ht="16.5" customHeight="1">
      <c r="A152" s="37"/>
      <c r="B152" s="195"/>
      <c r="C152" s="196" t="s">
        <v>78</v>
      </c>
      <c r="D152" s="196" t="s">
        <v>154</v>
      </c>
      <c r="E152" s="197" t="s">
        <v>801</v>
      </c>
      <c r="F152" s="198" t="s">
        <v>802</v>
      </c>
      <c r="G152" s="199" t="s">
        <v>189</v>
      </c>
      <c r="H152" s="200">
        <v>40</v>
      </c>
      <c r="I152" s="201"/>
      <c r="J152" s="202">
        <f>ROUND(I152*H152,1)</f>
        <v>0</v>
      </c>
      <c r="K152" s="198" t="s">
        <v>1</v>
      </c>
      <c r="L152" s="38"/>
      <c r="M152" s="203" t="s">
        <v>1</v>
      </c>
      <c r="N152" s="204" t="s">
        <v>44</v>
      </c>
      <c r="O152" s="76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7" t="s">
        <v>159</v>
      </c>
      <c r="AT152" s="207" t="s">
        <v>154</v>
      </c>
      <c r="AU152" s="207" t="s">
        <v>85</v>
      </c>
      <c r="AY152" s="18" t="s">
        <v>151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8" t="s">
        <v>91</v>
      </c>
      <c r="BK152" s="208">
        <f>ROUND(I152*H152,1)</f>
        <v>0</v>
      </c>
      <c r="BL152" s="18" t="s">
        <v>159</v>
      </c>
      <c r="BM152" s="207" t="s">
        <v>369</v>
      </c>
    </row>
    <row r="153" s="2" customFormat="1" ht="16.5" customHeight="1">
      <c r="A153" s="37"/>
      <c r="B153" s="195"/>
      <c r="C153" s="196" t="s">
        <v>78</v>
      </c>
      <c r="D153" s="196" t="s">
        <v>154</v>
      </c>
      <c r="E153" s="197" t="s">
        <v>803</v>
      </c>
      <c r="F153" s="198" t="s">
        <v>804</v>
      </c>
      <c r="G153" s="199" t="s">
        <v>189</v>
      </c>
      <c r="H153" s="200">
        <v>20</v>
      </c>
      <c r="I153" s="201"/>
      <c r="J153" s="202">
        <f>ROUND(I153*H153,1)</f>
        <v>0</v>
      </c>
      <c r="K153" s="198" t="s">
        <v>1</v>
      </c>
      <c r="L153" s="38"/>
      <c r="M153" s="203" t="s">
        <v>1</v>
      </c>
      <c r="N153" s="204" t="s">
        <v>44</v>
      </c>
      <c r="O153" s="76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7" t="s">
        <v>159</v>
      </c>
      <c r="AT153" s="207" t="s">
        <v>154</v>
      </c>
      <c r="AU153" s="207" t="s">
        <v>85</v>
      </c>
      <c r="AY153" s="18" t="s">
        <v>151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8" t="s">
        <v>91</v>
      </c>
      <c r="BK153" s="208">
        <f>ROUND(I153*H153,1)</f>
        <v>0</v>
      </c>
      <c r="BL153" s="18" t="s">
        <v>159</v>
      </c>
      <c r="BM153" s="207" t="s">
        <v>379</v>
      </c>
    </row>
    <row r="154" s="2" customFormat="1" ht="16.5" customHeight="1">
      <c r="A154" s="37"/>
      <c r="B154" s="195"/>
      <c r="C154" s="196" t="s">
        <v>78</v>
      </c>
      <c r="D154" s="196" t="s">
        <v>154</v>
      </c>
      <c r="E154" s="197" t="s">
        <v>805</v>
      </c>
      <c r="F154" s="198" t="s">
        <v>806</v>
      </c>
      <c r="G154" s="199" t="s">
        <v>189</v>
      </c>
      <c r="H154" s="200">
        <v>20</v>
      </c>
      <c r="I154" s="201"/>
      <c r="J154" s="202">
        <f>ROUND(I154*H154,1)</f>
        <v>0</v>
      </c>
      <c r="K154" s="198" t="s">
        <v>1</v>
      </c>
      <c r="L154" s="38"/>
      <c r="M154" s="203" t="s">
        <v>1</v>
      </c>
      <c r="N154" s="204" t="s">
        <v>44</v>
      </c>
      <c r="O154" s="76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7" t="s">
        <v>159</v>
      </c>
      <c r="AT154" s="207" t="s">
        <v>154</v>
      </c>
      <c r="AU154" s="207" t="s">
        <v>85</v>
      </c>
      <c r="AY154" s="18" t="s">
        <v>151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8" t="s">
        <v>91</v>
      </c>
      <c r="BK154" s="208">
        <f>ROUND(I154*H154,1)</f>
        <v>0</v>
      </c>
      <c r="BL154" s="18" t="s">
        <v>159</v>
      </c>
      <c r="BM154" s="207" t="s">
        <v>389</v>
      </c>
    </row>
    <row r="155" s="2" customFormat="1" ht="16.5" customHeight="1">
      <c r="A155" s="37"/>
      <c r="B155" s="195"/>
      <c r="C155" s="196" t="s">
        <v>78</v>
      </c>
      <c r="D155" s="196" t="s">
        <v>154</v>
      </c>
      <c r="E155" s="197" t="s">
        <v>807</v>
      </c>
      <c r="F155" s="198" t="s">
        <v>808</v>
      </c>
      <c r="G155" s="199" t="s">
        <v>189</v>
      </c>
      <c r="H155" s="200">
        <v>40</v>
      </c>
      <c r="I155" s="201"/>
      <c r="J155" s="202">
        <f>ROUND(I155*H155,1)</f>
        <v>0</v>
      </c>
      <c r="K155" s="198" t="s">
        <v>1</v>
      </c>
      <c r="L155" s="38"/>
      <c r="M155" s="203" t="s">
        <v>1</v>
      </c>
      <c r="N155" s="204" t="s">
        <v>44</v>
      </c>
      <c r="O155" s="76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159</v>
      </c>
      <c r="AT155" s="207" t="s">
        <v>154</v>
      </c>
      <c r="AU155" s="207" t="s">
        <v>85</v>
      </c>
      <c r="AY155" s="18" t="s">
        <v>151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8" t="s">
        <v>91</v>
      </c>
      <c r="BK155" s="208">
        <f>ROUND(I155*H155,1)</f>
        <v>0</v>
      </c>
      <c r="BL155" s="18" t="s">
        <v>159</v>
      </c>
      <c r="BM155" s="207" t="s">
        <v>399</v>
      </c>
    </row>
    <row r="156" s="2" customFormat="1" ht="16.5" customHeight="1">
      <c r="A156" s="37"/>
      <c r="B156" s="195"/>
      <c r="C156" s="196" t="s">
        <v>78</v>
      </c>
      <c r="D156" s="196" t="s">
        <v>154</v>
      </c>
      <c r="E156" s="197" t="s">
        <v>809</v>
      </c>
      <c r="F156" s="198" t="s">
        <v>810</v>
      </c>
      <c r="G156" s="199" t="s">
        <v>189</v>
      </c>
      <c r="H156" s="200">
        <v>80</v>
      </c>
      <c r="I156" s="201"/>
      <c r="J156" s="202">
        <f>ROUND(I156*H156,1)</f>
        <v>0</v>
      </c>
      <c r="K156" s="198" t="s">
        <v>1</v>
      </c>
      <c r="L156" s="38"/>
      <c r="M156" s="203" t="s">
        <v>1</v>
      </c>
      <c r="N156" s="204" t="s">
        <v>44</v>
      </c>
      <c r="O156" s="76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7" t="s">
        <v>159</v>
      </c>
      <c r="AT156" s="207" t="s">
        <v>154</v>
      </c>
      <c r="AU156" s="207" t="s">
        <v>85</v>
      </c>
      <c r="AY156" s="18" t="s">
        <v>151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8" t="s">
        <v>91</v>
      </c>
      <c r="BK156" s="208">
        <f>ROUND(I156*H156,1)</f>
        <v>0</v>
      </c>
      <c r="BL156" s="18" t="s">
        <v>159</v>
      </c>
      <c r="BM156" s="207" t="s">
        <v>410</v>
      </c>
    </row>
    <row r="157" s="12" customFormat="1" ht="25.92" customHeight="1">
      <c r="A157" s="12"/>
      <c r="B157" s="182"/>
      <c r="C157" s="12"/>
      <c r="D157" s="183" t="s">
        <v>77</v>
      </c>
      <c r="E157" s="184" t="s">
        <v>811</v>
      </c>
      <c r="F157" s="184" t="s">
        <v>812</v>
      </c>
      <c r="G157" s="12"/>
      <c r="H157" s="12"/>
      <c r="I157" s="185"/>
      <c r="J157" s="186">
        <f>BK157</f>
        <v>0</v>
      </c>
      <c r="K157" s="12"/>
      <c r="L157" s="182"/>
      <c r="M157" s="187"/>
      <c r="N157" s="188"/>
      <c r="O157" s="188"/>
      <c r="P157" s="189">
        <f>SUM(P158:P159)</f>
        <v>0</v>
      </c>
      <c r="Q157" s="188"/>
      <c r="R157" s="189">
        <f>SUM(R158:R159)</f>
        <v>0</v>
      </c>
      <c r="S157" s="188"/>
      <c r="T157" s="190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83" t="s">
        <v>85</v>
      </c>
      <c r="AT157" s="191" t="s">
        <v>77</v>
      </c>
      <c r="AU157" s="191" t="s">
        <v>78</v>
      </c>
      <c r="AY157" s="183" t="s">
        <v>151</v>
      </c>
      <c r="BK157" s="192">
        <f>SUM(BK158:BK159)</f>
        <v>0</v>
      </c>
    </row>
    <row r="158" s="2" customFormat="1" ht="21.75" customHeight="1">
      <c r="A158" s="37"/>
      <c r="B158" s="195"/>
      <c r="C158" s="196" t="s">
        <v>78</v>
      </c>
      <c r="D158" s="196" t="s">
        <v>154</v>
      </c>
      <c r="E158" s="197" t="s">
        <v>813</v>
      </c>
      <c r="F158" s="198" t="s">
        <v>814</v>
      </c>
      <c r="G158" s="199" t="s">
        <v>255</v>
      </c>
      <c r="H158" s="200">
        <v>1</v>
      </c>
      <c r="I158" s="201"/>
      <c r="J158" s="202">
        <f>ROUND(I158*H158,1)</f>
        <v>0</v>
      </c>
      <c r="K158" s="198" t="s">
        <v>1</v>
      </c>
      <c r="L158" s="38"/>
      <c r="M158" s="203" t="s">
        <v>1</v>
      </c>
      <c r="N158" s="204" t="s">
        <v>44</v>
      </c>
      <c r="O158" s="76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7" t="s">
        <v>159</v>
      </c>
      <c r="AT158" s="207" t="s">
        <v>154</v>
      </c>
      <c r="AU158" s="207" t="s">
        <v>85</v>
      </c>
      <c r="AY158" s="18" t="s">
        <v>151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8" t="s">
        <v>91</v>
      </c>
      <c r="BK158" s="208">
        <f>ROUND(I158*H158,1)</f>
        <v>0</v>
      </c>
      <c r="BL158" s="18" t="s">
        <v>159</v>
      </c>
      <c r="BM158" s="207" t="s">
        <v>418</v>
      </c>
    </row>
    <row r="159" s="2" customFormat="1" ht="44.25" customHeight="1">
      <c r="A159" s="37"/>
      <c r="B159" s="195"/>
      <c r="C159" s="196" t="s">
        <v>78</v>
      </c>
      <c r="D159" s="196" t="s">
        <v>154</v>
      </c>
      <c r="E159" s="197" t="s">
        <v>815</v>
      </c>
      <c r="F159" s="198" t="s">
        <v>816</v>
      </c>
      <c r="G159" s="199" t="s">
        <v>255</v>
      </c>
      <c r="H159" s="200">
        <v>1</v>
      </c>
      <c r="I159" s="201"/>
      <c r="J159" s="202">
        <f>ROUND(I159*H159,1)</f>
        <v>0</v>
      </c>
      <c r="K159" s="198" t="s">
        <v>1</v>
      </c>
      <c r="L159" s="38"/>
      <c r="M159" s="203" t="s">
        <v>1</v>
      </c>
      <c r="N159" s="204" t="s">
        <v>44</v>
      </c>
      <c r="O159" s="76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7" t="s">
        <v>159</v>
      </c>
      <c r="AT159" s="207" t="s">
        <v>154</v>
      </c>
      <c r="AU159" s="207" t="s">
        <v>85</v>
      </c>
      <c r="AY159" s="18" t="s">
        <v>151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8" t="s">
        <v>91</v>
      </c>
      <c r="BK159" s="208">
        <f>ROUND(I159*H159,1)</f>
        <v>0</v>
      </c>
      <c r="BL159" s="18" t="s">
        <v>159</v>
      </c>
      <c r="BM159" s="207" t="s">
        <v>426</v>
      </c>
    </row>
    <row r="160" s="12" customFormat="1" ht="25.92" customHeight="1">
      <c r="A160" s="12"/>
      <c r="B160" s="182"/>
      <c r="C160" s="12"/>
      <c r="D160" s="183" t="s">
        <v>77</v>
      </c>
      <c r="E160" s="184" t="s">
        <v>817</v>
      </c>
      <c r="F160" s="184" t="s">
        <v>818</v>
      </c>
      <c r="G160" s="12"/>
      <c r="H160" s="12"/>
      <c r="I160" s="185"/>
      <c r="J160" s="186">
        <f>BK160</f>
        <v>0</v>
      </c>
      <c r="K160" s="12"/>
      <c r="L160" s="182"/>
      <c r="M160" s="187"/>
      <c r="N160" s="188"/>
      <c r="O160" s="188"/>
      <c r="P160" s="189">
        <f>P161</f>
        <v>0</v>
      </c>
      <c r="Q160" s="188"/>
      <c r="R160" s="189">
        <f>R161</f>
        <v>0</v>
      </c>
      <c r="S160" s="188"/>
      <c r="T160" s="190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83" t="s">
        <v>85</v>
      </c>
      <c r="AT160" s="191" t="s">
        <v>77</v>
      </c>
      <c r="AU160" s="191" t="s">
        <v>78</v>
      </c>
      <c r="AY160" s="183" t="s">
        <v>151</v>
      </c>
      <c r="BK160" s="192">
        <f>BK161</f>
        <v>0</v>
      </c>
    </row>
    <row r="161" s="2" customFormat="1" ht="16.5" customHeight="1">
      <c r="A161" s="37"/>
      <c r="B161" s="195"/>
      <c r="C161" s="196" t="s">
        <v>78</v>
      </c>
      <c r="D161" s="196" t="s">
        <v>154</v>
      </c>
      <c r="E161" s="197" t="s">
        <v>819</v>
      </c>
      <c r="F161" s="198" t="s">
        <v>820</v>
      </c>
      <c r="G161" s="199" t="s">
        <v>255</v>
      </c>
      <c r="H161" s="200">
        <v>1</v>
      </c>
      <c r="I161" s="201"/>
      <c r="J161" s="202">
        <f>ROUND(I161*H161,1)</f>
        <v>0</v>
      </c>
      <c r="K161" s="198" t="s">
        <v>1</v>
      </c>
      <c r="L161" s="38"/>
      <c r="M161" s="203" t="s">
        <v>1</v>
      </c>
      <c r="N161" s="204" t="s">
        <v>44</v>
      </c>
      <c r="O161" s="76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159</v>
      </c>
      <c r="AT161" s="207" t="s">
        <v>154</v>
      </c>
      <c r="AU161" s="207" t="s">
        <v>85</v>
      </c>
      <c r="AY161" s="18" t="s">
        <v>151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8" t="s">
        <v>91</v>
      </c>
      <c r="BK161" s="208">
        <f>ROUND(I161*H161,1)</f>
        <v>0</v>
      </c>
      <c r="BL161" s="18" t="s">
        <v>159</v>
      </c>
      <c r="BM161" s="207" t="s">
        <v>435</v>
      </c>
    </row>
    <row r="162" s="12" customFormat="1" ht="25.92" customHeight="1">
      <c r="A162" s="12"/>
      <c r="B162" s="182"/>
      <c r="C162" s="12"/>
      <c r="D162" s="183" t="s">
        <v>77</v>
      </c>
      <c r="E162" s="184" t="s">
        <v>821</v>
      </c>
      <c r="F162" s="184" t="s">
        <v>822</v>
      </c>
      <c r="G162" s="12"/>
      <c r="H162" s="12"/>
      <c r="I162" s="185"/>
      <c r="J162" s="186">
        <f>BK162</f>
        <v>0</v>
      </c>
      <c r="K162" s="12"/>
      <c r="L162" s="182"/>
      <c r="M162" s="187"/>
      <c r="N162" s="188"/>
      <c r="O162" s="188"/>
      <c r="P162" s="189">
        <f>SUM(P163:P164)</f>
        <v>0</v>
      </c>
      <c r="Q162" s="188"/>
      <c r="R162" s="189">
        <f>SUM(R163:R164)</f>
        <v>0</v>
      </c>
      <c r="S162" s="188"/>
      <c r="T162" s="190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83" t="s">
        <v>85</v>
      </c>
      <c r="AT162" s="191" t="s">
        <v>77</v>
      </c>
      <c r="AU162" s="191" t="s">
        <v>78</v>
      </c>
      <c r="AY162" s="183" t="s">
        <v>151</v>
      </c>
      <c r="BK162" s="192">
        <f>SUM(BK163:BK164)</f>
        <v>0</v>
      </c>
    </row>
    <row r="163" s="2" customFormat="1" ht="16.5" customHeight="1">
      <c r="A163" s="37"/>
      <c r="B163" s="195"/>
      <c r="C163" s="196" t="s">
        <v>78</v>
      </c>
      <c r="D163" s="196" t="s">
        <v>154</v>
      </c>
      <c r="E163" s="197" t="s">
        <v>823</v>
      </c>
      <c r="F163" s="198" t="s">
        <v>824</v>
      </c>
      <c r="G163" s="199" t="s">
        <v>255</v>
      </c>
      <c r="H163" s="200">
        <v>1</v>
      </c>
      <c r="I163" s="201"/>
      <c r="J163" s="202">
        <f>ROUND(I163*H163,1)</f>
        <v>0</v>
      </c>
      <c r="K163" s="198" t="s">
        <v>1</v>
      </c>
      <c r="L163" s="38"/>
      <c r="M163" s="203" t="s">
        <v>1</v>
      </c>
      <c r="N163" s="204" t="s">
        <v>44</v>
      </c>
      <c r="O163" s="76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7" t="s">
        <v>159</v>
      </c>
      <c r="AT163" s="207" t="s">
        <v>154</v>
      </c>
      <c r="AU163" s="207" t="s">
        <v>85</v>
      </c>
      <c r="AY163" s="18" t="s">
        <v>151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8" t="s">
        <v>91</v>
      </c>
      <c r="BK163" s="208">
        <f>ROUND(I163*H163,1)</f>
        <v>0</v>
      </c>
      <c r="BL163" s="18" t="s">
        <v>159</v>
      </c>
      <c r="BM163" s="207" t="s">
        <v>443</v>
      </c>
    </row>
    <row r="164" s="2" customFormat="1" ht="16.5" customHeight="1">
      <c r="A164" s="37"/>
      <c r="B164" s="195"/>
      <c r="C164" s="196" t="s">
        <v>78</v>
      </c>
      <c r="D164" s="196" t="s">
        <v>154</v>
      </c>
      <c r="E164" s="197" t="s">
        <v>825</v>
      </c>
      <c r="F164" s="198" t="s">
        <v>826</v>
      </c>
      <c r="G164" s="199" t="s">
        <v>255</v>
      </c>
      <c r="H164" s="200">
        <v>1</v>
      </c>
      <c r="I164" s="201"/>
      <c r="J164" s="202">
        <f>ROUND(I164*H164,1)</f>
        <v>0</v>
      </c>
      <c r="K164" s="198" t="s">
        <v>1</v>
      </c>
      <c r="L164" s="38"/>
      <c r="M164" s="203" t="s">
        <v>1</v>
      </c>
      <c r="N164" s="204" t="s">
        <v>44</v>
      </c>
      <c r="O164" s="76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159</v>
      </c>
      <c r="AT164" s="207" t="s">
        <v>154</v>
      </c>
      <c r="AU164" s="207" t="s">
        <v>85</v>
      </c>
      <c r="AY164" s="18" t="s">
        <v>151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8" t="s">
        <v>91</v>
      </c>
      <c r="BK164" s="208">
        <f>ROUND(I164*H164,1)</f>
        <v>0</v>
      </c>
      <c r="BL164" s="18" t="s">
        <v>159</v>
      </c>
      <c r="BM164" s="207" t="s">
        <v>451</v>
      </c>
    </row>
    <row r="165" s="12" customFormat="1" ht="25.92" customHeight="1">
      <c r="A165" s="12"/>
      <c r="B165" s="182"/>
      <c r="C165" s="12"/>
      <c r="D165" s="183" t="s">
        <v>77</v>
      </c>
      <c r="E165" s="184" t="s">
        <v>827</v>
      </c>
      <c r="F165" s="184" t="s">
        <v>828</v>
      </c>
      <c r="G165" s="12"/>
      <c r="H165" s="12"/>
      <c r="I165" s="185"/>
      <c r="J165" s="186">
        <f>BK165</f>
        <v>0</v>
      </c>
      <c r="K165" s="12"/>
      <c r="L165" s="182"/>
      <c r="M165" s="248"/>
      <c r="N165" s="249"/>
      <c r="O165" s="249"/>
      <c r="P165" s="250">
        <v>0</v>
      </c>
      <c r="Q165" s="249"/>
      <c r="R165" s="250">
        <v>0</v>
      </c>
      <c r="S165" s="249"/>
      <c r="T165" s="251"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83" t="s">
        <v>85</v>
      </c>
      <c r="AT165" s="191" t="s">
        <v>77</v>
      </c>
      <c r="AU165" s="191" t="s">
        <v>78</v>
      </c>
      <c r="AY165" s="183" t="s">
        <v>151</v>
      </c>
      <c r="BK165" s="192">
        <v>0</v>
      </c>
    </row>
    <row r="166" s="2" customFormat="1" ht="6.96" customHeight="1">
      <c r="A166" s="37"/>
      <c r="B166" s="59"/>
      <c r="C166" s="60"/>
      <c r="D166" s="60"/>
      <c r="E166" s="60"/>
      <c r="F166" s="60"/>
      <c r="G166" s="60"/>
      <c r="H166" s="60"/>
      <c r="I166" s="155"/>
      <c r="J166" s="60"/>
      <c r="K166" s="60"/>
      <c r="L166" s="38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autoFilter ref="C127:K16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8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105</v>
      </c>
      <c r="I4" s="127"/>
      <c r="L4" s="21"/>
      <c r="M4" s="129" t="s">
        <v>10</v>
      </c>
      <c r="AT4" s="18" t="s">
        <v>3</v>
      </c>
    </row>
    <row r="5" s="1" customFormat="1" ht="6.96" customHeight="1">
      <c r="B5" s="21"/>
      <c r="I5" s="127"/>
      <c r="L5" s="21"/>
    </row>
    <row r="6" s="1" customFormat="1" ht="12" customHeight="1">
      <c r="B6" s="21"/>
      <c r="D6" s="31" t="s">
        <v>16</v>
      </c>
      <c r="I6" s="127"/>
      <c r="L6" s="21"/>
    </row>
    <row r="7" s="1" customFormat="1" ht="16.5" customHeight="1">
      <c r="B7" s="21"/>
      <c r="E7" s="130" t="str">
        <f>'Rekapitulace stavby'!K6</f>
        <v>Udržovací práce a stavební úpravy Staropramenná 669/27</v>
      </c>
      <c r="F7" s="31"/>
      <c r="G7" s="31"/>
      <c r="H7" s="31"/>
      <c r="I7" s="127"/>
      <c r="L7" s="21"/>
    </row>
    <row r="8" s="1" customFormat="1" ht="12" customHeight="1">
      <c r="B8" s="21"/>
      <c r="D8" s="31" t="s">
        <v>106</v>
      </c>
      <c r="I8" s="127"/>
      <c r="L8" s="21"/>
    </row>
    <row r="9" s="2" customFormat="1" ht="16.5" customHeight="1">
      <c r="A9" s="37"/>
      <c r="B9" s="38"/>
      <c r="C9" s="37"/>
      <c r="D9" s="37"/>
      <c r="E9" s="130" t="s">
        <v>107</v>
      </c>
      <c r="F9" s="37"/>
      <c r="G9" s="37"/>
      <c r="H9" s="37"/>
      <c r="I9" s="131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108</v>
      </c>
      <c r="E10" s="37"/>
      <c r="F10" s="37"/>
      <c r="G10" s="37"/>
      <c r="H10" s="37"/>
      <c r="I10" s="131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829</v>
      </c>
      <c r="F11" s="37"/>
      <c r="G11" s="37"/>
      <c r="H11" s="37"/>
      <c r="I11" s="131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131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132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26</v>
      </c>
      <c r="G14" s="37"/>
      <c r="H14" s="37"/>
      <c r="I14" s="132" t="s">
        <v>22</v>
      </c>
      <c r="J14" s="68" t="str">
        <f>'Rekapitulace stavby'!AN8</f>
        <v>26. 4. 2020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131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132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132" t="s">
        <v>27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131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132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132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131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132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Ing. arch. Frydecký Václav </v>
      </c>
      <c r="F23" s="37"/>
      <c r="G23" s="37"/>
      <c r="H23" s="37"/>
      <c r="I23" s="132" t="s">
        <v>27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131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132" t="s">
        <v>25</v>
      </c>
      <c r="J25" s="26" t="str">
        <f>IF('Rekapitulace stavby'!AN19="","",'Rekapitulace stavby'!AN19)</f>
        <v>75454084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Filip Šimek www.rozp.cz</v>
      </c>
      <c r="F26" s="37"/>
      <c r="G26" s="37"/>
      <c r="H26" s="37"/>
      <c r="I26" s="132" t="s">
        <v>27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131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37</v>
      </c>
      <c r="E28" s="37"/>
      <c r="F28" s="37"/>
      <c r="G28" s="37"/>
      <c r="H28" s="37"/>
      <c r="I28" s="131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3"/>
      <c r="B29" s="134"/>
      <c r="C29" s="133"/>
      <c r="D29" s="133"/>
      <c r="E29" s="35" t="s">
        <v>1</v>
      </c>
      <c r="F29" s="35"/>
      <c r="G29" s="35"/>
      <c r="H29" s="35"/>
      <c r="I29" s="135"/>
      <c r="J29" s="133"/>
      <c r="K29" s="133"/>
      <c r="L29" s="136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131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7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8" t="s">
        <v>38</v>
      </c>
      <c r="E32" s="37"/>
      <c r="F32" s="37"/>
      <c r="G32" s="37"/>
      <c r="H32" s="37"/>
      <c r="I32" s="131"/>
      <c r="J32" s="95">
        <f>ROUND(J124, 1)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137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40</v>
      </c>
      <c r="G34" s="37"/>
      <c r="H34" s="37"/>
      <c r="I34" s="139" t="s">
        <v>39</v>
      </c>
      <c r="J34" s="42" t="s">
        <v>41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40" t="s">
        <v>42</v>
      </c>
      <c r="E35" s="31" t="s">
        <v>43</v>
      </c>
      <c r="F35" s="141">
        <f>ROUND((SUM(BE124:BE153)),  1)</f>
        <v>0</v>
      </c>
      <c r="G35" s="37"/>
      <c r="H35" s="37"/>
      <c r="I35" s="142">
        <v>0.20999999999999999</v>
      </c>
      <c r="J35" s="141">
        <f>ROUND(((SUM(BE124:BE153))*I35),  1)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44</v>
      </c>
      <c r="F36" s="141">
        <f>ROUND((SUM(BF124:BF153)),  1)</f>
        <v>0</v>
      </c>
      <c r="G36" s="37"/>
      <c r="H36" s="37"/>
      <c r="I36" s="142">
        <v>0.14999999999999999</v>
      </c>
      <c r="J36" s="141">
        <f>ROUND(((SUM(BF124:BF153))*I36),  1)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41">
        <f>ROUND((SUM(BG124:BG153)),  1)</f>
        <v>0</v>
      </c>
      <c r="G37" s="37"/>
      <c r="H37" s="37"/>
      <c r="I37" s="142">
        <v>0.20999999999999999</v>
      </c>
      <c r="J37" s="141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46</v>
      </c>
      <c r="F38" s="141">
        <f>ROUND((SUM(BH124:BH153)),  1)</f>
        <v>0</v>
      </c>
      <c r="G38" s="37"/>
      <c r="H38" s="37"/>
      <c r="I38" s="142">
        <v>0.14999999999999999</v>
      </c>
      <c r="J38" s="141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47</v>
      </c>
      <c r="F39" s="141">
        <f>ROUND((SUM(BI124:BI153)),  1)</f>
        <v>0</v>
      </c>
      <c r="G39" s="37"/>
      <c r="H39" s="37"/>
      <c r="I39" s="142">
        <v>0</v>
      </c>
      <c r="J39" s="141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131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43"/>
      <c r="D41" s="144" t="s">
        <v>48</v>
      </c>
      <c r="E41" s="80"/>
      <c r="F41" s="80"/>
      <c r="G41" s="145" t="s">
        <v>49</v>
      </c>
      <c r="H41" s="146" t="s">
        <v>50</v>
      </c>
      <c r="I41" s="147"/>
      <c r="J41" s="148">
        <f>SUM(J32:J39)</f>
        <v>0</v>
      </c>
      <c r="K41" s="149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131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I43" s="127"/>
      <c r="L43" s="21"/>
    </row>
    <row r="44" s="1" customFormat="1" ht="14.4" customHeight="1">
      <c r="B44" s="21"/>
      <c r="I44" s="127"/>
      <c r="L44" s="21"/>
    </row>
    <row r="45" s="1" customFormat="1" ht="14.4" customHeight="1">
      <c r="B45" s="21"/>
      <c r="I45" s="127"/>
      <c r="L45" s="21"/>
    </row>
    <row r="46" s="1" customFormat="1" ht="14.4" customHeight="1">
      <c r="B46" s="21"/>
      <c r="I46" s="127"/>
      <c r="L46" s="21"/>
    </row>
    <row r="47" s="1" customFormat="1" ht="14.4" customHeight="1">
      <c r="B47" s="21"/>
      <c r="I47" s="127"/>
      <c r="L47" s="21"/>
    </row>
    <row r="48" s="1" customFormat="1" ht="14.4" customHeight="1">
      <c r="B48" s="21"/>
      <c r="I48" s="127"/>
      <c r="L48" s="21"/>
    </row>
    <row r="49" s="1" customFormat="1" ht="14.4" customHeight="1">
      <c r="B49" s="21"/>
      <c r="I49" s="127"/>
      <c r="L49" s="21"/>
    </row>
    <row r="50" s="2" customFormat="1" ht="14.4" customHeight="1">
      <c r="B50" s="54"/>
      <c r="D50" s="55" t="s">
        <v>51</v>
      </c>
      <c r="E50" s="56"/>
      <c r="F50" s="56"/>
      <c r="G50" s="55" t="s">
        <v>52</v>
      </c>
      <c r="H50" s="56"/>
      <c r="I50" s="150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53</v>
      </c>
      <c r="E61" s="40"/>
      <c r="F61" s="151" t="s">
        <v>54</v>
      </c>
      <c r="G61" s="57" t="s">
        <v>53</v>
      </c>
      <c r="H61" s="40"/>
      <c r="I61" s="152"/>
      <c r="J61" s="153" t="s">
        <v>54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55</v>
      </c>
      <c r="E65" s="58"/>
      <c r="F65" s="58"/>
      <c r="G65" s="55" t="s">
        <v>56</v>
      </c>
      <c r="H65" s="58"/>
      <c r="I65" s="154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53</v>
      </c>
      <c r="E76" s="40"/>
      <c r="F76" s="151" t="s">
        <v>54</v>
      </c>
      <c r="G76" s="57" t="s">
        <v>53</v>
      </c>
      <c r="H76" s="40"/>
      <c r="I76" s="152"/>
      <c r="J76" s="153" t="s">
        <v>54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55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56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110</v>
      </c>
      <c r="D82" s="37"/>
      <c r="E82" s="37"/>
      <c r="F82" s="37"/>
      <c r="G82" s="37"/>
      <c r="H82" s="37"/>
      <c r="I82" s="131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31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31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30" t="str">
        <f>E7</f>
        <v>Udržovací práce a stavební úpravy Staropramenná 669/27</v>
      </c>
      <c r="F85" s="31"/>
      <c r="G85" s="31"/>
      <c r="H85" s="31"/>
      <c r="I85" s="131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106</v>
      </c>
      <c r="I86" s="127"/>
      <c r="L86" s="21"/>
    </row>
    <row r="87" s="2" customFormat="1" ht="16.5" customHeight="1">
      <c r="A87" s="37"/>
      <c r="B87" s="38"/>
      <c r="C87" s="37"/>
      <c r="D87" s="37"/>
      <c r="E87" s="130" t="s">
        <v>107</v>
      </c>
      <c r="F87" s="37"/>
      <c r="G87" s="37"/>
      <c r="H87" s="37"/>
      <c r="I87" s="131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108</v>
      </c>
      <c r="D88" s="37"/>
      <c r="E88" s="37"/>
      <c r="F88" s="37"/>
      <c r="G88" s="37"/>
      <c r="H88" s="37"/>
      <c r="I88" s="131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01.3 - ZTI</v>
      </c>
      <c r="F89" s="37"/>
      <c r="G89" s="37"/>
      <c r="H89" s="37"/>
      <c r="I89" s="131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31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132" t="s">
        <v>22</v>
      </c>
      <c r="J91" s="68" t="str">
        <f>IF(J14="","",J14)</f>
        <v>26. 4. 2020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131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132" t="s">
        <v>30</v>
      </c>
      <c r="J93" s="35" t="str">
        <f>E23</f>
        <v xml:space="preserve">Ing. arch. Frydecký Václav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132" t="s">
        <v>33</v>
      </c>
      <c r="J94" s="35" t="str">
        <f>E26</f>
        <v>Filip Šimek www.rozp.cz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31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57" t="s">
        <v>111</v>
      </c>
      <c r="D96" s="143"/>
      <c r="E96" s="143"/>
      <c r="F96" s="143"/>
      <c r="G96" s="143"/>
      <c r="H96" s="143"/>
      <c r="I96" s="158"/>
      <c r="J96" s="159" t="s">
        <v>112</v>
      </c>
      <c r="K96" s="143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131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60" t="s">
        <v>113</v>
      </c>
      <c r="D98" s="37"/>
      <c r="E98" s="37"/>
      <c r="F98" s="37"/>
      <c r="G98" s="37"/>
      <c r="H98" s="37"/>
      <c r="I98" s="131"/>
      <c r="J98" s="95">
        <f>J124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114</v>
      </c>
    </row>
    <row r="99" s="9" customFormat="1" ht="24.96" customHeight="1">
      <c r="A99" s="9"/>
      <c r="B99" s="161"/>
      <c r="C99" s="9"/>
      <c r="D99" s="162" t="s">
        <v>830</v>
      </c>
      <c r="E99" s="163"/>
      <c r="F99" s="163"/>
      <c r="G99" s="163"/>
      <c r="H99" s="163"/>
      <c r="I99" s="164"/>
      <c r="J99" s="165">
        <f>J125</f>
        <v>0</v>
      </c>
      <c r="K99" s="9"/>
      <c r="L99" s="16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1"/>
      <c r="C100" s="9"/>
      <c r="D100" s="162" t="s">
        <v>831</v>
      </c>
      <c r="E100" s="163"/>
      <c r="F100" s="163"/>
      <c r="G100" s="163"/>
      <c r="H100" s="163"/>
      <c r="I100" s="164"/>
      <c r="J100" s="165">
        <f>J135</f>
        <v>0</v>
      </c>
      <c r="K100" s="9"/>
      <c r="L100" s="16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1"/>
      <c r="C101" s="9"/>
      <c r="D101" s="162" t="s">
        <v>832</v>
      </c>
      <c r="E101" s="163"/>
      <c r="F101" s="163"/>
      <c r="G101" s="163"/>
      <c r="H101" s="163"/>
      <c r="I101" s="164"/>
      <c r="J101" s="165">
        <f>J143</f>
        <v>0</v>
      </c>
      <c r="K101" s="9"/>
      <c r="L101" s="16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61"/>
      <c r="C102" s="9"/>
      <c r="D102" s="162" t="s">
        <v>833</v>
      </c>
      <c r="E102" s="163"/>
      <c r="F102" s="163"/>
      <c r="G102" s="163"/>
      <c r="H102" s="163"/>
      <c r="I102" s="164"/>
      <c r="J102" s="165">
        <f>J149</f>
        <v>0</v>
      </c>
      <c r="K102" s="9"/>
      <c r="L102" s="16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131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155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156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136</v>
      </c>
      <c r="D109" s="37"/>
      <c r="E109" s="37"/>
      <c r="F109" s="37"/>
      <c r="G109" s="37"/>
      <c r="H109" s="37"/>
      <c r="I109" s="131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131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131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30" t="str">
        <f>E7</f>
        <v>Udržovací práce a stavební úpravy Staropramenná 669/27</v>
      </c>
      <c r="F112" s="31"/>
      <c r="G112" s="31"/>
      <c r="H112" s="31"/>
      <c r="I112" s="131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1"/>
      <c r="C113" s="31" t="s">
        <v>106</v>
      </c>
      <c r="I113" s="127"/>
      <c r="L113" s="21"/>
    </row>
    <row r="114" s="2" customFormat="1" ht="16.5" customHeight="1">
      <c r="A114" s="37"/>
      <c r="B114" s="38"/>
      <c r="C114" s="37"/>
      <c r="D114" s="37"/>
      <c r="E114" s="130" t="s">
        <v>107</v>
      </c>
      <c r="F114" s="37"/>
      <c r="G114" s="37"/>
      <c r="H114" s="37"/>
      <c r="I114" s="131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108</v>
      </c>
      <c r="D115" s="37"/>
      <c r="E115" s="37"/>
      <c r="F115" s="37"/>
      <c r="G115" s="37"/>
      <c r="H115" s="37"/>
      <c r="I115" s="131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E11</f>
        <v>01.3 - ZTI</v>
      </c>
      <c r="F116" s="37"/>
      <c r="G116" s="37"/>
      <c r="H116" s="37"/>
      <c r="I116" s="131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131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F14</f>
        <v xml:space="preserve"> </v>
      </c>
      <c r="G118" s="37"/>
      <c r="H118" s="37"/>
      <c r="I118" s="132" t="s">
        <v>22</v>
      </c>
      <c r="J118" s="68" t="str">
        <f>IF(J14="","",J14)</f>
        <v>26. 4. 2020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131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24</v>
      </c>
      <c r="D120" s="37"/>
      <c r="E120" s="37"/>
      <c r="F120" s="26" t="str">
        <f>E17</f>
        <v xml:space="preserve"> </v>
      </c>
      <c r="G120" s="37"/>
      <c r="H120" s="37"/>
      <c r="I120" s="132" t="s">
        <v>30</v>
      </c>
      <c r="J120" s="35" t="str">
        <f>E23</f>
        <v xml:space="preserve">Ing. arch. Frydecký Václav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28</v>
      </c>
      <c r="D121" s="37"/>
      <c r="E121" s="37"/>
      <c r="F121" s="26" t="str">
        <f>IF(E20="","",E20)</f>
        <v>Vyplň údaj</v>
      </c>
      <c r="G121" s="37"/>
      <c r="H121" s="37"/>
      <c r="I121" s="132" t="s">
        <v>33</v>
      </c>
      <c r="J121" s="35" t="str">
        <f>E26</f>
        <v>Filip Šimek www.rozp.cz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131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71"/>
      <c r="B123" s="172"/>
      <c r="C123" s="173" t="s">
        <v>137</v>
      </c>
      <c r="D123" s="174" t="s">
        <v>63</v>
      </c>
      <c r="E123" s="174" t="s">
        <v>59</v>
      </c>
      <c r="F123" s="174" t="s">
        <v>60</v>
      </c>
      <c r="G123" s="174" t="s">
        <v>138</v>
      </c>
      <c r="H123" s="174" t="s">
        <v>139</v>
      </c>
      <c r="I123" s="175" t="s">
        <v>140</v>
      </c>
      <c r="J123" s="174" t="s">
        <v>112</v>
      </c>
      <c r="K123" s="176" t="s">
        <v>141</v>
      </c>
      <c r="L123" s="177"/>
      <c r="M123" s="85" t="s">
        <v>1</v>
      </c>
      <c r="N123" s="86" t="s">
        <v>42</v>
      </c>
      <c r="O123" s="86" t="s">
        <v>142</v>
      </c>
      <c r="P123" s="86" t="s">
        <v>143</v>
      </c>
      <c r="Q123" s="86" t="s">
        <v>144</v>
      </c>
      <c r="R123" s="86" t="s">
        <v>145</v>
      </c>
      <c r="S123" s="86" t="s">
        <v>146</v>
      </c>
      <c r="T123" s="87" t="s">
        <v>147</v>
      </c>
      <c r="U123" s="171"/>
      <c r="V123" s="171"/>
      <c r="W123" s="171"/>
      <c r="X123" s="171"/>
      <c r="Y123" s="171"/>
      <c r="Z123" s="171"/>
      <c r="AA123" s="171"/>
      <c r="AB123" s="171"/>
      <c r="AC123" s="171"/>
      <c r="AD123" s="171"/>
      <c r="AE123" s="171"/>
    </row>
    <row r="124" s="2" customFormat="1" ht="22.8" customHeight="1">
      <c r="A124" s="37"/>
      <c r="B124" s="38"/>
      <c r="C124" s="92" t="s">
        <v>148</v>
      </c>
      <c r="D124" s="37"/>
      <c r="E124" s="37"/>
      <c r="F124" s="37"/>
      <c r="G124" s="37"/>
      <c r="H124" s="37"/>
      <c r="I124" s="131"/>
      <c r="J124" s="178">
        <f>BK124</f>
        <v>0</v>
      </c>
      <c r="K124" s="37"/>
      <c r="L124" s="38"/>
      <c r="M124" s="88"/>
      <c r="N124" s="72"/>
      <c r="O124" s="89"/>
      <c r="P124" s="179">
        <f>P125+P135+P143+P149</f>
        <v>0</v>
      </c>
      <c r="Q124" s="89"/>
      <c r="R124" s="179">
        <f>R125+R135+R143+R149</f>
        <v>0</v>
      </c>
      <c r="S124" s="89"/>
      <c r="T124" s="180">
        <f>T125+T135+T143+T149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77</v>
      </c>
      <c r="AU124" s="18" t="s">
        <v>114</v>
      </c>
      <c r="BK124" s="181">
        <f>BK125+BK135+BK143+BK149</f>
        <v>0</v>
      </c>
    </row>
    <row r="125" s="12" customFormat="1" ht="25.92" customHeight="1">
      <c r="A125" s="12"/>
      <c r="B125" s="182"/>
      <c r="C125" s="12"/>
      <c r="D125" s="183" t="s">
        <v>77</v>
      </c>
      <c r="E125" s="184" t="s">
        <v>754</v>
      </c>
      <c r="F125" s="184" t="s">
        <v>834</v>
      </c>
      <c r="G125" s="12"/>
      <c r="H125" s="12"/>
      <c r="I125" s="185"/>
      <c r="J125" s="186">
        <f>BK125</f>
        <v>0</v>
      </c>
      <c r="K125" s="12"/>
      <c r="L125" s="182"/>
      <c r="M125" s="187"/>
      <c r="N125" s="188"/>
      <c r="O125" s="188"/>
      <c r="P125" s="189">
        <f>SUM(P126:P134)</f>
        <v>0</v>
      </c>
      <c r="Q125" s="188"/>
      <c r="R125" s="189">
        <f>SUM(R126:R134)</f>
        <v>0</v>
      </c>
      <c r="S125" s="188"/>
      <c r="T125" s="190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83" t="s">
        <v>85</v>
      </c>
      <c r="AT125" s="191" t="s">
        <v>77</v>
      </c>
      <c r="AU125" s="191" t="s">
        <v>78</v>
      </c>
      <c r="AY125" s="183" t="s">
        <v>151</v>
      </c>
      <c r="BK125" s="192">
        <f>SUM(BK126:BK134)</f>
        <v>0</v>
      </c>
    </row>
    <row r="126" s="2" customFormat="1" ht="16.5" customHeight="1">
      <c r="A126" s="37"/>
      <c r="B126" s="195"/>
      <c r="C126" s="196" t="s">
        <v>78</v>
      </c>
      <c r="D126" s="196" t="s">
        <v>154</v>
      </c>
      <c r="E126" s="197" t="s">
        <v>85</v>
      </c>
      <c r="F126" s="198" t="s">
        <v>835</v>
      </c>
      <c r="G126" s="199" t="s">
        <v>255</v>
      </c>
      <c r="H126" s="200">
        <v>1</v>
      </c>
      <c r="I126" s="201"/>
      <c r="J126" s="202">
        <f>ROUND(I126*H126,1)</f>
        <v>0</v>
      </c>
      <c r="K126" s="198" t="s">
        <v>1</v>
      </c>
      <c r="L126" s="38"/>
      <c r="M126" s="203" t="s">
        <v>1</v>
      </c>
      <c r="N126" s="204" t="s">
        <v>44</v>
      </c>
      <c r="O126" s="76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159</v>
      </c>
      <c r="AT126" s="207" t="s">
        <v>154</v>
      </c>
      <c r="AU126" s="207" t="s">
        <v>85</v>
      </c>
      <c r="AY126" s="18" t="s">
        <v>151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8" t="s">
        <v>91</v>
      </c>
      <c r="BK126" s="208">
        <f>ROUND(I126*H126,1)</f>
        <v>0</v>
      </c>
      <c r="BL126" s="18" t="s">
        <v>159</v>
      </c>
      <c r="BM126" s="207" t="s">
        <v>91</v>
      </c>
    </row>
    <row r="127" s="2" customFormat="1" ht="16.5" customHeight="1">
      <c r="A127" s="37"/>
      <c r="B127" s="195"/>
      <c r="C127" s="196" t="s">
        <v>78</v>
      </c>
      <c r="D127" s="196" t="s">
        <v>154</v>
      </c>
      <c r="E127" s="197" t="s">
        <v>91</v>
      </c>
      <c r="F127" s="198" t="s">
        <v>836</v>
      </c>
      <c r="G127" s="199" t="s">
        <v>255</v>
      </c>
      <c r="H127" s="200">
        <v>2</v>
      </c>
      <c r="I127" s="201"/>
      <c r="J127" s="202">
        <f>ROUND(I127*H127,1)</f>
        <v>0</v>
      </c>
      <c r="K127" s="198" t="s">
        <v>1</v>
      </c>
      <c r="L127" s="38"/>
      <c r="M127" s="203" t="s">
        <v>1</v>
      </c>
      <c r="N127" s="204" t="s">
        <v>44</v>
      </c>
      <c r="O127" s="76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7" t="s">
        <v>159</v>
      </c>
      <c r="AT127" s="207" t="s">
        <v>154</v>
      </c>
      <c r="AU127" s="207" t="s">
        <v>85</v>
      </c>
      <c r="AY127" s="18" t="s">
        <v>151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8" t="s">
        <v>91</v>
      </c>
      <c r="BK127" s="208">
        <f>ROUND(I127*H127,1)</f>
        <v>0</v>
      </c>
      <c r="BL127" s="18" t="s">
        <v>159</v>
      </c>
      <c r="BM127" s="207" t="s">
        <v>159</v>
      </c>
    </row>
    <row r="128" s="2" customFormat="1" ht="16.5" customHeight="1">
      <c r="A128" s="37"/>
      <c r="B128" s="195"/>
      <c r="C128" s="196" t="s">
        <v>78</v>
      </c>
      <c r="D128" s="196" t="s">
        <v>154</v>
      </c>
      <c r="E128" s="197" t="s">
        <v>152</v>
      </c>
      <c r="F128" s="198" t="s">
        <v>837</v>
      </c>
      <c r="G128" s="199" t="s">
        <v>189</v>
      </c>
      <c r="H128" s="200">
        <v>3</v>
      </c>
      <c r="I128" s="201"/>
      <c r="J128" s="202">
        <f>ROUND(I128*H128,1)</f>
        <v>0</v>
      </c>
      <c r="K128" s="198" t="s">
        <v>1</v>
      </c>
      <c r="L128" s="38"/>
      <c r="M128" s="203" t="s">
        <v>1</v>
      </c>
      <c r="N128" s="204" t="s">
        <v>44</v>
      </c>
      <c r="O128" s="76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159</v>
      </c>
      <c r="AT128" s="207" t="s">
        <v>154</v>
      </c>
      <c r="AU128" s="207" t="s">
        <v>85</v>
      </c>
      <c r="AY128" s="18" t="s">
        <v>151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8" t="s">
        <v>91</v>
      </c>
      <c r="BK128" s="208">
        <f>ROUND(I128*H128,1)</f>
        <v>0</v>
      </c>
      <c r="BL128" s="18" t="s">
        <v>159</v>
      </c>
      <c r="BM128" s="207" t="s">
        <v>191</v>
      </c>
    </row>
    <row r="129" s="2" customFormat="1" ht="16.5" customHeight="1">
      <c r="A129" s="37"/>
      <c r="B129" s="195"/>
      <c r="C129" s="196" t="s">
        <v>78</v>
      </c>
      <c r="D129" s="196" t="s">
        <v>154</v>
      </c>
      <c r="E129" s="197" t="s">
        <v>159</v>
      </c>
      <c r="F129" s="198" t="s">
        <v>838</v>
      </c>
      <c r="G129" s="199" t="s">
        <v>189</v>
      </c>
      <c r="H129" s="200">
        <v>5</v>
      </c>
      <c r="I129" s="201"/>
      <c r="J129" s="202">
        <f>ROUND(I129*H129,1)</f>
        <v>0</v>
      </c>
      <c r="K129" s="198" t="s">
        <v>1</v>
      </c>
      <c r="L129" s="38"/>
      <c r="M129" s="203" t="s">
        <v>1</v>
      </c>
      <c r="N129" s="204" t="s">
        <v>44</v>
      </c>
      <c r="O129" s="76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7" t="s">
        <v>159</v>
      </c>
      <c r="AT129" s="207" t="s">
        <v>154</v>
      </c>
      <c r="AU129" s="207" t="s">
        <v>85</v>
      </c>
      <c r="AY129" s="18" t="s">
        <v>151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8" t="s">
        <v>91</v>
      </c>
      <c r="BK129" s="208">
        <f>ROUND(I129*H129,1)</f>
        <v>0</v>
      </c>
      <c r="BL129" s="18" t="s">
        <v>159</v>
      </c>
      <c r="BM129" s="207" t="s">
        <v>203</v>
      </c>
    </row>
    <row r="130" s="2" customFormat="1" ht="16.5" customHeight="1">
      <c r="A130" s="37"/>
      <c r="B130" s="195"/>
      <c r="C130" s="196" t="s">
        <v>78</v>
      </c>
      <c r="D130" s="196" t="s">
        <v>154</v>
      </c>
      <c r="E130" s="197" t="s">
        <v>186</v>
      </c>
      <c r="F130" s="198" t="s">
        <v>839</v>
      </c>
      <c r="G130" s="199" t="s">
        <v>189</v>
      </c>
      <c r="H130" s="200">
        <v>0</v>
      </c>
      <c r="I130" s="201"/>
      <c r="J130" s="202">
        <f>ROUND(I130*H130,1)</f>
        <v>0</v>
      </c>
      <c r="K130" s="198" t="s">
        <v>1</v>
      </c>
      <c r="L130" s="38"/>
      <c r="M130" s="203" t="s">
        <v>1</v>
      </c>
      <c r="N130" s="204" t="s">
        <v>44</v>
      </c>
      <c r="O130" s="76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159</v>
      </c>
      <c r="AT130" s="207" t="s">
        <v>154</v>
      </c>
      <c r="AU130" s="207" t="s">
        <v>85</v>
      </c>
      <c r="AY130" s="18" t="s">
        <v>151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8" t="s">
        <v>91</v>
      </c>
      <c r="BK130" s="208">
        <f>ROUND(I130*H130,1)</f>
        <v>0</v>
      </c>
      <c r="BL130" s="18" t="s">
        <v>159</v>
      </c>
      <c r="BM130" s="207" t="s">
        <v>212</v>
      </c>
    </row>
    <row r="131" s="2" customFormat="1" ht="16.5" customHeight="1">
      <c r="A131" s="37"/>
      <c r="B131" s="195"/>
      <c r="C131" s="196" t="s">
        <v>78</v>
      </c>
      <c r="D131" s="196" t="s">
        <v>154</v>
      </c>
      <c r="E131" s="197" t="s">
        <v>191</v>
      </c>
      <c r="F131" s="198" t="s">
        <v>840</v>
      </c>
      <c r="G131" s="199" t="s">
        <v>189</v>
      </c>
      <c r="H131" s="200">
        <v>2</v>
      </c>
      <c r="I131" s="201"/>
      <c r="J131" s="202">
        <f>ROUND(I131*H131,1)</f>
        <v>0</v>
      </c>
      <c r="K131" s="198" t="s">
        <v>1</v>
      </c>
      <c r="L131" s="38"/>
      <c r="M131" s="203" t="s">
        <v>1</v>
      </c>
      <c r="N131" s="204" t="s">
        <v>44</v>
      </c>
      <c r="O131" s="76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159</v>
      </c>
      <c r="AT131" s="207" t="s">
        <v>154</v>
      </c>
      <c r="AU131" s="207" t="s">
        <v>85</v>
      </c>
      <c r="AY131" s="18" t="s">
        <v>151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8" t="s">
        <v>91</v>
      </c>
      <c r="BK131" s="208">
        <f>ROUND(I131*H131,1)</f>
        <v>0</v>
      </c>
      <c r="BL131" s="18" t="s">
        <v>159</v>
      </c>
      <c r="BM131" s="207" t="s">
        <v>221</v>
      </c>
    </row>
    <row r="132" s="2" customFormat="1" ht="16.5" customHeight="1">
      <c r="A132" s="37"/>
      <c r="B132" s="195"/>
      <c r="C132" s="196" t="s">
        <v>78</v>
      </c>
      <c r="D132" s="196" t="s">
        <v>154</v>
      </c>
      <c r="E132" s="197" t="s">
        <v>198</v>
      </c>
      <c r="F132" s="198" t="s">
        <v>841</v>
      </c>
      <c r="G132" s="199" t="s">
        <v>189</v>
      </c>
      <c r="H132" s="200">
        <v>3</v>
      </c>
      <c r="I132" s="201"/>
      <c r="J132" s="202">
        <f>ROUND(I132*H132,1)</f>
        <v>0</v>
      </c>
      <c r="K132" s="198" t="s">
        <v>1</v>
      </c>
      <c r="L132" s="38"/>
      <c r="M132" s="203" t="s">
        <v>1</v>
      </c>
      <c r="N132" s="204" t="s">
        <v>44</v>
      </c>
      <c r="O132" s="76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159</v>
      </c>
      <c r="AT132" s="207" t="s">
        <v>154</v>
      </c>
      <c r="AU132" s="207" t="s">
        <v>85</v>
      </c>
      <c r="AY132" s="18" t="s">
        <v>151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8" t="s">
        <v>91</v>
      </c>
      <c r="BK132" s="208">
        <f>ROUND(I132*H132,1)</f>
        <v>0</v>
      </c>
      <c r="BL132" s="18" t="s">
        <v>159</v>
      </c>
      <c r="BM132" s="207" t="s">
        <v>230</v>
      </c>
    </row>
    <row r="133" s="2" customFormat="1" ht="16.5" customHeight="1">
      <c r="A133" s="37"/>
      <c r="B133" s="195"/>
      <c r="C133" s="196" t="s">
        <v>78</v>
      </c>
      <c r="D133" s="196" t="s">
        <v>154</v>
      </c>
      <c r="E133" s="197" t="s">
        <v>203</v>
      </c>
      <c r="F133" s="198" t="s">
        <v>842</v>
      </c>
      <c r="G133" s="199" t="s">
        <v>758</v>
      </c>
      <c r="H133" s="200">
        <v>1</v>
      </c>
      <c r="I133" s="201"/>
      <c r="J133" s="202">
        <f>ROUND(I133*H133,1)</f>
        <v>0</v>
      </c>
      <c r="K133" s="198" t="s">
        <v>1</v>
      </c>
      <c r="L133" s="38"/>
      <c r="M133" s="203" t="s">
        <v>1</v>
      </c>
      <c r="N133" s="204" t="s">
        <v>44</v>
      </c>
      <c r="O133" s="76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7" t="s">
        <v>159</v>
      </c>
      <c r="AT133" s="207" t="s">
        <v>154</v>
      </c>
      <c r="AU133" s="207" t="s">
        <v>85</v>
      </c>
      <c r="AY133" s="18" t="s">
        <v>151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8" t="s">
        <v>91</v>
      </c>
      <c r="BK133" s="208">
        <f>ROUND(I133*H133,1)</f>
        <v>0</v>
      </c>
      <c r="BL133" s="18" t="s">
        <v>159</v>
      </c>
      <c r="BM133" s="207" t="s">
        <v>239</v>
      </c>
    </row>
    <row r="134" s="2" customFormat="1" ht="16.5" customHeight="1">
      <c r="A134" s="37"/>
      <c r="B134" s="195"/>
      <c r="C134" s="196" t="s">
        <v>78</v>
      </c>
      <c r="D134" s="196" t="s">
        <v>154</v>
      </c>
      <c r="E134" s="197" t="s">
        <v>207</v>
      </c>
      <c r="F134" s="198" t="s">
        <v>843</v>
      </c>
      <c r="G134" s="199" t="s">
        <v>758</v>
      </c>
      <c r="H134" s="200">
        <v>1</v>
      </c>
      <c r="I134" s="201"/>
      <c r="J134" s="202">
        <f>ROUND(I134*H134,1)</f>
        <v>0</v>
      </c>
      <c r="K134" s="198" t="s">
        <v>1</v>
      </c>
      <c r="L134" s="38"/>
      <c r="M134" s="203" t="s">
        <v>1</v>
      </c>
      <c r="N134" s="204" t="s">
        <v>44</v>
      </c>
      <c r="O134" s="76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159</v>
      </c>
      <c r="AT134" s="207" t="s">
        <v>154</v>
      </c>
      <c r="AU134" s="207" t="s">
        <v>85</v>
      </c>
      <c r="AY134" s="18" t="s">
        <v>151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8" t="s">
        <v>91</v>
      </c>
      <c r="BK134" s="208">
        <f>ROUND(I134*H134,1)</f>
        <v>0</v>
      </c>
      <c r="BL134" s="18" t="s">
        <v>159</v>
      </c>
      <c r="BM134" s="207" t="s">
        <v>247</v>
      </c>
    </row>
    <row r="135" s="12" customFormat="1" ht="25.92" customHeight="1">
      <c r="A135" s="12"/>
      <c r="B135" s="182"/>
      <c r="C135" s="12"/>
      <c r="D135" s="183" t="s">
        <v>77</v>
      </c>
      <c r="E135" s="184" t="s">
        <v>761</v>
      </c>
      <c r="F135" s="184" t="s">
        <v>844</v>
      </c>
      <c r="G135" s="12"/>
      <c r="H135" s="12"/>
      <c r="I135" s="185"/>
      <c r="J135" s="186">
        <f>BK135</f>
        <v>0</v>
      </c>
      <c r="K135" s="12"/>
      <c r="L135" s="182"/>
      <c r="M135" s="187"/>
      <c r="N135" s="188"/>
      <c r="O135" s="188"/>
      <c r="P135" s="189">
        <f>SUM(P136:P142)</f>
        <v>0</v>
      </c>
      <c r="Q135" s="188"/>
      <c r="R135" s="189">
        <f>SUM(R136:R142)</f>
        <v>0</v>
      </c>
      <c r="S135" s="188"/>
      <c r="T135" s="190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3" t="s">
        <v>85</v>
      </c>
      <c r="AT135" s="191" t="s">
        <v>77</v>
      </c>
      <c r="AU135" s="191" t="s">
        <v>78</v>
      </c>
      <c r="AY135" s="183" t="s">
        <v>151</v>
      </c>
      <c r="BK135" s="192">
        <f>SUM(BK136:BK142)</f>
        <v>0</v>
      </c>
    </row>
    <row r="136" s="2" customFormat="1" ht="16.5" customHeight="1">
      <c r="A136" s="37"/>
      <c r="B136" s="195"/>
      <c r="C136" s="196" t="s">
        <v>78</v>
      </c>
      <c r="D136" s="196" t="s">
        <v>154</v>
      </c>
      <c r="E136" s="197" t="s">
        <v>212</v>
      </c>
      <c r="F136" s="198" t="s">
        <v>845</v>
      </c>
      <c r="G136" s="199" t="s">
        <v>255</v>
      </c>
      <c r="H136" s="200">
        <v>1</v>
      </c>
      <c r="I136" s="201"/>
      <c r="J136" s="202">
        <f>ROUND(I136*H136,1)</f>
        <v>0</v>
      </c>
      <c r="K136" s="198" t="s">
        <v>1</v>
      </c>
      <c r="L136" s="38"/>
      <c r="M136" s="203" t="s">
        <v>1</v>
      </c>
      <c r="N136" s="204" t="s">
        <v>44</v>
      </c>
      <c r="O136" s="76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159</v>
      </c>
      <c r="AT136" s="207" t="s">
        <v>154</v>
      </c>
      <c r="AU136" s="207" t="s">
        <v>85</v>
      </c>
      <c r="AY136" s="18" t="s">
        <v>151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8" t="s">
        <v>91</v>
      </c>
      <c r="BK136" s="208">
        <f>ROUND(I136*H136,1)</f>
        <v>0</v>
      </c>
      <c r="BL136" s="18" t="s">
        <v>159</v>
      </c>
      <c r="BM136" s="207" t="s">
        <v>257</v>
      </c>
    </row>
    <row r="137" s="2" customFormat="1" ht="21.75" customHeight="1">
      <c r="A137" s="37"/>
      <c r="B137" s="195"/>
      <c r="C137" s="196" t="s">
        <v>78</v>
      </c>
      <c r="D137" s="196" t="s">
        <v>154</v>
      </c>
      <c r="E137" s="197" t="s">
        <v>216</v>
      </c>
      <c r="F137" s="198" t="s">
        <v>846</v>
      </c>
      <c r="G137" s="199" t="s">
        <v>189</v>
      </c>
      <c r="H137" s="200">
        <v>3</v>
      </c>
      <c r="I137" s="201"/>
      <c r="J137" s="202">
        <f>ROUND(I137*H137,1)</f>
        <v>0</v>
      </c>
      <c r="K137" s="198" t="s">
        <v>1</v>
      </c>
      <c r="L137" s="38"/>
      <c r="M137" s="203" t="s">
        <v>1</v>
      </c>
      <c r="N137" s="204" t="s">
        <v>44</v>
      </c>
      <c r="O137" s="76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159</v>
      </c>
      <c r="AT137" s="207" t="s">
        <v>154</v>
      </c>
      <c r="AU137" s="207" t="s">
        <v>85</v>
      </c>
      <c r="AY137" s="18" t="s">
        <v>151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8" t="s">
        <v>91</v>
      </c>
      <c r="BK137" s="208">
        <f>ROUND(I137*H137,1)</f>
        <v>0</v>
      </c>
      <c r="BL137" s="18" t="s">
        <v>159</v>
      </c>
      <c r="BM137" s="207" t="s">
        <v>267</v>
      </c>
    </row>
    <row r="138" s="2" customFormat="1" ht="21.75" customHeight="1">
      <c r="A138" s="37"/>
      <c r="B138" s="195"/>
      <c r="C138" s="196" t="s">
        <v>78</v>
      </c>
      <c r="D138" s="196" t="s">
        <v>154</v>
      </c>
      <c r="E138" s="197" t="s">
        <v>221</v>
      </c>
      <c r="F138" s="198" t="s">
        <v>847</v>
      </c>
      <c r="G138" s="199" t="s">
        <v>189</v>
      </c>
      <c r="H138" s="200">
        <v>10</v>
      </c>
      <c r="I138" s="201"/>
      <c r="J138" s="202">
        <f>ROUND(I138*H138,1)</f>
        <v>0</v>
      </c>
      <c r="K138" s="198" t="s">
        <v>1</v>
      </c>
      <c r="L138" s="38"/>
      <c r="M138" s="203" t="s">
        <v>1</v>
      </c>
      <c r="N138" s="204" t="s">
        <v>44</v>
      </c>
      <c r="O138" s="76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159</v>
      </c>
      <c r="AT138" s="207" t="s">
        <v>154</v>
      </c>
      <c r="AU138" s="207" t="s">
        <v>85</v>
      </c>
      <c r="AY138" s="18" t="s">
        <v>151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8" t="s">
        <v>91</v>
      </c>
      <c r="BK138" s="208">
        <f>ROUND(I138*H138,1)</f>
        <v>0</v>
      </c>
      <c r="BL138" s="18" t="s">
        <v>159</v>
      </c>
      <c r="BM138" s="207" t="s">
        <v>276</v>
      </c>
    </row>
    <row r="139" s="2" customFormat="1" ht="16.5" customHeight="1">
      <c r="A139" s="37"/>
      <c r="B139" s="195"/>
      <c r="C139" s="196" t="s">
        <v>78</v>
      </c>
      <c r="D139" s="196" t="s">
        <v>154</v>
      </c>
      <c r="E139" s="197" t="s">
        <v>226</v>
      </c>
      <c r="F139" s="198" t="s">
        <v>848</v>
      </c>
      <c r="G139" s="199" t="s">
        <v>758</v>
      </c>
      <c r="H139" s="200">
        <v>1</v>
      </c>
      <c r="I139" s="201"/>
      <c r="J139" s="202">
        <f>ROUND(I139*H139,1)</f>
        <v>0</v>
      </c>
      <c r="K139" s="198" t="s">
        <v>1</v>
      </c>
      <c r="L139" s="38"/>
      <c r="M139" s="203" t="s">
        <v>1</v>
      </c>
      <c r="N139" s="204" t="s">
        <v>44</v>
      </c>
      <c r="O139" s="76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7" t="s">
        <v>159</v>
      </c>
      <c r="AT139" s="207" t="s">
        <v>154</v>
      </c>
      <c r="AU139" s="207" t="s">
        <v>85</v>
      </c>
      <c r="AY139" s="18" t="s">
        <v>151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8" t="s">
        <v>91</v>
      </c>
      <c r="BK139" s="208">
        <f>ROUND(I139*H139,1)</f>
        <v>0</v>
      </c>
      <c r="BL139" s="18" t="s">
        <v>159</v>
      </c>
      <c r="BM139" s="207" t="s">
        <v>286</v>
      </c>
    </row>
    <row r="140" s="2" customFormat="1" ht="16.5" customHeight="1">
      <c r="A140" s="37"/>
      <c r="B140" s="195"/>
      <c r="C140" s="196" t="s">
        <v>78</v>
      </c>
      <c r="D140" s="196" t="s">
        <v>154</v>
      </c>
      <c r="E140" s="197" t="s">
        <v>230</v>
      </c>
      <c r="F140" s="198" t="s">
        <v>849</v>
      </c>
      <c r="G140" s="199" t="s">
        <v>758</v>
      </c>
      <c r="H140" s="200">
        <v>1</v>
      </c>
      <c r="I140" s="201"/>
      <c r="J140" s="202">
        <f>ROUND(I140*H140,1)</f>
        <v>0</v>
      </c>
      <c r="K140" s="198" t="s">
        <v>1</v>
      </c>
      <c r="L140" s="38"/>
      <c r="M140" s="203" t="s">
        <v>1</v>
      </c>
      <c r="N140" s="204" t="s">
        <v>44</v>
      </c>
      <c r="O140" s="76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159</v>
      </c>
      <c r="AT140" s="207" t="s">
        <v>154</v>
      </c>
      <c r="AU140" s="207" t="s">
        <v>85</v>
      </c>
      <c r="AY140" s="18" t="s">
        <v>151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8" t="s">
        <v>91</v>
      </c>
      <c r="BK140" s="208">
        <f>ROUND(I140*H140,1)</f>
        <v>0</v>
      </c>
      <c r="BL140" s="18" t="s">
        <v>159</v>
      </c>
      <c r="BM140" s="207" t="s">
        <v>300</v>
      </c>
    </row>
    <row r="141" s="2" customFormat="1" ht="16.5" customHeight="1">
      <c r="A141" s="37"/>
      <c r="B141" s="195"/>
      <c r="C141" s="196" t="s">
        <v>78</v>
      </c>
      <c r="D141" s="196" t="s">
        <v>154</v>
      </c>
      <c r="E141" s="197" t="s">
        <v>8</v>
      </c>
      <c r="F141" s="198" t="s">
        <v>850</v>
      </c>
      <c r="G141" s="199" t="s">
        <v>758</v>
      </c>
      <c r="H141" s="200">
        <v>2</v>
      </c>
      <c r="I141" s="201"/>
      <c r="J141" s="202">
        <f>ROUND(I141*H141,1)</f>
        <v>0</v>
      </c>
      <c r="K141" s="198" t="s">
        <v>1</v>
      </c>
      <c r="L141" s="38"/>
      <c r="M141" s="203" t="s">
        <v>1</v>
      </c>
      <c r="N141" s="204" t="s">
        <v>44</v>
      </c>
      <c r="O141" s="76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7" t="s">
        <v>159</v>
      </c>
      <c r="AT141" s="207" t="s">
        <v>154</v>
      </c>
      <c r="AU141" s="207" t="s">
        <v>85</v>
      </c>
      <c r="AY141" s="18" t="s">
        <v>151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8" t="s">
        <v>91</v>
      </c>
      <c r="BK141" s="208">
        <f>ROUND(I141*H141,1)</f>
        <v>0</v>
      </c>
      <c r="BL141" s="18" t="s">
        <v>159</v>
      </c>
      <c r="BM141" s="207" t="s">
        <v>314</v>
      </c>
    </row>
    <row r="142" s="2" customFormat="1" ht="16.5" customHeight="1">
      <c r="A142" s="37"/>
      <c r="B142" s="195"/>
      <c r="C142" s="196" t="s">
        <v>78</v>
      </c>
      <c r="D142" s="196" t="s">
        <v>154</v>
      </c>
      <c r="E142" s="197" t="s">
        <v>239</v>
      </c>
      <c r="F142" s="198" t="s">
        <v>851</v>
      </c>
      <c r="G142" s="199" t="s">
        <v>255</v>
      </c>
      <c r="H142" s="200">
        <v>1</v>
      </c>
      <c r="I142" s="201"/>
      <c r="J142" s="202">
        <f>ROUND(I142*H142,1)</f>
        <v>0</v>
      </c>
      <c r="K142" s="198" t="s">
        <v>1</v>
      </c>
      <c r="L142" s="38"/>
      <c r="M142" s="203" t="s">
        <v>1</v>
      </c>
      <c r="N142" s="204" t="s">
        <v>44</v>
      </c>
      <c r="O142" s="76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159</v>
      </c>
      <c r="AT142" s="207" t="s">
        <v>154</v>
      </c>
      <c r="AU142" s="207" t="s">
        <v>85</v>
      </c>
      <c r="AY142" s="18" t="s">
        <v>151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8" t="s">
        <v>91</v>
      </c>
      <c r="BK142" s="208">
        <f>ROUND(I142*H142,1)</f>
        <v>0</v>
      </c>
      <c r="BL142" s="18" t="s">
        <v>159</v>
      </c>
      <c r="BM142" s="207" t="s">
        <v>323</v>
      </c>
    </row>
    <row r="143" s="12" customFormat="1" ht="25.92" customHeight="1">
      <c r="A143" s="12"/>
      <c r="B143" s="182"/>
      <c r="C143" s="12"/>
      <c r="D143" s="183" t="s">
        <v>77</v>
      </c>
      <c r="E143" s="184" t="s">
        <v>783</v>
      </c>
      <c r="F143" s="184" t="s">
        <v>852</v>
      </c>
      <c r="G143" s="12"/>
      <c r="H143" s="12"/>
      <c r="I143" s="185"/>
      <c r="J143" s="186">
        <f>BK143</f>
        <v>0</v>
      </c>
      <c r="K143" s="12"/>
      <c r="L143" s="182"/>
      <c r="M143" s="187"/>
      <c r="N143" s="188"/>
      <c r="O143" s="188"/>
      <c r="P143" s="189">
        <f>SUM(P144:P148)</f>
        <v>0</v>
      </c>
      <c r="Q143" s="188"/>
      <c r="R143" s="189">
        <f>SUM(R144:R148)</f>
        <v>0</v>
      </c>
      <c r="S143" s="188"/>
      <c r="T143" s="190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83" t="s">
        <v>85</v>
      </c>
      <c r="AT143" s="191" t="s">
        <v>77</v>
      </c>
      <c r="AU143" s="191" t="s">
        <v>78</v>
      </c>
      <c r="AY143" s="183" t="s">
        <v>151</v>
      </c>
      <c r="BK143" s="192">
        <f>SUM(BK144:BK148)</f>
        <v>0</v>
      </c>
    </row>
    <row r="144" s="2" customFormat="1" ht="16.5" customHeight="1">
      <c r="A144" s="37"/>
      <c r="B144" s="195"/>
      <c r="C144" s="196" t="s">
        <v>78</v>
      </c>
      <c r="D144" s="196" t="s">
        <v>154</v>
      </c>
      <c r="E144" s="197" t="s">
        <v>243</v>
      </c>
      <c r="F144" s="198" t="s">
        <v>845</v>
      </c>
      <c r="G144" s="199" t="s">
        <v>255</v>
      </c>
      <c r="H144" s="200">
        <v>1</v>
      </c>
      <c r="I144" s="201"/>
      <c r="J144" s="202">
        <f>ROUND(I144*H144,1)</f>
        <v>0</v>
      </c>
      <c r="K144" s="198" t="s">
        <v>1</v>
      </c>
      <c r="L144" s="38"/>
      <c r="M144" s="203" t="s">
        <v>1</v>
      </c>
      <c r="N144" s="204" t="s">
        <v>44</v>
      </c>
      <c r="O144" s="76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159</v>
      </c>
      <c r="AT144" s="207" t="s">
        <v>154</v>
      </c>
      <c r="AU144" s="207" t="s">
        <v>85</v>
      </c>
      <c r="AY144" s="18" t="s">
        <v>151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8" t="s">
        <v>91</v>
      </c>
      <c r="BK144" s="208">
        <f>ROUND(I144*H144,1)</f>
        <v>0</v>
      </c>
      <c r="BL144" s="18" t="s">
        <v>159</v>
      </c>
      <c r="BM144" s="207" t="s">
        <v>333</v>
      </c>
    </row>
    <row r="145" s="2" customFormat="1" ht="16.5" customHeight="1">
      <c r="A145" s="37"/>
      <c r="B145" s="195"/>
      <c r="C145" s="196" t="s">
        <v>78</v>
      </c>
      <c r="D145" s="196" t="s">
        <v>154</v>
      </c>
      <c r="E145" s="197" t="s">
        <v>247</v>
      </c>
      <c r="F145" s="198" t="s">
        <v>853</v>
      </c>
      <c r="G145" s="199" t="s">
        <v>255</v>
      </c>
      <c r="H145" s="200">
        <v>1</v>
      </c>
      <c r="I145" s="201"/>
      <c r="J145" s="202">
        <f>ROUND(I145*H145,1)</f>
        <v>0</v>
      </c>
      <c r="K145" s="198" t="s">
        <v>1</v>
      </c>
      <c r="L145" s="38"/>
      <c r="M145" s="203" t="s">
        <v>1</v>
      </c>
      <c r="N145" s="204" t="s">
        <v>44</v>
      </c>
      <c r="O145" s="76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159</v>
      </c>
      <c r="AT145" s="207" t="s">
        <v>154</v>
      </c>
      <c r="AU145" s="207" t="s">
        <v>85</v>
      </c>
      <c r="AY145" s="18" t="s">
        <v>151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8" t="s">
        <v>91</v>
      </c>
      <c r="BK145" s="208">
        <f>ROUND(I145*H145,1)</f>
        <v>0</v>
      </c>
      <c r="BL145" s="18" t="s">
        <v>159</v>
      </c>
      <c r="BM145" s="207" t="s">
        <v>347</v>
      </c>
    </row>
    <row r="146" s="2" customFormat="1" ht="16.5" customHeight="1">
      <c r="A146" s="37"/>
      <c r="B146" s="195"/>
      <c r="C146" s="196" t="s">
        <v>78</v>
      </c>
      <c r="D146" s="196" t="s">
        <v>154</v>
      </c>
      <c r="E146" s="197" t="s">
        <v>252</v>
      </c>
      <c r="F146" s="198" t="s">
        <v>854</v>
      </c>
      <c r="G146" s="199" t="s">
        <v>189</v>
      </c>
      <c r="H146" s="200">
        <v>15</v>
      </c>
      <c r="I146" s="201"/>
      <c r="J146" s="202">
        <f>ROUND(I146*H146,1)</f>
        <v>0</v>
      </c>
      <c r="K146" s="198" t="s">
        <v>1</v>
      </c>
      <c r="L146" s="38"/>
      <c r="M146" s="203" t="s">
        <v>1</v>
      </c>
      <c r="N146" s="204" t="s">
        <v>44</v>
      </c>
      <c r="O146" s="76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159</v>
      </c>
      <c r="AT146" s="207" t="s">
        <v>154</v>
      </c>
      <c r="AU146" s="207" t="s">
        <v>85</v>
      </c>
      <c r="AY146" s="18" t="s">
        <v>151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8" t="s">
        <v>91</v>
      </c>
      <c r="BK146" s="208">
        <f>ROUND(I146*H146,1)</f>
        <v>0</v>
      </c>
      <c r="BL146" s="18" t="s">
        <v>159</v>
      </c>
      <c r="BM146" s="207" t="s">
        <v>359</v>
      </c>
    </row>
    <row r="147" s="2" customFormat="1" ht="16.5" customHeight="1">
      <c r="A147" s="37"/>
      <c r="B147" s="195"/>
      <c r="C147" s="196" t="s">
        <v>78</v>
      </c>
      <c r="D147" s="196" t="s">
        <v>154</v>
      </c>
      <c r="E147" s="197" t="s">
        <v>257</v>
      </c>
      <c r="F147" s="198" t="s">
        <v>848</v>
      </c>
      <c r="G147" s="199" t="s">
        <v>758</v>
      </c>
      <c r="H147" s="200">
        <v>1</v>
      </c>
      <c r="I147" s="201"/>
      <c r="J147" s="202">
        <f>ROUND(I147*H147,1)</f>
        <v>0</v>
      </c>
      <c r="K147" s="198" t="s">
        <v>1</v>
      </c>
      <c r="L147" s="38"/>
      <c r="M147" s="203" t="s">
        <v>1</v>
      </c>
      <c r="N147" s="204" t="s">
        <v>44</v>
      </c>
      <c r="O147" s="76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7" t="s">
        <v>159</v>
      </c>
      <c r="AT147" s="207" t="s">
        <v>154</v>
      </c>
      <c r="AU147" s="207" t="s">
        <v>85</v>
      </c>
      <c r="AY147" s="18" t="s">
        <v>151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8" t="s">
        <v>91</v>
      </c>
      <c r="BK147" s="208">
        <f>ROUND(I147*H147,1)</f>
        <v>0</v>
      </c>
      <c r="BL147" s="18" t="s">
        <v>159</v>
      </c>
      <c r="BM147" s="207" t="s">
        <v>369</v>
      </c>
    </row>
    <row r="148" s="2" customFormat="1" ht="16.5" customHeight="1">
      <c r="A148" s="37"/>
      <c r="B148" s="195"/>
      <c r="C148" s="196" t="s">
        <v>78</v>
      </c>
      <c r="D148" s="196" t="s">
        <v>154</v>
      </c>
      <c r="E148" s="197" t="s">
        <v>7</v>
      </c>
      <c r="F148" s="198" t="s">
        <v>855</v>
      </c>
      <c r="G148" s="199" t="s">
        <v>758</v>
      </c>
      <c r="H148" s="200">
        <v>1</v>
      </c>
      <c r="I148" s="201"/>
      <c r="J148" s="202">
        <f>ROUND(I148*H148,1)</f>
        <v>0</v>
      </c>
      <c r="K148" s="198" t="s">
        <v>1</v>
      </c>
      <c r="L148" s="38"/>
      <c r="M148" s="203" t="s">
        <v>1</v>
      </c>
      <c r="N148" s="204" t="s">
        <v>44</v>
      </c>
      <c r="O148" s="76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7" t="s">
        <v>159</v>
      </c>
      <c r="AT148" s="207" t="s">
        <v>154</v>
      </c>
      <c r="AU148" s="207" t="s">
        <v>85</v>
      </c>
      <c r="AY148" s="18" t="s">
        <v>151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8" t="s">
        <v>91</v>
      </c>
      <c r="BK148" s="208">
        <f>ROUND(I148*H148,1)</f>
        <v>0</v>
      </c>
      <c r="BL148" s="18" t="s">
        <v>159</v>
      </c>
      <c r="BM148" s="207" t="s">
        <v>379</v>
      </c>
    </row>
    <row r="149" s="12" customFormat="1" ht="25.92" customHeight="1">
      <c r="A149" s="12"/>
      <c r="B149" s="182"/>
      <c r="C149" s="12"/>
      <c r="D149" s="183" t="s">
        <v>77</v>
      </c>
      <c r="E149" s="184" t="s">
        <v>791</v>
      </c>
      <c r="F149" s="184" t="s">
        <v>856</v>
      </c>
      <c r="G149" s="12"/>
      <c r="H149" s="12"/>
      <c r="I149" s="185"/>
      <c r="J149" s="186">
        <f>BK149</f>
        <v>0</v>
      </c>
      <c r="K149" s="12"/>
      <c r="L149" s="182"/>
      <c r="M149" s="187"/>
      <c r="N149" s="188"/>
      <c r="O149" s="188"/>
      <c r="P149" s="189">
        <f>SUM(P150:P153)</f>
        <v>0</v>
      </c>
      <c r="Q149" s="188"/>
      <c r="R149" s="189">
        <f>SUM(R150:R153)</f>
        <v>0</v>
      </c>
      <c r="S149" s="188"/>
      <c r="T149" s="190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83" t="s">
        <v>85</v>
      </c>
      <c r="AT149" s="191" t="s">
        <v>77</v>
      </c>
      <c r="AU149" s="191" t="s">
        <v>78</v>
      </c>
      <c r="AY149" s="183" t="s">
        <v>151</v>
      </c>
      <c r="BK149" s="192">
        <f>SUM(BK150:BK153)</f>
        <v>0</v>
      </c>
    </row>
    <row r="150" s="2" customFormat="1" ht="16.5" customHeight="1">
      <c r="A150" s="37"/>
      <c r="B150" s="195"/>
      <c r="C150" s="196" t="s">
        <v>78</v>
      </c>
      <c r="D150" s="196" t="s">
        <v>154</v>
      </c>
      <c r="E150" s="197" t="s">
        <v>267</v>
      </c>
      <c r="F150" s="198" t="s">
        <v>857</v>
      </c>
      <c r="G150" s="199" t="s">
        <v>255</v>
      </c>
      <c r="H150" s="200">
        <v>1</v>
      </c>
      <c r="I150" s="201"/>
      <c r="J150" s="202">
        <f>ROUND(I150*H150,1)</f>
        <v>0</v>
      </c>
      <c r="K150" s="198" t="s">
        <v>1</v>
      </c>
      <c r="L150" s="38"/>
      <c r="M150" s="203" t="s">
        <v>1</v>
      </c>
      <c r="N150" s="204" t="s">
        <v>44</v>
      </c>
      <c r="O150" s="76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159</v>
      </c>
      <c r="AT150" s="207" t="s">
        <v>154</v>
      </c>
      <c r="AU150" s="207" t="s">
        <v>85</v>
      </c>
      <c r="AY150" s="18" t="s">
        <v>151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8" t="s">
        <v>91</v>
      </c>
      <c r="BK150" s="208">
        <f>ROUND(I150*H150,1)</f>
        <v>0</v>
      </c>
      <c r="BL150" s="18" t="s">
        <v>159</v>
      </c>
      <c r="BM150" s="207" t="s">
        <v>389</v>
      </c>
    </row>
    <row r="151" s="2" customFormat="1" ht="16.5" customHeight="1">
      <c r="A151" s="37"/>
      <c r="B151" s="195"/>
      <c r="C151" s="196" t="s">
        <v>78</v>
      </c>
      <c r="D151" s="196" t="s">
        <v>154</v>
      </c>
      <c r="E151" s="197" t="s">
        <v>272</v>
      </c>
      <c r="F151" s="198" t="s">
        <v>858</v>
      </c>
      <c r="G151" s="199" t="s">
        <v>255</v>
      </c>
      <c r="H151" s="200">
        <v>1</v>
      </c>
      <c r="I151" s="201"/>
      <c r="J151" s="202">
        <f>ROUND(I151*H151,1)</f>
        <v>0</v>
      </c>
      <c r="K151" s="198" t="s">
        <v>1</v>
      </c>
      <c r="L151" s="38"/>
      <c r="M151" s="203" t="s">
        <v>1</v>
      </c>
      <c r="N151" s="204" t="s">
        <v>44</v>
      </c>
      <c r="O151" s="76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7" t="s">
        <v>159</v>
      </c>
      <c r="AT151" s="207" t="s">
        <v>154</v>
      </c>
      <c r="AU151" s="207" t="s">
        <v>85</v>
      </c>
      <c r="AY151" s="18" t="s">
        <v>151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8" t="s">
        <v>91</v>
      </c>
      <c r="BK151" s="208">
        <f>ROUND(I151*H151,1)</f>
        <v>0</v>
      </c>
      <c r="BL151" s="18" t="s">
        <v>159</v>
      </c>
      <c r="BM151" s="207" t="s">
        <v>399</v>
      </c>
    </row>
    <row r="152" s="2" customFormat="1" ht="21.75" customHeight="1">
      <c r="A152" s="37"/>
      <c r="B152" s="195"/>
      <c r="C152" s="196" t="s">
        <v>78</v>
      </c>
      <c r="D152" s="196" t="s">
        <v>154</v>
      </c>
      <c r="E152" s="197" t="s">
        <v>276</v>
      </c>
      <c r="F152" s="198" t="s">
        <v>859</v>
      </c>
      <c r="G152" s="199" t="s">
        <v>255</v>
      </c>
      <c r="H152" s="200">
        <v>1</v>
      </c>
      <c r="I152" s="201"/>
      <c r="J152" s="202">
        <f>ROUND(I152*H152,1)</f>
        <v>0</v>
      </c>
      <c r="K152" s="198" t="s">
        <v>1</v>
      </c>
      <c r="L152" s="38"/>
      <c r="M152" s="203" t="s">
        <v>1</v>
      </c>
      <c r="N152" s="204" t="s">
        <v>44</v>
      </c>
      <c r="O152" s="76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7" t="s">
        <v>159</v>
      </c>
      <c r="AT152" s="207" t="s">
        <v>154</v>
      </c>
      <c r="AU152" s="207" t="s">
        <v>85</v>
      </c>
      <c r="AY152" s="18" t="s">
        <v>151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8" t="s">
        <v>91</v>
      </c>
      <c r="BK152" s="208">
        <f>ROUND(I152*H152,1)</f>
        <v>0</v>
      </c>
      <c r="BL152" s="18" t="s">
        <v>159</v>
      </c>
      <c r="BM152" s="207" t="s">
        <v>410</v>
      </c>
    </row>
    <row r="153" s="2" customFormat="1" ht="21.75" customHeight="1">
      <c r="A153" s="37"/>
      <c r="B153" s="195"/>
      <c r="C153" s="196" t="s">
        <v>78</v>
      </c>
      <c r="D153" s="196" t="s">
        <v>154</v>
      </c>
      <c r="E153" s="197" t="s">
        <v>282</v>
      </c>
      <c r="F153" s="198" t="s">
        <v>860</v>
      </c>
      <c r="G153" s="199" t="s">
        <v>255</v>
      </c>
      <c r="H153" s="200">
        <v>1</v>
      </c>
      <c r="I153" s="201"/>
      <c r="J153" s="202">
        <f>ROUND(I153*H153,1)</f>
        <v>0</v>
      </c>
      <c r="K153" s="198" t="s">
        <v>1</v>
      </c>
      <c r="L153" s="38"/>
      <c r="M153" s="243" t="s">
        <v>1</v>
      </c>
      <c r="N153" s="244" t="s">
        <v>44</v>
      </c>
      <c r="O153" s="245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7" t="s">
        <v>159</v>
      </c>
      <c r="AT153" s="207" t="s">
        <v>154</v>
      </c>
      <c r="AU153" s="207" t="s">
        <v>85</v>
      </c>
      <c r="AY153" s="18" t="s">
        <v>151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8" t="s">
        <v>91</v>
      </c>
      <c r="BK153" s="208">
        <f>ROUND(I153*H153,1)</f>
        <v>0</v>
      </c>
      <c r="BL153" s="18" t="s">
        <v>159</v>
      </c>
      <c r="BM153" s="207" t="s">
        <v>418</v>
      </c>
    </row>
    <row r="154" s="2" customFormat="1" ht="6.96" customHeight="1">
      <c r="A154" s="37"/>
      <c r="B154" s="59"/>
      <c r="C154" s="60"/>
      <c r="D154" s="60"/>
      <c r="E154" s="60"/>
      <c r="F154" s="60"/>
      <c r="G154" s="60"/>
      <c r="H154" s="60"/>
      <c r="I154" s="155"/>
      <c r="J154" s="60"/>
      <c r="K154" s="60"/>
      <c r="L154" s="38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autoFilter ref="C123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8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105</v>
      </c>
      <c r="I4" s="127"/>
      <c r="L4" s="21"/>
      <c r="M4" s="129" t="s">
        <v>10</v>
      </c>
      <c r="AT4" s="18" t="s">
        <v>3</v>
      </c>
    </row>
    <row r="5" s="1" customFormat="1" ht="6.96" customHeight="1">
      <c r="B5" s="21"/>
      <c r="I5" s="127"/>
      <c r="L5" s="21"/>
    </row>
    <row r="6" s="1" customFormat="1" ht="12" customHeight="1">
      <c r="B6" s="21"/>
      <c r="D6" s="31" t="s">
        <v>16</v>
      </c>
      <c r="I6" s="127"/>
      <c r="L6" s="21"/>
    </row>
    <row r="7" s="1" customFormat="1" ht="16.5" customHeight="1">
      <c r="B7" s="21"/>
      <c r="E7" s="130" t="str">
        <f>'Rekapitulace stavby'!K6</f>
        <v>Udržovací práce a stavební úpravy Staropramenná 669/27</v>
      </c>
      <c r="F7" s="31"/>
      <c r="G7" s="31"/>
      <c r="H7" s="31"/>
      <c r="I7" s="127"/>
      <c r="L7" s="21"/>
    </row>
    <row r="8" s="1" customFormat="1" ht="12" customHeight="1">
      <c r="B8" s="21"/>
      <c r="D8" s="31" t="s">
        <v>106</v>
      </c>
      <c r="I8" s="127"/>
      <c r="L8" s="21"/>
    </row>
    <row r="9" s="2" customFormat="1" ht="16.5" customHeight="1">
      <c r="A9" s="37"/>
      <c r="B9" s="38"/>
      <c r="C9" s="37"/>
      <c r="D9" s="37"/>
      <c r="E9" s="130" t="s">
        <v>107</v>
      </c>
      <c r="F9" s="37"/>
      <c r="G9" s="37"/>
      <c r="H9" s="37"/>
      <c r="I9" s="131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108</v>
      </c>
      <c r="E10" s="37"/>
      <c r="F10" s="37"/>
      <c r="G10" s="37"/>
      <c r="H10" s="37"/>
      <c r="I10" s="131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861</v>
      </c>
      <c r="F11" s="37"/>
      <c r="G11" s="37"/>
      <c r="H11" s="37"/>
      <c r="I11" s="131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131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132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26</v>
      </c>
      <c r="G14" s="37"/>
      <c r="H14" s="37"/>
      <c r="I14" s="132" t="s">
        <v>22</v>
      </c>
      <c r="J14" s="68" t="str">
        <f>'Rekapitulace stavby'!AN8</f>
        <v>26. 4. 2020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131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132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132" t="s">
        <v>27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131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132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132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131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132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Ing. arch. Frydecký Václav </v>
      </c>
      <c r="F23" s="37"/>
      <c r="G23" s="37"/>
      <c r="H23" s="37"/>
      <c r="I23" s="132" t="s">
        <v>27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131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132" t="s">
        <v>25</v>
      </c>
      <c r="J25" s="26" t="str">
        <f>IF('Rekapitulace stavby'!AN19="","",'Rekapitulace stavby'!AN19)</f>
        <v>75454084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Filip Šimek www.rozp.cz</v>
      </c>
      <c r="F26" s="37"/>
      <c r="G26" s="37"/>
      <c r="H26" s="37"/>
      <c r="I26" s="132" t="s">
        <v>27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131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37</v>
      </c>
      <c r="E28" s="37"/>
      <c r="F28" s="37"/>
      <c r="G28" s="37"/>
      <c r="H28" s="37"/>
      <c r="I28" s="131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3"/>
      <c r="B29" s="134"/>
      <c r="C29" s="133"/>
      <c r="D29" s="133"/>
      <c r="E29" s="35" t="s">
        <v>1</v>
      </c>
      <c r="F29" s="35"/>
      <c r="G29" s="35"/>
      <c r="H29" s="35"/>
      <c r="I29" s="135"/>
      <c r="J29" s="133"/>
      <c r="K29" s="133"/>
      <c r="L29" s="136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131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7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8" t="s">
        <v>38</v>
      </c>
      <c r="E32" s="37"/>
      <c r="F32" s="37"/>
      <c r="G32" s="37"/>
      <c r="H32" s="37"/>
      <c r="I32" s="131"/>
      <c r="J32" s="95">
        <f>ROUND(J120, 1)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137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40</v>
      </c>
      <c r="G34" s="37"/>
      <c r="H34" s="37"/>
      <c r="I34" s="139" t="s">
        <v>39</v>
      </c>
      <c r="J34" s="42" t="s">
        <v>41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40" t="s">
        <v>42</v>
      </c>
      <c r="E35" s="31" t="s">
        <v>43</v>
      </c>
      <c r="F35" s="141">
        <f>ROUND((SUM(BE120:BE138)),  1)</f>
        <v>0</v>
      </c>
      <c r="G35" s="37"/>
      <c r="H35" s="37"/>
      <c r="I35" s="142">
        <v>0.20999999999999999</v>
      </c>
      <c r="J35" s="141">
        <f>ROUND(((SUM(BE120:BE138))*I35),  1)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44</v>
      </c>
      <c r="F36" s="141">
        <f>ROUND((SUM(BF120:BF138)),  1)</f>
        <v>0</v>
      </c>
      <c r="G36" s="37"/>
      <c r="H36" s="37"/>
      <c r="I36" s="142">
        <v>0.14999999999999999</v>
      </c>
      <c r="J36" s="141">
        <f>ROUND(((SUM(BF120:BF138))*I36),  1)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41">
        <f>ROUND((SUM(BG120:BG138)),  1)</f>
        <v>0</v>
      </c>
      <c r="G37" s="37"/>
      <c r="H37" s="37"/>
      <c r="I37" s="142">
        <v>0.20999999999999999</v>
      </c>
      <c r="J37" s="141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46</v>
      </c>
      <c r="F38" s="141">
        <f>ROUND((SUM(BH120:BH138)),  1)</f>
        <v>0</v>
      </c>
      <c r="G38" s="37"/>
      <c r="H38" s="37"/>
      <c r="I38" s="142">
        <v>0.14999999999999999</v>
      </c>
      <c r="J38" s="141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47</v>
      </c>
      <c r="F39" s="141">
        <f>ROUND((SUM(BI120:BI138)),  1)</f>
        <v>0</v>
      </c>
      <c r="G39" s="37"/>
      <c r="H39" s="37"/>
      <c r="I39" s="142">
        <v>0</v>
      </c>
      <c r="J39" s="141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131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43"/>
      <c r="D41" s="144" t="s">
        <v>48</v>
      </c>
      <c r="E41" s="80"/>
      <c r="F41" s="80"/>
      <c r="G41" s="145" t="s">
        <v>49</v>
      </c>
      <c r="H41" s="146" t="s">
        <v>50</v>
      </c>
      <c r="I41" s="147"/>
      <c r="J41" s="148">
        <f>SUM(J32:J39)</f>
        <v>0</v>
      </c>
      <c r="K41" s="149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131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I43" s="127"/>
      <c r="L43" s="21"/>
    </row>
    <row r="44" s="1" customFormat="1" ht="14.4" customHeight="1">
      <c r="B44" s="21"/>
      <c r="I44" s="127"/>
      <c r="L44" s="21"/>
    </row>
    <row r="45" s="1" customFormat="1" ht="14.4" customHeight="1">
      <c r="B45" s="21"/>
      <c r="I45" s="127"/>
      <c r="L45" s="21"/>
    </row>
    <row r="46" s="1" customFormat="1" ht="14.4" customHeight="1">
      <c r="B46" s="21"/>
      <c r="I46" s="127"/>
      <c r="L46" s="21"/>
    </row>
    <row r="47" s="1" customFormat="1" ht="14.4" customHeight="1">
      <c r="B47" s="21"/>
      <c r="I47" s="127"/>
      <c r="L47" s="21"/>
    </row>
    <row r="48" s="1" customFormat="1" ht="14.4" customHeight="1">
      <c r="B48" s="21"/>
      <c r="I48" s="127"/>
      <c r="L48" s="21"/>
    </row>
    <row r="49" s="1" customFormat="1" ht="14.4" customHeight="1">
      <c r="B49" s="21"/>
      <c r="I49" s="127"/>
      <c r="L49" s="21"/>
    </row>
    <row r="50" s="2" customFormat="1" ht="14.4" customHeight="1">
      <c r="B50" s="54"/>
      <c r="D50" s="55" t="s">
        <v>51</v>
      </c>
      <c r="E50" s="56"/>
      <c r="F50" s="56"/>
      <c r="G50" s="55" t="s">
        <v>52</v>
      </c>
      <c r="H50" s="56"/>
      <c r="I50" s="150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53</v>
      </c>
      <c r="E61" s="40"/>
      <c r="F61" s="151" t="s">
        <v>54</v>
      </c>
      <c r="G61" s="57" t="s">
        <v>53</v>
      </c>
      <c r="H61" s="40"/>
      <c r="I61" s="152"/>
      <c r="J61" s="153" t="s">
        <v>54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55</v>
      </c>
      <c r="E65" s="58"/>
      <c r="F65" s="58"/>
      <c r="G65" s="55" t="s">
        <v>56</v>
      </c>
      <c r="H65" s="58"/>
      <c r="I65" s="154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53</v>
      </c>
      <c r="E76" s="40"/>
      <c r="F76" s="151" t="s">
        <v>54</v>
      </c>
      <c r="G76" s="57" t="s">
        <v>53</v>
      </c>
      <c r="H76" s="40"/>
      <c r="I76" s="152"/>
      <c r="J76" s="153" t="s">
        <v>54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55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56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110</v>
      </c>
      <c r="D82" s="37"/>
      <c r="E82" s="37"/>
      <c r="F82" s="37"/>
      <c r="G82" s="37"/>
      <c r="H82" s="37"/>
      <c r="I82" s="131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31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31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30" t="str">
        <f>E7</f>
        <v>Udržovací práce a stavební úpravy Staropramenná 669/27</v>
      </c>
      <c r="F85" s="31"/>
      <c r="G85" s="31"/>
      <c r="H85" s="31"/>
      <c r="I85" s="131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106</v>
      </c>
      <c r="I86" s="127"/>
      <c r="L86" s="21"/>
    </row>
    <row r="87" s="2" customFormat="1" ht="16.5" customHeight="1">
      <c r="A87" s="37"/>
      <c r="B87" s="38"/>
      <c r="C87" s="37"/>
      <c r="D87" s="37"/>
      <c r="E87" s="130" t="s">
        <v>107</v>
      </c>
      <c r="F87" s="37"/>
      <c r="G87" s="37"/>
      <c r="H87" s="37"/>
      <c r="I87" s="131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108</v>
      </c>
      <c r="D88" s="37"/>
      <c r="E88" s="37"/>
      <c r="F88" s="37"/>
      <c r="G88" s="37"/>
      <c r="H88" s="37"/>
      <c r="I88" s="131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01.4 - ÚT</v>
      </c>
      <c r="F89" s="37"/>
      <c r="G89" s="37"/>
      <c r="H89" s="37"/>
      <c r="I89" s="131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31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132" t="s">
        <v>22</v>
      </c>
      <c r="J91" s="68" t="str">
        <f>IF(J14="","",J14)</f>
        <v>26. 4. 2020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131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132" t="s">
        <v>30</v>
      </c>
      <c r="J93" s="35" t="str">
        <f>E23</f>
        <v xml:space="preserve">Ing. arch. Frydecký Václav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132" t="s">
        <v>33</v>
      </c>
      <c r="J94" s="35" t="str">
        <f>E26</f>
        <v>Filip Šimek www.rozp.cz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31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57" t="s">
        <v>111</v>
      </c>
      <c r="D96" s="143"/>
      <c r="E96" s="143"/>
      <c r="F96" s="143"/>
      <c r="G96" s="143"/>
      <c r="H96" s="143"/>
      <c r="I96" s="158"/>
      <c r="J96" s="159" t="s">
        <v>112</v>
      </c>
      <c r="K96" s="143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131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60" t="s">
        <v>113</v>
      </c>
      <c r="D98" s="37"/>
      <c r="E98" s="37"/>
      <c r="F98" s="37"/>
      <c r="G98" s="37"/>
      <c r="H98" s="37"/>
      <c r="I98" s="131"/>
      <c r="J98" s="95">
        <f>J120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114</v>
      </c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131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155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156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136</v>
      </c>
      <c r="D105" s="37"/>
      <c r="E105" s="37"/>
      <c r="F105" s="37"/>
      <c r="G105" s="37"/>
      <c r="H105" s="37"/>
      <c r="I105" s="131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131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131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30" t="str">
        <f>E7</f>
        <v>Udržovací práce a stavební úpravy Staropramenná 669/27</v>
      </c>
      <c r="F108" s="31"/>
      <c r="G108" s="31"/>
      <c r="H108" s="31"/>
      <c r="I108" s="131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1" customFormat="1" ht="12" customHeight="1">
      <c r="B109" s="21"/>
      <c r="C109" s="31" t="s">
        <v>106</v>
      </c>
      <c r="I109" s="127"/>
      <c r="L109" s="21"/>
    </row>
    <row r="110" s="2" customFormat="1" ht="16.5" customHeight="1">
      <c r="A110" s="37"/>
      <c r="B110" s="38"/>
      <c r="C110" s="37"/>
      <c r="D110" s="37"/>
      <c r="E110" s="130" t="s">
        <v>107</v>
      </c>
      <c r="F110" s="37"/>
      <c r="G110" s="37"/>
      <c r="H110" s="37"/>
      <c r="I110" s="131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108</v>
      </c>
      <c r="D111" s="37"/>
      <c r="E111" s="37"/>
      <c r="F111" s="37"/>
      <c r="G111" s="37"/>
      <c r="H111" s="37"/>
      <c r="I111" s="131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E11</f>
        <v>01.4 - ÚT</v>
      </c>
      <c r="F112" s="37"/>
      <c r="G112" s="37"/>
      <c r="H112" s="37"/>
      <c r="I112" s="131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131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F14</f>
        <v xml:space="preserve"> </v>
      </c>
      <c r="G114" s="37"/>
      <c r="H114" s="37"/>
      <c r="I114" s="132" t="s">
        <v>22</v>
      </c>
      <c r="J114" s="68" t="str">
        <f>IF(J14="","",J14)</f>
        <v>26. 4. 2020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131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5.65" customHeight="1">
      <c r="A116" s="37"/>
      <c r="B116" s="38"/>
      <c r="C116" s="31" t="s">
        <v>24</v>
      </c>
      <c r="D116" s="37"/>
      <c r="E116" s="37"/>
      <c r="F116" s="26" t="str">
        <f>E17</f>
        <v xml:space="preserve"> </v>
      </c>
      <c r="G116" s="37"/>
      <c r="H116" s="37"/>
      <c r="I116" s="132" t="s">
        <v>30</v>
      </c>
      <c r="J116" s="35" t="str">
        <f>E23</f>
        <v xml:space="preserve">Ing. arch. Frydecký Václav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28</v>
      </c>
      <c r="D117" s="37"/>
      <c r="E117" s="37"/>
      <c r="F117" s="26" t="str">
        <f>IF(E20="","",E20)</f>
        <v>Vyplň údaj</v>
      </c>
      <c r="G117" s="37"/>
      <c r="H117" s="37"/>
      <c r="I117" s="132" t="s">
        <v>33</v>
      </c>
      <c r="J117" s="35" t="str">
        <f>E26</f>
        <v>Filip Šimek www.rozp.cz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131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71"/>
      <c r="B119" s="172"/>
      <c r="C119" s="173" t="s">
        <v>137</v>
      </c>
      <c r="D119" s="174" t="s">
        <v>63</v>
      </c>
      <c r="E119" s="174" t="s">
        <v>59</v>
      </c>
      <c r="F119" s="174" t="s">
        <v>60</v>
      </c>
      <c r="G119" s="174" t="s">
        <v>138</v>
      </c>
      <c r="H119" s="174" t="s">
        <v>139</v>
      </c>
      <c r="I119" s="175" t="s">
        <v>140</v>
      </c>
      <c r="J119" s="174" t="s">
        <v>112</v>
      </c>
      <c r="K119" s="176" t="s">
        <v>141</v>
      </c>
      <c r="L119" s="177"/>
      <c r="M119" s="85" t="s">
        <v>1</v>
      </c>
      <c r="N119" s="86" t="s">
        <v>42</v>
      </c>
      <c r="O119" s="86" t="s">
        <v>142</v>
      </c>
      <c r="P119" s="86" t="s">
        <v>143</v>
      </c>
      <c r="Q119" s="86" t="s">
        <v>144</v>
      </c>
      <c r="R119" s="86" t="s">
        <v>145</v>
      </c>
      <c r="S119" s="86" t="s">
        <v>146</v>
      </c>
      <c r="T119" s="87" t="s">
        <v>147</v>
      </c>
      <c r="U119" s="171"/>
      <c r="V119" s="171"/>
      <c r="W119" s="171"/>
      <c r="X119" s="171"/>
      <c r="Y119" s="171"/>
      <c r="Z119" s="171"/>
      <c r="AA119" s="171"/>
      <c r="AB119" s="171"/>
      <c r="AC119" s="171"/>
      <c r="AD119" s="171"/>
      <c r="AE119" s="171"/>
    </row>
    <row r="120" s="2" customFormat="1" ht="22.8" customHeight="1">
      <c r="A120" s="37"/>
      <c r="B120" s="38"/>
      <c r="C120" s="92" t="s">
        <v>148</v>
      </c>
      <c r="D120" s="37"/>
      <c r="E120" s="37"/>
      <c r="F120" s="37"/>
      <c r="G120" s="37"/>
      <c r="H120" s="37"/>
      <c r="I120" s="131"/>
      <c r="J120" s="178">
        <f>BK120</f>
        <v>0</v>
      </c>
      <c r="K120" s="37"/>
      <c r="L120" s="38"/>
      <c r="M120" s="88"/>
      <c r="N120" s="72"/>
      <c r="O120" s="89"/>
      <c r="P120" s="179">
        <f>SUM(P121:P138)</f>
        <v>0</v>
      </c>
      <c r="Q120" s="89"/>
      <c r="R120" s="179">
        <f>SUM(R121:R138)</f>
        <v>0</v>
      </c>
      <c r="S120" s="89"/>
      <c r="T120" s="180">
        <f>SUM(T121:T138)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77</v>
      </c>
      <c r="AU120" s="18" t="s">
        <v>114</v>
      </c>
      <c r="BK120" s="181">
        <f>SUM(BK121:BK138)</f>
        <v>0</v>
      </c>
    </row>
    <row r="121" s="2" customFormat="1" ht="21.75" customHeight="1">
      <c r="A121" s="37"/>
      <c r="B121" s="195"/>
      <c r="C121" s="196" t="s">
        <v>85</v>
      </c>
      <c r="D121" s="196" t="s">
        <v>154</v>
      </c>
      <c r="E121" s="197" t="s">
        <v>862</v>
      </c>
      <c r="F121" s="198" t="s">
        <v>863</v>
      </c>
      <c r="G121" s="199" t="s">
        <v>864</v>
      </c>
      <c r="H121" s="200">
        <v>1</v>
      </c>
      <c r="I121" s="201"/>
      <c r="J121" s="202">
        <f>ROUND(I121*H121,1)</f>
        <v>0</v>
      </c>
      <c r="K121" s="198" t="s">
        <v>1</v>
      </c>
      <c r="L121" s="38"/>
      <c r="M121" s="203" t="s">
        <v>1</v>
      </c>
      <c r="N121" s="204" t="s">
        <v>44</v>
      </c>
      <c r="O121" s="76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7" t="s">
        <v>159</v>
      </c>
      <c r="AT121" s="207" t="s">
        <v>154</v>
      </c>
      <c r="AU121" s="207" t="s">
        <v>78</v>
      </c>
      <c r="AY121" s="18" t="s">
        <v>151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8" t="s">
        <v>91</v>
      </c>
      <c r="BK121" s="208">
        <f>ROUND(I121*H121,1)</f>
        <v>0</v>
      </c>
      <c r="BL121" s="18" t="s">
        <v>159</v>
      </c>
      <c r="BM121" s="207" t="s">
        <v>91</v>
      </c>
    </row>
    <row r="122" s="2" customFormat="1" ht="16.5" customHeight="1">
      <c r="A122" s="37"/>
      <c r="B122" s="195"/>
      <c r="C122" s="196" t="s">
        <v>91</v>
      </c>
      <c r="D122" s="196" t="s">
        <v>154</v>
      </c>
      <c r="E122" s="197" t="s">
        <v>865</v>
      </c>
      <c r="F122" s="198" t="s">
        <v>866</v>
      </c>
      <c r="G122" s="199" t="s">
        <v>864</v>
      </c>
      <c r="H122" s="200">
        <v>1</v>
      </c>
      <c r="I122" s="201"/>
      <c r="J122" s="202">
        <f>ROUND(I122*H122,1)</f>
        <v>0</v>
      </c>
      <c r="K122" s="198" t="s">
        <v>1</v>
      </c>
      <c r="L122" s="38"/>
      <c r="M122" s="203" t="s">
        <v>1</v>
      </c>
      <c r="N122" s="204" t="s">
        <v>44</v>
      </c>
      <c r="O122" s="76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159</v>
      </c>
      <c r="AT122" s="207" t="s">
        <v>154</v>
      </c>
      <c r="AU122" s="207" t="s">
        <v>78</v>
      </c>
      <c r="AY122" s="18" t="s">
        <v>151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8" t="s">
        <v>91</v>
      </c>
      <c r="BK122" s="208">
        <f>ROUND(I122*H122,1)</f>
        <v>0</v>
      </c>
      <c r="BL122" s="18" t="s">
        <v>159</v>
      </c>
      <c r="BM122" s="207" t="s">
        <v>159</v>
      </c>
    </row>
    <row r="123" s="2" customFormat="1" ht="21.75" customHeight="1">
      <c r="A123" s="37"/>
      <c r="B123" s="195"/>
      <c r="C123" s="196" t="s">
        <v>152</v>
      </c>
      <c r="D123" s="196" t="s">
        <v>154</v>
      </c>
      <c r="E123" s="197" t="s">
        <v>867</v>
      </c>
      <c r="F123" s="198" t="s">
        <v>868</v>
      </c>
      <c r="G123" s="199" t="s">
        <v>864</v>
      </c>
      <c r="H123" s="200">
        <v>1</v>
      </c>
      <c r="I123" s="201"/>
      <c r="J123" s="202">
        <f>ROUND(I123*H123,1)</f>
        <v>0</v>
      </c>
      <c r="K123" s="198" t="s">
        <v>1</v>
      </c>
      <c r="L123" s="38"/>
      <c r="M123" s="203" t="s">
        <v>1</v>
      </c>
      <c r="N123" s="204" t="s">
        <v>44</v>
      </c>
      <c r="O123" s="76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7" t="s">
        <v>159</v>
      </c>
      <c r="AT123" s="207" t="s">
        <v>154</v>
      </c>
      <c r="AU123" s="207" t="s">
        <v>78</v>
      </c>
      <c r="AY123" s="18" t="s">
        <v>151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8" t="s">
        <v>91</v>
      </c>
      <c r="BK123" s="208">
        <f>ROUND(I123*H123,1)</f>
        <v>0</v>
      </c>
      <c r="BL123" s="18" t="s">
        <v>159</v>
      </c>
      <c r="BM123" s="207" t="s">
        <v>191</v>
      </c>
    </row>
    <row r="124" s="2" customFormat="1" ht="16.5" customHeight="1">
      <c r="A124" s="37"/>
      <c r="B124" s="195"/>
      <c r="C124" s="196" t="s">
        <v>159</v>
      </c>
      <c r="D124" s="196" t="s">
        <v>154</v>
      </c>
      <c r="E124" s="197" t="s">
        <v>869</v>
      </c>
      <c r="F124" s="198" t="s">
        <v>870</v>
      </c>
      <c r="G124" s="199" t="s">
        <v>189</v>
      </c>
      <c r="H124" s="200">
        <v>30</v>
      </c>
      <c r="I124" s="201"/>
      <c r="J124" s="202">
        <f>ROUND(I124*H124,1)</f>
        <v>0</v>
      </c>
      <c r="K124" s="198" t="s">
        <v>1</v>
      </c>
      <c r="L124" s="38"/>
      <c r="M124" s="203" t="s">
        <v>1</v>
      </c>
      <c r="N124" s="204" t="s">
        <v>44</v>
      </c>
      <c r="O124" s="76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159</v>
      </c>
      <c r="AT124" s="207" t="s">
        <v>154</v>
      </c>
      <c r="AU124" s="207" t="s">
        <v>78</v>
      </c>
      <c r="AY124" s="18" t="s">
        <v>151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8" t="s">
        <v>91</v>
      </c>
      <c r="BK124" s="208">
        <f>ROUND(I124*H124,1)</f>
        <v>0</v>
      </c>
      <c r="BL124" s="18" t="s">
        <v>159</v>
      </c>
      <c r="BM124" s="207" t="s">
        <v>203</v>
      </c>
    </row>
    <row r="125" s="2" customFormat="1" ht="16.5" customHeight="1">
      <c r="A125" s="37"/>
      <c r="B125" s="195"/>
      <c r="C125" s="196" t="s">
        <v>186</v>
      </c>
      <c r="D125" s="196" t="s">
        <v>154</v>
      </c>
      <c r="E125" s="197" t="s">
        <v>871</v>
      </c>
      <c r="F125" s="198" t="s">
        <v>872</v>
      </c>
      <c r="G125" s="199" t="s">
        <v>189</v>
      </c>
      <c r="H125" s="200">
        <v>3</v>
      </c>
      <c r="I125" s="201"/>
      <c r="J125" s="202">
        <f>ROUND(I125*H125,1)</f>
        <v>0</v>
      </c>
      <c r="K125" s="198" t="s">
        <v>1</v>
      </c>
      <c r="L125" s="38"/>
      <c r="M125" s="203" t="s">
        <v>1</v>
      </c>
      <c r="N125" s="204" t="s">
        <v>44</v>
      </c>
      <c r="O125" s="76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159</v>
      </c>
      <c r="AT125" s="207" t="s">
        <v>154</v>
      </c>
      <c r="AU125" s="207" t="s">
        <v>78</v>
      </c>
      <c r="AY125" s="18" t="s">
        <v>151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8" t="s">
        <v>91</v>
      </c>
      <c r="BK125" s="208">
        <f>ROUND(I125*H125,1)</f>
        <v>0</v>
      </c>
      <c r="BL125" s="18" t="s">
        <v>159</v>
      </c>
      <c r="BM125" s="207" t="s">
        <v>212</v>
      </c>
    </row>
    <row r="126" s="2" customFormat="1" ht="16.5" customHeight="1">
      <c r="A126" s="37"/>
      <c r="B126" s="195"/>
      <c r="C126" s="196" t="s">
        <v>191</v>
      </c>
      <c r="D126" s="196" t="s">
        <v>154</v>
      </c>
      <c r="E126" s="197" t="s">
        <v>873</v>
      </c>
      <c r="F126" s="198" t="s">
        <v>874</v>
      </c>
      <c r="G126" s="199" t="s">
        <v>758</v>
      </c>
      <c r="H126" s="200">
        <v>1</v>
      </c>
      <c r="I126" s="201"/>
      <c r="J126" s="202">
        <f>ROUND(I126*H126,1)</f>
        <v>0</v>
      </c>
      <c r="K126" s="198" t="s">
        <v>1</v>
      </c>
      <c r="L126" s="38"/>
      <c r="M126" s="203" t="s">
        <v>1</v>
      </c>
      <c r="N126" s="204" t="s">
        <v>44</v>
      </c>
      <c r="O126" s="76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159</v>
      </c>
      <c r="AT126" s="207" t="s">
        <v>154</v>
      </c>
      <c r="AU126" s="207" t="s">
        <v>78</v>
      </c>
      <c r="AY126" s="18" t="s">
        <v>151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8" t="s">
        <v>91</v>
      </c>
      <c r="BK126" s="208">
        <f>ROUND(I126*H126,1)</f>
        <v>0</v>
      </c>
      <c r="BL126" s="18" t="s">
        <v>159</v>
      </c>
      <c r="BM126" s="207" t="s">
        <v>221</v>
      </c>
    </row>
    <row r="127" s="2" customFormat="1" ht="16.5" customHeight="1">
      <c r="A127" s="37"/>
      <c r="B127" s="195"/>
      <c r="C127" s="196" t="s">
        <v>198</v>
      </c>
      <c r="D127" s="196" t="s">
        <v>154</v>
      </c>
      <c r="E127" s="197" t="s">
        <v>875</v>
      </c>
      <c r="F127" s="198" t="s">
        <v>876</v>
      </c>
      <c r="G127" s="199" t="s">
        <v>758</v>
      </c>
      <c r="H127" s="200">
        <v>1</v>
      </c>
      <c r="I127" s="201"/>
      <c r="J127" s="202">
        <f>ROUND(I127*H127,1)</f>
        <v>0</v>
      </c>
      <c r="K127" s="198" t="s">
        <v>1</v>
      </c>
      <c r="L127" s="38"/>
      <c r="M127" s="203" t="s">
        <v>1</v>
      </c>
      <c r="N127" s="204" t="s">
        <v>44</v>
      </c>
      <c r="O127" s="76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7" t="s">
        <v>159</v>
      </c>
      <c r="AT127" s="207" t="s">
        <v>154</v>
      </c>
      <c r="AU127" s="207" t="s">
        <v>78</v>
      </c>
      <c r="AY127" s="18" t="s">
        <v>151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8" t="s">
        <v>91</v>
      </c>
      <c r="BK127" s="208">
        <f>ROUND(I127*H127,1)</f>
        <v>0</v>
      </c>
      <c r="BL127" s="18" t="s">
        <v>159</v>
      </c>
      <c r="BM127" s="207" t="s">
        <v>230</v>
      </c>
    </row>
    <row r="128" s="2" customFormat="1" ht="16.5" customHeight="1">
      <c r="A128" s="37"/>
      <c r="B128" s="195"/>
      <c r="C128" s="196" t="s">
        <v>203</v>
      </c>
      <c r="D128" s="196" t="s">
        <v>154</v>
      </c>
      <c r="E128" s="197" t="s">
        <v>877</v>
      </c>
      <c r="F128" s="198" t="s">
        <v>878</v>
      </c>
      <c r="G128" s="199" t="s">
        <v>758</v>
      </c>
      <c r="H128" s="200">
        <v>2</v>
      </c>
      <c r="I128" s="201"/>
      <c r="J128" s="202">
        <f>ROUND(I128*H128,1)</f>
        <v>0</v>
      </c>
      <c r="K128" s="198" t="s">
        <v>1</v>
      </c>
      <c r="L128" s="38"/>
      <c r="M128" s="203" t="s">
        <v>1</v>
      </c>
      <c r="N128" s="204" t="s">
        <v>44</v>
      </c>
      <c r="O128" s="76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159</v>
      </c>
      <c r="AT128" s="207" t="s">
        <v>154</v>
      </c>
      <c r="AU128" s="207" t="s">
        <v>78</v>
      </c>
      <c r="AY128" s="18" t="s">
        <v>151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8" t="s">
        <v>91</v>
      </c>
      <c r="BK128" s="208">
        <f>ROUND(I128*H128,1)</f>
        <v>0</v>
      </c>
      <c r="BL128" s="18" t="s">
        <v>159</v>
      </c>
      <c r="BM128" s="207" t="s">
        <v>239</v>
      </c>
    </row>
    <row r="129" s="2" customFormat="1" ht="21.75" customHeight="1">
      <c r="A129" s="37"/>
      <c r="B129" s="195"/>
      <c r="C129" s="196" t="s">
        <v>207</v>
      </c>
      <c r="D129" s="196" t="s">
        <v>154</v>
      </c>
      <c r="E129" s="197" t="s">
        <v>879</v>
      </c>
      <c r="F129" s="198" t="s">
        <v>880</v>
      </c>
      <c r="G129" s="199" t="s">
        <v>758</v>
      </c>
      <c r="H129" s="200">
        <v>3</v>
      </c>
      <c r="I129" s="201"/>
      <c r="J129" s="202">
        <f>ROUND(I129*H129,1)</f>
        <v>0</v>
      </c>
      <c r="K129" s="198" t="s">
        <v>1</v>
      </c>
      <c r="L129" s="38"/>
      <c r="M129" s="203" t="s">
        <v>1</v>
      </c>
      <c r="N129" s="204" t="s">
        <v>44</v>
      </c>
      <c r="O129" s="76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7" t="s">
        <v>159</v>
      </c>
      <c r="AT129" s="207" t="s">
        <v>154</v>
      </c>
      <c r="AU129" s="207" t="s">
        <v>78</v>
      </c>
      <c r="AY129" s="18" t="s">
        <v>151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8" t="s">
        <v>91</v>
      </c>
      <c r="BK129" s="208">
        <f>ROUND(I129*H129,1)</f>
        <v>0</v>
      </c>
      <c r="BL129" s="18" t="s">
        <v>159</v>
      </c>
      <c r="BM129" s="207" t="s">
        <v>247</v>
      </c>
    </row>
    <row r="130" s="2" customFormat="1" ht="16.5" customHeight="1">
      <c r="A130" s="37"/>
      <c r="B130" s="195"/>
      <c r="C130" s="196" t="s">
        <v>212</v>
      </c>
      <c r="D130" s="196" t="s">
        <v>154</v>
      </c>
      <c r="E130" s="197" t="s">
        <v>881</v>
      </c>
      <c r="F130" s="198" t="s">
        <v>882</v>
      </c>
      <c r="G130" s="199" t="s">
        <v>758</v>
      </c>
      <c r="H130" s="200">
        <v>1</v>
      </c>
      <c r="I130" s="201"/>
      <c r="J130" s="202">
        <f>ROUND(I130*H130,1)</f>
        <v>0</v>
      </c>
      <c r="K130" s="198" t="s">
        <v>1</v>
      </c>
      <c r="L130" s="38"/>
      <c r="M130" s="203" t="s">
        <v>1</v>
      </c>
      <c r="N130" s="204" t="s">
        <v>44</v>
      </c>
      <c r="O130" s="76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159</v>
      </c>
      <c r="AT130" s="207" t="s">
        <v>154</v>
      </c>
      <c r="AU130" s="207" t="s">
        <v>78</v>
      </c>
      <c r="AY130" s="18" t="s">
        <v>151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8" t="s">
        <v>91</v>
      </c>
      <c r="BK130" s="208">
        <f>ROUND(I130*H130,1)</f>
        <v>0</v>
      </c>
      <c r="BL130" s="18" t="s">
        <v>159</v>
      </c>
      <c r="BM130" s="207" t="s">
        <v>257</v>
      </c>
    </row>
    <row r="131" s="2" customFormat="1" ht="16.5" customHeight="1">
      <c r="A131" s="37"/>
      <c r="B131" s="195"/>
      <c r="C131" s="196" t="s">
        <v>216</v>
      </c>
      <c r="D131" s="196" t="s">
        <v>154</v>
      </c>
      <c r="E131" s="197" t="s">
        <v>883</v>
      </c>
      <c r="F131" s="198" t="s">
        <v>884</v>
      </c>
      <c r="G131" s="199" t="s">
        <v>758</v>
      </c>
      <c r="H131" s="200">
        <v>2</v>
      </c>
      <c r="I131" s="201"/>
      <c r="J131" s="202">
        <f>ROUND(I131*H131,1)</f>
        <v>0</v>
      </c>
      <c r="K131" s="198" t="s">
        <v>1</v>
      </c>
      <c r="L131" s="38"/>
      <c r="M131" s="203" t="s">
        <v>1</v>
      </c>
      <c r="N131" s="204" t="s">
        <v>44</v>
      </c>
      <c r="O131" s="76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159</v>
      </c>
      <c r="AT131" s="207" t="s">
        <v>154</v>
      </c>
      <c r="AU131" s="207" t="s">
        <v>78</v>
      </c>
      <c r="AY131" s="18" t="s">
        <v>151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8" t="s">
        <v>91</v>
      </c>
      <c r="BK131" s="208">
        <f>ROUND(I131*H131,1)</f>
        <v>0</v>
      </c>
      <c r="BL131" s="18" t="s">
        <v>159</v>
      </c>
      <c r="BM131" s="207" t="s">
        <v>267</v>
      </c>
    </row>
    <row r="132" s="2" customFormat="1" ht="21.75" customHeight="1">
      <c r="A132" s="37"/>
      <c r="B132" s="195"/>
      <c r="C132" s="196" t="s">
        <v>221</v>
      </c>
      <c r="D132" s="196" t="s">
        <v>154</v>
      </c>
      <c r="E132" s="197" t="s">
        <v>885</v>
      </c>
      <c r="F132" s="198" t="s">
        <v>886</v>
      </c>
      <c r="G132" s="199" t="s">
        <v>758</v>
      </c>
      <c r="H132" s="200">
        <v>1</v>
      </c>
      <c r="I132" s="201"/>
      <c r="J132" s="202">
        <f>ROUND(I132*H132,1)</f>
        <v>0</v>
      </c>
      <c r="K132" s="198" t="s">
        <v>1</v>
      </c>
      <c r="L132" s="38"/>
      <c r="M132" s="203" t="s">
        <v>1</v>
      </c>
      <c r="N132" s="204" t="s">
        <v>44</v>
      </c>
      <c r="O132" s="76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159</v>
      </c>
      <c r="AT132" s="207" t="s">
        <v>154</v>
      </c>
      <c r="AU132" s="207" t="s">
        <v>78</v>
      </c>
      <c r="AY132" s="18" t="s">
        <v>151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8" t="s">
        <v>91</v>
      </c>
      <c r="BK132" s="208">
        <f>ROUND(I132*H132,1)</f>
        <v>0</v>
      </c>
      <c r="BL132" s="18" t="s">
        <v>159</v>
      </c>
      <c r="BM132" s="207" t="s">
        <v>276</v>
      </c>
    </row>
    <row r="133" s="2" customFormat="1" ht="21.75" customHeight="1">
      <c r="A133" s="37"/>
      <c r="B133" s="195"/>
      <c r="C133" s="196" t="s">
        <v>226</v>
      </c>
      <c r="D133" s="196" t="s">
        <v>154</v>
      </c>
      <c r="E133" s="197" t="s">
        <v>887</v>
      </c>
      <c r="F133" s="198" t="s">
        <v>888</v>
      </c>
      <c r="G133" s="199" t="s">
        <v>758</v>
      </c>
      <c r="H133" s="200">
        <v>1</v>
      </c>
      <c r="I133" s="201"/>
      <c r="J133" s="202">
        <f>ROUND(I133*H133,1)</f>
        <v>0</v>
      </c>
      <c r="K133" s="198" t="s">
        <v>1</v>
      </c>
      <c r="L133" s="38"/>
      <c r="M133" s="203" t="s">
        <v>1</v>
      </c>
      <c r="N133" s="204" t="s">
        <v>44</v>
      </c>
      <c r="O133" s="76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7" t="s">
        <v>159</v>
      </c>
      <c r="AT133" s="207" t="s">
        <v>154</v>
      </c>
      <c r="AU133" s="207" t="s">
        <v>78</v>
      </c>
      <c r="AY133" s="18" t="s">
        <v>151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8" t="s">
        <v>91</v>
      </c>
      <c r="BK133" s="208">
        <f>ROUND(I133*H133,1)</f>
        <v>0</v>
      </c>
      <c r="BL133" s="18" t="s">
        <v>159</v>
      </c>
      <c r="BM133" s="207" t="s">
        <v>286</v>
      </c>
    </row>
    <row r="134" s="2" customFormat="1" ht="21.75" customHeight="1">
      <c r="A134" s="37"/>
      <c r="B134" s="195"/>
      <c r="C134" s="196" t="s">
        <v>230</v>
      </c>
      <c r="D134" s="196" t="s">
        <v>154</v>
      </c>
      <c r="E134" s="197" t="s">
        <v>889</v>
      </c>
      <c r="F134" s="198" t="s">
        <v>890</v>
      </c>
      <c r="G134" s="199" t="s">
        <v>758</v>
      </c>
      <c r="H134" s="200">
        <v>2</v>
      </c>
      <c r="I134" s="201"/>
      <c r="J134" s="202">
        <f>ROUND(I134*H134,1)</f>
        <v>0</v>
      </c>
      <c r="K134" s="198" t="s">
        <v>1</v>
      </c>
      <c r="L134" s="38"/>
      <c r="M134" s="203" t="s">
        <v>1</v>
      </c>
      <c r="N134" s="204" t="s">
        <v>44</v>
      </c>
      <c r="O134" s="76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159</v>
      </c>
      <c r="AT134" s="207" t="s">
        <v>154</v>
      </c>
      <c r="AU134" s="207" t="s">
        <v>78</v>
      </c>
      <c r="AY134" s="18" t="s">
        <v>151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8" t="s">
        <v>91</v>
      </c>
      <c r="BK134" s="208">
        <f>ROUND(I134*H134,1)</f>
        <v>0</v>
      </c>
      <c r="BL134" s="18" t="s">
        <v>159</v>
      </c>
      <c r="BM134" s="207" t="s">
        <v>300</v>
      </c>
    </row>
    <row r="135" s="2" customFormat="1" ht="21.75" customHeight="1">
      <c r="A135" s="37"/>
      <c r="B135" s="195"/>
      <c r="C135" s="196" t="s">
        <v>8</v>
      </c>
      <c r="D135" s="196" t="s">
        <v>154</v>
      </c>
      <c r="E135" s="197" t="s">
        <v>891</v>
      </c>
      <c r="F135" s="198" t="s">
        <v>892</v>
      </c>
      <c r="G135" s="199" t="s">
        <v>758</v>
      </c>
      <c r="H135" s="200">
        <v>1</v>
      </c>
      <c r="I135" s="201"/>
      <c r="J135" s="202">
        <f>ROUND(I135*H135,1)</f>
        <v>0</v>
      </c>
      <c r="K135" s="198" t="s">
        <v>1</v>
      </c>
      <c r="L135" s="38"/>
      <c r="M135" s="203" t="s">
        <v>1</v>
      </c>
      <c r="N135" s="204" t="s">
        <v>44</v>
      </c>
      <c r="O135" s="76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7" t="s">
        <v>159</v>
      </c>
      <c r="AT135" s="207" t="s">
        <v>154</v>
      </c>
      <c r="AU135" s="207" t="s">
        <v>78</v>
      </c>
      <c r="AY135" s="18" t="s">
        <v>151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8" t="s">
        <v>91</v>
      </c>
      <c r="BK135" s="208">
        <f>ROUND(I135*H135,1)</f>
        <v>0</v>
      </c>
      <c r="BL135" s="18" t="s">
        <v>159</v>
      </c>
      <c r="BM135" s="207" t="s">
        <v>314</v>
      </c>
    </row>
    <row r="136" s="2" customFormat="1" ht="21.75" customHeight="1">
      <c r="A136" s="37"/>
      <c r="B136" s="195"/>
      <c r="C136" s="196" t="s">
        <v>239</v>
      </c>
      <c r="D136" s="196" t="s">
        <v>154</v>
      </c>
      <c r="E136" s="197" t="s">
        <v>893</v>
      </c>
      <c r="F136" s="198" t="s">
        <v>894</v>
      </c>
      <c r="G136" s="199" t="s">
        <v>758</v>
      </c>
      <c r="H136" s="200">
        <v>1</v>
      </c>
      <c r="I136" s="201"/>
      <c r="J136" s="202">
        <f>ROUND(I136*H136,1)</f>
        <v>0</v>
      </c>
      <c r="K136" s="198" t="s">
        <v>1</v>
      </c>
      <c r="L136" s="38"/>
      <c r="M136" s="203" t="s">
        <v>1</v>
      </c>
      <c r="N136" s="204" t="s">
        <v>44</v>
      </c>
      <c r="O136" s="76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159</v>
      </c>
      <c r="AT136" s="207" t="s">
        <v>154</v>
      </c>
      <c r="AU136" s="207" t="s">
        <v>78</v>
      </c>
      <c r="AY136" s="18" t="s">
        <v>151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8" t="s">
        <v>91</v>
      </c>
      <c r="BK136" s="208">
        <f>ROUND(I136*H136,1)</f>
        <v>0</v>
      </c>
      <c r="BL136" s="18" t="s">
        <v>159</v>
      </c>
      <c r="BM136" s="207" t="s">
        <v>323</v>
      </c>
    </row>
    <row r="137" s="2" customFormat="1" ht="16.5" customHeight="1">
      <c r="A137" s="37"/>
      <c r="B137" s="195"/>
      <c r="C137" s="196" t="s">
        <v>243</v>
      </c>
      <c r="D137" s="196" t="s">
        <v>154</v>
      </c>
      <c r="E137" s="197" t="s">
        <v>895</v>
      </c>
      <c r="F137" s="198" t="s">
        <v>896</v>
      </c>
      <c r="G137" s="199" t="s">
        <v>189</v>
      </c>
      <c r="H137" s="200">
        <v>33</v>
      </c>
      <c r="I137" s="201"/>
      <c r="J137" s="202">
        <f>ROUND(I137*H137,1)</f>
        <v>0</v>
      </c>
      <c r="K137" s="198" t="s">
        <v>1</v>
      </c>
      <c r="L137" s="38"/>
      <c r="M137" s="203" t="s">
        <v>1</v>
      </c>
      <c r="N137" s="204" t="s">
        <v>44</v>
      </c>
      <c r="O137" s="76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159</v>
      </c>
      <c r="AT137" s="207" t="s">
        <v>154</v>
      </c>
      <c r="AU137" s="207" t="s">
        <v>78</v>
      </c>
      <c r="AY137" s="18" t="s">
        <v>151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8" t="s">
        <v>91</v>
      </c>
      <c r="BK137" s="208">
        <f>ROUND(I137*H137,1)</f>
        <v>0</v>
      </c>
      <c r="BL137" s="18" t="s">
        <v>159</v>
      </c>
      <c r="BM137" s="207" t="s">
        <v>333</v>
      </c>
    </row>
    <row r="138" s="2" customFormat="1" ht="16.5" customHeight="1">
      <c r="A138" s="37"/>
      <c r="B138" s="195"/>
      <c r="C138" s="196" t="s">
        <v>247</v>
      </c>
      <c r="D138" s="196" t="s">
        <v>154</v>
      </c>
      <c r="E138" s="197" t="s">
        <v>897</v>
      </c>
      <c r="F138" s="198" t="s">
        <v>898</v>
      </c>
      <c r="G138" s="199" t="s">
        <v>899</v>
      </c>
      <c r="H138" s="252"/>
      <c r="I138" s="201"/>
      <c r="J138" s="202">
        <f>ROUND(I138*H138,1)</f>
        <v>0</v>
      </c>
      <c r="K138" s="198" t="s">
        <v>1</v>
      </c>
      <c r="L138" s="38"/>
      <c r="M138" s="243" t="s">
        <v>1</v>
      </c>
      <c r="N138" s="244" t="s">
        <v>44</v>
      </c>
      <c r="O138" s="245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159</v>
      </c>
      <c r="AT138" s="207" t="s">
        <v>154</v>
      </c>
      <c r="AU138" s="207" t="s">
        <v>78</v>
      </c>
      <c r="AY138" s="18" t="s">
        <v>151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8" t="s">
        <v>91</v>
      </c>
      <c r="BK138" s="208">
        <f>ROUND(I138*H138,1)</f>
        <v>0</v>
      </c>
      <c r="BL138" s="18" t="s">
        <v>159</v>
      </c>
      <c r="BM138" s="207" t="s">
        <v>900</v>
      </c>
    </row>
    <row r="139" s="2" customFormat="1" ht="6.96" customHeight="1">
      <c r="A139" s="37"/>
      <c r="B139" s="59"/>
      <c r="C139" s="60"/>
      <c r="D139" s="60"/>
      <c r="E139" s="60"/>
      <c r="F139" s="60"/>
      <c r="G139" s="60"/>
      <c r="H139" s="60"/>
      <c r="I139" s="155"/>
      <c r="J139" s="60"/>
      <c r="K139" s="60"/>
      <c r="L139" s="38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autoFilter ref="C119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8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105</v>
      </c>
      <c r="I4" s="127"/>
      <c r="L4" s="21"/>
      <c r="M4" s="129" t="s">
        <v>10</v>
      </c>
      <c r="AT4" s="18" t="s">
        <v>3</v>
      </c>
    </row>
    <row r="5" s="1" customFormat="1" ht="6.96" customHeight="1">
      <c r="B5" s="21"/>
      <c r="I5" s="127"/>
      <c r="L5" s="21"/>
    </row>
    <row r="6" s="1" customFormat="1" ht="12" customHeight="1">
      <c r="B6" s="21"/>
      <c r="D6" s="31" t="s">
        <v>16</v>
      </c>
      <c r="I6" s="127"/>
      <c r="L6" s="21"/>
    </row>
    <row r="7" s="1" customFormat="1" ht="16.5" customHeight="1">
      <c r="B7" s="21"/>
      <c r="E7" s="130" t="str">
        <f>'Rekapitulace stavby'!K6</f>
        <v>Udržovací práce a stavební úpravy Staropramenná 669/27</v>
      </c>
      <c r="F7" s="31"/>
      <c r="G7" s="31"/>
      <c r="H7" s="31"/>
      <c r="I7" s="127"/>
      <c r="L7" s="21"/>
    </row>
    <row r="8" s="1" customFormat="1" ht="12" customHeight="1">
      <c r="B8" s="21"/>
      <c r="D8" s="31" t="s">
        <v>106</v>
      </c>
      <c r="I8" s="127"/>
      <c r="L8" s="21"/>
    </row>
    <row r="9" s="2" customFormat="1" ht="16.5" customHeight="1">
      <c r="A9" s="37"/>
      <c r="B9" s="38"/>
      <c r="C9" s="37"/>
      <c r="D9" s="37"/>
      <c r="E9" s="130" t="s">
        <v>107</v>
      </c>
      <c r="F9" s="37"/>
      <c r="G9" s="37"/>
      <c r="H9" s="37"/>
      <c r="I9" s="131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108</v>
      </c>
      <c r="E10" s="37"/>
      <c r="F10" s="37"/>
      <c r="G10" s="37"/>
      <c r="H10" s="37"/>
      <c r="I10" s="131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901</v>
      </c>
      <c r="F11" s="37"/>
      <c r="G11" s="37"/>
      <c r="H11" s="37"/>
      <c r="I11" s="131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131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132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26</v>
      </c>
      <c r="G14" s="37"/>
      <c r="H14" s="37"/>
      <c r="I14" s="132" t="s">
        <v>22</v>
      </c>
      <c r="J14" s="68" t="str">
        <f>'Rekapitulace stavby'!AN8</f>
        <v>26. 4. 2020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131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132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132" t="s">
        <v>27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131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132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132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131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132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Ing. arch. Frydecký Václav </v>
      </c>
      <c r="F23" s="37"/>
      <c r="G23" s="37"/>
      <c r="H23" s="37"/>
      <c r="I23" s="132" t="s">
        <v>27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131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132" t="s">
        <v>25</v>
      </c>
      <c r="J25" s="26" t="str">
        <f>IF('Rekapitulace stavby'!AN19="","",'Rekapitulace stavby'!AN19)</f>
        <v>75454084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Filip Šimek www.rozp.cz</v>
      </c>
      <c r="F26" s="37"/>
      <c r="G26" s="37"/>
      <c r="H26" s="37"/>
      <c r="I26" s="132" t="s">
        <v>27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131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37</v>
      </c>
      <c r="E28" s="37"/>
      <c r="F28" s="37"/>
      <c r="G28" s="37"/>
      <c r="H28" s="37"/>
      <c r="I28" s="131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3"/>
      <c r="B29" s="134"/>
      <c r="C29" s="133"/>
      <c r="D29" s="133"/>
      <c r="E29" s="35" t="s">
        <v>1</v>
      </c>
      <c r="F29" s="35"/>
      <c r="G29" s="35"/>
      <c r="H29" s="35"/>
      <c r="I29" s="135"/>
      <c r="J29" s="133"/>
      <c r="K29" s="133"/>
      <c r="L29" s="136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131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37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8" t="s">
        <v>38</v>
      </c>
      <c r="E32" s="37"/>
      <c r="F32" s="37"/>
      <c r="G32" s="37"/>
      <c r="H32" s="37"/>
      <c r="I32" s="131"/>
      <c r="J32" s="95">
        <f>ROUND(J122, 1)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137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40</v>
      </c>
      <c r="G34" s="37"/>
      <c r="H34" s="37"/>
      <c r="I34" s="139" t="s">
        <v>39</v>
      </c>
      <c r="J34" s="42" t="s">
        <v>41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40" t="s">
        <v>42</v>
      </c>
      <c r="E35" s="31" t="s">
        <v>43</v>
      </c>
      <c r="F35" s="141">
        <f>ROUND((SUM(BE122:BE140)),  1)</f>
        <v>0</v>
      </c>
      <c r="G35" s="37"/>
      <c r="H35" s="37"/>
      <c r="I35" s="142">
        <v>0.20999999999999999</v>
      </c>
      <c r="J35" s="141">
        <f>ROUND(((SUM(BE122:BE140))*I35),  1)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44</v>
      </c>
      <c r="F36" s="141">
        <f>ROUND((SUM(BF122:BF140)),  1)</f>
        <v>0</v>
      </c>
      <c r="G36" s="37"/>
      <c r="H36" s="37"/>
      <c r="I36" s="142">
        <v>0.14999999999999999</v>
      </c>
      <c r="J36" s="141">
        <f>ROUND(((SUM(BF122:BF140))*I36),  1)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41">
        <f>ROUND((SUM(BG122:BG140)),  1)</f>
        <v>0</v>
      </c>
      <c r="G37" s="37"/>
      <c r="H37" s="37"/>
      <c r="I37" s="142">
        <v>0.20999999999999999</v>
      </c>
      <c r="J37" s="141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46</v>
      </c>
      <c r="F38" s="141">
        <f>ROUND((SUM(BH122:BH140)),  1)</f>
        <v>0</v>
      </c>
      <c r="G38" s="37"/>
      <c r="H38" s="37"/>
      <c r="I38" s="142">
        <v>0.14999999999999999</v>
      </c>
      <c r="J38" s="141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47</v>
      </c>
      <c r="F39" s="141">
        <f>ROUND((SUM(BI122:BI140)),  1)</f>
        <v>0</v>
      </c>
      <c r="G39" s="37"/>
      <c r="H39" s="37"/>
      <c r="I39" s="142">
        <v>0</v>
      </c>
      <c r="J39" s="141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131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43"/>
      <c r="D41" s="144" t="s">
        <v>48</v>
      </c>
      <c r="E41" s="80"/>
      <c r="F41" s="80"/>
      <c r="G41" s="145" t="s">
        <v>49</v>
      </c>
      <c r="H41" s="146" t="s">
        <v>50</v>
      </c>
      <c r="I41" s="147"/>
      <c r="J41" s="148">
        <f>SUM(J32:J39)</f>
        <v>0</v>
      </c>
      <c r="K41" s="149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131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I43" s="127"/>
      <c r="L43" s="21"/>
    </row>
    <row r="44" s="1" customFormat="1" ht="14.4" customHeight="1">
      <c r="B44" s="21"/>
      <c r="I44" s="127"/>
      <c r="L44" s="21"/>
    </row>
    <row r="45" s="1" customFormat="1" ht="14.4" customHeight="1">
      <c r="B45" s="21"/>
      <c r="I45" s="127"/>
      <c r="L45" s="21"/>
    </row>
    <row r="46" s="1" customFormat="1" ht="14.4" customHeight="1">
      <c r="B46" s="21"/>
      <c r="I46" s="127"/>
      <c r="L46" s="21"/>
    </row>
    <row r="47" s="1" customFormat="1" ht="14.4" customHeight="1">
      <c r="B47" s="21"/>
      <c r="I47" s="127"/>
      <c r="L47" s="21"/>
    </row>
    <row r="48" s="1" customFormat="1" ht="14.4" customHeight="1">
      <c r="B48" s="21"/>
      <c r="I48" s="127"/>
      <c r="L48" s="21"/>
    </row>
    <row r="49" s="1" customFormat="1" ht="14.4" customHeight="1">
      <c r="B49" s="21"/>
      <c r="I49" s="127"/>
      <c r="L49" s="21"/>
    </row>
    <row r="50" s="2" customFormat="1" ht="14.4" customHeight="1">
      <c r="B50" s="54"/>
      <c r="D50" s="55" t="s">
        <v>51</v>
      </c>
      <c r="E50" s="56"/>
      <c r="F50" s="56"/>
      <c r="G50" s="55" t="s">
        <v>52</v>
      </c>
      <c r="H50" s="56"/>
      <c r="I50" s="150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53</v>
      </c>
      <c r="E61" s="40"/>
      <c r="F61" s="151" t="s">
        <v>54</v>
      </c>
      <c r="G61" s="57" t="s">
        <v>53</v>
      </c>
      <c r="H61" s="40"/>
      <c r="I61" s="152"/>
      <c r="J61" s="153" t="s">
        <v>54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55</v>
      </c>
      <c r="E65" s="58"/>
      <c r="F65" s="58"/>
      <c r="G65" s="55" t="s">
        <v>56</v>
      </c>
      <c r="H65" s="58"/>
      <c r="I65" s="154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53</v>
      </c>
      <c r="E76" s="40"/>
      <c r="F76" s="151" t="s">
        <v>54</v>
      </c>
      <c r="G76" s="57" t="s">
        <v>53</v>
      </c>
      <c r="H76" s="40"/>
      <c r="I76" s="152"/>
      <c r="J76" s="153" t="s">
        <v>54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55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56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110</v>
      </c>
      <c r="D82" s="37"/>
      <c r="E82" s="37"/>
      <c r="F82" s="37"/>
      <c r="G82" s="37"/>
      <c r="H82" s="37"/>
      <c r="I82" s="131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31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31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30" t="str">
        <f>E7</f>
        <v>Udržovací práce a stavební úpravy Staropramenná 669/27</v>
      </c>
      <c r="F85" s="31"/>
      <c r="G85" s="31"/>
      <c r="H85" s="31"/>
      <c r="I85" s="131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106</v>
      </c>
      <c r="I86" s="127"/>
      <c r="L86" s="21"/>
    </row>
    <row r="87" s="2" customFormat="1" ht="16.5" customHeight="1">
      <c r="A87" s="37"/>
      <c r="B87" s="38"/>
      <c r="C87" s="37"/>
      <c r="D87" s="37"/>
      <c r="E87" s="130" t="s">
        <v>107</v>
      </c>
      <c r="F87" s="37"/>
      <c r="G87" s="37"/>
      <c r="H87" s="37"/>
      <c r="I87" s="131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108</v>
      </c>
      <c r="D88" s="37"/>
      <c r="E88" s="37"/>
      <c r="F88" s="37"/>
      <c r="G88" s="37"/>
      <c r="H88" s="37"/>
      <c r="I88" s="131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01.5 - VZT</v>
      </c>
      <c r="F89" s="37"/>
      <c r="G89" s="37"/>
      <c r="H89" s="37"/>
      <c r="I89" s="131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31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132" t="s">
        <v>22</v>
      </c>
      <c r="J91" s="68" t="str">
        <f>IF(J14="","",J14)</f>
        <v>26. 4. 2020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131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132" t="s">
        <v>30</v>
      </c>
      <c r="J93" s="35" t="str">
        <f>E23</f>
        <v xml:space="preserve">Ing. arch. Frydecký Václav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132" t="s">
        <v>33</v>
      </c>
      <c r="J94" s="35" t="str">
        <f>E26</f>
        <v>Filip Šimek www.rozp.cz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31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57" t="s">
        <v>111</v>
      </c>
      <c r="D96" s="143"/>
      <c r="E96" s="143"/>
      <c r="F96" s="143"/>
      <c r="G96" s="143"/>
      <c r="H96" s="143"/>
      <c r="I96" s="158"/>
      <c r="J96" s="159" t="s">
        <v>112</v>
      </c>
      <c r="K96" s="143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131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60" t="s">
        <v>113</v>
      </c>
      <c r="D98" s="37"/>
      <c r="E98" s="37"/>
      <c r="F98" s="37"/>
      <c r="G98" s="37"/>
      <c r="H98" s="37"/>
      <c r="I98" s="131"/>
      <c r="J98" s="95">
        <f>J122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114</v>
      </c>
    </row>
    <row r="99" s="9" customFormat="1" ht="24.96" customHeight="1">
      <c r="A99" s="9"/>
      <c r="B99" s="161"/>
      <c r="C99" s="9"/>
      <c r="D99" s="162" t="s">
        <v>121</v>
      </c>
      <c r="E99" s="163"/>
      <c r="F99" s="163"/>
      <c r="G99" s="163"/>
      <c r="H99" s="163"/>
      <c r="I99" s="164"/>
      <c r="J99" s="165">
        <f>J123</f>
        <v>0</v>
      </c>
      <c r="K99" s="9"/>
      <c r="L99" s="16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6"/>
      <c r="C100" s="10"/>
      <c r="D100" s="167" t="s">
        <v>902</v>
      </c>
      <c r="E100" s="168"/>
      <c r="F100" s="168"/>
      <c r="G100" s="168"/>
      <c r="H100" s="168"/>
      <c r="I100" s="169"/>
      <c r="J100" s="170">
        <f>J124</f>
        <v>0</v>
      </c>
      <c r="K100" s="10"/>
      <c r="L100" s="16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131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155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156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136</v>
      </c>
      <c r="D107" s="37"/>
      <c r="E107" s="37"/>
      <c r="F107" s="37"/>
      <c r="G107" s="37"/>
      <c r="H107" s="37"/>
      <c r="I107" s="131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131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131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30" t="str">
        <f>E7</f>
        <v>Udržovací práce a stavební úpravy Staropramenná 669/27</v>
      </c>
      <c r="F110" s="31"/>
      <c r="G110" s="31"/>
      <c r="H110" s="31"/>
      <c r="I110" s="131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1"/>
      <c r="C111" s="31" t="s">
        <v>106</v>
      </c>
      <c r="I111" s="127"/>
      <c r="L111" s="21"/>
    </row>
    <row r="112" s="2" customFormat="1" ht="16.5" customHeight="1">
      <c r="A112" s="37"/>
      <c r="B112" s="38"/>
      <c r="C112" s="37"/>
      <c r="D112" s="37"/>
      <c r="E112" s="130" t="s">
        <v>107</v>
      </c>
      <c r="F112" s="37"/>
      <c r="G112" s="37"/>
      <c r="H112" s="37"/>
      <c r="I112" s="131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108</v>
      </c>
      <c r="D113" s="37"/>
      <c r="E113" s="37"/>
      <c r="F113" s="37"/>
      <c r="G113" s="37"/>
      <c r="H113" s="37"/>
      <c r="I113" s="131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E11</f>
        <v>01.5 - VZT</v>
      </c>
      <c r="F114" s="37"/>
      <c r="G114" s="37"/>
      <c r="H114" s="37"/>
      <c r="I114" s="131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131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F14</f>
        <v xml:space="preserve"> </v>
      </c>
      <c r="G116" s="37"/>
      <c r="H116" s="37"/>
      <c r="I116" s="132" t="s">
        <v>22</v>
      </c>
      <c r="J116" s="68" t="str">
        <f>IF(J14="","",J14)</f>
        <v>26. 4. 2020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131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24</v>
      </c>
      <c r="D118" s="37"/>
      <c r="E118" s="37"/>
      <c r="F118" s="26" t="str">
        <f>E17</f>
        <v xml:space="preserve"> </v>
      </c>
      <c r="G118" s="37"/>
      <c r="H118" s="37"/>
      <c r="I118" s="132" t="s">
        <v>30</v>
      </c>
      <c r="J118" s="35" t="str">
        <f>E23</f>
        <v xml:space="preserve">Ing. arch. Frydecký Václav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28</v>
      </c>
      <c r="D119" s="37"/>
      <c r="E119" s="37"/>
      <c r="F119" s="26" t="str">
        <f>IF(E20="","",E20)</f>
        <v>Vyplň údaj</v>
      </c>
      <c r="G119" s="37"/>
      <c r="H119" s="37"/>
      <c r="I119" s="132" t="s">
        <v>33</v>
      </c>
      <c r="J119" s="35" t="str">
        <f>E26</f>
        <v>Filip Šimek www.rozp.cz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131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71"/>
      <c r="B121" s="172"/>
      <c r="C121" s="173" t="s">
        <v>137</v>
      </c>
      <c r="D121" s="174" t="s">
        <v>63</v>
      </c>
      <c r="E121" s="174" t="s">
        <v>59</v>
      </c>
      <c r="F121" s="174" t="s">
        <v>60</v>
      </c>
      <c r="G121" s="174" t="s">
        <v>138</v>
      </c>
      <c r="H121" s="174" t="s">
        <v>139</v>
      </c>
      <c r="I121" s="175" t="s">
        <v>140</v>
      </c>
      <c r="J121" s="174" t="s">
        <v>112</v>
      </c>
      <c r="K121" s="176" t="s">
        <v>141</v>
      </c>
      <c r="L121" s="177"/>
      <c r="M121" s="85" t="s">
        <v>1</v>
      </c>
      <c r="N121" s="86" t="s">
        <v>42</v>
      </c>
      <c r="O121" s="86" t="s">
        <v>142</v>
      </c>
      <c r="P121" s="86" t="s">
        <v>143</v>
      </c>
      <c r="Q121" s="86" t="s">
        <v>144</v>
      </c>
      <c r="R121" s="86" t="s">
        <v>145</v>
      </c>
      <c r="S121" s="86" t="s">
        <v>146</v>
      </c>
      <c r="T121" s="87" t="s">
        <v>147</v>
      </c>
      <c r="U121" s="171"/>
      <c r="V121" s="171"/>
      <c r="W121" s="171"/>
      <c r="X121" s="171"/>
      <c r="Y121" s="171"/>
      <c r="Z121" s="171"/>
      <c r="AA121" s="171"/>
      <c r="AB121" s="171"/>
      <c r="AC121" s="171"/>
      <c r="AD121" s="171"/>
      <c r="AE121" s="171"/>
    </row>
    <row r="122" s="2" customFormat="1" ht="22.8" customHeight="1">
      <c r="A122" s="37"/>
      <c r="B122" s="38"/>
      <c r="C122" s="92" t="s">
        <v>148</v>
      </c>
      <c r="D122" s="37"/>
      <c r="E122" s="37"/>
      <c r="F122" s="37"/>
      <c r="G122" s="37"/>
      <c r="H122" s="37"/>
      <c r="I122" s="131"/>
      <c r="J122" s="178">
        <f>BK122</f>
        <v>0</v>
      </c>
      <c r="K122" s="37"/>
      <c r="L122" s="38"/>
      <c r="M122" s="88"/>
      <c r="N122" s="72"/>
      <c r="O122" s="89"/>
      <c r="P122" s="179">
        <f>P123</f>
        <v>0</v>
      </c>
      <c r="Q122" s="89"/>
      <c r="R122" s="179">
        <f>R123</f>
        <v>0</v>
      </c>
      <c r="S122" s="89"/>
      <c r="T122" s="18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77</v>
      </c>
      <c r="AU122" s="18" t="s">
        <v>114</v>
      </c>
      <c r="BK122" s="181">
        <f>BK123</f>
        <v>0</v>
      </c>
    </row>
    <row r="123" s="12" customFormat="1" ht="25.92" customHeight="1">
      <c r="A123" s="12"/>
      <c r="B123" s="182"/>
      <c r="C123" s="12"/>
      <c r="D123" s="183" t="s">
        <v>77</v>
      </c>
      <c r="E123" s="184" t="s">
        <v>337</v>
      </c>
      <c r="F123" s="184" t="s">
        <v>338</v>
      </c>
      <c r="G123" s="12"/>
      <c r="H123" s="12"/>
      <c r="I123" s="185"/>
      <c r="J123" s="186">
        <f>BK123</f>
        <v>0</v>
      </c>
      <c r="K123" s="12"/>
      <c r="L123" s="182"/>
      <c r="M123" s="187"/>
      <c r="N123" s="188"/>
      <c r="O123" s="188"/>
      <c r="P123" s="189">
        <f>P124</f>
        <v>0</v>
      </c>
      <c r="Q123" s="188"/>
      <c r="R123" s="189">
        <f>R124</f>
        <v>0</v>
      </c>
      <c r="S123" s="188"/>
      <c r="T123" s="19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83" t="s">
        <v>91</v>
      </c>
      <c r="AT123" s="191" t="s">
        <v>77</v>
      </c>
      <c r="AU123" s="191" t="s">
        <v>78</v>
      </c>
      <c r="AY123" s="183" t="s">
        <v>151</v>
      </c>
      <c r="BK123" s="192">
        <f>BK124</f>
        <v>0</v>
      </c>
    </row>
    <row r="124" s="12" customFormat="1" ht="22.8" customHeight="1">
      <c r="A124" s="12"/>
      <c r="B124" s="182"/>
      <c r="C124" s="12"/>
      <c r="D124" s="183" t="s">
        <v>77</v>
      </c>
      <c r="E124" s="193" t="s">
        <v>903</v>
      </c>
      <c r="F124" s="193" t="s">
        <v>904</v>
      </c>
      <c r="G124" s="12"/>
      <c r="H124" s="12"/>
      <c r="I124" s="185"/>
      <c r="J124" s="194">
        <f>BK124</f>
        <v>0</v>
      </c>
      <c r="K124" s="12"/>
      <c r="L124" s="182"/>
      <c r="M124" s="187"/>
      <c r="N124" s="188"/>
      <c r="O124" s="188"/>
      <c r="P124" s="189">
        <f>SUM(P125:P140)</f>
        <v>0</v>
      </c>
      <c r="Q124" s="188"/>
      <c r="R124" s="189">
        <f>SUM(R125:R140)</f>
        <v>0</v>
      </c>
      <c r="S124" s="188"/>
      <c r="T124" s="190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83" t="s">
        <v>91</v>
      </c>
      <c r="AT124" s="191" t="s">
        <v>77</v>
      </c>
      <c r="AU124" s="191" t="s">
        <v>85</v>
      </c>
      <c r="AY124" s="183" t="s">
        <v>151</v>
      </c>
      <c r="BK124" s="192">
        <f>SUM(BK125:BK140)</f>
        <v>0</v>
      </c>
    </row>
    <row r="125" s="2" customFormat="1" ht="21.75" customHeight="1">
      <c r="A125" s="37"/>
      <c r="B125" s="195"/>
      <c r="C125" s="196" t="s">
        <v>85</v>
      </c>
      <c r="D125" s="196" t="s">
        <v>154</v>
      </c>
      <c r="E125" s="197" t="s">
        <v>905</v>
      </c>
      <c r="F125" s="198" t="s">
        <v>906</v>
      </c>
      <c r="G125" s="199" t="s">
        <v>758</v>
      </c>
      <c r="H125" s="200">
        <v>1</v>
      </c>
      <c r="I125" s="201"/>
      <c r="J125" s="202">
        <f>ROUND(I125*H125,1)</f>
        <v>0</v>
      </c>
      <c r="K125" s="198" t="s">
        <v>1</v>
      </c>
      <c r="L125" s="38"/>
      <c r="M125" s="203" t="s">
        <v>1</v>
      </c>
      <c r="N125" s="204" t="s">
        <v>44</v>
      </c>
      <c r="O125" s="76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239</v>
      </c>
      <c r="AT125" s="207" t="s">
        <v>154</v>
      </c>
      <c r="AU125" s="207" t="s">
        <v>91</v>
      </c>
      <c r="AY125" s="18" t="s">
        <v>151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8" t="s">
        <v>91</v>
      </c>
      <c r="BK125" s="208">
        <f>ROUND(I125*H125,1)</f>
        <v>0</v>
      </c>
      <c r="BL125" s="18" t="s">
        <v>239</v>
      </c>
      <c r="BM125" s="207" t="s">
        <v>907</v>
      </c>
    </row>
    <row r="126" s="13" customFormat="1">
      <c r="A126" s="13"/>
      <c r="B126" s="209"/>
      <c r="C126" s="13"/>
      <c r="D126" s="210" t="s">
        <v>161</v>
      </c>
      <c r="E126" s="211" t="s">
        <v>1</v>
      </c>
      <c r="F126" s="212" t="s">
        <v>908</v>
      </c>
      <c r="G126" s="13"/>
      <c r="H126" s="211" t="s">
        <v>1</v>
      </c>
      <c r="I126" s="213"/>
      <c r="J126" s="13"/>
      <c r="K126" s="13"/>
      <c r="L126" s="209"/>
      <c r="M126" s="214"/>
      <c r="N126" s="215"/>
      <c r="O126" s="215"/>
      <c r="P126" s="215"/>
      <c r="Q126" s="215"/>
      <c r="R126" s="215"/>
      <c r="S126" s="215"/>
      <c r="T126" s="21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11" t="s">
        <v>161</v>
      </c>
      <c r="AU126" s="211" t="s">
        <v>91</v>
      </c>
      <c r="AV126" s="13" t="s">
        <v>85</v>
      </c>
      <c r="AW126" s="13" t="s">
        <v>31</v>
      </c>
      <c r="AX126" s="13" t="s">
        <v>78</v>
      </c>
      <c r="AY126" s="211" t="s">
        <v>151</v>
      </c>
    </row>
    <row r="127" s="13" customFormat="1">
      <c r="A127" s="13"/>
      <c r="B127" s="209"/>
      <c r="C127" s="13"/>
      <c r="D127" s="210" t="s">
        <v>161</v>
      </c>
      <c r="E127" s="211" t="s">
        <v>1</v>
      </c>
      <c r="F127" s="212" t="s">
        <v>909</v>
      </c>
      <c r="G127" s="13"/>
      <c r="H127" s="211" t="s">
        <v>1</v>
      </c>
      <c r="I127" s="213"/>
      <c r="J127" s="13"/>
      <c r="K127" s="13"/>
      <c r="L127" s="209"/>
      <c r="M127" s="214"/>
      <c r="N127" s="215"/>
      <c r="O127" s="215"/>
      <c r="P127" s="215"/>
      <c r="Q127" s="215"/>
      <c r="R127" s="215"/>
      <c r="S127" s="215"/>
      <c r="T127" s="21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11" t="s">
        <v>161</v>
      </c>
      <c r="AU127" s="211" t="s">
        <v>91</v>
      </c>
      <c r="AV127" s="13" t="s">
        <v>85</v>
      </c>
      <c r="AW127" s="13" t="s">
        <v>31</v>
      </c>
      <c r="AX127" s="13" t="s">
        <v>78</v>
      </c>
      <c r="AY127" s="211" t="s">
        <v>151</v>
      </c>
    </row>
    <row r="128" s="13" customFormat="1">
      <c r="A128" s="13"/>
      <c r="B128" s="209"/>
      <c r="C128" s="13"/>
      <c r="D128" s="210" t="s">
        <v>161</v>
      </c>
      <c r="E128" s="211" t="s">
        <v>1</v>
      </c>
      <c r="F128" s="212" t="s">
        <v>910</v>
      </c>
      <c r="G128" s="13"/>
      <c r="H128" s="211" t="s">
        <v>1</v>
      </c>
      <c r="I128" s="213"/>
      <c r="J128" s="13"/>
      <c r="K128" s="13"/>
      <c r="L128" s="209"/>
      <c r="M128" s="214"/>
      <c r="N128" s="215"/>
      <c r="O128" s="215"/>
      <c r="P128" s="215"/>
      <c r="Q128" s="215"/>
      <c r="R128" s="215"/>
      <c r="S128" s="215"/>
      <c r="T128" s="21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11" t="s">
        <v>161</v>
      </c>
      <c r="AU128" s="211" t="s">
        <v>91</v>
      </c>
      <c r="AV128" s="13" t="s">
        <v>85</v>
      </c>
      <c r="AW128" s="13" t="s">
        <v>31</v>
      </c>
      <c r="AX128" s="13" t="s">
        <v>78</v>
      </c>
      <c r="AY128" s="211" t="s">
        <v>151</v>
      </c>
    </row>
    <row r="129" s="13" customFormat="1">
      <c r="A129" s="13"/>
      <c r="B129" s="209"/>
      <c r="C129" s="13"/>
      <c r="D129" s="210" t="s">
        <v>161</v>
      </c>
      <c r="E129" s="211" t="s">
        <v>1</v>
      </c>
      <c r="F129" s="212" t="s">
        <v>911</v>
      </c>
      <c r="G129" s="13"/>
      <c r="H129" s="211" t="s">
        <v>1</v>
      </c>
      <c r="I129" s="213"/>
      <c r="J129" s="13"/>
      <c r="K129" s="13"/>
      <c r="L129" s="209"/>
      <c r="M129" s="214"/>
      <c r="N129" s="215"/>
      <c r="O129" s="215"/>
      <c r="P129" s="215"/>
      <c r="Q129" s="215"/>
      <c r="R129" s="215"/>
      <c r="S129" s="215"/>
      <c r="T129" s="21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11" t="s">
        <v>161</v>
      </c>
      <c r="AU129" s="211" t="s">
        <v>91</v>
      </c>
      <c r="AV129" s="13" t="s">
        <v>85</v>
      </c>
      <c r="AW129" s="13" t="s">
        <v>31</v>
      </c>
      <c r="AX129" s="13" t="s">
        <v>78</v>
      </c>
      <c r="AY129" s="211" t="s">
        <v>151</v>
      </c>
    </row>
    <row r="130" s="14" customFormat="1">
      <c r="A130" s="14"/>
      <c r="B130" s="217"/>
      <c r="C130" s="14"/>
      <c r="D130" s="210" t="s">
        <v>161</v>
      </c>
      <c r="E130" s="218" t="s">
        <v>1</v>
      </c>
      <c r="F130" s="219" t="s">
        <v>85</v>
      </c>
      <c r="G130" s="14"/>
      <c r="H130" s="220">
        <v>1</v>
      </c>
      <c r="I130" s="221"/>
      <c r="J130" s="14"/>
      <c r="K130" s="14"/>
      <c r="L130" s="217"/>
      <c r="M130" s="222"/>
      <c r="N130" s="223"/>
      <c r="O130" s="223"/>
      <c r="P130" s="223"/>
      <c r="Q130" s="223"/>
      <c r="R130" s="223"/>
      <c r="S130" s="223"/>
      <c r="T130" s="22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18" t="s">
        <v>161</v>
      </c>
      <c r="AU130" s="218" t="s">
        <v>91</v>
      </c>
      <c r="AV130" s="14" t="s">
        <v>91</v>
      </c>
      <c r="AW130" s="14" t="s">
        <v>31</v>
      </c>
      <c r="AX130" s="14" t="s">
        <v>85</v>
      </c>
      <c r="AY130" s="218" t="s">
        <v>151</v>
      </c>
    </row>
    <row r="131" s="2" customFormat="1" ht="16.5" customHeight="1">
      <c r="A131" s="37"/>
      <c r="B131" s="195"/>
      <c r="C131" s="196" t="s">
        <v>91</v>
      </c>
      <c r="D131" s="196" t="s">
        <v>154</v>
      </c>
      <c r="E131" s="197" t="s">
        <v>912</v>
      </c>
      <c r="F131" s="198" t="s">
        <v>913</v>
      </c>
      <c r="G131" s="199" t="s">
        <v>758</v>
      </c>
      <c r="H131" s="200">
        <v>1</v>
      </c>
      <c r="I131" s="201"/>
      <c r="J131" s="202">
        <f>ROUND(I131*H131,1)</f>
        <v>0</v>
      </c>
      <c r="K131" s="198" t="s">
        <v>1</v>
      </c>
      <c r="L131" s="38"/>
      <c r="M131" s="203" t="s">
        <v>1</v>
      </c>
      <c r="N131" s="204" t="s">
        <v>44</v>
      </c>
      <c r="O131" s="76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239</v>
      </c>
      <c r="AT131" s="207" t="s">
        <v>154</v>
      </c>
      <c r="AU131" s="207" t="s">
        <v>91</v>
      </c>
      <c r="AY131" s="18" t="s">
        <v>151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8" t="s">
        <v>91</v>
      </c>
      <c r="BK131" s="208">
        <f>ROUND(I131*H131,1)</f>
        <v>0</v>
      </c>
      <c r="BL131" s="18" t="s">
        <v>239</v>
      </c>
      <c r="BM131" s="207" t="s">
        <v>914</v>
      </c>
    </row>
    <row r="132" s="13" customFormat="1">
      <c r="A132" s="13"/>
      <c r="B132" s="209"/>
      <c r="C132" s="13"/>
      <c r="D132" s="210" t="s">
        <v>161</v>
      </c>
      <c r="E132" s="211" t="s">
        <v>1</v>
      </c>
      <c r="F132" s="212" t="s">
        <v>915</v>
      </c>
      <c r="G132" s="13"/>
      <c r="H132" s="211" t="s">
        <v>1</v>
      </c>
      <c r="I132" s="213"/>
      <c r="J132" s="13"/>
      <c r="K132" s="13"/>
      <c r="L132" s="209"/>
      <c r="M132" s="214"/>
      <c r="N132" s="215"/>
      <c r="O132" s="215"/>
      <c r="P132" s="215"/>
      <c r="Q132" s="215"/>
      <c r="R132" s="215"/>
      <c r="S132" s="215"/>
      <c r="T132" s="21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11" t="s">
        <v>161</v>
      </c>
      <c r="AU132" s="211" t="s">
        <v>91</v>
      </c>
      <c r="AV132" s="13" t="s">
        <v>85</v>
      </c>
      <c r="AW132" s="13" t="s">
        <v>31</v>
      </c>
      <c r="AX132" s="13" t="s">
        <v>78</v>
      </c>
      <c r="AY132" s="211" t="s">
        <v>151</v>
      </c>
    </row>
    <row r="133" s="13" customFormat="1">
      <c r="A133" s="13"/>
      <c r="B133" s="209"/>
      <c r="C133" s="13"/>
      <c r="D133" s="210" t="s">
        <v>161</v>
      </c>
      <c r="E133" s="211" t="s">
        <v>1</v>
      </c>
      <c r="F133" s="212" t="s">
        <v>916</v>
      </c>
      <c r="G133" s="13"/>
      <c r="H133" s="211" t="s">
        <v>1</v>
      </c>
      <c r="I133" s="213"/>
      <c r="J133" s="13"/>
      <c r="K133" s="13"/>
      <c r="L133" s="209"/>
      <c r="M133" s="214"/>
      <c r="N133" s="215"/>
      <c r="O133" s="215"/>
      <c r="P133" s="215"/>
      <c r="Q133" s="215"/>
      <c r="R133" s="215"/>
      <c r="S133" s="215"/>
      <c r="T133" s="21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11" t="s">
        <v>161</v>
      </c>
      <c r="AU133" s="211" t="s">
        <v>91</v>
      </c>
      <c r="AV133" s="13" t="s">
        <v>85</v>
      </c>
      <c r="AW133" s="13" t="s">
        <v>31</v>
      </c>
      <c r="AX133" s="13" t="s">
        <v>78</v>
      </c>
      <c r="AY133" s="211" t="s">
        <v>151</v>
      </c>
    </row>
    <row r="134" s="13" customFormat="1">
      <c r="A134" s="13"/>
      <c r="B134" s="209"/>
      <c r="C134" s="13"/>
      <c r="D134" s="210" t="s">
        <v>161</v>
      </c>
      <c r="E134" s="211" t="s">
        <v>1</v>
      </c>
      <c r="F134" s="212" t="s">
        <v>917</v>
      </c>
      <c r="G134" s="13"/>
      <c r="H134" s="211" t="s">
        <v>1</v>
      </c>
      <c r="I134" s="213"/>
      <c r="J134" s="13"/>
      <c r="K134" s="13"/>
      <c r="L134" s="209"/>
      <c r="M134" s="214"/>
      <c r="N134" s="215"/>
      <c r="O134" s="215"/>
      <c r="P134" s="215"/>
      <c r="Q134" s="215"/>
      <c r="R134" s="215"/>
      <c r="S134" s="215"/>
      <c r="T134" s="21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11" t="s">
        <v>161</v>
      </c>
      <c r="AU134" s="211" t="s">
        <v>91</v>
      </c>
      <c r="AV134" s="13" t="s">
        <v>85</v>
      </c>
      <c r="AW134" s="13" t="s">
        <v>31</v>
      </c>
      <c r="AX134" s="13" t="s">
        <v>78</v>
      </c>
      <c r="AY134" s="211" t="s">
        <v>151</v>
      </c>
    </row>
    <row r="135" s="14" customFormat="1">
      <c r="A135" s="14"/>
      <c r="B135" s="217"/>
      <c r="C135" s="14"/>
      <c r="D135" s="210" t="s">
        <v>161</v>
      </c>
      <c r="E135" s="218" t="s">
        <v>1</v>
      </c>
      <c r="F135" s="219" t="s">
        <v>85</v>
      </c>
      <c r="G135" s="14"/>
      <c r="H135" s="220">
        <v>1</v>
      </c>
      <c r="I135" s="221"/>
      <c r="J135" s="14"/>
      <c r="K135" s="14"/>
      <c r="L135" s="217"/>
      <c r="M135" s="222"/>
      <c r="N135" s="223"/>
      <c r="O135" s="223"/>
      <c r="P135" s="223"/>
      <c r="Q135" s="223"/>
      <c r="R135" s="223"/>
      <c r="S135" s="223"/>
      <c r="T135" s="22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18" t="s">
        <v>161</v>
      </c>
      <c r="AU135" s="218" t="s">
        <v>91</v>
      </c>
      <c r="AV135" s="14" t="s">
        <v>91</v>
      </c>
      <c r="AW135" s="14" t="s">
        <v>31</v>
      </c>
      <c r="AX135" s="14" t="s">
        <v>85</v>
      </c>
      <c r="AY135" s="218" t="s">
        <v>151</v>
      </c>
    </row>
    <row r="136" s="2" customFormat="1" ht="21.75" customHeight="1">
      <c r="A136" s="37"/>
      <c r="B136" s="195"/>
      <c r="C136" s="196" t="s">
        <v>152</v>
      </c>
      <c r="D136" s="196" t="s">
        <v>154</v>
      </c>
      <c r="E136" s="197" t="s">
        <v>918</v>
      </c>
      <c r="F136" s="198" t="s">
        <v>919</v>
      </c>
      <c r="G136" s="199" t="s">
        <v>758</v>
      </c>
      <c r="H136" s="200">
        <v>1</v>
      </c>
      <c r="I136" s="201"/>
      <c r="J136" s="202">
        <f>ROUND(I136*H136,1)</f>
        <v>0</v>
      </c>
      <c r="K136" s="198" t="s">
        <v>1</v>
      </c>
      <c r="L136" s="38"/>
      <c r="M136" s="203" t="s">
        <v>1</v>
      </c>
      <c r="N136" s="204" t="s">
        <v>44</v>
      </c>
      <c r="O136" s="76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239</v>
      </c>
      <c r="AT136" s="207" t="s">
        <v>154</v>
      </c>
      <c r="AU136" s="207" t="s">
        <v>91</v>
      </c>
      <c r="AY136" s="18" t="s">
        <v>151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8" t="s">
        <v>91</v>
      </c>
      <c r="BK136" s="208">
        <f>ROUND(I136*H136,1)</f>
        <v>0</v>
      </c>
      <c r="BL136" s="18" t="s">
        <v>239</v>
      </c>
      <c r="BM136" s="207" t="s">
        <v>920</v>
      </c>
    </row>
    <row r="137" s="2" customFormat="1" ht="16.5" customHeight="1">
      <c r="A137" s="37"/>
      <c r="B137" s="195"/>
      <c r="C137" s="196" t="s">
        <v>159</v>
      </c>
      <c r="D137" s="196" t="s">
        <v>154</v>
      </c>
      <c r="E137" s="197" t="s">
        <v>921</v>
      </c>
      <c r="F137" s="198" t="s">
        <v>922</v>
      </c>
      <c r="G137" s="199" t="s">
        <v>189</v>
      </c>
      <c r="H137" s="200">
        <v>1</v>
      </c>
      <c r="I137" s="201"/>
      <c r="J137" s="202">
        <f>ROUND(I137*H137,1)</f>
        <v>0</v>
      </c>
      <c r="K137" s="198" t="s">
        <v>1</v>
      </c>
      <c r="L137" s="38"/>
      <c r="M137" s="203" t="s">
        <v>1</v>
      </c>
      <c r="N137" s="204" t="s">
        <v>44</v>
      </c>
      <c r="O137" s="76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239</v>
      </c>
      <c r="AT137" s="207" t="s">
        <v>154</v>
      </c>
      <c r="AU137" s="207" t="s">
        <v>91</v>
      </c>
      <c r="AY137" s="18" t="s">
        <v>151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8" t="s">
        <v>91</v>
      </c>
      <c r="BK137" s="208">
        <f>ROUND(I137*H137,1)</f>
        <v>0</v>
      </c>
      <c r="BL137" s="18" t="s">
        <v>239</v>
      </c>
      <c r="BM137" s="207" t="s">
        <v>923</v>
      </c>
    </row>
    <row r="138" s="2" customFormat="1" ht="16.5" customHeight="1">
      <c r="A138" s="37"/>
      <c r="B138" s="195"/>
      <c r="C138" s="196" t="s">
        <v>186</v>
      </c>
      <c r="D138" s="196" t="s">
        <v>154</v>
      </c>
      <c r="E138" s="197" t="s">
        <v>924</v>
      </c>
      <c r="F138" s="198" t="s">
        <v>925</v>
      </c>
      <c r="G138" s="199" t="s">
        <v>189</v>
      </c>
      <c r="H138" s="200">
        <v>15</v>
      </c>
      <c r="I138" s="201"/>
      <c r="J138" s="202">
        <f>ROUND(I138*H138,1)</f>
        <v>0</v>
      </c>
      <c r="K138" s="198" t="s">
        <v>1</v>
      </c>
      <c r="L138" s="38"/>
      <c r="M138" s="203" t="s">
        <v>1</v>
      </c>
      <c r="N138" s="204" t="s">
        <v>44</v>
      </c>
      <c r="O138" s="76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239</v>
      </c>
      <c r="AT138" s="207" t="s">
        <v>154</v>
      </c>
      <c r="AU138" s="207" t="s">
        <v>91</v>
      </c>
      <c r="AY138" s="18" t="s">
        <v>151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8" t="s">
        <v>91</v>
      </c>
      <c r="BK138" s="208">
        <f>ROUND(I138*H138,1)</f>
        <v>0</v>
      </c>
      <c r="BL138" s="18" t="s">
        <v>239</v>
      </c>
      <c r="BM138" s="207" t="s">
        <v>926</v>
      </c>
    </row>
    <row r="139" s="2" customFormat="1" ht="16.5" customHeight="1">
      <c r="A139" s="37"/>
      <c r="B139" s="195"/>
      <c r="C139" s="196" t="s">
        <v>191</v>
      </c>
      <c r="D139" s="196" t="s">
        <v>154</v>
      </c>
      <c r="E139" s="197" t="s">
        <v>927</v>
      </c>
      <c r="F139" s="198" t="s">
        <v>928</v>
      </c>
      <c r="G139" s="199" t="s">
        <v>929</v>
      </c>
      <c r="H139" s="200">
        <v>1</v>
      </c>
      <c r="I139" s="201"/>
      <c r="J139" s="202">
        <f>ROUND(I139*H139,1)</f>
        <v>0</v>
      </c>
      <c r="K139" s="198" t="s">
        <v>1</v>
      </c>
      <c r="L139" s="38"/>
      <c r="M139" s="203" t="s">
        <v>1</v>
      </c>
      <c r="N139" s="204" t="s">
        <v>44</v>
      </c>
      <c r="O139" s="76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7" t="s">
        <v>239</v>
      </c>
      <c r="AT139" s="207" t="s">
        <v>154</v>
      </c>
      <c r="AU139" s="207" t="s">
        <v>91</v>
      </c>
      <c r="AY139" s="18" t="s">
        <v>151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8" t="s">
        <v>91</v>
      </c>
      <c r="BK139" s="208">
        <f>ROUND(I139*H139,1)</f>
        <v>0</v>
      </c>
      <c r="BL139" s="18" t="s">
        <v>239</v>
      </c>
      <c r="BM139" s="207" t="s">
        <v>930</v>
      </c>
    </row>
    <row r="140" s="2" customFormat="1" ht="16.5" customHeight="1">
      <c r="A140" s="37"/>
      <c r="B140" s="195"/>
      <c r="C140" s="196" t="s">
        <v>198</v>
      </c>
      <c r="D140" s="196" t="s">
        <v>154</v>
      </c>
      <c r="E140" s="197" t="s">
        <v>931</v>
      </c>
      <c r="F140" s="198" t="s">
        <v>932</v>
      </c>
      <c r="G140" s="199" t="s">
        <v>929</v>
      </c>
      <c r="H140" s="200">
        <v>2</v>
      </c>
      <c r="I140" s="201"/>
      <c r="J140" s="202">
        <f>ROUND(I140*H140,1)</f>
        <v>0</v>
      </c>
      <c r="K140" s="198" t="s">
        <v>1</v>
      </c>
      <c r="L140" s="38"/>
      <c r="M140" s="243" t="s">
        <v>1</v>
      </c>
      <c r="N140" s="244" t="s">
        <v>44</v>
      </c>
      <c r="O140" s="245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239</v>
      </c>
      <c r="AT140" s="207" t="s">
        <v>154</v>
      </c>
      <c r="AU140" s="207" t="s">
        <v>91</v>
      </c>
      <c r="AY140" s="18" t="s">
        <v>151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8" t="s">
        <v>91</v>
      </c>
      <c r="BK140" s="208">
        <f>ROUND(I140*H140,1)</f>
        <v>0</v>
      </c>
      <c r="BL140" s="18" t="s">
        <v>239</v>
      </c>
      <c r="BM140" s="207" t="s">
        <v>933</v>
      </c>
    </row>
    <row r="141" s="2" customFormat="1" ht="6.96" customHeight="1">
      <c r="A141" s="37"/>
      <c r="B141" s="59"/>
      <c r="C141" s="60"/>
      <c r="D141" s="60"/>
      <c r="E141" s="60"/>
      <c r="F141" s="60"/>
      <c r="G141" s="60"/>
      <c r="H141" s="60"/>
      <c r="I141" s="155"/>
      <c r="J141" s="60"/>
      <c r="K141" s="60"/>
      <c r="L141" s="38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autoFilter ref="C121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DESKTOP-B1BTQB1\Fimek</dc:creator>
  <cp:lastModifiedBy>DESKTOP-B1BTQB1\Fimek</cp:lastModifiedBy>
  <dcterms:created xsi:type="dcterms:W3CDTF">2020-05-03T20:46:08Z</dcterms:created>
  <dcterms:modified xsi:type="dcterms:W3CDTF">2020-05-03T20:46:11Z</dcterms:modified>
</cp:coreProperties>
</file>