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.kalina\Desktop\Kartouzská - střecha\"/>
    </mc:Choice>
  </mc:AlternateContent>
  <bookViews>
    <workbookView xWindow="0" yWindow="0" windowWidth="21600" windowHeight="10425"/>
  </bookViews>
  <sheets>
    <sheet name="Rekapitulace stavby" sheetId="1" r:id="rId1"/>
    <sheet name="SO-01A - Stavební práce" sheetId="2" r:id="rId2"/>
    <sheet name="SO-01 ZTI" sheetId="4" r:id="rId3"/>
    <sheet name="SO-01 ELE" sheetId="5" r:id="rId4"/>
    <sheet name="2019-21 - Statické zajišt..." sheetId="3" r:id="rId5"/>
  </sheets>
  <externalReferences>
    <externalReference r:id="rId6"/>
  </externalReferences>
  <definedNames>
    <definedName name="_dph1">#REF!</definedName>
    <definedName name="_dph2">#REF!</definedName>
    <definedName name="_dph3">#REF!</definedName>
    <definedName name="_xlnm._FilterDatabase" localSheetId="4" hidden="1">'2019-21 - Statické zajišt...'!$C$131:$K$204</definedName>
    <definedName name="_xlnm._FilterDatabase" localSheetId="1" hidden="1">'SO-01A - Stavební práce'!$C$137:$K$533</definedName>
    <definedName name="_pol1">'SO-01 ELE'!#REF!</definedName>
    <definedName name="_pol2">'SO-01 ELE'!#REF!</definedName>
    <definedName name="_pol3">'SO-01 ELE'!#REF!</definedName>
    <definedName name="_pol4">'SO-01 ELE'!#REF!</definedName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footer">#REF!</definedName>
    <definedName name="footer2">'SO-01 ELE'!#REF!</definedName>
    <definedName name="head1">#REF!</definedName>
    <definedName name="Header">#REF!</definedName>
    <definedName name="Header2">'SO-01 ELE'!#REF!</definedName>
    <definedName name="header3">'SO-01 ELE'!#REF!</definedName>
    <definedName name="Hlava1">#REF!</definedName>
    <definedName name="Hlava2">#REF!</definedName>
    <definedName name="hlava21">#REF!</definedName>
    <definedName name="hlava22">#REF!</definedName>
    <definedName name="Hlava3">#REF!</definedName>
    <definedName name="Hlava4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_xlnm.Print_Titles" localSheetId="4">'2019-21 - Statické zajišt...'!$131:$131</definedName>
    <definedName name="_xlnm.Print_Titles" localSheetId="0">'Rekapitulace stavby'!$92:$92</definedName>
    <definedName name="_xlnm.Print_Titles" localSheetId="1">'SO-01A - Stavební práce'!$137:$137</definedName>
    <definedName name="oadresa">#REF!</definedName>
    <definedName name="_xlnm.Print_Area" localSheetId="4">'2019-21 - Statické zajišt...'!$C$4:$J$76,'2019-21 - Statické zajišt...'!$C$82:$J$113,'2019-21 - Statické zajišt...'!$C$119:$J$204</definedName>
    <definedName name="_xlnm.Print_Area" localSheetId="0">'Rekapitulace stavby'!$D$4:$AO$76,'Rekapitulace stavby'!$C$82:$AQ$97</definedName>
    <definedName name="_xlnm.Print_Area" localSheetId="3">'SO-01 ELE'!$A$1:$H$61</definedName>
    <definedName name="_xlnm.Print_Area" localSheetId="2">'SO-01 ZTI'!$A$1:$J$29</definedName>
    <definedName name="_xlnm.Print_Area" localSheetId="1">'SO-01A - Stavební práce'!$C$4:$J$76,'SO-01A - Stavební práce'!$C$82:$J$119,'SO-01A - Stavební práce'!$C$125:$J$533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kus">#REF!</definedName>
    <definedName name="polbezcen1">'SO-01 ELE'!#REF!</definedName>
    <definedName name="polbezcen2">'SO-01 ELE'!#REF!</definedName>
    <definedName name="polbezcen3">'SO-01 ELE'!#REF!</definedName>
    <definedName name="polbezcen4">'SO-01 ELE'!#REF!</definedName>
    <definedName name="polcen2">'SO-01 ELE'!#REF!</definedName>
    <definedName name="polcen3">'SO-01 ELE'!#REF!</definedName>
    <definedName name="polminuty1">'SO-01 ELE'!#REF!</definedName>
    <definedName name="polminuty2">'SO-01 ELE'!#REF!</definedName>
    <definedName name="polminuty3">'SO-01 ELE'!#REF!</definedName>
    <definedName name="polminuty4">'SO-01 ELE'!#REF!</definedName>
    <definedName name="popisrozp">#REF!</definedName>
    <definedName name="PoptavkaID">#REF!</definedName>
    <definedName name="Poznamka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Head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81029"/>
</workbook>
</file>

<file path=xl/calcChain.xml><?xml version="1.0" encoding="utf-8"?>
<calcChain xmlns="http://schemas.openxmlformats.org/spreadsheetml/2006/main">
  <c r="N61" i="5" l="1"/>
  <c r="H50" i="5"/>
  <c r="H49" i="5"/>
  <c r="H48" i="5"/>
  <c r="H47" i="5"/>
  <c r="H46" i="5"/>
  <c r="F45" i="5"/>
  <c r="H44" i="5"/>
  <c r="H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N24" i="5"/>
  <c r="H10" i="5"/>
  <c r="G21" i="4"/>
  <c r="G20" i="4"/>
  <c r="G19" i="4"/>
  <c r="G18" i="4"/>
  <c r="G17" i="4"/>
  <c r="G16" i="4"/>
  <c r="G15" i="4"/>
  <c r="G14" i="4"/>
  <c r="G13" i="4"/>
  <c r="K12" i="4"/>
  <c r="I12" i="4"/>
  <c r="G12" i="4"/>
  <c r="G11" i="4"/>
  <c r="G10" i="4"/>
  <c r="G9" i="4"/>
  <c r="G8" i="4"/>
  <c r="G7" i="4" s="1"/>
  <c r="G23" i="4" s="1"/>
  <c r="I205" i="2" s="1"/>
  <c r="Q7" i="4"/>
  <c r="O7" i="4"/>
  <c r="M7" i="4"/>
  <c r="K7" i="4"/>
  <c r="I7" i="4"/>
  <c r="F51" i="5" l="1"/>
  <c r="H51" i="5"/>
  <c r="H52" i="5" s="1"/>
  <c r="H6" i="5" s="1"/>
  <c r="H7" i="5" s="1"/>
  <c r="H12" i="5" s="1"/>
  <c r="F52" i="5"/>
  <c r="H5" i="5" s="1"/>
  <c r="H17" i="5" l="1"/>
  <c r="H18" i="5" s="1"/>
  <c r="I519" i="2"/>
  <c r="J37" i="3"/>
  <c r="J36" i="3"/>
  <c r="AY96" i="1"/>
  <c r="J35" i="3"/>
  <c r="AX96" i="1"/>
  <c r="BI204" i="3"/>
  <c r="BH204" i="3"/>
  <c r="BG204" i="3"/>
  <c r="BF204" i="3"/>
  <c r="BK204" i="3"/>
  <c r="J204" i="3" s="1"/>
  <c r="BE204" i="3" s="1"/>
  <c r="BI203" i="3"/>
  <c r="BH203" i="3"/>
  <c r="BG203" i="3"/>
  <c r="BF203" i="3"/>
  <c r="BK203" i="3"/>
  <c r="J203" i="3" s="1"/>
  <c r="BE203" i="3" s="1"/>
  <c r="BI202" i="3"/>
  <c r="BH202" i="3"/>
  <c r="BG202" i="3"/>
  <c r="BF202" i="3"/>
  <c r="BK202" i="3"/>
  <c r="J202" i="3" s="1"/>
  <c r="BE202" i="3" s="1"/>
  <c r="BI201" i="3"/>
  <c r="BH201" i="3"/>
  <c r="BG201" i="3"/>
  <c r="BF201" i="3"/>
  <c r="BK201" i="3"/>
  <c r="J201" i="3"/>
  <c r="BE201" i="3" s="1"/>
  <c r="BI200" i="3"/>
  <c r="BH200" i="3"/>
  <c r="BG200" i="3"/>
  <c r="BF200" i="3"/>
  <c r="BK200" i="3"/>
  <c r="J200" i="3" s="1"/>
  <c r="BE200" i="3" s="1"/>
  <c r="BI198" i="3"/>
  <c r="BH198" i="3"/>
  <c r="BG198" i="3"/>
  <c r="BF198" i="3"/>
  <c r="T198" i="3"/>
  <c r="T197" i="3"/>
  <c r="R198" i="3"/>
  <c r="R197" i="3"/>
  <c r="P198" i="3"/>
  <c r="P197" i="3" s="1"/>
  <c r="BI196" i="3"/>
  <c r="BH196" i="3"/>
  <c r="BG196" i="3"/>
  <c r="BF196" i="3"/>
  <c r="T196" i="3"/>
  <c r="R196" i="3"/>
  <c r="P196" i="3"/>
  <c r="BI195" i="3"/>
  <c r="BH195" i="3"/>
  <c r="BG195" i="3"/>
  <c r="BF195" i="3"/>
  <c r="T195" i="3"/>
  <c r="R195" i="3"/>
  <c r="P195" i="3"/>
  <c r="BI193" i="3"/>
  <c r="BH193" i="3"/>
  <c r="BG193" i="3"/>
  <c r="BF193" i="3"/>
  <c r="T193" i="3"/>
  <c r="T192" i="3" s="1"/>
  <c r="R193" i="3"/>
  <c r="R192" i="3"/>
  <c r="P193" i="3"/>
  <c r="P192" i="3" s="1"/>
  <c r="BI190" i="3"/>
  <c r="BH190" i="3"/>
  <c r="BG190" i="3"/>
  <c r="BF190" i="3"/>
  <c r="T190" i="3"/>
  <c r="R190" i="3"/>
  <c r="P190" i="3"/>
  <c r="BI189" i="3"/>
  <c r="BH189" i="3"/>
  <c r="BG189" i="3"/>
  <c r="BF189" i="3"/>
  <c r="T189" i="3"/>
  <c r="R189" i="3"/>
  <c r="P189" i="3"/>
  <c r="BI188" i="3"/>
  <c r="BH188" i="3"/>
  <c r="BG188" i="3"/>
  <c r="BF188" i="3"/>
  <c r="T188" i="3"/>
  <c r="R188" i="3"/>
  <c r="P188" i="3"/>
  <c r="BI187" i="3"/>
  <c r="BH187" i="3"/>
  <c r="BG187" i="3"/>
  <c r="BF187" i="3"/>
  <c r="T187" i="3"/>
  <c r="R187" i="3"/>
  <c r="P187" i="3"/>
  <c r="BI185" i="3"/>
  <c r="BH185" i="3"/>
  <c r="BG185" i="3"/>
  <c r="BF185" i="3"/>
  <c r="T185" i="3"/>
  <c r="R185" i="3"/>
  <c r="P185" i="3"/>
  <c r="BI183" i="3"/>
  <c r="BH183" i="3"/>
  <c r="BG183" i="3"/>
  <c r="BF183" i="3"/>
  <c r="T183" i="3"/>
  <c r="R183" i="3"/>
  <c r="P183" i="3"/>
  <c r="BI181" i="3"/>
  <c r="BH181" i="3"/>
  <c r="BG181" i="3"/>
  <c r="BF181" i="3"/>
  <c r="T181" i="3"/>
  <c r="R181" i="3"/>
  <c r="P181" i="3"/>
  <c r="BI179" i="3"/>
  <c r="BH179" i="3"/>
  <c r="BG179" i="3"/>
  <c r="BF179" i="3"/>
  <c r="T179" i="3"/>
  <c r="T178" i="3"/>
  <c r="R179" i="3"/>
  <c r="R178" i="3" s="1"/>
  <c r="P179" i="3"/>
  <c r="P178" i="3"/>
  <c r="BI177" i="3"/>
  <c r="BH177" i="3"/>
  <c r="BG177" i="3"/>
  <c r="BF177" i="3"/>
  <c r="T177" i="3"/>
  <c r="R177" i="3"/>
  <c r="P177" i="3"/>
  <c r="BI176" i="3"/>
  <c r="BH176" i="3"/>
  <c r="BG176" i="3"/>
  <c r="BF176" i="3"/>
  <c r="T176" i="3"/>
  <c r="R176" i="3"/>
  <c r="P176" i="3"/>
  <c r="BI175" i="3"/>
  <c r="BH175" i="3"/>
  <c r="BG175" i="3"/>
  <c r="BF175" i="3"/>
  <c r="T175" i="3"/>
  <c r="R175" i="3"/>
  <c r="P175" i="3"/>
  <c r="BI174" i="3"/>
  <c r="BH174" i="3"/>
  <c r="BG174" i="3"/>
  <c r="BF174" i="3"/>
  <c r="T174" i="3"/>
  <c r="R174" i="3"/>
  <c r="P174" i="3"/>
  <c r="BI173" i="3"/>
  <c r="BH173" i="3"/>
  <c r="BG173" i="3"/>
  <c r="BF173" i="3"/>
  <c r="T173" i="3"/>
  <c r="R173" i="3"/>
  <c r="P173" i="3"/>
  <c r="BI172" i="3"/>
  <c r="BH172" i="3"/>
  <c r="BG172" i="3"/>
  <c r="BF172" i="3"/>
  <c r="T172" i="3"/>
  <c r="R172" i="3"/>
  <c r="P172" i="3"/>
  <c r="BI171" i="3"/>
  <c r="BH171" i="3"/>
  <c r="BG171" i="3"/>
  <c r="BF171" i="3"/>
  <c r="T171" i="3"/>
  <c r="R171" i="3"/>
  <c r="P171" i="3"/>
  <c r="BI169" i="3"/>
  <c r="BH169" i="3"/>
  <c r="BG169" i="3"/>
  <c r="BF169" i="3"/>
  <c r="T169" i="3"/>
  <c r="R169" i="3"/>
  <c r="P169" i="3"/>
  <c r="BI168" i="3"/>
  <c r="BH168" i="3"/>
  <c r="BG168" i="3"/>
  <c r="BF168" i="3"/>
  <c r="T168" i="3"/>
  <c r="R168" i="3"/>
  <c r="P168" i="3"/>
  <c r="BI167" i="3"/>
  <c r="BH167" i="3"/>
  <c r="BG167" i="3"/>
  <c r="BF167" i="3"/>
  <c r="T167" i="3"/>
  <c r="R167" i="3"/>
  <c r="P167" i="3"/>
  <c r="BI166" i="3"/>
  <c r="BH166" i="3"/>
  <c r="BG166" i="3"/>
  <c r="BF166" i="3"/>
  <c r="T166" i="3"/>
  <c r="R166" i="3"/>
  <c r="P166" i="3"/>
  <c r="BI165" i="3"/>
  <c r="BH165" i="3"/>
  <c r="BG165" i="3"/>
  <c r="BF165" i="3"/>
  <c r="T165" i="3"/>
  <c r="R165" i="3"/>
  <c r="P165" i="3"/>
  <c r="BI164" i="3"/>
  <c r="BH164" i="3"/>
  <c r="BG164" i="3"/>
  <c r="BF164" i="3"/>
  <c r="T164" i="3"/>
  <c r="R164" i="3"/>
  <c r="P164" i="3"/>
  <c r="BI163" i="3"/>
  <c r="BH163" i="3"/>
  <c r="BG163" i="3"/>
  <c r="BF163" i="3"/>
  <c r="T163" i="3"/>
  <c r="R163" i="3"/>
  <c r="P163" i="3"/>
  <c r="BI160" i="3"/>
  <c r="BH160" i="3"/>
  <c r="BG160" i="3"/>
  <c r="BF160" i="3"/>
  <c r="T160" i="3"/>
  <c r="T159" i="3"/>
  <c r="R160" i="3"/>
  <c r="R159" i="3" s="1"/>
  <c r="P160" i="3"/>
  <c r="P159" i="3"/>
  <c r="BI158" i="3"/>
  <c r="BH158" i="3"/>
  <c r="BG158" i="3"/>
  <c r="BF158" i="3"/>
  <c r="T158" i="3"/>
  <c r="R158" i="3"/>
  <c r="P158" i="3"/>
  <c r="BI156" i="3"/>
  <c r="BH156" i="3"/>
  <c r="BG156" i="3"/>
  <c r="BF156" i="3"/>
  <c r="T156" i="3"/>
  <c r="R156" i="3"/>
  <c r="P156" i="3"/>
  <c r="BI155" i="3"/>
  <c r="BH155" i="3"/>
  <c r="BG155" i="3"/>
  <c r="BF155" i="3"/>
  <c r="T155" i="3"/>
  <c r="R155" i="3"/>
  <c r="P155" i="3"/>
  <c r="BI154" i="3"/>
  <c r="BH154" i="3"/>
  <c r="BG154" i="3"/>
  <c r="BF154" i="3"/>
  <c r="T154" i="3"/>
  <c r="R154" i="3"/>
  <c r="P154" i="3"/>
  <c r="BI152" i="3"/>
  <c r="BH152" i="3"/>
  <c r="BG152" i="3"/>
  <c r="BF152" i="3"/>
  <c r="T152" i="3"/>
  <c r="R152" i="3"/>
  <c r="P152" i="3"/>
  <c r="BI151" i="3"/>
  <c r="BH151" i="3"/>
  <c r="BG151" i="3"/>
  <c r="BF151" i="3"/>
  <c r="T151" i="3"/>
  <c r="R151" i="3"/>
  <c r="P151" i="3"/>
  <c r="BI149" i="3"/>
  <c r="BH149" i="3"/>
  <c r="BG149" i="3"/>
  <c r="BF149" i="3"/>
  <c r="T149" i="3"/>
  <c r="R149" i="3"/>
  <c r="P149" i="3"/>
  <c r="BI148" i="3"/>
  <c r="BH148" i="3"/>
  <c r="BG148" i="3"/>
  <c r="BF148" i="3"/>
  <c r="T148" i="3"/>
  <c r="R148" i="3"/>
  <c r="P148" i="3"/>
  <c r="BI146" i="3"/>
  <c r="BH146" i="3"/>
  <c r="BG146" i="3"/>
  <c r="BF146" i="3"/>
  <c r="T146" i="3"/>
  <c r="R146" i="3"/>
  <c r="P146" i="3"/>
  <c r="BI144" i="3"/>
  <c r="BH144" i="3"/>
  <c r="BG144" i="3"/>
  <c r="BF144" i="3"/>
  <c r="T144" i="3"/>
  <c r="R144" i="3"/>
  <c r="P144" i="3"/>
  <c r="BI142" i="3"/>
  <c r="BH142" i="3"/>
  <c r="BG142" i="3"/>
  <c r="BF142" i="3"/>
  <c r="T142" i="3"/>
  <c r="R142" i="3"/>
  <c r="P142" i="3"/>
  <c r="BI141" i="3"/>
  <c r="BH141" i="3"/>
  <c r="BG141" i="3"/>
  <c r="BF141" i="3"/>
  <c r="T141" i="3"/>
  <c r="R141" i="3"/>
  <c r="P141" i="3"/>
  <c r="BI140" i="3"/>
  <c r="BH140" i="3"/>
  <c r="BG140" i="3"/>
  <c r="BF140" i="3"/>
  <c r="T140" i="3"/>
  <c r="R140" i="3"/>
  <c r="P140" i="3"/>
  <c r="BI138" i="3"/>
  <c r="BH138" i="3"/>
  <c r="BG138" i="3"/>
  <c r="BF138" i="3"/>
  <c r="T138" i="3"/>
  <c r="R138" i="3"/>
  <c r="P138" i="3"/>
  <c r="BI137" i="3"/>
  <c r="BH137" i="3"/>
  <c r="BG137" i="3"/>
  <c r="BF137" i="3"/>
  <c r="T137" i="3"/>
  <c r="R137" i="3"/>
  <c r="P137" i="3"/>
  <c r="BI135" i="3"/>
  <c r="BH135" i="3"/>
  <c r="BG135" i="3"/>
  <c r="BF135" i="3"/>
  <c r="T135" i="3"/>
  <c r="T134" i="3"/>
  <c r="R135" i="3"/>
  <c r="R134" i="3" s="1"/>
  <c r="P135" i="3"/>
  <c r="P134" i="3"/>
  <c r="J129" i="3"/>
  <c r="J128" i="3"/>
  <c r="F128" i="3"/>
  <c r="F126" i="3"/>
  <c r="E124" i="3"/>
  <c r="J92" i="3"/>
  <c r="J91" i="3"/>
  <c r="F91" i="3"/>
  <c r="F89" i="3"/>
  <c r="E87" i="3"/>
  <c r="J18" i="3"/>
  <c r="E18" i="3"/>
  <c r="F92" i="3" s="1"/>
  <c r="J17" i="3"/>
  <c r="J12" i="3"/>
  <c r="J126" i="3"/>
  <c r="E7" i="3"/>
  <c r="E122" i="3"/>
  <c r="J37" i="2"/>
  <c r="J36" i="2"/>
  <c r="AY95" i="1" s="1"/>
  <c r="J35" i="2"/>
  <c r="AX95" i="1"/>
  <c r="BI533" i="2"/>
  <c r="BH533" i="2"/>
  <c r="BG533" i="2"/>
  <c r="BF533" i="2"/>
  <c r="BK533" i="2"/>
  <c r="J533" i="2" s="1"/>
  <c r="BE533" i="2" s="1"/>
  <c r="BI532" i="2"/>
  <c r="BH532" i="2"/>
  <c r="BG532" i="2"/>
  <c r="BF532" i="2"/>
  <c r="BK532" i="2"/>
  <c r="J532" i="2"/>
  <c r="BE532" i="2" s="1"/>
  <c r="BI531" i="2"/>
  <c r="BH531" i="2"/>
  <c r="BG531" i="2"/>
  <c r="BF531" i="2"/>
  <c r="BK531" i="2"/>
  <c r="J531" i="2" s="1"/>
  <c r="BE531" i="2" s="1"/>
  <c r="BI530" i="2"/>
  <c r="BH530" i="2"/>
  <c r="BG530" i="2"/>
  <c r="BF530" i="2"/>
  <c r="BK530" i="2"/>
  <c r="J530" i="2"/>
  <c r="BE530" i="2"/>
  <c r="BI529" i="2"/>
  <c r="BH529" i="2"/>
  <c r="BG529" i="2"/>
  <c r="BF529" i="2"/>
  <c r="BK529" i="2"/>
  <c r="J529" i="2" s="1"/>
  <c r="BE529" i="2" s="1"/>
  <c r="BI527" i="2"/>
  <c r="BH527" i="2"/>
  <c r="BG527" i="2"/>
  <c r="BF527" i="2"/>
  <c r="T527" i="2"/>
  <c r="R527" i="2"/>
  <c r="P527" i="2"/>
  <c r="BI526" i="2"/>
  <c r="BH526" i="2"/>
  <c r="BG526" i="2"/>
  <c r="BF526" i="2"/>
  <c r="T526" i="2"/>
  <c r="R526" i="2"/>
  <c r="P526" i="2"/>
  <c r="BI525" i="2"/>
  <c r="BH525" i="2"/>
  <c r="BG525" i="2"/>
  <c r="BF525" i="2"/>
  <c r="T525" i="2"/>
  <c r="R525" i="2"/>
  <c r="P525" i="2"/>
  <c r="BI524" i="2"/>
  <c r="BH524" i="2"/>
  <c r="BG524" i="2"/>
  <c r="BF524" i="2"/>
  <c r="T524" i="2"/>
  <c r="R524" i="2"/>
  <c r="P524" i="2"/>
  <c r="BI523" i="2"/>
  <c r="BH523" i="2"/>
  <c r="BG523" i="2"/>
  <c r="BF523" i="2"/>
  <c r="T523" i="2"/>
  <c r="R523" i="2"/>
  <c r="P523" i="2"/>
  <c r="BI522" i="2"/>
  <c r="BH522" i="2"/>
  <c r="BG522" i="2"/>
  <c r="BF522" i="2"/>
  <c r="T522" i="2"/>
  <c r="R522" i="2"/>
  <c r="P522" i="2"/>
  <c r="BI521" i="2"/>
  <c r="BH521" i="2"/>
  <c r="BG521" i="2"/>
  <c r="BF521" i="2"/>
  <c r="T521" i="2"/>
  <c r="R521" i="2"/>
  <c r="P521" i="2"/>
  <c r="BI519" i="2"/>
  <c r="BH519" i="2"/>
  <c r="BG519" i="2"/>
  <c r="BF519" i="2"/>
  <c r="T519" i="2"/>
  <c r="T518" i="2" s="1"/>
  <c r="T517" i="2" s="1"/>
  <c r="R519" i="2"/>
  <c r="R518" i="2"/>
  <c r="R517" i="2" s="1"/>
  <c r="P519" i="2"/>
  <c r="P518" i="2"/>
  <c r="P517" i="2"/>
  <c r="BI515" i="2"/>
  <c r="BH515" i="2"/>
  <c r="BG515" i="2"/>
  <c r="BF515" i="2"/>
  <c r="T515" i="2"/>
  <c r="R515" i="2"/>
  <c r="P515" i="2"/>
  <c r="BI514" i="2"/>
  <c r="BH514" i="2"/>
  <c r="BG514" i="2"/>
  <c r="BF514" i="2"/>
  <c r="T514" i="2"/>
  <c r="R514" i="2"/>
  <c r="P514" i="2"/>
  <c r="BI513" i="2"/>
  <c r="BH513" i="2"/>
  <c r="BG513" i="2"/>
  <c r="BF513" i="2"/>
  <c r="T513" i="2"/>
  <c r="R513" i="2"/>
  <c r="P513" i="2"/>
  <c r="BI512" i="2"/>
  <c r="BH512" i="2"/>
  <c r="BG512" i="2"/>
  <c r="BF512" i="2"/>
  <c r="T512" i="2"/>
  <c r="R512" i="2"/>
  <c r="P512" i="2"/>
  <c r="BI508" i="2"/>
  <c r="BH508" i="2"/>
  <c r="BG508" i="2"/>
  <c r="BF508" i="2"/>
  <c r="T508" i="2"/>
  <c r="R508" i="2"/>
  <c r="P508" i="2"/>
  <c r="BI502" i="2"/>
  <c r="BH502" i="2"/>
  <c r="BG502" i="2"/>
  <c r="BF502" i="2"/>
  <c r="T502" i="2"/>
  <c r="R502" i="2"/>
  <c r="P502" i="2"/>
  <c r="BI500" i="2"/>
  <c r="BH500" i="2"/>
  <c r="BG500" i="2"/>
  <c r="BF500" i="2"/>
  <c r="T500" i="2"/>
  <c r="R500" i="2"/>
  <c r="P500" i="2"/>
  <c r="BI498" i="2"/>
  <c r="BH498" i="2"/>
  <c r="BG498" i="2"/>
  <c r="BF498" i="2"/>
  <c r="T498" i="2"/>
  <c r="R498" i="2"/>
  <c r="P498" i="2"/>
  <c r="BI497" i="2"/>
  <c r="BH497" i="2"/>
  <c r="BG497" i="2"/>
  <c r="BF497" i="2"/>
  <c r="T497" i="2"/>
  <c r="R497" i="2"/>
  <c r="P497" i="2"/>
  <c r="BI495" i="2"/>
  <c r="BH495" i="2"/>
  <c r="BG495" i="2"/>
  <c r="BF495" i="2"/>
  <c r="T495" i="2"/>
  <c r="R495" i="2"/>
  <c r="P495" i="2"/>
  <c r="BI493" i="2"/>
  <c r="BH493" i="2"/>
  <c r="BG493" i="2"/>
  <c r="BF493" i="2"/>
  <c r="T493" i="2"/>
  <c r="R493" i="2"/>
  <c r="P493" i="2"/>
  <c r="BI491" i="2"/>
  <c r="BH491" i="2"/>
  <c r="BG491" i="2"/>
  <c r="BF491" i="2"/>
  <c r="T491" i="2"/>
  <c r="R491" i="2"/>
  <c r="P491" i="2"/>
  <c r="BI490" i="2"/>
  <c r="BH490" i="2"/>
  <c r="BG490" i="2"/>
  <c r="BF490" i="2"/>
  <c r="T490" i="2"/>
  <c r="R490" i="2"/>
  <c r="P490" i="2"/>
  <c r="BI488" i="2"/>
  <c r="BH488" i="2"/>
  <c r="BG488" i="2"/>
  <c r="BF488" i="2"/>
  <c r="T488" i="2"/>
  <c r="R488" i="2"/>
  <c r="P488" i="2"/>
  <c r="BI486" i="2"/>
  <c r="BH486" i="2"/>
  <c r="BG486" i="2"/>
  <c r="BF486" i="2"/>
  <c r="T486" i="2"/>
  <c r="R486" i="2"/>
  <c r="P486" i="2"/>
  <c r="BI485" i="2"/>
  <c r="BH485" i="2"/>
  <c r="BG485" i="2"/>
  <c r="BF485" i="2"/>
  <c r="T485" i="2"/>
  <c r="R485" i="2"/>
  <c r="P485" i="2"/>
  <c r="BI484" i="2"/>
  <c r="BH484" i="2"/>
  <c r="BG484" i="2"/>
  <c r="BF484" i="2"/>
  <c r="T484" i="2"/>
  <c r="R484" i="2"/>
  <c r="P484" i="2"/>
  <c r="BI482" i="2"/>
  <c r="BH482" i="2"/>
  <c r="BG482" i="2"/>
  <c r="BF482" i="2"/>
  <c r="T482" i="2"/>
  <c r="R482" i="2"/>
  <c r="P482" i="2"/>
  <c r="BI480" i="2"/>
  <c r="BH480" i="2"/>
  <c r="BG480" i="2"/>
  <c r="BF480" i="2"/>
  <c r="T480" i="2"/>
  <c r="R480" i="2"/>
  <c r="P480" i="2"/>
  <c r="BI479" i="2"/>
  <c r="BH479" i="2"/>
  <c r="BG479" i="2"/>
  <c r="BF479" i="2"/>
  <c r="T479" i="2"/>
  <c r="R479" i="2"/>
  <c r="P479" i="2"/>
  <c r="BI478" i="2"/>
  <c r="BH478" i="2"/>
  <c r="BG478" i="2"/>
  <c r="BF478" i="2"/>
  <c r="T478" i="2"/>
  <c r="R478" i="2"/>
  <c r="P478" i="2"/>
  <c r="BI476" i="2"/>
  <c r="BH476" i="2"/>
  <c r="BG476" i="2"/>
  <c r="BF476" i="2"/>
  <c r="T476" i="2"/>
  <c r="R476" i="2"/>
  <c r="P476" i="2"/>
  <c r="BI475" i="2"/>
  <c r="BH475" i="2"/>
  <c r="BG475" i="2"/>
  <c r="BF475" i="2"/>
  <c r="T475" i="2"/>
  <c r="R475" i="2"/>
  <c r="P475" i="2"/>
  <c r="BI473" i="2"/>
  <c r="BH473" i="2"/>
  <c r="BG473" i="2"/>
  <c r="BF473" i="2"/>
  <c r="T473" i="2"/>
  <c r="R473" i="2"/>
  <c r="P473" i="2"/>
  <c r="BI471" i="2"/>
  <c r="BH471" i="2"/>
  <c r="BG471" i="2"/>
  <c r="BF471" i="2"/>
  <c r="T471" i="2"/>
  <c r="R471" i="2"/>
  <c r="P471" i="2"/>
  <c r="BI469" i="2"/>
  <c r="BH469" i="2"/>
  <c r="BG469" i="2"/>
  <c r="BF469" i="2"/>
  <c r="T469" i="2"/>
  <c r="R469" i="2"/>
  <c r="P469" i="2"/>
  <c r="BI467" i="2"/>
  <c r="BH467" i="2"/>
  <c r="BG467" i="2"/>
  <c r="BF467" i="2"/>
  <c r="T467" i="2"/>
  <c r="R467" i="2"/>
  <c r="P467" i="2"/>
  <c r="BI465" i="2"/>
  <c r="BH465" i="2"/>
  <c r="BG465" i="2"/>
  <c r="BF465" i="2"/>
  <c r="T465" i="2"/>
  <c r="R465" i="2"/>
  <c r="P465" i="2"/>
  <c r="BI461" i="2"/>
  <c r="BH461" i="2"/>
  <c r="BG461" i="2"/>
  <c r="BF461" i="2"/>
  <c r="T461" i="2"/>
  <c r="R461" i="2"/>
  <c r="P461" i="2"/>
  <c r="BI459" i="2"/>
  <c r="BH459" i="2"/>
  <c r="BG459" i="2"/>
  <c r="BF459" i="2"/>
  <c r="T459" i="2"/>
  <c r="R459" i="2"/>
  <c r="P459" i="2"/>
  <c r="BI454" i="2"/>
  <c r="BH454" i="2"/>
  <c r="BG454" i="2"/>
  <c r="BF454" i="2"/>
  <c r="T454" i="2"/>
  <c r="R454" i="2"/>
  <c r="P454" i="2"/>
  <c r="BI452" i="2"/>
  <c r="BH452" i="2"/>
  <c r="BG452" i="2"/>
  <c r="BF452" i="2"/>
  <c r="T452" i="2"/>
  <c r="R452" i="2"/>
  <c r="P452" i="2"/>
  <c r="BI451" i="2"/>
  <c r="BH451" i="2"/>
  <c r="BG451" i="2"/>
  <c r="BF451" i="2"/>
  <c r="T451" i="2"/>
  <c r="R451" i="2"/>
  <c r="P451" i="2"/>
  <c r="BI449" i="2"/>
  <c r="BH449" i="2"/>
  <c r="BG449" i="2"/>
  <c r="BF449" i="2"/>
  <c r="T449" i="2"/>
  <c r="R449" i="2"/>
  <c r="P449" i="2"/>
  <c r="BI447" i="2"/>
  <c r="BH447" i="2"/>
  <c r="BG447" i="2"/>
  <c r="BF447" i="2"/>
  <c r="T447" i="2"/>
  <c r="R447" i="2"/>
  <c r="P447" i="2"/>
  <c r="BI445" i="2"/>
  <c r="BH445" i="2"/>
  <c r="BG445" i="2"/>
  <c r="BF445" i="2"/>
  <c r="T445" i="2"/>
  <c r="R445" i="2"/>
  <c r="P445" i="2"/>
  <c r="BI444" i="2"/>
  <c r="BH444" i="2"/>
  <c r="BG444" i="2"/>
  <c r="BF444" i="2"/>
  <c r="T444" i="2"/>
  <c r="R444" i="2"/>
  <c r="P444" i="2"/>
  <c r="BI442" i="2"/>
  <c r="BH442" i="2"/>
  <c r="BG442" i="2"/>
  <c r="BF442" i="2"/>
  <c r="T442" i="2"/>
  <c r="R442" i="2"/>
  <c r="P442" i="2"/>
  <c r="BI438" i="2"/>
  <c r="BH438" i="2"/>
  <c r="BG438" i="2"/>
  <c r="BF438" i="2"/>
  <c r="T438" i="2"/>
  <c r="R438" i="2"/>
  <c r="P438" i="2"/>
  <c r="BI437" i="2"/>
  <c r="BH437" i="2"/>
  <c r="BG437" i="2"/>
  <c r="BF437" i="2"/>
  <c r="T437" i="2"/>
  <c r="R437" i="2"/>
  <c r="P437" i="2"/>
  <c r="BI436" i="2"/>
  <c r="BH436" i="2"/>
  <c r="BG436" i="2"/>
  <c r="BF436" i="2"/>
  <c r="T436" i="2"/>
  <c r="R436" i="2"/>
  <c r="P436" i="2"/>
  <c r="BI435" i="2"/>
  <c r="BH435" i="2"/>
  <c r="BG435" i="2"/>
  <c r="BF435" i="2"/>
  <c r="T435" i="2"/>
  <c r="R435" i="2"/>
  <c r="P435" i="2"/>
  <c r="BI431" i="2"/>
  <c r="BH431" i="2"/>
  <c r="BG431" i="2"/>
  <c r="BF431" i="2"/>
  <c r="T431" i="2"/>
  <c r="R431" i="2"/>
  <c r="P431" i="2"/>
  <c r="BI430" i="2"/>
  <c r="BH430" i="2"/>
  <c r="BG430" i="2"/>
  <c r="BF430" i="2"/>
  <c r="T430" i="2"/>
  <c r="R430" i="2"/>
  <c r="P430" i="2"/>
  <c r="BI424" i="2"/>
  <c r="BH424" i="2"/>
  <c r="BG424" i="2"/>
  <c r="BF424" i="2"/>
  <c r="T424" i="2"/>
  <c r="R424" i="2"/>
  <c r="P424" i="2"/>
  <c r="BI422" i="2"/>
  <c r="BH422" i="2"/>
  <c r="BG422" i="2"/>
  <c r="BF422" i="2"/>
  <c r="T422" i="2"/>
  <c r="R422" i="2"/>
  <c r="P422" i="2"/>
  <c r="BI421" i="2"/>
  <c r="BH421" i="2"/>
  <c r="BG421" i="2"/>
  <c r="BF421" i="2"/>
  <c r="T421" i="2"/>
  <c r="R421" i="2"/>
  <c r="P421" i="2"/>
  <c r="BI420" i="2"/>
  <c r="BH420" i="2"/>
  <c r="BG420" i="2"/>
  <c r="BF420" i="2"/>
  <c r="T420" i="2"/>
  <c r="R420" i="2"/>
  <c r="P420" i="2"/>
  <c r="BI418" i="2"/>
  <c r="BH418" i="2"/>
  <c r="BG418" i="2"/>
  <c r="BF418" i="2"/>
  <c r="T418" i="2"/>
  <c r="R418" i="2"/>
  <c r="P418" i="2"/>
  <c r="BI416" i="2"/>
  <c r="BH416" i="2"/>
  <c r="BG416" i="2"/>
  <c r="BF416" i="2"/>
  <c r="T416" i="2"/>
  <c r="R416" i="2"/>
  <c r="P416" i="2"/>
  <c r="BI415" i="2"/>
  <c r="BH415" i="2"/>
  <c r="BG415" i="2"/>
  <c r="BF415" i="2"/>
  <c r="T415" i="2"/>
  <c r="R415" i="2"/>
  <c r="P415" i="2"/>
  <c r="BI411" i="2"/>
  <c r="BH411" i="2"/>
  <c r="BG411" i="2"/>
  <c r="BF411" i="2"/>
  <c r="T411" i="2"/>
  <c r="R411" i="2"/>
  <c r="P411" i="2"/>
  <c r="BI410" i="2"/>
  <c r="BH410" i="2"/>
  <c r="BG410" i="2"/>
  <c r="BF410" i="2"/>
  <c r="T410" i="2"/>
  <c r="R410" i="2"/>
  <c r="P410" i="2"/>
  <c r="BI406" i="2"/>
  <c r="BH406" i="2"/>
  <c r="BG406" i="2"/>
  <c r="BF406" i="2"/>
  <c r="T406" i="2"/>
  <c r="R406" i="2"/>
  <c r="P406" i="2"/>
  <c r="BI404" i="2"/>
  <c r="BH404" i="2"/>
  <c r="BG404" i="2"/>
  <c r="BF404" i="2"/>
  <c r="T404" i="2"/>
  <c r="R404" i="2"/>
  <c r="P404" i="2"/>
  <c r="BI400" i="2"/>
  <c r="BH400" i="2"/>
  <c r="BG400" i="2"/>
  <c r="BF400" i="2"/>
  <c r="T400" i="2"/>
  <c r="R400" i="2"/>
  <c r="P400" i="2"/>
  <c r="BI398" i="2"/>
  <c r="BH398" i="2"/>
  <c r="BG398" i="2"/>
  <c r="BF398" i="2"/>
  <c r="T398" i="2"/>
  <c r="R398" i="2"/>
  <c r="P398" i="2"/>
  <c r="BI396" i="2"/>
  <c r="BH396" i="2"/>
  <c r="BG396" i="2"/>
  <c r="BF396" i="2"/>
  <c r="T396" i="2"/>
  <c r="R396" i="2"/>
  <c r="P396" i="2"/>
  <c r="BI389" i="2"/>
  <c r="BH389" i="2"/>
  <c r="BG389" i="2"/>
  <c r="BF389" i="2"/>
  <c r="T389" i="2"/>
  <c r="R389" i="2"/>
  <c r="P389" i="2"/>
  <c r="BI387" i="2"/>
  <c r="BH387" i="2"/>
  <c r="BG387" i="2"/>
  <c r="BF387" i="2"/>
  <c r="T387" i="2"/>
  <c r="R387" i="2"/>
  <c r="P387" i="2"/>
  <c r="BI383" i="2"/>
  <c r="BH383" i="2"/>
  <c r="BG383" i="2"/>
  <c r="BF383" i="2"/>
  <c r="T383" i="2"/>
  <c r="R383" i="2"/>
  <c r="P383" i="2"/>
  <c r="BI379" i="2"/>
  <c r="BH379" i="2"/>
  <c r="BG379" i="2"/>
  <c r="BF379" i="2"/>
  <c r="T379" i="2"/>
  <c r="R379" i="2"/>
  <c r="P379" i="2"/>
  <c r="BI378" i="2"/>
  <c r="BH378" i="2"/>
  <c r="BG378" i="2"/>
  <c r="BF378" i="2"/>
  <c r="T378" i="2"/>
  <c r="R378" i="2"/>
  <c r="P378" i="2"/>
  <c r="BI373" i="2"/>
  <c r="BH373" i="2"/>
  <c r="BG373" i="2"/>
  <c r="BF373" i="2"/>
  <c r="T373" i="2"/>
  <c r="R373" i="2"/>
  <c r="P373" i="2"/>
  <c r="BI368" i="2"/>
  <c r="BH368" i="2"/>
  <c r="BG368" i="2"/>
  <c r="BF368" i="2"/>
  <c r="T368" i="2"/>
  <c r="R368" i="2"/>
  <c r="P368" i="2"/>
  <c r="BI366" i="2"/>
  <c r="BH366" i="2"/>
  <c r="BG366" i="2"/>
  <c r="BF366" i="2"/>
  <c r="T366" i="2"/>
  <c r="R366" i="2"/>
  <c r="P366" i="2"/>
  <c r="BI364" i="2"/>
  <c r="BH364" i="2"/>
  <c r="BG364" i="2"/>
  <c r="BF364" i="2"/>
  <c r="T364" i="2"/>
  <c r="R364" i="2"/>
  <c r="P364" i="2"/>
  <c r="BI362" i="2"/>
  <c r="BH362" i="2"/>
  <c r="BG362" i="2"/>
  <c r="BF362" i="2"/>
  <c r="T362" i="2"/>
  <c r="R362" i="2"/>
  <c r="P362" i="2"/>
  <c r="BI360" i="2"/>
  <c r="BH360" i="2"/>
  <c r="BG360" i="2"/>
  <c r="BF360" i="2"/>
  <c r="T360" i="2"/>
  <c r="R360" i="2"/>
  <c r="P360" i="2"/>
  <c r="BI358" i="2"/>
  <c r="BH358" i="2"/>
  <c r="BG358" i="2"/>
  <c r="BF358" i="2"/>
  <c r="T358" i="2"/>
  <c r="R358" i="2"/>
  <c r="P358" i="2"/>
  <c r="BI354" i="2"/>
  <c r="BH354" i="2"/>
  <c r="BG354" i="2"/>
  <c r="BF354" i="2"/>
  <c r="T354" i="2"/>
  <c r="R354" i="2"/>
  <c r="P354" i="2"/>
  <c r="BI350" i="2"/>
  <c r="BH350" i="2"/>
  <c r="BG350" i="2"/>
  <c r="BF350" i="2"/>
  <c r="T350" i="2"/>
  <c r="R350" i="2"/>
  <c r="P350" i="2"/>
  <c r="BI344" i="2"/>
  <c r="BH344" i="2"/>
  <c r="BG344" i="2"/>
  <c r="BF344" i="2"/>
  <c r="T344" i="2"/>
  <c r="R344" i="2"/>
  <c r="P344" i="2"/>
  <c r="BI343" i="2"/>
  <c r="BH343" i="2"/>
  <c r="BG343" i="2"/>
  <c r="BF343" i="2"/>
  <c r="T343" i="2"/>
  <c r="R343" i="2"/>
  <c r="P343" i="2"/>
  <c r="BI339" i="2"/>
  <c r="BH339" i="2"/>
  <c r="BG339" i="2"/>
  <c r="BF339" i="2"/>
  <c r="T339" i="2"/>
  <c r="R339" i="2"/>
  <c r="P339" i="2"/>
  <c r="BI332" i="2"/>
  <c r="BH332" i="2"/>
  <c r="BG332" i="2"/>
  <c r="BF332" i="2"/>
  <c r="T332" i="2"/>
  <c r="R332" i="2"/>
  <c r="P332" i="2"/>
  <c r="BI326" i="2"/>
  <c r="BH326" i="2"/>
  <c r="BG326" i="2"/>
  <c r="BF326" i="2"/>
  <c r="T326" i="2"/>
  <c r="R326" i="2"/>
  <c r="P326" i="2"/>
  <c r="BI322" i="2"/>
  <c r="BH322" i="2"/>
  <c r="BG322" i="2"/>
  <c r="BF322" i="2"/>
  <c r="T322" i="2"/>
  <c r="R322" i="2"/>
  <c r="P322" i="2"/>
  <c r="BI318" i="2"/>
  <c r="BH318" i="2"/>
  <c r="BG318" i="2"/>
  <c r="BF318" i="2"/>
  <c r="T318" i="2"/>
  <c r="R318" i="2"/>
  <c r="P318" i="2"/>
  <c r="BI316" i="2"/>
  <c r="BH316" i="2"/>
  <c r="BG316" i="2"/>
  <c r="BF316" i="2"/>
  <c r="T316" i="2"/>
  <c r="R316" i="2"/>
  <c r="P316" i="2"/>
  <c r="BI314" i="2"/>
  <c r="BH314" i="2"/>
  <c r="BG314" i="2"/>
  <c r="BF314" i="2"/>
  <c r="T314" i="2"/>
  <c r="R314" i="2"/>
  <c r="P314" i="2"/>
  <c r="BI304" i="2"/>
  <c r="BH304" i="2"/>
  <c r="BG304" i="2"/>
  <c r="BF304" i="2"/>
  <c r="T304" i="2"/>
  <c r="R304" i="2"/>
  <c r="P304" i="2"/>
  <c r="BI302" i="2"/>
  <c r="BH302" i="2"/>
  <c r="BG302" i="2"/>
  <c r="BF302" i="2"/>
  <c r="T302" i="2"/>
  <c r="R302" i="2"/>
  <c r="P302" i="2"/>
  <c r="BI300" i="2"/>
  <c r="BH300" i="2"/>
  <c r="BG300" i="2"/>
  <c r="BF300" i="2"/>
  <c r="T300" i="2"/>
  <c r="R300" i="2"/>
  <c r="P300" i="2"/>
  <c r="BI299" i="2"/>
  <c r="BH299" i="2"/>
  <c r="BG299" i="2"/>
  <c r="BF299" i="2"/>
  <c r="T299" i="2"/>
  <c r="R299" i="2"/>
  <c r="P299" i="2"/>
  <c r="BI297" i="2"/>
  <c r="BH297" i="2"/>
  <c r="BG297" i="2"/>
  <c r="BF297" i="2"/>
  <c r="T297" i="2"/>
  <c r="R297" i="2"/>
  <c r="P297" i="2"/>
  <c r="BI295" i="2"/>
  <c r="BH295" i="2"/>
  <c r="BG295" i="2"/>
  <c r="BF295" i="2"/>
  <c r="T295" i="2"/>
  <c r="R295" i="2"/>
  <c r="P295" i="2"/>
  <c r="BI293" i="2"/>
  <c r="BH293" i="2"/>
  <c r="BG293" i="2"/>
  <c r="BF293" i="2"/>
  <c r="T293" i="2"/>
  <c r="R293" i="2"/>
  <c r="P293" i="2"/>
  <c r="BI289" i="2"/>
  <c r="BH289" i="2"/>
  <c r="BG289" i="2"/>
  <c r="BF289" i="2"/>
  <c r="T289" i="2"/>
  <c r="R289" i="2"/>
  <c r="P289" i="2"/>
  <c r="BI283" i="2"/>
  <c r="BH283" i="2"/>
  <c r="BG283" i="2"/>
  <c r="BF283" i="2"/>
  <c r="T283" i="2"/>
  <c r="R283" i="2"/>
  <c r="P283" i="2"/>
  <c r="BI281" i="2"/>
  <c r="BH281" i="2"/>
  <c r="BG281" i="2"/>
  <c r="BF281" i="2"/>
  <c r="T281" i="2"/>
  <c r="R281" i="2"/>
  <c r="P281" i="2"/>
  <c r="BI279" i="2"/>
  <c r="BH279" i="2"/>
  <c r="BG279" i="2"/>
  <c r="BF279" i="2"/>
  <c r="T279" i="2"/>
  <c r="R279" i="2"/>
  <c r="P279" i="2"/>
  <c r="BI277" i="2"/>
  <c r="BH277" i="2"/>
  <c r="BG277" i="2"/>
  <c r="BF277" i="2"/>
  <c r="T277" i="2"/>
  <c r="R277" i="2"/>
  <c r="P277" i="2"/>
  <c r="BI275" i="2"/>
  <c r="BH275" i="2"/>
  <c r="BG275" i="2"/>
  <c r="BF275" i="2"/>
  <c r="T275" i="2"/>
  <c r="R275" i="2"/>
  <c r="P275" i="2"/>
  <c r="BI273" i="2"/>
  <c r="BH273" i="2"/>
  <c r="BG273" i="2"/>
  <c r="BF273" i="2"/>
  <c r="T273" i="2"/>
  <c r="R273" i="2"/>
  <c r="P273" i="2"/>
  <c r="BI263" i="2"/>
  <c r="BH263" i="2"/>
  <c r="BG263" i="2"/>
  <c r="BF263" i="2"/>
  <c r="T263" i="2"/>
  <c r="R263" i="2"/>
  <c r="P263" i="2"/>
  <c r="BI262" i="2"/>
  <c r="BH262" i="2"/>
  <c r="BG262" i="2"/>
  <c r="BF262" i="2"/>
  <c r="T262" i="2"/>
  <c r="R262" i="2"/>
  <c r="P262" i="2"/>
  <c r="BI258" i="2"/>
  <c r="BH258" i="2"/>
  <c r="BG258" i="2"/>
  <c r="BF258" i="2"/>
  <c r="T258" i="2"/>
  <c r="R258" i="2"/>
  <c r="P258" i="2"/>
  <c r="BI251" i="2"/>
  <c r="BH251" i="2"/>
  <c r="BG251" i="2"/>
  <c r="BF251" i="2"/>
  <c r="T251" i="2"/>
  <c r="R251" i="2"/>
  <c r="P251" i="2"/>
  <c r="BI247" i="2"/>
  <c r="BH247" i="2"/>
  <c r="BG247" i="2"/>
  <c r="BF247" i="2"/>
  <c r="T247" i="2"/>
  <c r="R247" i="2"/>
  <c r="P247" i="2"/>
  <c r="BI243" i="2"/>
  <c r="BH243" i="2"/>
  <c r="BG243" i="2"/>
  <c r="BF243" i="2"/>
  <c r="T243" i="2"/>
  <c r="R243" i="2"/>
  <c r="P243" i="2"/>
  <c r="BI242" i="2"/>
  <c r="BH242" i="2"/>
  <c r="BG242" i="2"/>
  <c r="BF242" i="2"/>
  <c r="T242" i="2"/>
  <c r="R242" i="2"/>
  <c r="P242" i="2"/>
  <c r="BI240" i="2"/>
  <c r="BH240" i="2"/>
  <c r="BG240" i="2"/>
  <c r="BF240" i="2"/>
  <c r="T240" i="2"/>
  <c r="R240" i="2"/>
  <c r="P240" i="2"/>
  <c r="BI238" i="2"/>
  <c r="BH238" i="2"/>
  <c r="BG238" i="2"/>
  <c r="BF238" i="2"/>
  <c r="T238" i="2"/>
  <c r="R238" i="2"/>
  <c r="P238" i="2"/>
  <c r="BI232" i="2"/>
  <c r="BH232" i="2"/>
  <c r="BG232" i="2"/>
  <c r="BF232" i="2"/>
  <c r="T232" i="2"/>
  <c r="R232" i="2"/>
  <c r="P232" i="2"/>
  <c r="BI230" i="2"/>
  <c r="BH230" i="2"/>
  <c r="BG230" i="2"/>
  <c r="BF230" i="2"/>
  <c r="T230" i="2"/>
  <c r="R230" i="2"/>
  <c r="P230" i="2"/>
  <c r="BI229" i="2"/>
  <c r="BH229" i="2"/>
  <c r="BG229" i="2"/>
  <c r="BF229" i="2"/>
  <c r="T229" i="2"/>
  <c r="R229" i="2"/>
  <c r="P229" i="2"/>
  <c r="BI225" i="2"/>
  <c r="BH225" i="2"/>
  <c r="BG225" i="2"/>
  <c r="BF225" i="2"/>
  <c r="T225" i="2"/>
  <c r="R225" i="2"/>
  <c r="P225" i="2"/>
  <c r="BI218" i="2"/>
  <c r="BH218" i="2"/>
  <c r="BG218" i="2"/>
  <c r="BF218" i="2"/>
  <c r="T218" i="2"/>
  <c r="R218" i="2"/>
  <c r="P218" i="2"/>
  <c r="BI216" i="2"/>
  <c r="BH216" i="2"/>
  <c r="BG216" i="2"/>
  <c r="BF216" i="2"/>
  <c r="T216" i="2"/>
  <c r="R216" i="2"/>
  <c r="P216" i="2"/>
  <c r="BI209" i="2"/>
  <c r="BH209" i="2"/>
  <c r="BG209" i="2"/>
  <c r="BF209" i="2"/>
  <c r="T209" i="2"/>
  <c r="R209" i="2"/>
  <c r="P209" i="2"/>
  <c r="BI207" i="2"/>
  <c r="BH207" i="2"/>
  <c r="BG207" i="2"/>
  <c r="BF207" i="2"/>
  <c r="T207" i="2"/>
  <c r="R207" i="2"/>
  <c r="P207" i="2"/>
  <c r="BI205" i="2"/>
  <c r="BH205" i="2"/>
  <c r="BG205" i="2"/>
  <c r="BF205" i="2"/>
  <c r="T205" i="2"/>
  <c r="T204" i="2" s="1"/>
  <c r="R205" i="2"/>
  <c r="R204" i="2"/>
  <c r="P205" i="2"/>
  <c r="P204" i="2" s="1"/>
  <c r="BI203" i="2"/>
  <c r="BH203" i="2"/>
  <c r="BG203" i="2"/>
  <c r="BF203" i="2"/>
  <c r="T203" i="2"/>
  <c r="R203" i="2"/>
  <c r="P203" i="2"/>
  <c r="BI197" i="2"/>
  <c r="BH197" i="2"/>
  <c r="BG197" i="2"/>
  <c r="BF197" i="2"/>
  <c r="T197" i="2"/>
  <c r="R197" i="2"/>
  <c r="P197" i="2"/>
  <c r="BI195" i="2"/>
  <c r="BH195" i="2"/>
  <c r="BG195" i="2"/>
  <c r="BF195" i="2"/>
  <c r="T195" i="2"/>
  <c r="R195" i="2"/>
  <c r="P195" i="2"/>
  <c r="BI193" i="2"/>
  <c r="BH193" i="2"/>
  <c r="BG193" i="2"/>
  <c r="BF193" i="2"/>
  <c r="T193" i="2"/>
  <c r="R193" i="2"/>
  <c r="P193" i="2"/>
  <c r="BI187" i="2"/>
  <c r="BH187" i="2"/>
  <c r="BG187" i="2"/>
  <c r="BF187" i="2"/>
  <c r="T187" i="2"/>
  <c r="R187" i="2"/>
  <c r="P187" i="2"/>
  <c r="BI185" i="2"/>
  <c r="BH185" i="2"/>
  <c r="BG185" i="2"/>
  <c r="BF185" i="2"/>
  <c r="T185" i="2"/>
  <c r="R185" i="2"/>
  <c r="P185" i="2"/>
  <c r="BI183" i="2"/>
  <c r="BH183" i="2"/>
  <c r="BG183" i="2"/>
  <c r="BF183" i="2"/>
  <c r="T183" i="2"/>
  <c r="R183" i="2"/>
  <c r="P183" i="2"/>
  <c r="BI181" i="2"/>
  <c r="BH181" i="2"/>
  <c r="BG181" i="2"/>
  <c r="BF181" i="2"/>
  <c r="T181" i="2"/>
  <c r="R181" i="2"/>
  <c r="P181" i="2"/>
  <c r="BI179" i="2"/>
  <c r="BH179" i="2"/>
  <c r="BG179" i="2"/>
  <c r="BF179" i="2"/>
  <c r="T179" i="2"/>
  <c r="R179" i="2"/>
  <c r="P179" i="2"/>
  <c r="BI176" i="2"/>
  <c r="BH176" i="2"/>
  <c r="BG176" i="2"/>
  <c r="BF176" i="2"/>
  <c r="T176" i="2"/>
  <c r="T175" i="2"/>
  <c r="R176" i="2"/>
  <c r="R175" i="2" s="1"/>
  <c r="P176" i="2"/>
  <c r="P175" i="2"/>
  <c r="BI174" i="2"/>
  <c r="BH174" i="2"/>
  <c r="BG174" i="2"/>
  <c r="BF174" i="2"/>
  <c r="T174" i="2"/>
  <c r="R174" i="2"/>
  <c r="P174" i="2"/>
  <c r="BI172" i="2"/>
  <c r="BH172" i="2"/>
  <c r="BG172" i="2"/>
  <c r="BF172" i="2"/>
  <c r="T172" i="2"/>
  <c r="R172" i="2"/>
  <c r="P172" i="2"/>
  <c r="BI171" i="2"/>
  <c r="BH171" i="2"/>
  <c r="BG171" i="2"/>
  <c r="BF171" i="2"/>
  <c r="T171" i="2"/>
  <c r="R171" i="2"/>
  <c r="P171" i="2"/>
  <c r="BI169" i="2"/>
  <c r="BH169" i="2"/>
  <c r="BG169" i="2"/>
  <c r="BF169" i="2"/>
  <c r="T169" i="2"/>
  <c r="R169" i="2"/>
  <c r="P169" i="2"/>
  <c r="BI168" i="2"/>
  <c r="BH168" i="2"/>
  <c r="BG168" i="2"/>
  <c r="BF168" i="2"/>
  <c r="T168" i="2"/>
  <c r="R168" i="2"/>
  <c r="P168" i="2"/>
  <c r="BI167" i="2"/>
  <c r="BH167" i="2"/>
  <c r="BG167" i="2"/>
  <c r="BF167" i="2"/>
  <c r="T167" i="2"/>
  <c r="R167" i="2"/>
  <c r="P167" i="2"/>
  <c r="BI162" i="2"/>
  <c r="BH162" i="2"/>
  <c r="BG162" i="2"/>
  <c r="BF162" i="2"/>
  <c r="T162" i="2"/>
  <c r="R162" i="2"/>
  <c r="P162" i="2"/>
  <c r="BI161" i="2"/>
  <c r="BH161" i="2"/>
  <c r="BG161" i="2"/>
  <c r="BF161" i="2"/>
  <c r="T161" i="2"/>
  <c r="R161" i="2"/>
  <c r="P161" i="2"/>
  <c r="BI155" i="2"/>
  <c r="BH155" i="2"/>
  <c r="BG155" i="2"/>
  <c r="BF155" i="2"/>
  <c r="T155" i="2"/>
  <c r="R155" i="2"/>
  <c r="P155" i="2"/>
  <c r="BI149" i="2"/>
  <c r="BH149" i="2"/>
  <c r="BG149" i="2"/>
  <c r="BF149" i="2"/>
  <c r="T149" i="2"/>
  <c r="R149" i="2"/>
  <c r="P149" i="2"/>
  <c r="BI147" i="2"/>
  <c r="BH147" i="2"/>
  <c r="BG147" i="2"/>
  <c r="BF147" i="2"/>
  <c r="T147" i="2"/>
  <c r="R147" i="2"/>
  <c r="P147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J134" i="2"/>
  <c r="F132" i="2"/>
  <c r="E130" i="2"/>
  <c r="J91" i="2"/>
  <c r="F89" i="2"/>
  <c r="E87" i="2"/>
  <c r="J24" i="2"/>
  <c r="E24" i="2"/>
  <c r="J92" i="2" s="1"/>
  <c r="J23" i="2"/>
  <c r="J18" i="2"/>
  <c r="E18" i="2"/>
  <c r="F135" i="2" s="1"/>
  <c r="J17" i="2"/>
  <c r="J15" i="2"/>
  <c r="E15" i="2"/>
  <c r="F91" i="2" s="1"/>
  <c r="J14" i="2"/>
  <c r="J12" i="2"/>
  <c r="J132" i="2"/>
  <c r="E7" i="2"/>
  <c r="E85" i="2" s="1"/>
  <c r="L90" i="1"/>
  <c r="AM90" i="1"/>
  <c r="AM89" i="1"/>
  <c r="L89" i="1"/>
  <c r="AM87" i="1"/>
  <c r="L87" i="1"/>
  <c r="L85" i="1"/>
  <c r="L84" i="1"/>
  <c r="J196" i="3"/>
  <c r="J195" i="3"/>
  <c r="J193" i="3"/>
  <c r="J188" i="3"/>
  <c r="J181" i="3"/>
  <c r="BK176" i="3"/>
  <c r="J175" i="3"/>
  <c r="BK174" i="3"/>
  <c r="BK173" i="3"/>
  <c r="J172" i="3"/>
  <c r="BK171" i="3"/>
  <c r="BK167" i="3"/>
  <c r="J164" i="3"/>
  <c r="BK155" i="3"/>
  <c r="BK154" i="3"/>
  <c r="J152" i="3"/>
  <c r="J151" i="3"/>
  <c r="J146" i="3"/>
  <c r="BK144" i="3"/>
  <c r="J141" i="3"/>
  <c r="BK140" i="3"/>
  <c r="BK138" i="3"/>
  <c r="BK137" i="3"/>
  <c r="J135" i="3"/>
  <c r="J527" i="2"/>
  <c r="BK526" i="2"/>
  <c r="J525" i="2"/>
  <c r="J521" i="2"/>
  <c r="J514" i="2"/>
  <c r="BK513" i="2"/>
  <c r="BK512" i="2"/>
  <c r="BK502" i="2"/>
  <c r="J500" i="2"/>
  <c r="BK488" i="2"/>
  <c r="BK484" i="2"/>
  <c r="J479" i="2"/>
  <c r="J478" i="2"/>
  <c r="J476" i="2"/>
  <c r="BK471" i="2"/>
  <c r="BK469" i="2"/>
  <c r="BK467" i="2"/>
  <c r="BK465" i="2"/>
  <c r="J461" i="2"/>
  <c r="BK459" i="2"/>
  <c r="BK452" i="2"/>
  <c r="BK451" i="2"/>
  <c r="BK447" i="2"/>
  <c r="BK444" i="2"/>
  <c r="J442" i="2"/>
  <c r="J438" i="2"/>
  <c r="BK436" i="2"/>
  <c r="J431" i="2"/>
  <c r="BK430" i="2"/>
  <c r="J424" i="2"/>
  <c r="BK422" i="2"/>
  <c r="J421" i="2"/>
  <c r="BK411" i="2"/>
  <c r="BK379" i="2"/>
  <c r="J378" i="2"/>
  <c r="J373" i="2"/>
  <c r="BK368" i="2"/>
  <c r="J366" i="2"/>
  <c r="BK360" i="2"/>
  <c r="J358" i="2"/>
  <c r="J344" i="2"/>
  <c r="J343" i="2"/>
  <c r="BK316" i="2"/>
  <c r="J314" i="2"/>
  <c r="J302" i="2"/>
  <c r="BK300" i="2"/>
  <c r="J293" i="2"/>
  <c r="BK289" i="2"/>
  <c r="J279" i="2"/>
  <c r="BK273" i="2"/>
  <c r="BK263" i="2"/>
  <c r="J262" i="2"/>
  <c r="BK232" i="2"/>
  <c r="J230" i="2"/>
  <c r="J218" i="2"/>
  <c r="BK216" i="2"/>
  <c r="BK207" i="2"/>
  <c r="BK205" i="2"/>
  <c r="J195" i="2"/>
  <c r="J183" i="2"/>
  <c r="J179" i="2"/>
  <c r="J176" i="2"/>
  <c r="BK172" i="2"/>
  <c r="J149" i="2"/>
  <c r="BK143" i="2"/>
  <c r="BK198" i="3"/>
  <c r="BK196" i="3"/>
  <c r="J190" i="3"/>
  <c r="BK188" i="3"/>
  <c r="J185" i="3"/>
  <c r="J183" i="3"/>
  <c r="BK181" i="3"/>
  <c r="BK179" i="3"/>
  <c r="BK177" i="3"/>
  <c r="J176" i="3"/>
  <c r="J171" i="3"/>
  <c r="BK168" i="3"/>
  <c r="J167" i="3"/>
  <c r="J165" i="3"/>
  <c r="BK164" i="3"/>
  <c r="BK163" i="3"/>
  <c r="BK160" i="3"/>
  <c r="BK158" i="3"/>
  <c r="BK156" i="3"/>
  <c r="BK152" i="3"/>
  <c r="BK151" i="3"/>
  <c r="BK149" i="3"/>
  <c r="BK148" i="3"/>
  <c r="J144" i="3"/>
  <c r="J142" i="3"/>
  <c r="J140" i="3"/>
  <c r="BK135" i="3"/>
  <c r="J526" i="2"/>
  <c r="BK524" i="2"/>
  <c r="J523" i="2"/>
  <c r="BK515" i="2"/>
  <c r="BK514" i="2"/>
  <c r="J513" i="2"/>
  <c r="BK500" i="2"/>
  <c r="J498" i="2"/>
  <c r="J497" i="2"/>
  <c r="BK495" i="2"/>
  <c r="J493" i="2"/>
  <c r="BK490" i="2"/>
  <c r="J486" i="2"/>
  <c r="J485" i="2"/>
  <c r="J484" i="2"/>
  <c r="BK482" i="2"/>
  <c r="BK476" i="2"/>
  <c r="BK475" i="2"/>
  <c r="BK473" i="2"/>
  <c r="J467" i="2"/>
  <c r="J465" i="2"/>
  <c r="J459" i="2"/>
  <c r="J454" i="2"/>
  <c r="J452" i="2"/>
  <c r="BK437" i="2"/>
  <c r="J436" i="2"/>
  <c r="J435" i="2"/>
  <c r="BK431" i="2"/>
  <c r="BK424" i="2"/>
  <c r="BK418" i="2"/>
  <c r="J416" i="2"/>
  <c r="J411" i="2"/>
  <c r="J410" i="2"/>
  <c r="BK406" i="2"/>
  <c r="J400" i="2"/>
  <c r="J396" i="2"/>
  <c r="BK383" i="2"/>
  <c r="BK366" i="2"/>
  <c r="BK364" i="2"/>
  <c r="BK362" i="2"/>
  <c r="BK344" i="2"/>
  <c r="BK343" i="2"/>
  <c r="J339" i="2"/>
  <c r="BK326" i="2"/>
  <c r="BK318" i="2"/>
  <c r="BK314" i="2"/>
  <c r="J304" i="2"/>
  <c r="BK297" i="2"/>
  <c r="BK295" i="2"/>
  <c r="BK293" i="2"/>
  <c r="J289" i="2"/>
  <c r="BK283" i="2"/>
  <c r="J281" i="2"/>
  <c r="BK275" i="2"/>
  <c r="J273" i="2"/>
  <c r="BK258" i="2"/>
  <c r="J247" i="2"/>
  <c r="BK243" i="2"/>
  <c r="J238" i="2"/>
  <c r="J232" i="2"/>
  <c r="BK230" i="2"/>
  <c r="J229" i="2"/>
  <c r="J225" i="2"/>
  <c r="J216" i="2"/>
  <c r="J209" i="2"/>
  <c r="J207" i="2"/>
  <c r="J205" i="2"/>
  <c r="BK203" i="2"/>
  <c r="J197" i="2"/>
  <c r="BK195" i="2"/>
  <c r="BK193" i="2"/>
  <c r="J187" i="2"/>
  <c r="J185" i="2"/>
  <c r="BK183" i="2"/>
  <c r="J174" i="2"/>
  <c r="J171" i="2"/>
  <c r="J168" i="2"/>
  <c r="BK167" i="2"/>
  <c r="J167" i="2"/>
  <c r="J162" i="2"/>
  <c r="BK161" i="2"/>
  <c r="J155" i="2"/>
  <c r="BK149" i="2"/>
  <c r="J147" i="2"/>
  <c r="BK145" i="2"/>
  <c r="BK144" i="2"/>
  <c r="BK142" i="2"/>
  <c r="J141" i="2"/>
  <c r="J198" i="3"/>
  <c r="BK193" i="3"/>
  <c r="BK189" i="3"/>
  <c r="BK187" i="3"/>
  <c r="J179" i="3"/>
  <c r="J177" i="3"/>
  <c r="BK175" i="3"/>
  <c r="J173" i="3"/>
  <c r="BK172" i="3"/>
  <c r="J169" i="3"/>
  <c r="J166" i="3"/>
  <c r="BK165" i="3"/>
  <c r="J163" i="3"/>
  <c r="J160" i="3"/>
  <c r="J158" i="3"/>
  <c r="J156" i="3"/>
  <c r="J155" i="3"/>
  <c r="J149" i="3"/>
  <c r="J148" i="3"/>
  <c r="BK142" i="3"/>
  <c r="BK141" i="3"/>
  <c r="J524" i="2"/>
  <c r="BK523" i="2"/>
  <c r="J522" i="2"/>
  <c r="BK521" i="2"/>
  <c r="J519" i="2"/>
  <c r="BK498" i="2"/>
  <c r="BK497" i="2"/>
  <c r="J491" i="2"/>
  <c r="BK485" i="2"/>
  <c r="BK480" i="2"/>
  <c r="BK478" i="2"/>
  <c r="BK461" i="2"/>
  <c r="BK454" i="2"/>
  <c r="J449" i="2"/>
  <c r="J445" i="2"/>
  <c r="BK442" i="2"/>
  <c r="BK438" i="2"/>
  <c r="J437" i="2"/>
  <c r="J430" i="2"/>
  <c r="BK420" i="2"/>
  <c r="J418" i="2"/>
  <c r="BK416" i="2"/>
  <c r="BK415" i="2"/>
  <c r="BK410" i="2"/>
  <c r="J406" i="2"/>
  <c r="J404" i="2"/>
  <c r="BK398" i="2"/>
  <c r="J389" i="2"/>
  <c r="BK387" i="2"/>
  <c r="J383" i="2"/>
  <c r="J379" i="2"/>
  <c r="BK373" i="2"/>
  <c r="J368" i="2"/>
  <c r="J362" i="2"/>
  <c r="J360" i="2"/>
  <c r="BK354" i="2"/>
  <c r="BK350" i="2"/>
  <c r="BK332" i="2"/>
  <c r="BK322" i="2"/>
  <c r="BK304" i="2"/>
  <c r="BK302" i="2"/>
  <c r="BK299" i="2"/>
  <c r="J297" i="2"/>
  <c r="BK281" i="2"/>
  <c r="BK279" i="2"/>
  <c r="J275" i="2"/>
  <c r="J263" i="2"/>
  <c r="BK262" i="2"/>
  <c r="J258" i="2"/>
  <c r="J251" i="2"/>
  <c r="BK247" i="2"/>
  <c r="BK242" i="2"/>
  <c r="BK240" i="2"/>
  <c r="BK238" i="2"/>
  <c r="BK225" i="2"/>
  <c r="BK218" i="2"/>
  <c r="BK209" i="2"/>
  <c r="BK197" i="2"/>
  <c r="BK181" i="2"/>
  <c r="BK179" i="2"/>
  <c r="J172" i="2"/>
  <c r="BK169" i="2"/>
  <c r="J161" i="2"/>
  <c r="BK155" i="2"/>
  <c r="J144" i="2"/>
  <c r="J143" i="2"/>
  <c r="BK141" i="2"/>
  <c r="BK195" i="3"/>
  <c r="BK190" i="3"/>
  <c r="J189" i="3"/>
  <c r="J187" i="3"/>
  <c r="BK185" i="3"/>
  <c r="BK183" i="3"/>
  <c r="J174" i="3"/>
  <c r="BK169" i="3"/>
  <c r="J168" i="3"/>
  <c r="BK166" i="3"/>
  <c r="J154" i="3"/>
  <c r="BK146" i="3"/>
  <c r="J138" i="3"/>
  <c r="J137" i="3"/>
  <c r="BK527" i="2"/>
  <c r="BK525" i="2"/>
  <c r="BK522" i="2"/>
  <c r="BK519" i="2"/>
  <c r="J515" i="2"/>
  <c r="J512" i="2"/>
  <c r="BK508" i="2"/>
  <c r="J508" i="2"/>
  <c r="J502" i="2"/>
  <c r="J495" i="2"/>
  <c r="BK493" i="2"/>
  <c r="BK491" i="2"/>
  <c r="J490" i="2"/>
  <c r="J488" i="2"/>
  <c r="BK486" i="2"/>
  <c r="J482" i="2"/>
  <c r="J480" i="2"/>
  <c r="BK479" i="2"/>
  <c r="J475" i="2"/>
  <c r="J473" i="2"/>
  <c r="J471" i="2"/>
  <c r="J469" i="2"/>
  <c r="J451" i="2"/>
  <c r="BK449" i="2"/>
  <c r="J447" i="2"/>
  <c r="BK445" i="2"/>
  <c r="J444" i="2"/>
  <c r="BK435" i="2"/>
  <c r="J422" i="2"/>
  <c r="BK421" i="2"/>
  <c r="J420" i="2"/>
  <c r="J415" i="2"/>
  <c r="BK404" i="2"/>
  <c r="BK400" i="2"/>
  <c r="J398" i="2"/>
  <c r="BK396" i="2"/>
  <c r="BK389" i="2"/>
  <c r="J387" i="2"/>
  <c r="BK378" i="2"/>
  <c r="J364" i="2"/>
  <c r="BK358" i="2"/>
  <c r="J354" i="2"/>
  <c r="J350" i="2"/>
  <c r="BK339" i="2"/>
  <c r="J332" i="2"/>
  <c r="J326" i="2"/>
  <c r="J322" i="2"/>
  <c r="J318" i="2"/>
  <c r="J316" i="2"/>
  <c r="J300" i="2"/>
  <c r="J299" i="2"/>
  <c r="J295" i="2"/>
  <c r="J283" i="2"/>
  <c r="BK277" i="2"/>
  <c r="J277" i="2"/>
  <c r="BK251" i="2"/>
  <c r="J243" i="2"/>
  <c r="J242" i="2"/>
  <c r="J240" i="2"/>
  <c r="BK229" i="2"/>
  <c r="J203" i="2"/>
  <c r="J193" i="2"/>
  <c r="BK187" i="2"/>
  <c r="BK185" i="2"/>
  <c r="J181" i="2"/>
  <c r="BK176" i="2"/>
  <c r="BK174" i="2"/>
  <c r="BK171" i="2"/>
  <c r="J169" i="2"/>
  <c r="BK168" i="2"/>
  <c r="BK162" i="2"/>
  <c r="BK147" i="2"/>
  <c r="J145" i="2"/>
  <c r="J142" i="2"/>
  <c r="AS94" i="1"/>
  <c r="BK140" i="2" l="1"/>
  <c r="J140" i="2"/>
  <c r="J98" i="2" s="1"/>
  <c r="R140" i="2"/>
  <c r="R146" i="2"/>
  <c r="BK166" i="2"/>
  <c r="J166" i="2" s="1"/>
  <c r="J101" i="2" s="1"/>
  <c r="BK184" i="2"/>
  <c r="J184" i="2"/>
  <c r="J105" i="2" s="1"/>
  <c r="T184" i="2"/>
  <c r="T206" i="2"/>
  <c r="T294" i="2"/>
  <c r="T303" i="2"/>
  <c r="T388" i="2"/>
  <c r="T477" i="2"/>
  <c r="R481" i="2"/>
  <c r="T487" i="2"/>
  <c r="R501" i="2"/>
  <c r="T520" i="2"/>
  <c r="T140" i="2"/>
  <c r="P146" i="2"/>
  <c r="R160" i="2"/>
  <c r="P166" i="2"/>
  <c r="T178" i="2"/>
  <c r="P184" i="2"/>
  <c r="P206" i="2"/>
  <c r="BK294" i="2"/>
  <c r="J294" i="2" s="1"/>
  <c r="J108" i="2" s="1"/>
  <c r="P303" i="2"/>
  <c r="BK487" i="2"/>
  <c r="J487" i="2" s="1"/>
  <c r="J113" i="2" s="1"/>
  <c r="BK501" i="2"/>
  <c r="J501" i="2" s="1"/>
  <c r="J114" i="2" s="1"/>
  <c r="BK520" i="2"/>
  <c r="J520" i="2"/>
  <c r="J117" i="2" s="1"/>
  <c r="R520" i="2"/>
  <c r="P136" i="3"/>
  <c r="P140" i="2"/>
  <c r="T146" i="2"/>
  <c r="P160" i="2"/>
  <c r="T166" i="2"/>
  <c r="P178" i="2"/>
  <c r="BK206" i="2"/>
  <c r="J206" i="2"/>
  <c r="J107" i="2"/>
  <c r="BK303" i="2"/>
  <c r="J303" i="2" s="1"/>
  <c r="J109" i="2" s="1"/>
  <c r="BK388" i="2"/>
  <c r="J388" i="2" s="1"/>
  <c r="J110" i="2" s="1"/>
  <c r="R388" i="2"/>
  <c r="P477" i="2"/>
  <c r="BK481" i="2"/>
  <c r="J481" i="2" s="1"/>
  <c r="J112" i="2" s="1"/>
  <c r="T481" i="2"/>
  <c r="R487" i="2"/>
  <c r="T501" i="2"/>
  <c r="BK528" i="2"/>
  <c r="J528" i="2"/>
  <c r="J118" i="2" s="1"/>
  <c r="R139" i="3"/>
  <c r="BK146" i="2"/>
  <c r="J146" i="2"/>
  <c r="J99" i="2" s="1"/>
  <c r="BK160" i="2"/>
  <c r="J160" i="2"/>
  <c r="J100" i="2"/>
  <c r="T160" i="2"/>
  <c r="R166" i="2"/>
  <c r="BK178" i="2"/>
  <c r="R178" i="2"/>
  <c r="R184" i="2"/>
  <c r="R206" i="2"/>
  <c r="P294" i="2"/>
  <c r="R294" i="2"/>
  <c r="R303" i="2"/>
  <c r="P388" i="2"/>
  <c r="BK477" i="2"/>
  <c r="J477" i="2"/>
  <c r="J111" i="2" s="1"/>
  <c r="R477" i="2"/>
  <c r="P481" i="2"/>
  <c r="P487" i="2"/>
  <c r="P501" i="2"/>
  <c r="P520" i="2"/>
  <c r="BK136" i="3"/>
  <c r="J136" i="3"/>
  <c r="J99" i="3" s="1"/>
  <c r="R136" i="3"/>
  <c r="T136" i="3"/>
  <c r="T133" i="3" s="1"/>
  <c r="BK139" i="3"/>
  <c r="J139" i="3"/>
  <c r="J100" i="3"/>
  <c r="P139" i="3"/>
  <c r="P133" i="3" s="1"/>
  <c r="T139" i="3"/>
  <c r="BK153" i="3"/>
  <c r="J153" i="3"/>
  <c r="J101" i="3" s="1"/>
  <c r="P153" i="3"/>
  <c r="R153" i="3"/>
  <c r="R133" i="3" s="1"/>
  <c r="T153" i="3"/>
  <c r="BK162" i="3"/>
  <c r="J162" i="3"/>
  <c r="J104" i="3"/>
  <c r="P162" i="3"/>
  <c r="R162" i="3"/>
  <c r="T162" i="3"/>
  <c r="BK180" i="3"/>
  <c r="J180" i="3"/>
  <c r="J106" i="3" s="1"/>
  <c r="P180" i="3"/>
  <c r="R180" i="3"/>
  <c r="T180" i="3"/>
  <c r="BK184" i="3"/>
  <c r="J184" i="3" s="1"/>
  <c r="J107" i="3" s="1"/>
  <c r="P184" i="3"/>
  <c r="R184" i="3"/>
  <c r="T184" i="3"/>
  <c r="BK194" i="3"/>
  <c r="J194" i="3"/>
  <c r="J110" i="3" s="1"/>
  <c r="P194" i="3"/>
  <c r="P191" i="3" s="1"/>
  <c r="R194" i="3"/>
  <c r="R191" i="3" s="1"/>
  <c r="T194" i="3"/>
  <c r="T191" i="3" s="1"/>
  <c r="BK199" i="3"/>
  <c r="J199" i="3" s="1"/>
  <c r="J112" i="3" s="1"/>
  <c r="J89" i="2"/>
  <c r="F92" i="2"/>
  <c r="BE141" i="2"/>
  <c r="BE142" i="2"/>
  <c r="BE143" i="2"/>
  <c r="BE149" i="2"/>
  <c r="BE167" i="2"/>
  <c r="BE195" i="2"/>
  <c r="BE197" i="2"/>
  <c r="BE205" i="2"/>
  <c r="BE209" i="2"/>
  <c r="BE216" i="2"/>
  <c r="BE230" i="2"/>
  <c r="BE240" i="2"/>
  <c r="BE243" i="2"/>
  <c r="BE247" i="2"/>
  <c r="BE263" i="2"/>
  <c r="BE277" i="2"/>
  <c r="BE279" i="2"/>
  <c r="BE289" i="2"/>
  <c r="BE295" i="2"/>
  <c r="BE302" i="2"/>
  <c r="BE304" i="2"/>
  <c r="BE360" i="2"/>
  <c r="BE366" i="2"/>
  <c r="BE379" i="2"/>
  <c r="BE406" i="2"/>
  <c r="BE410" i="2"/>
  <c r="BE416" i="2"/>
  <c r="BE424" i="2"/>
  <c r="BE430" i="2"/>
  <c r="BE435" i="2"/>
  <c r="BE436" i="2"/>
  <c r="BE438" i="2"/>
  <c r="BE452" i="2"/>
  <c r="BE454" i="2"/>
  <c r="BE461" i="2"/>
  <c r="BE465" i="2"/>
  <c r="BE476" i="2"/>
  <c r="BE478" i="2"/>
  <c r="BE484" i="2"/>
  <c r="BE498" i="2"/>
  <c r="BE513" i="2"/>
  <c r="BE514" i="2"/>
  <c r="BE526" i="2"/>
  <c r="E85" i="3"/>
  <c r="BE140" i="3"/>
  <c r="BE141" i="3"/>
  <c r="BE142" i="3"/>
  <c r="BE149" i="3"/>
  <c r="BE151" i="3"/>
  <c r="BE158" i="3"/>
  <c r="BE163" i="3"/>
  <c r="BE164" i="3"/>
  <c r="BE171" i="3"/>
  <c r="BE175" i="3"/>
  <c r="BE179" i="3"/>
  <c r="BE196" i="3"/>
  <c r="F134" i="2"/>
  <c r="BE162" i="2"/>
  <c r="BE169" i="2"/>
  <c r="BE174" i="2"/>
  <c r="BE185" i="2"/>
  <c r="BE187" i="2"/>
  <c r="BE193" i="2"/>
  <c r="BE207" i="2"/>
  <c r="BE229" i="2"/>
  <c r="BE232" i="2"/>
  <c r="BE283" i="2"/>
  <c r="BE293" i="2"/>
  <c r="BE314" i="2"/>
  <c r="BE316" i="2"/>
  <c r="BE326" i="2"/>
  <c r="BE339" i="2"/>
  <c r="BE343" i="2"/>
  <c r="BE364" i="2"/>
  <c r="BE400" i="2"/>
  <c r="BE421" i="2"/>
  <c r="BE422" i="2"/>
  <c r="BE431" i="2"/>
  <c r="BE444" i="2"/>
  <c r="BE451" i="2"/>
  <c r="BE467" i="2"/>
  <c r="BE471" i="2"/>
  <c r="BE475" i="2"/>
  <c r="BE482" i="2"/>
  <c r="BE486" i="2"/>
  <c r="BE488" i="2"/>
  <c r="BE493" i="2"/>
  <c r="BE500" i="2"/>
  <c r="BE502" i="2"/>
  <c r="BE508" i="2"/>
  <c r="BE512" i="2"/>
  <c r="BE515" i="2"/>
  <c r="BE524" i="2"/>
  <c r="BE525" i="2"/>
  <c r="BK204" i="2"/>
  <c r="J204" i="2"/>
  <c r="J106" i="2" s="1"/>
  <c r="F129" i="3"/>
  <c r="BE135" i="3"/>
  <c r="BE137" i="3"/>
  <c r="BE144" i="3"/>
  <c r="BE146" i="3"/>
  <c r="BE152" i="3"/>
  <c r="BE155" i="3"/>
  <c r="BE166" i="3"/>
  <c r="BE167" i="3"/>
  <c r="BE169" i="3"/>
  <c r="BE173" i="3"/>
  <c r="BE176" i="3"/>
  <c r="BE181" i="3"/>
  <c r="BE188" i="3"/>
  <c r="BE195" i="3"/>
  <c r="E128" i="2"/>
  <c r="J135" i="2"/>
  <c r="BE155" i="2"/>
  <c r="BE171" i="2"/>
  <c r="BE176" i="2"/>
  <c r="BE179" i="2"/>
  <c r="BE225" i="2"/>
  <c r="BE242" i="2"/>
  <c r="BE258" i="2"/>
  <c r="BE262" i="2"/>
  <c r="BE273" i="2"/>
  <c r="BE299" i="2"/>
  <c r="BE300" i="2"/>
  <c r="BE344" i="2"/>
  <c r="BE354" i="2"/>
  <c r="BE358" i="2"/>
  <c r="BE368" i="2"/>
  <c r="BE373" i="2"/>
  <c r="BE378" i="2"/>
  <c r="BE387" i="2"/>
  <c r="BE411" i="2"/>
  <c r="BE420" i="2"/>
  <c r="BE442" i="2"/>
  <c r="BE445" i="2"/>
  <c r="BE447" i="2"/>
  <c r="BE449" i="2"/>
  <c r="BE459" i="2"/>
  <c r="BE469" i="2"/>
  <c r="BE479" i="2"/>
  <c r="BE519" i="2"/>
  <c r="BE521" i="2"/>
  <c r="BE522" i="2"/>
  <c r="BE154" i="3"/>
  <c r="BE172" i="3"/>
  <c r="BE174" i="3"/>
  <c r="BE193" i="3"/>
  <c r="BE144" i="2"/>
  <c r="BE145" i="2"/>
  <c r="BE147" i="2"/>
  <c r="BE161" i="2"/>
  <c r="BE168" i="2"/>
  <c r="BE172" i="2"/>
  <c r="BE181" i="2"/>
  <c r="BE183" i="2"/>
  <c r="BE203" i="2"/>
  <c r="BE218" i="2"/>
  <c r="BE238" i="2"/>
  <c r="BE251" i="2"/>
  <c r="BE275" i="2"/>
  <c r="BE281" i="2"/>
  <c r="BE297" i="2"/>
  <c r="BE318" i="2"/>
  <c r="BE322" i="2"/>
  <c r="BE332" i="2"/>
  <c r="BE350" i="2"/>
  <c r="BE362" i="2"/>
  <c r="BE383" i="2"/>
  <c r="BE389" i="2"/>
  <c r="BE396" i="2"/>
  <c r="BE398" i="2"/>
  <c r="BE404" i="2"/>
  <c r="BE415" i="2"/>
  <c r="BE418" i="2"/>
  <c r="BE437" i="2"/>
  <c r="BE473" i="2"/>
  <c r="BE480" i="2"/>
  <c r="BE485" i="2"/>
  <c r="BE490" i="2"/>
  <c r="BE491" i="2"/>
  <c r="BE495" i="2"/>
  <c r="BE497" i="2"/>
  <c r="BE523" i="2"/>
  <c r="BE527" i="2"/>
  <c r="BK175" i="2"/>
  <c r="J175" i="2"/>
  <c r="J102" i="2"/>
  <c r="BK518" i="2"/>
  <c r="BK517" i="2" s="1"/>
  <c r="J517" i="2" s="1"/>
  <c r="J115" i="2" s="1"/>
  <c r="J89" i="3"/>
  <c r="BE138" i="3"/>
  <c r="BE148" i="3"/>
  <c r="BE156" i="3"/>
  <c r="BE160" i="3"/>
  <c r="BE165" i="3"/>
  <c r="BE168" i="3"/>
  <c r="BE177" i="3"/>
  <c r="BE183" i="3"/>
  <c r="BE185" i="3"/>
  <c r="BE187" i="3"/>
  <c r="BE189" i="3"/>
  <c r="BE190" i="3"/>
  <c r="BE198" i="3"/>
  <c r="BK134" i="3"/>
  <c r="J134" i="3"/>
  <c r="J98" i="3" s="1"/>
  <c r="BK159" i="3"/>
  <c r="J159" i="3"/>
  <c r="J102" i="3"/>
  <c r="BK178" i="3"/>
  <c r="J178" i="3" s="1"/>
  <c r="J105" i="3" s="1"/>
  <c r="BK192" i="3"/>
  <c r="J192" i="3" s="1"/>
  <c r="J109" i="3" s="1"/>
  <c r="BK197" i="3"/>
  <c r="J197" i="3"/>
  <c r="J111" i="3" s="1"/>
  <c r="F34" i="2"/>
  <c r="BA95" i="1" s="1"/>
  <c r="F35" i="2"/>
  <c r="BB95" i="1" s="1"/>
  <c r="J34" i="3"/>
  <c r="AW96" i="1" s="1"/>
  <c r="F37" i="2"/>
  <c r="BD95" i="1" s="1"/>
  <c r="F35" i="3"/>
  <c r="BB96" i="1" s="1"/>
  <c r="J34" i="2"/>
  <c r="AW95" i="1" s="1"/>
  <c r="F34" i="3"/>
  <c r="BA96" i="1" s="1"/>
  <c r="F36" i="3"/>
  <c r="BC96" i="1" s="1"/>
  <c r="F36" i="2"/>
  <c r="BC95" i="1" s="1"/>
  <c r="F37" i="3"/>
  <c r="BD96" i="1" s="1"/>
  <c r="R161" i="3" l="1"/>
  <c r="R132" i="3" s="1"/>
  <c r="T177" i="2"/>
  <c r="R139" i="2"/>
  <c r="P161" i="3"/>
  <c r="P132" i="3" s="1"/>
  <c r="AU96" i="1" s="1"/>
  <c r="R177" i="2"/>
  <c r="T139" i="2"/>
  <c r="T138" i="2" s="1"/>
  <c r="BK177" i="2"/>
  <c r="J177" i="2" s="1"/>
  <c r="J103" i="2" s="1"/>
  <c r="P177" i="2"/>
  <c r="P139" i="2"/>
  <c r="P138" i="2" s="1"/>
  <c r="AU95" i="1" s="1"/>
  <c r="T161" i="3"/>
  <c r="T132" i="3"/>
  <c r="J518" i="2"/>
  <c r="J116" i="2" s="1"/>
  <c r="BK139" i="2"/>
  <c r="J139" i="2"/>
  <c r="J97" i="2" s="1"/>
  <c r="J178" i="2"/>
  <c r="J104" i="2" s="1"/>
  <c r="BK133" i="3"/>
  <c r="J133" i="3" s="1"/>
  <c r="J97" i="3" s="1"/>
  <c r="BK161" i="3"/>
  <c r="J161" i="3"/>
  <c r="J103" i="3" s="1"/>
  <c r="BK191" i="3"/>
  <c r="J191" i="3" s="1"/>
  <c r="J108" i="3" s="1"/>
  <c r="F33" i="2"/>
  <c r="AZ95" i="1" s="1"/>
  <c r="BB94" i="1"/>
  <c r="W31" i="1" s="1"/>
  <c r="BA94" i="1"/>
  <c r="AW94" i="1" s="1"/>
  <c r="AK30" i="1" s="1"/>
  <c r="J33" i="3"/>
  <c r="AV96" i="1"/>
  <c r="AT96" i="1"/>
  <c r="BC94" i="1"/>
  <c r="W32" i="1" s="1"/>
  <c r="J33" i="2"/>
  <c r="AV95" i="1" s="1"/>
  <c r="AT95" i="1" s="1"/>
  <c r="BD94" i="1"/>
  <c r="W33" i="1" s="1"/>
  <c r="F33" i="3"/>
  <c r="AZ96" i="1"/>
  <c r="R138" i="2" l="1"/>
  <c r="BK138" i="2"/>
  <c r="J138" i="2" s="1"/>
  <c r="J96" i="2" s="1"/>
  <c r="BK132" i="3"/>
  <c r="J132" i="3" s="1"/>
  <c r="J30" i="3" s="1"/>
  <c r="AG96" i="1" s="1"/>
  <c r="AN96" i="1" s="1"/>
  <c r="AZ94" i="1"/>
  <c r="W29" i="1" s="1"/>
  <c r="AX94" i="1"/>
  <c r="AU94" i="1"/>
  <c r="W30" i="1"/>
  <c r="AY94" i="1"/>
  <c r="J96" i="3" l="1"/>
  <c r="J39" i="3"/>
  <c r="J30" i="2"/>
  <c r="AG95" i="1" s="1"/>
  <c r="AN95" i="1" s="1"/>
  <c r="AV94" i="1"/>
  <c r="AK29" i="1" s="1"/>
  <c r="J39" i="2" l="1"/>
  <c r="AG94" i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<sst xmlns="http://schemas.openxmlformats.org/spreadsheetml/2006/main" count="5706" uniqueCount="1186">
  <si>
    <t>Export Komplet</t>
  </si>
  <si>
    <t/>
  </si>
  <si>
    <t>2.0</t>
  </si>
  <si>
    <t>False</t>
  </si>
  <si>
    <t>{c57e069f-1baf-475d-96aa-7b06fa95bd54}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</si>
  <si>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</si>
  <si>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</si>
  <si>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</si>
  <si>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</si>
  <si>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</si>
  <si>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</si>
  <si>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</si>
  <si>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</si>
  <si>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</si>
  <si>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20-035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</si>
  <si>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</si>
  <si>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</si>
  <si>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Stavební úpravy střechy, ZZ Kartouzská, pavilon A</t>
  </si>
  <si>
    <t>KSO:</t>
  </si>
  <si>
    <t>CC-CZ:</t>
  </si>
  <si>
    <t>Místo:</t>
  </si>
  <si>
    <t xml:space="preserve"> </t>
  </si>
  <si>
    <t>Datum:</t>
  </si>
  <si>
    <t>1.3.2021</t>
  </si>
  <si>
    <t>Zadavatel:</t>
  </si>
  <si>
    <t>IČ:</t>
  </si>
  <si>
    <t>DIČ:</t>
  </si>
  <si>
    <t>Uchazeč:</t>
  </si>
  <si>
    <t>Vyplň údaj</t>
  </si>
  <si>
    <t>Projektant:</t>
  </si>
  <si>
    <t>22794107</t>
  </si>
  <si>
    <t>ABCD studio s.r.o.</t>
  </si>
  <si>
    <t>CZ22794107</t>
  </si>
  <si>
    <t>True</t>
  </si>
  <si>
    <t>Zpracovatel:</t>
  </si>
  <si>
    <t>Poznámka:</t>
  </si>
  <si>
    <t>1) Nedílnou součástí tohoto výkazu výměr je kompletní projektová dokumentace, jež podrobně definuje jednotlivé položky, materiály a práce. Položky ve výkazu výměr jsou souhrnným a zjednodušeným popisem daných materiálů a prací uvedených v projektové dokumentaci._x000D_
_x000D_
2) Zhotovitel stavby je před podáním nabídky povinen se seznámit s projektovou dokumentací stavby a do ceny jednotlivých položek započíst veškeré materiály a práce nezbytné k dokonalému a kompletnímu provedení díla._x000D_
_x000D_
3)  Zhotovitel stavby je před podáním nabídky povinen se seznámit se stavem stavby, jejího okolí a podmínek realizace a toto zohlednit do ceny díla.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</si>
  <si>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</si>
  <si>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</si>
  <si>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</si>
  <si>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</si>
  <si>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</si>
  <si>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</si>
  <si>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</si>
  <si>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</si>
  <si>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</si>
  <si>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</si>
  <si>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</si>
  <si>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</si>
  <si>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</si>
  <si>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</si>
  <si>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</si>
  <si>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</si>
  <si>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</si>
  <si>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</si>
  <si>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</si>
  <si>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</si>
  <si>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</si>
  <si>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</si>
  <si>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</si>
  <si>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</si>
  <si>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</si>
  <si>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</si>
  <si>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</si>
  <si>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</si>
  <si>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</si>
  <si>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</si>
  <si>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</si>
  <si>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</si>
  <si>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</si>
  <si>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</si>
  <si>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</si>
  <si>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</si>
  <si>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</si>
  <si>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</si>
  <si>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</si>
  <si>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</si>
  <si>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</si>
  <si>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</si>
  <si>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</si>
  <si>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</si>
  <si>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</si>
  <si>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SO-01A</t>
  </si>
  <si>
    <t>Stavební práce</t>
  </si>
  <si>
    <t>STA</t>
  </si>
  <si>
    <t>1</t>
  </si>
  <si>
    <t>{5775d7a2-b5e9-4b24-ac04-e353e9cbe5bd}</t>
  </si>
  <si>
    <t>2</t>
  </si>
  <si>
    <t>2019/21</t>
  </si>
  <si>
    <t>Statické zajištění  a sanace - Pavilon A</t>
  </si>
  <si>
    <t>{99f7dd9f-22dd-4c3c-9057-39db0b4f6b64}</t>
  </si>
  <si>
    <t>KRYCÍ LIST SOUPISU PRACÍ</t>
  </si>
  <si>
    <t>Objekt:</t>
  </si>
  <si>
    <t>SO-01A - Stavební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</si>
  <si>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</si>
  <si>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</si>
  <si>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</si>
  <si>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</si>
  <si>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</si>
  <si>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</si>
  <si>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11 - Přípravné a přidružené práce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</si>
  <si>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</si>
  <si>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</si>
  <si>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</si>
  <si>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</si>
  <si>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</si>
  <si>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</si>
  <si>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</si>
  <si>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</si>
  <si>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</si>
  <si>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</si>
  <si>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</si>
  <si>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</si>
  <si>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</si>
  <si>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</si>
  <si>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</si>
  <si>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784 - Dokončovací práce - malby a tapety</t>
  </si>
  <si>
    <t>M - Práce a dodávky M</t>
  </si>
  <si>
    <t xml:space="preserve">    21-M - Elektromontáže</t>
  </si>
  <si>
    <t>VRN - Vedlejší rozpočtové náklady</t>
  </si>
  <si>
    <t>VP -   Vícepráce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</si>
  <si>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</si>
  <si>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</si>
  <si>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</si>
  <si>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</si>
  <si>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</si>
  <si>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</si>
  <si>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</si>
  <si>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</si>
  <si>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</si>
  <si>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</si>
  <si>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</si>
  <si>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</si>
  <si>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</si>
  <si>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</si>
  <si>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</si>
  <si>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</si>
  <si>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11</t>
  </si>
  <si>
    <t>Přípravné a přidružené práce</t>
  </si>
  <si>
    <t>K</t>
  </si>
  <si>
    <t>01001R01</t>
  </si>
  <si>
    <t>Vyklizení a vyčištění prostor</t>
  </si>
  <si>
    <t>soubor</t>
  </si>
  <si>
    <t>4</t>
  </si>
  <si>
    <t>1169014707</t>
  </si>
  <si>
    <t>01001R02</t>
  </si>
  <si>
    <t>Vypískání inženýrských sítí, jejich vytyčení, ochrana, příp. odpojení</t>
  </si>
  <si>
    <t>614502281</t>
  </si>
  <si>
    <t>3</t>
  </si>
  <si>
    <t>01001R03</t>
  </si>
  <si>
    <t>Provedení ochranných opatření, ochrana zabudovaných konstrukcí, dopravních tras</t>
  </si>
  <si>
    <t>235708020</t>
  </si>
  <si>
    <t>01001R04</t>
  </si>
  <si>
    <t>Předložení požadovaných vzorků materiálů a katalogových listů ostatních dodávaných prvků</t>
  </si>
  <si>
    <t>-1695715759</t>
  </si>
  <si>
    <t>5</t>
  </si>
  <si>
    <t>01001R05</t>
  </si>
  <si>
    <t>Provedení předepsaných sondážních prací, vyhodnocení</t>
  </si>
  <si>
    <t>2131226790</t>
  </si>
  <si>
    <t>6</t>
  </si>
  <si>
    <t>Úpravy povrchů, podlahy a osazování výplní</t>
  </si>
  <si>
    <t>611325421</t>
  </si>
  <si>
    <t>Oprava vnitřní vápenocementové štukové omítky stropů v rozsahu plochy do 10%</t>
  </si>
  <si>
    <t>m2</t>
  </si>
  <si>
    <t>46963669</t>
  </si>
  <si>
    <t>VV</t>
  </si>
  <si>
    <t>1*1 "C/1.1</t>
  </si>
  <si>
    <t>7</t>
  </si>
  <si>
    <t>612325421</t>
  </si>
  <si>
    <t>Oprava vnitřní vápenocementové štukové omítky stěn v rozsahu plochy do 10%</t>
  </si>
  <si>
    <t>-1169219849</t>
  </si>
  <si>
    <t>1*2 "S/1.2</t>
  </si>
  <si>
    <t>1*0,68 "S1.3 nad obklad</t>
  </si>
  <si>
    <t>0,42*1,8*5+0,42*1,45*3 "S1.3ostění a nadpraží oken</t>
  </si>
  <si>
    <t>(4,29*5-1,8*1,45)+(3,17*5-1,8*1,45)+0,22*3 "S1.3</t>
  </si>
  <si>
    <t>Součet</t>
  </si>
  <si>
    <t>8</t>
  </si>
  <si>
    <t>629991011</t>
  </si>
  <si>
    <t>Zakrytí výplní otvorů a svislých ploch fólií přilepenou lepící páskou</t>
  </si>
  <si>
    <t>-794588285</t>
  </si>
  <si>
    <t>18*2*3 "rampa</t>
  </si>
  <si>
    <t>5*2*3 "hlavní vstup</t>
  </si>
  <si>
    <t>3*2*3"severní vstup</t>
  </si>
  <si>
    <t>Součet "ochranné konstrukce vstupů</t>
  </si>
  <si>
    <t>9</t>
  </si>
  <si>
    <t>Ostatní konstrukce a práce, bourání</t>
  </si>
  <si>
    <t>945412112</t>
  </si>
  <si>
    <t>Teleskopická hydraulická montážní plošina výška zdvihu do 21 m</t>
  </si>
  <si>
    <t>den</t>
  </si>
  <si>
    <t>-584842043</t>
  </si>
  <si>
    <t>10</t>
  </si>
  <si>
    <t>981511116</t>
  </si>
  <si>
    <t>Demolice konstrukcí objektů z betonu prostého postupným rozebíráním</t>
  </si>
  <si>
    <t>m3</t>
  </si>
  <si>
    <t>1292228942</t>
  </si>
  <si>
    <t>3,3*0,89*1,5+2,72*0,89*1,5 "betonové a zděné kce</t>
  </si>
  <si>
    <t>0,3*0,3*0,2*2 "patky</t>
  </si>
  <si>
    <t>997</t>
  </si>
  <si>
    <t>Přesun sutě</t>
  </si>
  <si>
    <t>997013211</t>
  </si>
  <si>
    <t>Vnitrostaveništní doprava suti a vybouraných hmot pro budovy v do 6 m ručně</t>
  </si>
  <si>
    <t>t</t>
  </si>
  <si>
    <t>-1775260728</t>
  </si>
  <si>
    <t>12</t>
  </si>
  <si>
    <t>997013312</t>
  </si>
  <si>
    <t>Montáž a demontáž shozu suti v do 20 m</t>
  </si>
  <si>
    <t>m</t>
  </si>
  <si>
    <t>-1078402033</t>
  </si>
  <si>
    <t>13</t>
  </si>
  <si>
    <t>997013322</t>
  </si>
  <si>
    <t>Příplatek k shozu suti v do 20 m za první a ZKD den použití</t>
  </si>
  <si>
    <t>1038326674</t>
  </si>
  <si>
    <t>22*20 'Přepočtené koeficientem množství</t>
  </si>
  <si>
    <t>14</t>
  </si>
  <si>
    <t>997013501</t>
  </si>
  <si>
    <t>Odvoz suti a vybouraných hmot na skládku nebo meziskládku do 1 km se složením</t>
  </si>
  <si>
    <t>2281195</t>
  </si>
  <si>
    <t>997013509</t>
  </si>
  <si>
    <t>Příplatek k odvozu suti a vybouraných hmot na skládku ZKD 1 km přes 1 km</t>
  </si>
  <si>
    <t>-2135306422</t>
  </si>
  <si>
    <t>107,031*9 'Přepočtené koeficientem množství</t>
  </si>
  <si>
    <t>16</t>
  </si>
  <si>
    <t>997013631</t>
  </si>
  <si>
    <t>Poplatek za uložení na skládce (skládkovné) stavebního odpadu směsného kód odpadu 17 09 04</t>
  </si>
  <si>
    <t>1603778754</t>
  </si>
  <si>
    <t>998</t>
  </si>
  <si>
    <t>Přesun hmot</t>
  </si>
  <si>
    <t>17</t>
  </si>
  <si>
    <t>998011003</t>
  </si>
  <si>
    <t>Přesun hmot pro budovy zděné v do 24 m</t>
  </si>
  <si>
    <t>1396350965</t>
  </si>
  <si>
    <t>PSV</t>
  </si>
  <si>
    <t>Práce a dodávky PSV</t>
  </si>
  <si>
    <t>711</t>
  </si>
  <si>
    <t>Izolace proti vodě, vlhkosti a plynům</t>
  </si>
  <si>
    <t>18</t>
  </si>
  <si>
    <t>711131101</t>
  </si>
  <si>
    <t>Provedení izolace proti zemní vlhkosti pásy na sucho vodorovné AIP nebo tkaninou</t>
  </si>
  <si>
    <t>-475249986</t>
  </si>
  <si>
    <t>12*0,25 "podložení pozednic lepenkou</t>
  </si>
  <si>
    <t>19</t>
  </si>
  <si>
    <t>M</t>
  </si>
  <si>
    <t>62811120</t>
  </si>
  <si>
    <t>asfaltový pás separační bez krycí vrstvy (impregnovaná vložka), typu A</t>
  </si>
  <si>
    <t>32</t>
  </si>
  <si>
    <t>-2074837722</t>
  </si>
  <si>
    <t>3*1,1655 'Přepočtené koeficientem množství</t>
  </si>
  <si>
    <t>20</t>
  </si>
  <si>
    <t>998711103</t>
  </si>
  <si>
    <t>Přesun hmot tonážní pro izolace proti vodě, vlhkosti a plynům v objektech výšky do 60 m</t>
  </si>
  <si>
    <t>1183688012</t>
  </si>
  <si>
    <t>713</t>
  </si>
  <si>
    <t>Izolace tepelné</t>
  </si>
  <si>
    <t>713100941R1</t>
  </si>
  <si>
    <t>Vyspravení parozábrany podkrovních konstrukcí horem zalepením páskou či nalepením záplaty</t>
  </si>
  <si>
    <t>kus</t>
  </si>
  <si>
    <t>-1778039172</t>
  </si>
  <si>
    <t>20 "odhad, bude účtováno dle skutečnosti</t>
  </si>
  <si>
    <t>22</t>
  </si>
  <si>
    <t>713151111</t>
  </si>
  <si>
    <t>Montáž izolace tepelné střech šikmých kladené volně mezi krokve rohoží, pásů, desek</t>
  </si>
  <si>
    <t>1920799136</t>
  </si>
  <si>
    <t>(2,99+1,7)*(1,44+2,14+1,8*7+4,8)*0,5 "horní a čelní plochy vikýřů, 50%</t>
  </si>
  <si>
    <t>1,4*2*10*0,5 "boky vikýřů, 50%</t>
  </si>
  <si>
    <t>3,3*(1,1+1,1+1,6+1,45+1,95+1,1+1,65+2,02+1,5+0,8+2)*0,5 "plochy šikmé střechy nad ordinacemi, 50%</t>
  </si>
  <si>
    <t>"tloušťka izolace předpokládána 120 mm, tloušťka bude upravena dle stávajícího stavu po odkrytí konstrukce</t>
  </si>
  <si>
    <t>23</t>
  </si>
  <si>
    <t>63148155</t>
  </si>
  <si>
    <t>deska tepelně izolační minerální univerzální λ=0,035 tl 120mm</t>
  </si>
  <si>
    <t>1701839960</t>
  </si>
  <si>
    <t>90,044*1,02 'Přepočtené koeficientem množství</t>
  </si>
  <si>
    <t>24</t>
  </si>
  <si>
    <t>713151813</t>
  </si>
  <si>
    <t>Odstranění tepelné izolace střech šikmých volně kladené mezi krokve z vláknitých materiálů suchých tl přes 100 mm</t>
  </si>
  <si>
    <t>304566862</t>
  </si>
  <si>
    <t>90,044 "předpoklad cca 50% poškozené nebo sesedlé izolace půdních vestaveb</t>
  </si>
  <si>
    <t>25</t>
  </si>
  <si>
    <t>765191911</t>
  </si>
  <si>
    <t>Demontáž pojistné hydroizolační fólie kladené ve sklonu přes 30°</t>
  </si>
  <si>
    <t>-515990905</t>
  </si>
  <si>
    <t>(2,99+1,7)*(1,44+2,14+1,8*7+4,8) "horní a čelní plochy vikýřů, 100%</t>
  </si>
  <si>
    <t>1,4*2*10 "boky vikýřů, 100%</t>
  </si>
  <si>
    <t>3,3*(1,1+1,1+1,6+1,45+1,95+1,1+1,65+2,02+1,5+0,8+2) "plochy šikmé střechy nad ordinacemi, 100%</t>
  </si>
  <si>
    <t>"demontáž stávající izolace v místě opravované TI</t>
  </si>
  <si>
    <t>26</t>
  </si>
  <si>
    <t>998713103</t>
  </si>
  <si>
    <t>Přesun hmot tonážní pro izolace tepelné v objektech v do 24 m</t>
  </si>
  <si>
    <t>2117702044</t>
  </si>
  <si>
    <t>721</t>
  </si>
  <si>
    <t>Zdravotechnika</t>
  </si>
  <si>
    <t>27</t>
  </si>
  <si>
    <t>721R01</t>
  </si>
  <si>
    <t>ZTI - kanalizace, viz samostatná příloha</t>
  </si>
  <si>
    <t>697850827</t>
  </si>
  <si>
    <t>762</t>
  </si>
  <si>
    <t>Konstrukce tesařské</t>
  </si>
  <si>
    <t>28</t>
  </si>
  <si>
    <t>762083122</t>
  </si>
  <si>
    <t>Impregnace řeziva proti dřevokaznému hmyzu, houbám a plísním máčením třída ohrožení 3 a 4</t>
  </si>
  <si>
    <t>-1797936324</t>
  </si>
  <si>
    <t>1,347+12,825+0,243+1,909+5,92+3,688 "krov</t>
  </si>
  <si>
    <t>29</t>
  </si>
  <si>
    <t>762112110</t>
  </si>
  <si>
    <t>Montáž tesařských stěn na hladko z hraněného řeziva průřezové plochy do 120 cm2</t>
  </si>
  <si>
    <t>-1293627741</t>
  </si>
  <si>
    <t>(3+18)*2*4*1,25 "rampa</t>
  </si>
  <si>
    <t>(5+6)*2*4*1,25 "hlavní vstup</t>
  </si>
  <si>
    <t>(3+4)*2*4*1,25 "severní vstup</t>
  </si>
  <si>
    <t>Mezisoučet boky ochranné konstrukce, cca 1,25 bm profilů/m2</t>
  </si>
  <si>
    <t>(3*18+5*6+3*4)/0,8 "stříška, profily á 0,8</t>
  </si>
  <si>
    <t>Součet "pomocná konstrukce zakrytí vstupů</t>
  </si>
  <si>
    <t>30</t>
  </si>
  <si>
    <t>60512125</t>
  </si>
  <si>
    <t>hranol stavební řezivo průřezu do 120cm2 do dl 6m</t>
  </si>
  <si>
    <t>1537481851</t>
  </si>
  <si>
    <t>510,000*0,08*0,08</t>
  </si>
  <si>
    <t>31</t>
  </si>
  <si>
    <t>762112811</t>
  </si>
  <si>
    <t>Demontáž stěn a příček z polohraněného řeziva nebo tyčoviny</t>
  </si>
  <si>
    <t>-825794562</t>
  </si>
  <si>
    <t>(3+18)*2*4 "rampa</t>
  </si>
  <si>
    <t>(5+6)*2*4 "hlavní vstup</t>
  </si>
  <si>
    <t>(3+4)*2*4 "severní vstup</t>
  </si>
  <si>
    <t>Mezisoučet boky ochranné konstrukce</t>
  </si>
  <si>
    <t>(3*18+5*6+3*4) "stříška</t>
  </si>
  <si>
    <t>762132135</t>
  </si>
  <si>
    <t>Montáž bednění stěn z hoblovaných prken na sraz</t>
  </si>
  <si>
    <t>1713031513</t>
  </si>
  <si>
    <t>(2,15*1,43/2*2+1,43*1,8-1,38*0,85)*7+(2,15*1,43/2*2+1,43*4,8-3,9*0,85)+(2,15*1,43+2,14*1,43-1,38*0,85)+(2,15*1,43+1,43*1,43-0,9*0,85) "vikýře hl. stře</t>
  </si>
  <si>
    <t>9,02*0,8 "dojezd výtahu</t>
  </si>
  <si>
    <t>33</t>
  </si>
  <si>
    <t>60511112</t>
  </si>
  <si>
    <t>řezivo jehličnaté smrk, borovice š přes 80mm tl 24mm dl 4-5m</t>
  </si>
  <si>
    <t>457966835</t>
  </si>
  <si>
    <t>34</t>
  </si>
  <si>
    <t>762195000</t>
  </si>
  <si>
    <t>Spojovací prostředky pro montáž stěn, příček, bednění stěn</t>
  </si>
  <si>
    <t>1364506708</t>
  </si>
  <si>
    <t>3,264</t>
  </si>
  <si>
    <t>35</t>
  </si>
  <si>
    <t>762331921</t>
  </si>
  <si>
    <t>Vyřezání části střešní vazby průřezové plochy řeziva do 224 cm2 délky do 3 m</t>
  </si>
  <si>
    <t>-319213269</t>
  </si>
  <si>
    <t>(2,02+1,62)*3+2,45+1,7*2+0,6*2</t>
  </si>
  <si>
    <t>(1,95+0,8)*3+1,85</t>
  </si>
  <si>
    <t>(2,75+1,45)*3+2,15</t>
  </si>
  <si>
    <t>Mezisoučet "demontáž vikýřů plechová střecha</t>
  </si>
  <si>
    <t>36</t>
  </si>
  <si>
    <t>762332931</t>
  </si>
  <si>
    <t>Montáž doplnění části střešní vazby hranoly nehoblovanými průřezové plochy do 120 cm2</t>
  </si>
  <si>
    <t>-1438307665</t>
  </si>
  <si>
    <t>(916,132+77,211+54,484)/0,75 "zesílení krokve 150x60 mm, počítána prům. rozteč krokví 750 mm</t>
  </si>
  <si>
    <t>37</t>
  </si>
  <si>
    <t>60512126</t>
  </si>
  <si>
    <t>hranol stavební řezivo průřezu do 120cm2 dl 6-8m</t>
  </si>
  <si>
    <t>1305471884</t>
  </si>
  <si>
    <t>1397,103*0,15*0,06*1,02 "zesílení krokví 150x60 mm</t>
  </si>
  <si>
    <t>38</t>
  </si>
  <si>
    <t>31140R01</t>
  </si>
  <si>
    <t>vrut pozinkovaný pro dřevěné konstrukční dílce, válcová hlava, dvojitý závit, 6,5x130 mm, specifikace dle statického návrhu</t>
  </si>
  <si>
    <t>100 ks</t>
  </si>
  <si>
    <t>23582838</t>
  </si>
  <si>
    <t>39</t>
  </si>
  <si>
    <t>762332932</t>
  </si>
  <si>
    <t>Montáž doplnění části střešní vazby hranoly nehoblovanými průřezové plochy do 224 cm2</t>
  </si>
  <si>
    <t>1764122708</t>
  </si>
  <si>
    <t>2,15+3,2+2,5 "doplnění krokví po zrušených vikýřích</t>
  </si>
  <si>
    <t>1,25*3 "nové pásky</t>
  </si>
  <si>
    <t>Součet vyřezání pozednic</t>
  </si>
  <si>
    <t>40</t>
  </si>
  <si>
    <t>60512130</t>
  </si>
  <si>
    <t>hranol stavební řezivo průřezu do 224cm2 do dl 6m</t>
  </si>
  <si>
    <t>-164627450</t>
  </si>
  <si>
    <t>7,850*0,16*0,14*1,02 "pozednice, krokve</t>
  </si>
  <si>
    <t>1,25*3*0,12*0,14*1,02 "pásky</t>
  </si>
  <si>
    <t>41</t>
  </si>
  <si>
    <t>762341046</t>
  </si>
  <si>
    <t>Bednění střech rovných z desek OSB tl 22 mm na pero a drážku šroubovaných na rošt</t>
  </si>
  <si>
    <t>-813314725</t>
  </si>
  <si>
    <t>3*18 "rampa</t>
  </si>
  <si>
    <t>5*6 "hlavní vstup</t>
  </si>
  <si>
    <t>3*4 "severní vstup</t>
  </si>
  <si>
    <t>Mezisoučet "stříška</t>
  </si>
  <si>
    <t>(3+18+5+6+3+4)*2 "přesah na stěny</t>
  </si>
  <si>
    <t>Součet ochranná stříška</t>
  </si>
  <si>
    <t>42</t>
  </si>
  <si>
    <t>762341250</t>
  </si>
  <si>
    <t>Montáž bednění střech rovných a šikmých sklonu do 60° z hoblovaných prken</t>
  </si>
  <si>
    <t>-109268239</t>
  </si>
  <si>
    <t>31,37*1,003 "strecha u vytahu</t>
  </si>
  <si>
    <t>(3,07+4,59+3,86*3+3,86*4+10,17)*1,02 "vikýře střechy</t>
  </si>
  <si>
    <t>43</t>
  </si>
  <si>
    <t>884238107</t>
  </si>
  <si>
    <t>44</t>
  </si>
  <si>
    <t>762341811</t>
  </si>
  <si>
    <t>Demontáž bednění střech z prken</t>
  </si>
  <si>
    <t>292554023</t>
  </si>
  <si>
    <t>(22,44-2,49)*1,366+(16,94-3,04)*1,396 "valba S plech</t>
  </si>
  <si>
    <t>(3,07+4,59+3,86*3+3,78+3,28+2,46+3,86*4+10,17)*1,02 "vikýře střechy</t>
  </si>
  <si>
    <t>Mezisoučet střechy</t>
  </si>
  <si>
    <t>(1,36*1,43*3+1,82*1,43*2+2,38*1,43) "vikýře S</t>
  </si>
  <si>
    <t>Mezisoučet stěny</t>
  </si>
  <si>
    <t>45</t>
  </si>
  <si>
    <t>762341831</t>
  </si>
  <si>
    <t>Demontáž bednění střech z desek měkkých</t>
  </si>
  <si>
    <t>1551744057</t>
  </si>
  <si>
    <t>174,000 "rozebrání stříšky nad vstupy a rampou</t>
  </si>
  <si>
    <t>46</t>
  </si>
  <si>
    <t>762342216</t>
  </si>
  <si>
    <t>Montáž laťování na střechách jednoduchých sklonu do 60° osové vzdálenosti do 600 mm</t>
  </si>
  <si>
    <t>540790392</t>
  </si>
  <si>
    <t>916,132 "plocha betonové krytiny</t>
  </si>
  <si>
    <t>47</t>
  </si>
  <si>
    <t>60514106</t>
  </si>
  <si>
    <t>řezivo jehličnaté lať pevnostní třída S10-13 průřez 40x60mm</t>
  </si>
  <si>
    <t>1223662243</t>
  </si>
  <si>
    <t>916,132/0,39*0,04*0,06*1,05</t>
  </si>
  <si>
    <t>48</t>
  </si>
  <si>
    <t>762342441</t>
  </si>
  <si>
    <t>Montáž lišt trojúhelníkových nebo kontralatí na střechách sklonu do 60°</t>
  </si>
  <si>
    <t>2074604428</t>
  </si>
  <si>
    <t>(916,132+77,211+54,484)/0,75 "počítáno prům. rozteč 0,75 m</t>
  </si>
  <si>
    <t>49</t>
  </si>
  <si>
    <t>952316996</t>
  </si>
  <si>
    <t>1397,103*0,04*0,06*1,1</t>
  </si>
  <si>
    <t>50</t>
  </si>
  <si>
    <t>762342812</t>
  </si>
  <si>
    <t>Demontáž laťování střech z latí osové vzdálenosti do 0,50 m</t>
  </si>
  <si>
    <t>-1312744181</t>
  </si>
  <si>
    <t>56,30*1,255+(206,24-3,27*3-3,89-2,57)*1,255+(112,37-8,59)*1,255+(188,31-3,27*4)*1,255 "hlavní střecha</t>
  </si>
  <si>
    <t>(28,98+28,36)*1,148+22,26*1,329 "valba východ</t>
  </si>
  <si>
    <t>55,99*1,255 "valba sever - tašky</t>
  </si>
  <si>
    <t>(9,87*2)*1,170+7,26*1,194 "valba západ</t>
  </si>
  <si>
    <t>51</t>
  </si>
  <si>
    <t>762395000</t>
  </si>
  <si>
    <t>Spojovací prostředky krovů, bednění, laťování, nadstřešních konstrukcí</t>
  </si>
  <si>
    <t>-1882989384</t>
  </si>
  <si>
    <t>1,347+12,825+0,243+1,909+5,92+3,688 "střecha</t>
  </si>
  <si>
    <t>174*0,022 "ochranní stříška vstupů</t>
  </si>
  <si>
    <t>52</t>
  </si>
  <si>
    <t>998762103</t>
  </si>
  <si>
    <t>Přesun hmot tonážní pro kce tesařské v objektech v do 24 m</t>
  </si>
  <si>
    <t>-1191528867</t>
  </si>
  <si>
    <t>763</t>
  </si>
  <si>
    <t>Konstrukce suché výstavby</t>
  </si>
  <si>
    <t>53</t>
  </si>
  <si>
    <t>7361348R01</t>
  </si>
  <si>
    <t>Začištění ploch po demontáži obkladu - sražení hran, odstranění ostrých výčnělků apod.</t>
  </si>
  <si>
    <t>9465238</t>
  </si>
  <si>
    <t>(3,17+6,37+0,61)+(2,6+4,39)+(1,6+3,03+5,37)</t>
  </si>
  <si>
    <t>54</t>
  </si>
  <si>
    <t>763121453</t>
  </si>
  <si>
    <t>SDK stěna předsazená tl 100 mm profil CW+UW 75 desky 2xDF 12,5 bez izolace EI 30</t>
  </si>
  <si>
    <t>-269182098</t>
  </si>
  <si>
    <t>(1,41*2+3,3*0,35)*1,5 "opláštění pásků</t>
  </si>
  <si>
    <t>55</t>
  </si>
  <si>
    <t>763131913</t>
  </si>
  <si>
    <t>Zhotovení otvoru vel. do 0,5 m2 v SDK podhledu a podkroví s vyztužením profily</t>
  </si>
  <si>
    <t>923782164</t>
  </si>
  <si>
    <t>56</t>
  </si>
  <si>
    <t>763182411</t>
  </si>
  <si>
    <t>SDK opláštění obvodu střešního okna hloubky do 0,5 m</t>
  </si>
  <si>
    <t>1910627360</t>
  </si>
  <si>
    <t>1,14*2+1,4*2</t>
  </si>
  <si>
    <t>57</t>
  </si>
  <si>
    <t>998763303</t>
  </si>
  <si>
    <t>Přesun hmot tonážní pro sádrokartonové konstrukce v objektech v do 24 m</t>
  </si>
  <si>
    <t>1043945056</t>
  </si>
  <si>
    <t>764</t>
  </si>
  <si>
    <t>Konstrukce klempířské</t>
  </si>
  <si>
    <t>58</t>
  </si>
  <si>
    <t>764001821</t>
  </si>
  <si>
    <t>Demontáž krytiny ze svitků nebo tabulí do suti</t>
  </si>
  <si>
    <t>1553282560</t>
  </si>
  <si>
    <t>59</t>
  </si>
  <si>
    <t>764001851</t>
  </si>
  <si>
    <t>Demontáž hřebene s větrací mřížkou nebo hřebenovým plechem do suti</t>
  </si>
  <si>
    <t>849611534</t>
  </si>
  <si>
    <t>1,22 "valba S</t>
  </si>
  <si>
    <t>60</t>
  </si>
  <si>
    <t>764001871</t>
  </si>
  <si>
    <t>Demontáž nároží s větrací mřížkou nebo nárožním plechem do suti</t>
  </si>
  <si>
    <t>697883928</t>
  </si>
  <si>
    <t>5,825*1,396*2 "valba S</t>
  </si>
  <si>
    <t>61</t>
  </si>
  <si>
    <t>764001891</t>
  </si>
  <si>
    <t>Demontáž úžlabí do suti</t>
  </si>
  <si>
    <t>-680792510</t>
  </si>
  <si>
    <t>6,89*2*1,255 "vychod</t>
  </si>
  <si>
    <t>6,79*2*1,255 "sever</t>
  </si>
  <si>
    <t>62</t>
  </si>
  <si>
    <t>764002801</t>
  </si>
  <si>
    <t>Demontáž závětrné lišty do suti</t>
  </si>
  <si>
    <t>1837138572</t>
  </si>
  <si>
    <t>5,65*2 "střecha u výtahu</t>
  </si>
  <si>
    <t>(2,15*1,02*2*13) "vikýře</t>
  </si>
  <si>
    <t>63</t>
  </si>
  <si>
    <t>764002812</t>
  </si>
  <si>
    <t>Demontáž okapového plechu do suti v krytině skládané</t>
  </si>
  <si>
    <t>2055463104</t>
  </si>
  <si>
    <t>5,54+35,06*2+21,32+6,8 "hlavní střecha</t>
  </si>
  <si>
    <t>(7,38+4,85*2)+(11,6+5,13*2)+(8,42+9,28*2) "valby</t>
  </si>
  <si>
    <t>5,57 "střecha u výtahu</t>
  </si>
  <si>
    <t>1,43+2,14+1,8*7+4,8+1,82+1,16+2,38 "vikýře</t>
  </si>
  <si>
    <t>64</t>
  </si>
  <si>
    <t>764002871</t>
  </si>
  <si>
    <t>Demontáž lemování zdí do suti</t>
  </si>
  <si>
    <t>80434207</t>
  </si>
  <si>
    <t>5,63*2*1,255+5,32*1,17 "střecha u výtahu</t>
  </si>
  <si>
    <t>(4,72*1,255*2+5,3)+(11+5,06*1,255*2)+4,35*1,255*2 "valby V, Z, S</t>
  </si>
  <si>
    <t>(1,82*2*1,255*10+1,8*7+4,8+1,43+2,14) "vikýře hl. střecha</t>
  </si>
  <si>
    <t>(2,28*1,366*2+1,82+0,66)+(1,28*1,396*2+2,38)+(1,82+1,36*1,366*2) "vikýře sever</t>
  </si>
  <si>
    <t>(0,45*1,255*2+0,75*2)+(0,45*1,255*2+1,15*2)+(0,45*1,255*2+0,6*2)+1,6+(0,56*1,366*2+1,7+1,46) "komíny</t>
  </si>
  <si>
    <t>65</t>
  </si>
  <si>
    <t>764002881</t>
  </si>
  <si>
    <t>Demontáž lemování střešních prostupů do suti</t>
  </si>
  <si>
    <t>-880743863</t>
  </si>
  <si>
    <t>9,02*0,5 "dojezd výtahu</t>
  </si>
  <si>
    <t xml:space="preserve">1,25*18 "výlezy </t>
  </si>
  <si>
    <t>66</t>
  </si>
  <si>
    <t>764003801</t>
  </si>
  <si>
    <t>Demontáž lemování trub, konzol, držáků, ventilačních nástavců a jiných kusových prvků do suti</t>
  </si>
  <si>
    <t>-1021768325</t>
  </si>
  <si>
    <t>67</t>
  </si>
  <si>
    <t>764004811</t>
  </si>
  <si>
    <t>Demontáž nadřímsového žlabu do suti</t>
  </si>
  <si>
    <t>1897696323</t>
  </si>
  <si>
    <t>68</t>
  </si>
  <si>
    <t>764121401</t>
  </si>
  <si>
    <t>Krytina střechy rovné drážkováním ze svitků z Al plechu rš 500 mm sklonu do 30°</t>
  </si>
  <si>
    <t>-740804353</t>
  </si>
  <si>
    <t>69</t>
  </si>
  <si>
    <t>764121405</t>
  </si>
  <si>
    <t>Krytina střechy rovné drážkováním ze svitků z Al plechu rš 500 mm sklonu přes 60°</t>
  </si>
  <si>
    <t>1650875229</t>
  </si>
  <si>
    <t>70</t>
  </si>
  <si>
    <t>764121491</t>
  </si>
  <si>
    <t>Příplatek k cenám krytiny z Al plechu za těsnění drážek sklonu do 10°</t>
  </si>
  <si>
    <t>101603878</t>
  </si>
  <si>
    <t>77,211</t>
  </si>
  <si>
    <t>71</t>
  </si>
  <si>
    <t>764221441</t>
  </si>
  <si>
    <t>Oplechování nevětraného nároží z Al plechu spojením na dvojitou stojatou drážku</t>
  </si>
  <si>
    <t>-76554497</t>
  </si>
  <si>
    <t>(2,14*1,02+1,45)*20+5,51*1,003*2+(2,4*7+2,74+2,03+5,4) "nároží plechová krytina</t>
  </si>
  <si>
    <t>72</t>
  </si>
  <si>
    <t>764221467</t>
  </si>
  <si>
    <t>Oplechování úžlabí z Al plechu rš 670 mm</t>
  </si>
  <si>
    <t>1348802599</t>
  </si>
  <si>
    <t>1,7+1,55 "detail úžlabí u hlavních komínů</t>
  </si>
  <si>
    <t>73</t>
  </si>
  <si>
    <t>764311615</t>
  </si>
  <si>
    <t>Lemování rovných zdí střech s krytinou skládanou z Pz s povrchovou úpravou rš 400 mm</t>
  </si>
  <si>
    <t>-1730578390</t>
  </si>
  <si>
    <t>4,55*1,255*2+5,51*1,255*2+4,94*1,255*2+4,05*1,255*2 "boky zděné pod valbou</t>
  </si>
  <si>
    <t>74</t>
  </si>
  <si>
    <t>764312615</t>
  </si>
  <si>
    <t>Spodní lemování rovných zdí střech s krytinou skládanou z Pz s povrchovou úpravou rš 400 mm</t>
  </si>
  <si>
    <t>-1334290205</t>
  </si>
  <si>
    <t>11+4,93+5,37</t>
  </si>
  <si>
    <t>75</t>
  </si>
  <si>
    <t>764314612</t>
  </si>
  <si>
    <t>Lemování prostupů střech s krytinou skládanou nebo plechovou bez lišty z Pz s povrchovou úpravou</t>
  </si>
  <si>
    <t>2008058223</t>
  </si>
  <si>
    <t>0,7*4*0,3*18 "výlezy</t>
  </si>
  <si>
    <t>0,3*4*0,2*15+2*0,3 "odvětrání</t>
  </si>
  <si>
    <t>0,6*4*0,3+(0,6*2+0,75*2)*0,3+(0,6*2+1,15*2)*0,3 "komíny</t>
  </si>
  <si>
    <t>76</t>
  </si>
  <si>
    <t>764511602</t>
  </si>
  <si>
    <t>Žlab podokapní půlkruhový z Pz s povrchovou úpravou rš 330 mm</t>
  </si>
  <si>
    <t>-1905699210</t>
  </si>
  <si>
    <t>17,84+84,03 "hlavní střecha</t>
  </si>
  <si>
    <t>21,24+4,05+21,83+15,01 "vikýře</t>
  </si>
  <si>
    <t>5,57 "K/04</t>
  </si>
  <si>
    <t>77</t>
  </si>
  <si>
    <t>764511622</t>
  </si>
  <si>
    <t>Roh nebo kout půlkruhového podokapního žlabu z Pz s povrchovou úpravou rš 330 mm</t>
  </si>
  <si>
    <t>762104249</t>
  </si>
  <si>
    <t>78</t>
  </si>
  <si>
    <t>764511642</t>
  </si>
  <si>
    <t>Kotlík oválný (trychtýřový) pro podokapní žlaby z Pz s povrchovou úpravou 330/100 mm</t>
  </si>
  <si>
    <t>-1662245292</t>
  </si>
  <si>
    <t>5 "K/01</t>
  </si>
  <si>
    <t>1 "K/04</t>
  </si>
  <si>
    <t>79</t>
  </si>
  <si>
    <t>764518622</t>
  </si>
  <si>
    <t>Svody kruhové včetně objímek, kolen, odskoků z Pz s povrchovou úpravou průměru 100 mm</t>
  </si>
  <si>
    <t>-1404318662</t>
  </si>
  <si>
    <t>0,5*5 "dopojení nových kotlíků K/01</t>
  </si>
  <si>
    <t>4 "dolnění K/04</t>
  </si>
  <si>
    <t>80</t>
  </si>
  <si>
    <t>998764103</t>
  </si>
  <si>
    <t>Přesun hmot tonážní pro konstrukce klempířské v objektech v do 24 m</t>
  </si>
  <si>
    <t>-1586826727</t>
  </si>
  <si>
    <t>765</t>
  </si>
  <si>
    <t>Krytina skládaná</t>
  </si>
  <si>
    <t>81</t>
  </si>
  <si>
    <t>765121014</t>
  </si>
  <si>
    <t>Montáž krytiny betonové sklonu do 30° na sucho přes 8 do 10 ks/m2</t>
  </si>
  <si>
    <t>1697272833</t>
  </si>
  <si>
    <t>(22,44+3,78)*1,366+(16,94)*1,396 "valba S ex-plech</t>
  </si>
  <si>
    <t>82</t>
  </si>
  <si>
    <t>59244465</t>
  </si>
  <si>
    <t>taška betonová hladká symetrická základní 1/1</t>
  </si>
  <si>
    <t>1230017952</t>
  </si>
  <si>
    <t>916,132*10,3 'Přepočtené koeficientem množství</t>
  </si>
  <si>
    <t>83</t>
  </si>
  <si>
    <t>592444R01</t>
  </si>
  <si>
    <t>taška systémová dle technologického předpisu zvolené krytiny</t>
  </si>
  <si>
    <t>-2085311234</t>
  </si>
  <si>
    <t>9436,160*0,02 "předpoklad 2%</t>
  </si>
  <si>
    <t>84</t>
  </si>
  <si>
    <t>765121202</t>
  </si>
  <si>
    <t>Montáž krytiny betonové okapní větrací mřížka</t>
  </si>
  <si>
    <t>1874695809</t>
  </si>
  <si>
    <t>85</t>
  </si>
  <si>
    <t>59244033</t>
  </si>
  <si>
    <t>mřížka větrací střešní krytiny</t>
  </si>
  <si>
    <t>250928728</t>
  </si>
  <si>
    <t>164*1,03 'Přepočtené koeficientem množství</t>
  </si>
  <si>
    <t>86</t>
  </si>
  <si>
    <t>765121221</t>
  </si>
  <si>
    <t>Montáž krytiny betonové nároží na sucho s větracím pásem lepícím</t>
  </si>
  <si>
    <t>2037121798</t>
  </si>
  <si>
    <t>14,99*1,255*4 "hlavni strecha</t>
  </si>
  <si>
    <t>(7,03*1,329*2)+(3,81*1,194*2)+(5,83*1,396*2) "valby</t>
  </si>
  <si>
    <t>87</t>
  </si>
  <si>
    <t>59244005</t>
  </si>
  <si>
    <t>pás větrací hřebene a nároží vrapovaný Al s výztužnou mřížkou rub lepící</t>
  </si>
  <si>
    <t>-1122231009</t>
  </si>
  <si>
    <t>88</t>
  </si>
  <si>
    <t>765121251</t>
  </si>
  <si>
    <t>Montáž krytiny betonové hřeben na sucho s větracím pásem</t>
  </si>
  <si>
    <t>-874129284</t>
  </si>
  <si>
    <t>14 "hlavni strecha</t>
  </si>
  <si>
    <t>(4,78)+(2,24)+(10,74) "valby</t>
  </si>
  <si>
    <t>89</t>
  </si>
  <si>
    <t>-1375581549</t>
  </si>
  <si>
    <t>90</t>
  </si>
  <si>
    <t>765121301</t>
  </si>
  <si>
    <t>Montáž krytiny betonové úžlabí na plech na sucho na pásy</t>
  </si>
  <si>
    <t>1097928918</t>
  </si>
  <si>
    <t>6,89*1,26*2+2,78*1,17*2+6,84*1,366*2</t>
  </si>
  <si>
    <t>91</t>
  </si>
  <si>
    <t>59244007</t>
  </si>
  <si>
    <t>pás těsnící Al pro úžlabí standard š 500mm</t>
  </si>
  <si>
    <t>287171273</t>
  </si>
  <si>
    <t>42,555*1,03 'Přepočtené koeficientem množství</t>
  </si>
  <si>
    <t>92</t>
  </si>
  <si>
    <t>765121402</t>
  </si>
  <si>
    <t>Montáž krytiny betonové opracování střešních tašek v místě prostupu přes 0,25 do 0,5 m2</t>
  </si>
  <si>
    <t>756112530</t>
  </si>
  <si>
    <t>93</t>
  </si>
  <si>
    <t>765121403</t>
  </si>
  <si>
    <t>Montáž krytiny betonové opracování střešních tašek v místě prostupu do 1 m2</t>
  </si>
  <si>
    <t>710336764</t>
  </si>
  <si>
    <t>94</t>
  </si>
  <si>
    <t>765121503</t>
  </si>
  <si>
    <t>Příplatek k montáži krytiny betonové za připevňovací prostředky za sklon přes 30° do 40°</t>
  </si>
  <si>
    <t>168686171</t>
  </si>
  <si>
    <t>916,132</t>
  </si>
  <si>
    <t>95</t>
  </si>
  <si>
    <t>765121801</t>
  </si>
  <si>
    <t>Demontáž krytiny betonové sklonu do 30° na sucho do suti</t>
  </si>
  <si>
    <t>-1872761354</t>
  </si>
  <si>
    <t>96</t>
  </si>
  <si>
    <t>765121821</t>
  </si>
  <si>
    <t>Příplatek k demontáži krytiny betonové do suti za sklon přes 30°</t>
  </si>
  <si>
    <t>-432795074</t>
  </si>
  <si>
    <t>97</t>
  </si>
  <si>
    <t>765121881</t>
  </si>
  <si>
    <t>Demontáž hřebenů a nároží krytiny betonové sklonu do 30° na sucho do suti</t>
  </si>
  <si>
    <t>1311563558</t>
  </si>
  <si>
    <t>14+14,99*1,255*4 "hlavni strecha</t>
  </si>
  <si>
    <t>(4,78+7,03*1,329*2)+(2,24+3,81*1,194*2)+(9,53) "valby</t>
  </si>
  <si>
    <t>98</t>
  </si>
  <si>
    <t>765121891</t>
  </si>
  <si>
    <t>Příplatek k demontáži hřebenů a nároží krytiny betonové do suti za sklon přes 30°</t>
  </si>
  <si>
    <t>1106504266</t>
  </si>
  <si>
    <t>99</t>
  </si>
  <si>
    <t>765125302</t>
  </si>
  <si>
    <t>Montáž střešního výlezu plochy jednotlivě přes 0,25 m2 pro betonovu krytinu</t>
  </si>
  <si>
    <t>-153938704</t>
  </si>
  <si>
    <t>100</t>
  </si>
  <si>
    <t>59244016</t>
  </si>
  <si>
    <t>okno střešní výstupní univerzální otevírané ven 3 směry 705x765m, otvor 480x510mm</t>
  </si>
  <si>
    <t>-2009731234</t>
  </si>
  <si>
    <t>101</t>
  </si>
  <si>
    <t>765191001</t>
  </si>
  <si>
    <t>Montáž pojistné hydroizolační nebo parotěsné fólie kladené ve sklonu do 20° lepením na bednění nebo izolaci</t>
  </si>
  <si>
    <t>-1828381782</t>
  </si>
  <si>
    <t>916,132 "laťování betonová krytina</t>
  </si>
  <si>
    <t>54,484+77,211 "bednění plechová krytina</t>
  </si>
  <si>
    <t>102</t>
  </si>
  <si>
    <t>28329036</t>
  </si>
  <si>
    <t>fólie kontaktní difuzně propustná pro doplňkovou hydroizolační vrstvu, třívrstvá mikroporézní PP 150g/m2 s integrovanou samolepící páskou</t>
  </si>
  <si>
    <t>350909861</t>
  </si>
  <si>
    <t>1047,827*1,1 'Přepočtené koeficientem množství</t>
  </si>
  <si>
    <t>103</t>
  </si>
  <si>
    <t>765191031</t>
  </si>
  <si>
    <t>Lepení těsnících pásků pod kontralatě</t>
  </si>
  <si>
    <t>-1090564258</t>
  </si>
  <si>
    <t>104</t>
  </si>
  <si>
    <t>28329303</t>
  </si>
  <si>
    <t>páska těsnící jednostranně lepící butylkaučuková pod kontralatě š 50mm</t>
  </si>
  <si>
    <t>1575920243</t>
  </si>
  <si>
    <t>1412,228*1,1 'Přepočtené koeficientem množství</t>
  </si>
  <si>
    <t>105</t>
  </si>
  <si>
    <t>765191043</t>
  </si>
  <si>
    <t>Montáž pojistné hydroizolační nebo parotěsné fólie střešních prostupů plochy do 1 m2</t>
  </si>
  <si>
    <t>-1477490570</t>
  </si>
  <si>
    <t>106</t>
  </si>
  <si>
    <t>-1497537857</t>
  </si>
  <si>
    <t>18*0,75 'Přepočtené koeficientem množství</t>
  </si>
  <si>
    <t>107</t>
  </si>
  <si>
    <t>765191045</t>
  </si>
  <si>
    <t>Montáž pojistné hydroizolační nebo parotěsné fólie střešních prostupů plochy přes 1 m2</t>
  </si>
  <si>
    <t>-1000041491</t>
  </si>
  <si>
    <t>108</t>
  </si>
  <si>
    <t>2008737274</t>
  </si>
  <si>
    <t>22*1,5 'Přepočtené koeficientem množství</t>
  </si>
  <si>
    <t>109</t>
  </si>
  <si>
    <t>765191051</t>
  </si>
  <si>
    <t>Montáž pojistné hydroizolační nebo parotěsné fólie hřebene větrané střechy</t>
  </si>
  <si>
    <t>-767450365</t>
  </si>
  <si>
    <t>119,311 "nároží</t>
  </si>
  <si>
    <t>31,76 "hřeben</t>
  </si>
  <si>
    <t>110</t>
  </si>
  <si>
    <t>934259090</t>
  </si>
  <si>
    <t>261,75*0,33 'Přepočtené koeficientem množství</t>
  </si>
  <si>
    <t>111</t>
  </si>
  <si>
    <t>765191061</t>
  </si>
  <si>
    <t>Montáž pojistné hydroizolační nebo parotěsné fólie úžlabí větrané střechy</t>
  </si>
  <si>
    <t>1428125027</t>
  </si>
  <si>
    <t>42,555 "betonová krytina</t>
  </si>
  <si>
    <t>(2,4*7+2,74+2,03+5,4)*2+2,14*1,255*20 "vikýře přechod na střechu</t>
  </si>
  <si>
    <t>112</t>
  </si>
  <si>
    <t>-1359001507</t>
  </si>
  <si>
    <t>150,209*0,33 'Přepočtené koeficientem množství</t>
  </si>
  <si>
    <t>113</t>
  </si>
  <si>
    <t>765191071</t>
  </si>
  <si>
    <t>Montáž pojistné hydroizolační nebo parotěsné fólie okapu</t>
  </si>
  <si>
    <t>1861131392</t>
  </si>
  <si>
    <t>169,57</t>
  </si>
  <si>
    <t>114</t>
  </si>
  <si>
    <t>2015974113</t>
  </si>
  <si>
    <t>169,57*0,33 'Přepočtené koeficientem množství</t>
  </si>
  <si>
    <t>115</t>
  </si>
  <si>
    <t>765191091</t>
  </si>
  <si>
    <t>Příplatek k cenám montáž pojistné hydroizolační nebo parotěsné fólie za sklon přes 30°</t>
  </si>
  <si>
    <t>125485774</t>
  </si>
  <si>
    <t>116</t>
  </si>
  <si>
    <t>765192001</t>
  </si>
  <si>
    <t>Nouzové (provizorní) zakrytí střechy plachtou</t>
  </si>
  <si>
    <t>1809336131</t>
  </si>
  <si>
    <t>1047,827</t>
  </si>
  <si>
    <t>117</t>
  </si>
  <si>
    <t>765192811</t>
  </si>
  <si>
    <t>Demontáž střešního výlezu jakkékoliv plochy</t>
  </si>
  <si>
    <t>240176769</t>
  </si>
  <si>
    <t>118</t>
  </si>
  <si>
    <t>998765103</t>
  </si>
  <si>
    <t>Přesun hmot tonážní pro krytiny skládané v objektech v do 24 m</t>
  </si>
  <si>
    <t>1839092066</t>
  </si>
  <si>
    <t>766</t>
  </si>
  <si>
    <t>Konstrukce truhlářské</t>
  </si>
  <si>
    <t>119</t>
  </si>
  <si>
    <t>766671031</t>
  </si>
  <si>
    <t>Montáž střešního okna do krytiny tvarované 114 x 140 cm</t>
  </si>
  <si>
    <t>626577632</t>
  </si>
  <si>
    <t>120</t>
  </si>
  <si>
    <t>61124624</t>
  </si>
  <si>
    <t>okno střešní dřevěné bílé PU povrch kyvné, izolační trojsklo 114x140cm, Uw=0,81W/m2K Al oplechování</t>
  </si>
  <si>
    <t>-267488400</t>
  </si>
  <si>
    <t>121</t>
  </si>
  <si>
    <t>998766103</t>
  </si>
  <si>
    <t>Přesun hmot tonážní pro konstrukce truhlářské v objektech v do 24 m</t>
  </si>
  <si>
    <t>-1253134959</t>
  </si>
  <si>
    <t>767</t>
  </si>
  <si>
    <t>Konstrukce zámečnické</t>
  </si>
  <si>
    <t>122</t>
  </si>
  <si>
    <t>767851104</t>
  </si>
  <si>
    <t>Montáž lávek komínových - kompletní celé lávky</t>
  </si>
  <si>
    <t>-2088482608</t>
  </si>
  <si>
    <t>1,45</t>
  </si>
  <si>
    <t>123</t>
  </si>
  <si>
    <t>55344R01</t>
  </si>
  <si>
    <t>stávající komínová lávka, repasovaná - obroušení, nátěr, lokální vysprávky</t>
  </si>
  <si>
    <t>-1834180739</t>
  </si>
  <si>
    <t>124</t>
  </si>
  <si>
    <t>767851803</t>
  </si>
  <si>
    <t>Demontáž komínových lávek - celé komínové lávky</t>
  </si>
  <si>
    <t>-1045374803</t>
  </si>
  <si>
    <t>125</t>
  </si>
  <si>
    <t>998767103</t>
  </si>
  <si>
    <t>Přesun hmot tonážní pro zámečnické konstrukce v objektech v do 24 m</t>
  </si>
  <si>
    <t>1461356745</t>
  </si>
  <si>
    <t>781</t>
  </si>
  <si>
    <t>Dokončovací práce - obklady</t>
  </si>
  <si>
    <t>126</t>
  </si>
  <si>
    <t>781121011</t>
  </si>
  <si>
    <t>Nátěr penetrační na stěnu</t>
  </si>
  <si>
    <t>-1857857070</t>
  </si>
  <si>
    <t>1*2</t>
  </si>
  <si>
    <t>127</t>
  </si>
  <si>
    <t>781131112</t>
  </si>
  <si>
    <t>Izolace pod obklad nátěrem nebo stěrkou ve dvou vrstvách</t>
  </si>
  <si>
    <t>-1745031701</t>
  </si>
  <si>
    <t>128</t>
  </si>
  <si>
    <t>781131232</t>
  </si>
  <si>
    <t>Izolace pod obklad těsnícími pásy pro styčné nebo dilatační spáry</t>
  </si>
  <si>
    <t>1730022033</t>
  </si>
  <si>
    <t>1+2+2 "napojení na stáv. kci</t>
  </si>
  <si>
    <t>129</t>
  </si>
  <si>
    <t>781474112</t>
  </si>
  <si>
    <t>Montáž obkladů vnitřních keramických hladkých do 12 ks/m2 lepených flexibilním lepidlem</t>
  </si>
  <si>
    <t>-710996055</t>
  </si>
  <si>
    <t>2*1 "S1.2</t>
  </si>
  <si>
    <t>130</t>
  </si>
  <si>
    <t>59761026</t>
  </si>
  <si>
    <t>obklad keramický hladký do 12ks/m2</t>
  </si>
  <si>
    <t>1928017419</t>
  </si>
  <si>
    <t>2*1,1 'Přepočtené koeficientem množství</t>
  </si>
  <si>
    <t>131</t>
  </si>
  <si>
    <t>781494511</t>
  </si>
  <si>
    <t>Plastové profily ukončovací lepené flexibilním lepidlem</t>
  </si>
  <si>
    <t>993145106</t>
  </si>
  <si>
    <t>132</t>
  </si>
  <si>
    <t>781495115</t>
  </si>
  <si>
    <t>Spárování vnitřních obkladů silikonem</t>
  </si>
  <si>
    <t>399402823</t>
  </si>
  <si>
    <t>1 "přechod na podlahu</t>
  </si>
  <si>
    <t>133</t>
  </si>
  <si>
    <t>998781103</t>
  </si>
  <si>
    <t>Přesun hmot tonážní pro obklady keramické v objektech v do 24 m</t>
  </si>
  <si>
    <t>2017244963</t>
  </si>
  <si>
    <t>784</t>
  </si>
  <si>
    <t>Dokončovací práce - malby a tapety</t>
  </si>
  <si>
    <t>134</t>
  </si>
  <si>
    <t>784111037</t>
  </si>
  <si>
    <t>Omytí podkladu na schodišti o výšce podlaží do 3,80 m</t>
  </si>
  <si>
    <t>-332710200</t>
  </si>
  <si>
    <t>1*1 "C1.1</t>
  </si>
  <si>
    <t>135</t>
  </si>
  <si>
    <t>784181101</t>
  </si>
  <si>
    <t>Základní akrylátová jednonásobná bezbarvá penetrace podkladu v místnostech výšky do 3,80 m</t>
  </si>
  <si>
    <t>369339422</t>
  </si>
  <si>
    <t>5,963 "SDK opláštění</t>
  </si>
  <si>
    <t>5,08*0,5 "SDK ostění stř. okna</t>
  </si>
  <si>
    <t>136</t>
  </si>
  <si>
    <t>784181107</t>
  </si>
  <si>
    <t>Základní akrylátová jednonásobná bezbarvá penetrace podkladu na schodišti o výšce podlaží do 3,80 m</t>
  </si>
  <si>
    <t>-1860530999</t>
  </si>
  <si>
    <t>137</t>
  </si>
  <si>
    <t>784221101</t>
  </si>
  <si>
    <t>Dvojnásobné bílé malby ze směsí za sucha dobře otěruvzdorných v místnostech do 3,80 m</t>
  </si>
  <si>
    <t>367016907</t>
  </si>
  <si>
    <t>138</t>
  </si>
  <si>
    <t>784221107</t>
  </si>
  <si>
    <t>Dvojnásobné bílé malby ze směsí za sucha dobře otěruvzdorných na schodišti do 3,80 m</t>
  </si>
  <si>
    <t>-1812042146</t>
  </si>
  <si>
    <t>139</t>
  </si>
  <si>
    <t>784221131</t>
  </si>
  <si>
    <t>Příplatek k cenám 2x maleb za sucha otěruvzdorných za provádění plochy do 5 m2</t>
  </si>
  <si>
    <t>822516148</t>
  </si>
  <si>
    <t>40,027+8,503</t>
  </si>
  <si>
    <t>Práce a dodávky M</t>
  </si>
  <si>
    <t>21-M</t>
  </si>
  <si>
    <t>Elektromontáže</t>
  </si>
  <si>
    <t>140</t>
  </si>
  <si>
    <t>21m01</t>
  </si>
  <si>
    <t>Elektromontážní práce, viz samostatná příloha</t>
  </si>
  <si>
    <t>1269488838</t>
  </si>
  <si>
    <t>VRN</t>
  </si>
  <si>
    <t>Vedlejší rozpočtové náklady</t>
  </si>
  <si>
    <t>141</t>
  </si>
  <si>
    <t>013254000</t>
  </si>
  <si>
    <t>Dokumentace skutečného provedení stavby</t>
  </si>
  <si>
    <t>1024</t>
  </si>
  <si>
    <t>-1570732258</t>
  </si>
  <si>
    <t>142</t>
  </si>
  <si>
    <t>030001000</t>
  </si>
  <si>
    <t>Zařízení staveniště</t>
  </si>
  <si>
    <t>%</t>
  </si>
  <si>
    <t>-570128775</t>
  </si>
  <si>
    <t>143</t>
  </si>
  <si>
    <t>034103000</t>
  </si>
  <si>
    <t>Oplocení zařízení staveniště - zřízení, demontáž, pronájem po dobu stavby</t>
  </si>
  <si>
    <t>1327780433</t>
  </si>
  <si>
    <t>144</t>
  </si>
  <si>
    <t>044002000</t>
  </si>
  <si>
    <t>Revize, zkoušky a ostatní úkony potřebné pro kolaudaci</t>
  </si>
  <si>
    <t>-91217619</t>
  </si>
  <si>
    <t>145</t>
  </si>
  <si>
    <t>045002000</t>
  </si>
  <si>
    <t>Kompletační a koordinační činnost</t>
  </si>
  <si>
    <t>-343140146</t>
  </si>
  <si>
    <t>146</t>
  </si>
  <si>
    <t>065002000</t>
  </si>
  <si>
    <t>Mimostaveništní doprava materiálů</t>
  </si>
  <si>
    <t>-1349795570</t>
  </si>
  <si>
    <t>147</t>
  </si>
  <si>
    <t>071002000</t>
  </si>
  <si>
    <t>Provoz investora, třetích osob - režie spojená s realizací stavby za provozu</t>
  </si>
  <si>
    <t>869695270</t>
  </si>
  <si>
    <t>VP</t>
  </si>
  <si>
    <t xml:space="preserve">  Vícepráce</t>
  </si>
  <si>
    <t>PN</t>
  </si>
  <si>
    <t>2019/21 - Statické zajištění  a sanace - Pavilon A</t>
  </si>
  <si>
    <t>Kartouzská 6/204, Praha 5</t>
  </si>
  <si>
    <t>MÚ OÚ Praha 5</t>
  </si>
  <si>
    <t>Statika s.r.o.</t>
  </si>
  <si>
    <t>Kučerová</t>
  </si>
  <si>
    <t xml:space="preserve">    3 - Svislé a kompletní konstrukce</t>
  </si>
  <si>
    <t xml:space="preserve">    783 - Dokončovací práce - nátěry</t>
  </si>
  <si>
    <t xml:space="preserve">    VRN1 - Průzkumné, geodetické a projektové práce</t>
  </si>
  <si>
    <t xml:space="preserve">    VRN4 - Inženýrská činnost</t>
  </si>
  <si>
    <t xml:space="preserve">    VRN6 - Územní vlivy</t>
  </si>
  <si>
    <t>Svislé a kompletní konstrukce</t>
  </si>
  <si>
    <t>349234842</t>
  </si>
  <si>
    <t>Doplnění zdiva (s dodáním hmot)  říms podokenních a nadokenních</t>
  </si>
  <si>
    <t>kpl</t>
  </si>
  <si>
    <t>-967341699</t>
  </si>
  <si>
    <t>631341161</t>
  </si>
  <si>
    <t>Doplnění dosavadních mazanin betonem lehkým keramickým (s dodáním hmot) plochy jednotlivě přes 1 m2 do 4 m2 a tl. do 80 mm</t>
  </si>
  <si>
    <t>1974083810</t>
  </si>
  <si>
    <t>635111421</t>
  </si>
  <si>
    <t>Doplnění násypu pod dlažby, podlahy a mazaniny pískem neupraveným  (s dodáním hmot), s udusáním a urovnáním povrchu násypu plochy jednotlivě přes 2 m2</t>
  </si>
  <si>
    <t>-1171275205</t>
  </si>
  <si>
    <t>949101112</t>
  </si>
  <si>
    <t>Lešení pomocné pracovní pro objekty pozemních staveb  pro zatížení do 150 kg/m2, o výšce lešeňové podlahy přes 1,9 do 3,5 m</t>
  </si>
  <si>
    <t>1685972908</t>
  </si>
  <si>
    <t>952901111</t>
  </si>
  <si>
    <t>Vyčištění budov nebo objektů před předáním do užívání  budov bytové nebo občanské výstavby, světlé výšky podlaží do 4 m</t>
  </si>
  <si>
    <t>-1562162187</t>
  </si>
  <si>
    <t>952902601</t>
  </si>
  <si>
    <t>Čištění budov při provádění oprav a udržovacích prací  vysátím prachu z trámů, nosníků apod.</t>
  </si>
  <si>
    <t>-1874345058</t>
  </si>
  <si>
    <t>12,50*2*(18,02+10,13)+4,30*7,00*2</t>
  </si>
  <si>
    <t>952902611</t>
  </si>
  <si>
    <t>Čištění budov při provádění oprav a udržovacích prací  vysátím prachu z ostatních ploch</t>
  </si>
  <si>
    <t>59733299</t>
  </si>
  <si>
    <t>18,020*19,28+4,30*6,00+10,00*12,60+8,50*6,50+9,50*4,50+11,50*5,50</t>
  </si>
  <si>
    <t>962032230</t>
  </si>
  <si>
    <t>Bourání zdiva nadzákladového z cihel nebo tvárnic  z cihel pálených nebo vápenopískových, na maltu vápennou nebo vápenocementovou, objemu do 1 m3</t>
  </si>
  <si>
    <t>1353704756</t>
  </si>
  <si>
    <t>5,00*0,25*0,50</t>
  </si>
  <si>
    <t>964061341</t>
  </si>
  <si>
    <t>Uvolnění zhlaví trámu při jeho výměně  pro jakoukoliv délku uložení, ze zdiva cihelného, o průřezu zhlaví přes 0,05 m2</t>
  </si>
  <si>
    <t>1209499564</t>
  </si>
  <si>
    <t>965042131</t>
  </si>
  <si>
    <t>Bourání mazanin betonových nebo z litého asfaltu tl. do 100 mm, plochy do 4 m2</t>
  </si>
  <si>
    <t>293254289</t>
  </si>
  <si>
    <t>58*1,00*0,05+"rezerva" 2,00</t>
  </si>
  <si>
    <t>965082922</t>
  </si>
  <si>
    <t>Odstranění násypu pod podlahami nebo ochranného násypu na střechách tl. do 100 mm, plochy do 2 m2</t>
  </si>
  <si>
    <t>1210261621</t>
  </si>
  <si>
    <t>975074111</t>
  </si>
  <si>
    <t>Jednostranné podchycení střešních vazníků dřevěnou výztuhou  v. podchycení přes 3,5 m a při zatížení hmotností do 1000 kg/m</t>
  </si>
  <si>
    <t>1707070911</t>
  </si>
  <si>
    <t>997013157</t>
  </si>
  <si>
    <t>Vnitrostaveništní doprava suti a vybouraných hmot  vodorovně do 50 m svisle s omezením mechanizace pro budovy a haly výšky přes 21 do 24 m</t>
  </si>
  <si>
    <t>-2141284167</t>
  </si>
  <si>
    <t>Odvoz suti a vybouraných hmot na skládku nebo meziskládku  se složením, na vzdálenost do 1 km</t>
  </si>
  <si>
    <t>-585304400</t>
  </si>
  <si>
    <t>Odvoz suti a vybouraných hmot na skládku nebo meziskládku  se složením, na vzdálenost Příplatek k ceně za každý další i započatý 1 km přes 1 km</t>
  </si>
  <si>
    <t>135290710</t>
  </si>
  <si>
    <t>30,056*19</t>
  </si>
  <si>
    <t>997013609</t>
  </si>
  <si>
    <t>Poplatek za uložení na skládce (skládkovné) stavebního odpadu ze směsí nebo oddělených frakcí betonu, cihel a keramických výrobků kód odpadu 17 01 07</t>
  </si>
  <si>
    <t>1428760747</t>
  </si>
  <si>
    <t>Přesun hmot pro budovy občanské výstavby, bydlení, výrobu a služby  s nosnou svislou konstrukcí zděnou z cihel, tvárnic nebo kamene vodorovná dopravní vzdálenost do 100 m pro budovy výšky přes 12 do 24 m</t>
  </si>
  <si>
    <t>-85265688</t>
  </si>
  <si>
    <t>762312000</t>
  </si>
  <si>
    <t>Spoje  včetně nutného dotažení</t>
  </si>
  <si>
    <t>348788212</t>
  </si>
  <si>
    <t>-948795588</t>
  </si>
  <si>
    <t>762331921.2</t>
  </si>
  <si>
    <t>Vyřezání a výměna části střešní vazby - předpoklad oprav v zakrytých částech krovu</t>
  </si>
  <si>
    <t>-553196137</t>
  </si>
  <si>
    <t>762331931</t>
  </si>
  <si>
    <t>Vázané konstrukce krovů  vyřezání části střešní vazby průřezové plochy řeziva přes 224 do 288 cm2, délky vyřezané části krovového prvku do 3 m</t>
  </si>
  <si>
    <t>1335012254</t>
  </si>
  <si>
    <t>762331941</t>
  </si>
  <si>
    <t>Vázané konstrukce krovů  vyřezání části střešní vazby průřezové plochy řeziva přes 288 do 450 cm2, délky vyřezané části krovového prvku do 3 m</t>
  </si>
  <si>
    <t>206612773</t>
  </si>
  <si>
    <t>762332921</t>
  </si>
  <si>
    <t>Vázané konstrukce krovů  doplnění části střešní vazby z hranolů, nebo hranolků (materiál v ceně), průřezové plochy do 120 cm2</t>
  </si>
  <si>
    <t>1951386819</t>
  </si>
  <si>
    <t>762332922</t>
  </si>
  <si>
    <t>Vázané konstrukce krovů  doplnění části střešní vazby z hranolů, nebo hranolků (materiál v ceně), průřezové plochy přes 120 do 224 cm2</t>
  </si>
  <si>
    <t>122046086</t>
  </si>
  <si>
    <t>"pásky" 3,00+ "ostatní" 30,00</t>
  </si>
  <si>
    <t>762332923</t>
  </si>
  <si>
    <t>Vázané konstrukce krovů  doplnění části střešní vazby z hranolů, nebo hranolků (materiál v ceně), průřezové plochy přes 224 do 288 cm2</t>
  </si>
  <si>
    <t>555288466</t>
  </si>
  <si>
    <t>762811923</t>
  </si>
  <si>
    <t>Záklop stropů  vyřezání částí záklopu nebo podbíjení z prken tl. do 32 mm, plochy jednotlivě přes 1,00 do 4,00 m2</t>
  </si>
  <si>
    <t>-272700069</t>
  </si>
  <si>
    <t>762812934</t>
  </si>
  <si>
    <t>Záklop stropů  zabednění částí záklopu z prken tl. do 32 mm (materiál v ceně), plochy jednotlivě přes 1,00 do 4,00 m2</t>
  </si>
  <si>
    <t>-565353851</t>
  </si>
  <si>
    <t>762821942</t>
  </si>
  <si>
    <t>Nosná konstrukce stropů  vyřezání části stropního trámu průřezové plochy 288 do 450 cm2, délky vyřezané části trámu přes 3 do 5 m</t>
  </si>
  <si>
    <t>-444135025</t>
  </si>
  <si>
    <t>762821951</t>
  </si>
  <si>
    <t>Nosná konstrukce stropů  vyřezání části stropního trámu průřezové plochy přes 450 cm2, délky vyřezané části trámu přes 1 do 3 m</t>
  </si>
  <si>
    <t>-1177125592</t>
  </si>
  <si>
    <t>762822924</t>
  </si>
  <si>
    <t>Nosná konstrukce stropů  doplnění části stropního trámu z hranolů, nebo hranolků (materiál v ceně), průřezové plochy přes 288 do 450 cm2</t>
  </si>
  <si>
    <t>-1532524905</t>
  </si>
  <si>
    <t>762822925</t>
  </si>
  <si>
    <t>Nosná konstrukce stropů  doplnění části stropního trámu z hranolů, nebo hranolků (materiál v ceně), průřezové plochy přes 450 do 600 cm2</t>
  </si>
  <si>
    <t>198705343</t>
  </si>
  <si>
    <t>766421811</t>
  </si>
  <si>
    <t>Demontáž obložení podhledů  panely, plochy do 1,5 m2</t>
  </si>
  <si>
    <t>-1605024208</t>
  </si>
  <si>
    <t>767995112</t>
  </si>
  <si>
    <t>Montáž ostatních atypických zámečnických konstrukcí  hmotnosti přes 5 do 10 kg</t>
  </si>
  <si>
    <t>kg</t>
  </si>
  <si>
    <t>2028250913</t>
  </si>
  <si>
    <t>"výkaz materiálu viz TS" 702,00</t>
  </si>
  <si>
    <t>13010912</t>
  </si>
  <si>
    <t>ocel profilová UE 120 jakost 11 375</t>
  </si>
  <si>
    <t>1722470432</t>
  </si>
  <si>
    <t>783</t>
  </si>
  <si>
    <t>Dokončovací práce - nátěry</t>
  </si>
  <si>
    <t>783201200</t>
  </si>
  <si>
    <t>Ošetření na zdravé dřevo -  odhad nutno upřesnit dle skutečnosti</t>
  </si>
  <si>
    <t>-77930459</t>
  </si>
  <si>
    <t>763,95/4</t>
  </si>
  <si>
    <t>783201201</t>
  </si>
  <si>
    <t>Příprava podkladu tesařských konstrukcí před provedením nátěru broušení</t>
  </si>
  <si>
    <t>-378363229</t>
  </si>
  <si>
    <t>783201403</t>
  </si>
  <si>
    <t>Příprava podkladu tesařských konstrukcí před provedením nátěru oprášení</t>
  </si>
  <si>
    <t>1985152107</t>
  </si>
  <si>
    <t>783223121</t>
  </si>
  <si>
    <t>Napouštěcí konstrukcí dle popisu v PD</t>
  </si>
  <si>
    <t>-806785315</t>
  </si>
  <si>
    <t>783223121.1</t>
  </si>
  <si>
    <t>Fungicidní injektáž</t>
  </si>
  <si>
    <t>2126805850</t>
  </si>
  <si>
    <t>VRN1</t>
  </si>
  <si>
    <t>Průzkumné, geodetické a projektové práce</t>
  </si>
  <si>
    <t>011002000</t>
  </si>
  <si>
    <t>Průzkumné práce</t>
  </si>
  <si>
    <t>Kč</t>
  </si>
  <si>
    <t>184192194</t>
  </si>
  <si>
    <t>VRN4</t>
  </si>
  <si>
    <t>Inženýrská činnost</t>
  </si>
  <si>
    <t>041103000</t>
  </si>
  <si>
    <t>Autorský dozor projektanta</t>
  </si>
  <si>
    <t>138060043</t>
  </si>
  <si>
    <t>045303000</t>
  </si>
  <si>
    <t>Koordinační činnost</t>
  </si>
  <si>
    <t>1156836599</t>
  </si>
  <si>
    <t>VRN6</t>
  </si>
  <si>
    <t>Územní vlivy</t>
  </si>
  <si>
    <t>063503000</t>
  </si>
  <si>
    <t>Práce ve stísněném prostoru</t>
  </si>
  <si>
    <t>813451649</t>
  </si>
  <si>
    <t>Položkový rozpočet</t>
  </si>
  <si>
    <t>S:</t>
  </si>
  <si>
    <t>O:</t>
  </si>
  <si>
    <t>R:</t>
  </si>
  <si>
    <t>D.1.4.a</t>
  </si>
  <si>
    <t>Zdravotně technické instalace</t>
  </si>
  <si>
    <t>P.č.</t>
  </si>
  <si>
    <t>Číslo položky</t>
  </si>
  <si>
    <t>Název položky</t>
  </si>
  <si>
    <t>množství</t>
  </si>
  <si>
    <t>cena / MJ</t>
  </si>
  <si>
    <t>celkem</t>
  </si>
  <si>
    <t>Dodávka</t>
  </si>
  <si>
    <t>Dodávka celk.</t>
  </si>
  <si>
    <t>Montáž</t>
  </si>
  <si>
    <t>Montáž celk.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</si>
  <si>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</si>
  <si>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</si>
  <si>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</si>
  <si>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</si>
  <si>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</si>
  <si>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</si>
  <si>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</si>
  <si>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Díl:</t>
  </si>
  <si>
    <t>Kanalizace</t>
  </si>
  <si>
    <t>připojovací potrubí DN40, polypropylen (PP-HT); včetně tvarovek; včetně dodávky a montáže</t>
  </si>
  <si>
    <t>bm</t>
  </si>
  <si>
    <t>připojovací potrubí DN50, polypropylen (PP-HT); včetně tvarovek; včetně dodávky a montáže</t>
  </si>
  <si>
    <t>kotvení pro potrubí DN40, dle výrobce potrubí; včetně dodávky a montáže</t>
  </si>
  <si>
    <t>ks</t>
  </si>
  <si>
    <t>kotvení pro potrubí DN50, dle výrobce potrubí; včetně dodávky a montáže</t>
  </si>
  <si>
    <t>kondenzační jímka pro VZT potrubí , předp. dimenze DN750 (nutno ověřit); včetně dodávky a montáže</t>
  </si>
  <si>
    <t>odvod kondenzátu od VZT jednotky - PE hadice, redukce, gumová manžeta, ocelová svorka; včetně dodávky a montáže</t>
  </si>
  <si>
    <t>Kondenzační sifon DN32 s vodorovným odtokem a svislým nebo vodorovným připojením 5/4" (svěrné připojení) popř. d 12-18 mm (pro hladké trubičky s břitovým těsněním) s vodní zápachou uzávěrkou (60 mm) a mechanickým zápachovým uzávěrem(kulička) a čistící vložkou; včetně dodávky a montáže</t>
  </si>
  <si>
    <t>požární ucpávka pro potrubí DN50; včetně dodávky a montáže</t>
  </si>
  <si>
    <t>napojení nového potrubí DN50 na stávající potrubí DN50</t>
  </si>
  <si>
    <t>vysekání drážky ve zdivu pro potrubí DN50 (včetně vyplnění a zednického začištění na úrověň štuku po montáži potrubí)</t>
  </si>
  <si>
    <t>vrtaný prostup pro potrubí DN50 (včetně vyplnění a zednického začištění na úrověň štuku po montáži potrubí)</t>
  </si>
  <si>
    <t>zkouška těsnosti potrubí</t>
  </si>
  <si>
    <t>náklady na PD</t>
  </si>
  <si>
    <t xml:space="preserve">přesun hmot </t>
  </si>
  <si>
    <t>Celkem</t>
  </si>
  <si>
    <t>Poznámky uchazeče k zadání</t>
  </si>
  <si>
    <t xml:space="preserve">Způsob měření dle cenové soustavy URS.                                                                                                         </t>
  </si>
  <si>
    <t>Poliklinika Kartouzská</t>
  </si>
  <si>
    <t>Rekapitulace rozpočtu</t>
  </si>
  <si>
    <t>HLAVA III.</t>
  </si>
  <si>
    <t>Základní rozpočtové náklady</t>
  </si>
  <si>
    <t>Dodávka materiálu</t>
  </si>
  <si>
    <t>Montážní práce a služby</t>
  </si>
  <si>
    <t>El. revize</t>
  </si>
  <si>
    <t>Celkem bez DPH</t>
  </si>
  <si>
    <t>Daň z přidané hodnoty</t>
  </si>
  <si>
    <t>Základní sazba DPH</t>
  </si>
  <si>
    <t>x</t>
  </si>
  <si>
    <t>DPH celkem</t>
  </si>
  <si>
    <t>Celkem s DPH</t>
  </si>
  <si>
    <t>materiálu ELEKTROINSTALACE</t>
  </si>
  <si>
    <t>Montáž materiálu</t>
  </si>
  <si>
    <t>No.</t>
  </si>
  <si>
    <t>Popis položky</t>
  </si>
  <si>
    <t>Počet</t>
  </si>
  <si>
    <t>Měr.jedn.</t>
  </si>
  <si>
    <t>Kč m.j.</t>
  </si>
  <si>
    <t>Kč celkem</t>
  </si>
  <si>
    <t>Hormosvod</t>
  </si>
  <si>
    <t>1.1</t>
  </si>
  <si>
    <t>Fyzická obhlídka stávajícího stavu jímací soustavy a svodů (kotvení a jeho stav atp.)</t>
  </si>
  <si>
    <t>-</t>
  </si>
  <si>
    <t>1.2</t>
  </si>
  <si>
    <t xml:space="preserve">Drát AlMgSi ø8mm </t>
  </si>
  <si>
    <t>1.3</t>
  </si>
  <si>
    <t xml:space="preserve">Podpěra vedení do fasády/zdiva </t>
  </si>
  <si>
    <t>1.4</t>
  </si>
  <si>
    <t>Podpěra vedení hřebenová PV15a</t>
  </si>
  <si>
    <t>1.5</t>
  </si>
  <si>
    <t>Podpěra vedení pod tašku PV 11c</t>
  </si>
  <si>
    <t>1.6</t>
  </si>
  <si>
    <t>Ochranná trubka/úhelník</t>
  </si>
  <si>
    <t>1.7</t>
  </si>
  <si>
    <t>Držák jímacího vedení a ochranné trubky do zdiva</t>
  </si>
  <si>
    <t>1.8</t>
  </si>
  <si>
    <t xml:space="preserve">Svorka SJ1 svorka pro připojení vodiče k jímací tyči </t>
  </si>
  <si>
    <t>1.9</t>
  </si>
  <si>
    <t>Svorka SK, SS, SR03 a další dle typu spoje</t>
  </si>
  <si>
    <t>1.10</t>
  </si>
  <si>
    <t>SZa svorka zkušební pro spojení nadzemní části hromosvodu s uzemněním</t>
  </si>
  <si>
    <t>1.11</t>
  </si>
  <si>
    <t>Svorka SOa pro připojení kruhového vodiče k okapovému žlabu</t>
  </si>
  <si>
    <t>1.12</t>
  </si>
  <si>
    <t>OSD stříška  - ochrana svorky u jímací tyče</t>
  </si>
  <si>
    <t>1.13</t>
  </si>
  <si>
    <t>Štítek s plaketkou</t>
  </si>
  <si>
    <t>1.14</t>
  </si>
  <si>
    <t>Podpěra jímací tyče FeZn nebo kotvení jímacíé tyče do krovu</t>
  </si>
  <si>
    <t>1.15</t>
  </si>
  <si>
    <t>Držák jímací tyče do zdiva</t>
  </si>
  <si>
    <t>1.16</t>
  </si>
  <si>
    <t>JK - jímací tyč s kovaným hrotem, délka 1000mm</t>
  </si>
  <si>
    <t>1.17</t>
  </si>
  <si>
    <t>JK - jímací tyč s kovaným hrotem, délka 500mm</t>
  </si>
  <si>
    <t>1.18</t>
  </si>
  <si>
    <t>Ochranný nátěr antikorozní - zinkový sprej</t>
  </si>
  <si>
    <t>1.19</t>
  </si>
  <si>
    <t>Měření rezistivity zemního odporu zemniče</t>
  </si>
  <si>
    <t>1.20</t>
  </si>
  <si>
    <t>Připojení  konstrukcí střechy a zařízení, ve stávajícím rozsahu</t>
  </si>
  <si>
    <t>1.21</t>
  </si>
  <si>
    <t>Drobný montážní materiál</t>
  </si>
  <si>
    <t>1.22</t>
  </si>
  <si>
    <t>Pronájem pracovní plošiny vč. dopravy a manipulace</t>
  </si>
  <si>
    <t>hod</t>
  </si>
  <si>
    <t>1.23</t>
  </si>
  <si>
    <t>Doprava materiálu na stavbu</t>
  </si>
  <si>
    <t>1.24</t>
  </si>
  <si>
    <t>Demontáž stávající jímací soustavyv potřebném rozsahu</t>
  </si>
  <si>
    <t>1.25</t>
  </si>
  <si>
    <t>Odvoz a likvidace odpadu</t>
  </si>
  <si>
    <t>1.26</t>
  </si>
  <si>
    <t>Montáž hromosvodu</t>
  </si>
  <si>
    <t>1.27</t>
  </si>
  <si>
    <t>Drobný nespecifikovaný materiál plynoucí ze skutečností zjištěných při realizaci</t>
  </si>
  <si>
    <t>!!!!! Zá správnost vzorců, jednotlivých souhrnů a vyplnění jednotlivých položek zodpovídá dodavatel CN   !!!!!</t>
  </si>
  <si>
    <t xml:space="preserve">*  Zhotovitel se před předložením nabídky detailně seznámí s dokumentací a skutečným stavem a je povinen do nabídky zahrnout veškeré přepdokládáné práce byť neuvedené ve VV. Je nezbytné aby CN zohledila všechny možné návaznosti profesí a jejich požadavky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</si>
</sst>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%"/>
    <numFmt numFmtId="165" formatCode="dd\.mm\.yyyy"/>
    <numFmt numFmtId="166" formatCode="#,##0.00000"/>
    <numFmt numFmtId="167" formatCode="#,##0.000"/>
    <numFmt numFmtId="168" formatCode="#,##0.00\ &quot;Kč&quot;"/>
  </numFmts>
  <fonts count="7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0"/>
      <name val="Arial CE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8"/>
      <name val="Arial"/>
      <family val="2"/>
    </font>
    <font>
      <b/>
      <sz val="10"/>
      <name val="Arial CE"/>
      <charset val="238"/>
    </font>
    <font>
      <b/>
      <i/>
      <sz val="12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0"/>
      <color indexed="55"/>
      <name val="Arial CE"/>
      <charset val="238"/>
    </font>
    <font>
      <sz val="12"/>
      <name val="Arial CE"/>
      <family val="2"/>
      <charset val="238"/>
    </font>
    <font>
      <sz val="9"/>
      <name val="Arial CE"/>
      <family val="2"/>
      <charset val="238"/>
    </font>
    <font>
      <sz val="9"/>
      <color indexed="55"/>
      <name val="Arial CE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9"/>
      <color indexed="9"/>
      <name val="Arial CE"/>
      <family val="2"/>
      <charset val="238"/>
    </font>
    <font>
      <sz val="1"/>
      <color indexed="55"/>
      <name val="Arial CE"/>
      <family val="2"/>
      <charset val="238"/>
    </font>
    <font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9"/>
      <color indexed="9"/>
      <name val="Arial CE"/>
      <family val="2"/>
      <charset val="238"/>
    </font>
    <font>
      <i/>
      <sz val="1"/>
      <color indexed="55"/>
      <name val="Arial CE"/>
      <family val="2"/>
      <charset val="238"/>
    </font>
    <font>
      <i/>
      <sz val="9"/>
      <color indexed="55"/>
      <name val="Arial CE"/>
      <family val="2"/>
      <charset val="238"/>
    </font>
    <font>
      <i/>
      <sz val="9"/>
      <name val="Arial CE"/>
      <family val="2"/>
      <charset val="238"/>
    </font>
    <font>
      <sz val="11"/>
      <color indexed="20"/>
      <name val="Calibri"/>
      <family val="2"/>
      <charset val="238"/>
    </font>
    <font>
      <sz val="8"/>
      <name val="Trebuchet MS"/>
      <family val="2"/>
    </font>
    <font>
      <i/>
      <sz val="11"/>
      <color indexed="8"/>
      <name val="Arial"/>
      <family val="2"/>
      <charset val="238"/>
    </font>
    <font>
      <sz val="11"/>
      <color indexed="10"/>
      <name val="Arial CE"/>
      <family val="2"/>
      <charset val="238"/>
    </font>
    <font>
      <sz val="15"/>
      <color indexed="10"/>
      <name val="Arial CE"/>
      <family val="2"/>
      <charset val="238"/>
    </font>
    <font>
      <i/>
      <sz val="8"/>
      <name val="Arial"/>
      <family val="2"/>
      <charset val="238"/>
    </font>
    <font>
      <sz val="1"/>
      <color indexed="9"/>
      <name val="Arial CE"/>
      <charset val="238"/>
    </font>
    <font>
      <sz val="10"/>
      <color indexed="9"/>
      <name val="Arial CE"/>
      <charset val="238"/>
    </font>
    <font>
      <b/>
      <sz val="11"/>
      <color indexed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8" fillId="0" borderId="0" applyNumberFormat="0" applyFill="0" applyBorder="0" applyAlignment="0" applyProtection="0"/>
    <xf numFmtId="0" fontId="39" fillId="0" borderId="0"/>
    <xf numFmtId="0" fontId="60" fillId="0" borderId="0"/>
    <xf numFmtId="0" fontId="39" fillId="0" borderId="0"/>
    <xf numFmtId="0" fontId="66" fillId="14" borderId="0" applyNumberFormat="0" applyBorder="0" applyAlignment="0" applyProtection="0"/>
    <xf numFmtId="0" fontId="67" fillId="0" borderId="0"/>
  </cellStyleXfs>
  <cellXfs count="4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49" fontId="0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4" fontId="0" fillId="3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3" borderId="22" xfId="0" applyFont="1" applyFill="1" applyBorder="1" applyAlignment="1" applyProtection="1">
      <alignment horizontal="left" vertical="center"/>
      <protection locked="0"/>
    </xf>
    <xf numFmtId="0" fontId="22" fillId="3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9" fillId="0" borderId="0" xfId="2" applyAlignment="1">
      <alignment vertical="center"/>
    </xf>
    <xf numFmtId="0" fontId="39" fillId="0" borderId="26" xfId="2" applyBorder="1" applyAlignment="1">
      <alignment vertical="center"/>
    </xf>
    <xf numFmtId="49" fontId="39" fillId="0" borderId="27" xfId="2" applyNumberFormat="1" applyBorder="1" applyAlignment="1">
      <alignment vertical="center"/>
    </xf>
    <xf numFmtId="0" fontId="39" fillId="6" borderId="26" xfId="2" applyFill="1" applyBorder="1" applyAlignment="1">
      <alignment vertical="center"/>
    </xf>
    <xf numFmtId="49" fontId="39" fillId="6" borderId="27" xfId="2" applyNumberFormat="1" applyFill="1" applyBorder="1" applyAlignment="1">
      <alignment vertical="center"/>
    </xf>
    <xf numFmtId="0" fontId="39" fillId="0" borderId="29" xfId="2" applyBorder="1" applyAlignment="1">
      <alignment vertical="center"/>
    </xf>
    <xf numFmtId="49" fontId="39" fillId="0" borderId="0" xfId="2" applyNumberFormat="1" applyAlignment="1">
      <alignment vertical="center"/>
    </xf>
    <xf numFmtId="0" fontId="39" fillId="0" borderId="0" xfId="2" applyAlignment="1">
      <alignment horizontal="center" vertical="center"/>
    </xf>
    <xf numFmtId="0" fontId="39" fillId="0" borderId="30" xfId="2" applyBorder="1" applyAlignment="1">
      <alignment vertical="center"/>
    </xf>
    <xf numFmtId="0" fontId="39" fillId="7" borderId="31" xfId="2" applyFill="1" applyBorder="1" applyAlignment="1">
      <alignment vertical="center"/>
    </xf>
    <xf numFmtId="49" fontId="39" fillId="7" borderId="32" xfId="2" applyNumberFormat="1" applyFill="1" applyBorder="1" applyAlignment="1">
      <alignment vertical="center"/>
    </xf>
    <xf numFmtId="0" fontId="39" fillId="7" borderId="32" xfId="2" applyFill="1" applyBorder="1" applyAlignment="1">
      <alignment horizontal="center" vertical="center"/>
    </xf>
    <xf numFmtId="0" fontId="39" fillId="7" borderId="32" xfId="2" applyFill="1" applyBorder="1" applyAlignment="1">
      <alignment vertical="center"/>
    </xf>
    <xf numFmtId="0" fontId="39" fillId="7" borderId="33" xfId="2" applyFill="1" applyBorder="1" applyAlignment="1">
      <alignment vertical="center"/>
    </xf>
    <xf numFmtId="0" fontId="39" fillId="7" borderId="34" xfId="2" applyFill="1" applyBorder="1" applyAlignment="1">
      <alignment vertical="center"/>
    </xf>
    <xf numFmtId="0" fontId="39" fillId="7" borderId="35" xfId="2" applyFill="1" applyBorder="1" applyAlignment="1">
      <alignment vertical="center" wrapText="1"/>
    </xf>
    <xf numFmtId="0" fontId="39" fillId="7" borderId="32" xfId="2" applyFill="1" applyBorder="1" applyAlignment="1">
      <alignment vertical="center" wrapText="1"/>
    </xf>
    <xf numFmtId="0" fontId="39" fillId="6" borderId="36" xfId="2" applyFill="1" applyBorder="1" applyAlignment="1">
      <alignment vertical="center"/>
    </xf>
    <xf numFmtId="49" fontId="39" fillId="6" borderId="37" xfId="2" applyNumberFormat="1" applyFill="1" applyBorder="1" applyAlignment="1">
      <alignment vertical="center"/>
    </xf>
    <xf numFmtId="49" fontId="39" fillId="6" borderId="38" xfId="2" applyNumberFormat="1" applyFill="1" applyBorder="1" applyAlignment="1">
      <alignment vertical="center"/>
    </xf>
    <xf numFmtId="0" fontId="39" fillId="6" borderId="38" xfId="2" applyFill="1" applyBorder="1" applyAlignment="1">
      <alignment horizontal="center" vertical="center"/>
    </xf>
    <xf numFmtId="166" fontId="39" fillId="6" borderId="38" xfId="2" applyNumberFormat="1" applyFill="1" applyBorder="1" applyAlignment="1">
      <alignment vertical="center"/>
    </xf>
    <xf numFmtId="4" fontId="39" fillId="6" borderId="38" xfId="2" applyNumberFormat="1" applyFill="1" applyBorder="1" applyAlignment="1">
      <alignment vertical="center"/>
    </xf>
    <xf numFmtId="4" fontId="39" fillId="6" borderId="39" xfId="2" applyNumberFormat="1" applyFill="1" applyBorder="1" applyAlignment="1">
      <alignment vertical="center"/>
    </xf>
    <xf numFmtId="4" fontId="39" fillId="6" borderId="40" xfId="2" applyNumberFormat="1" applyFill="1" applyBorder="1" applyAlignment="1">
      <alignment vertical="center"/>
    </xf>
    <xf numFmtId="4" fontId="39" fillId="6" borderId="37" xfId="2" applyNumberFormat="1" applyFill="1" applyBorder="1" applyAlignment="1">
      <alignment vertical="center"/>
    </xf>
    <xf numFmtId="0" fontId="42" fillId="8" borderId="31" xfId="2" applyFont="1" applyFill="1" applyBorder="1" applyAlignment="1">
      <alignment horizontal="center" vertical="center"/>
    </xf>
    <xf numFmtId="0" fontId="42" fillId="0" borderId="38" xfId="2" applyFont="1" applyBorder="1" applyAlignment="1">
      <alignment horizontal="center" vertical="center"/>
    </xf>
    <xf numFmtId="0" fontId="42" fillId="0" borderId="38" xfId="2" applyFont="1" applyBorder="1" applyAlignment="1">
      <alignment horizontal="left" vertical="center" wrapText="1"/>
    </xf>
    <xf numFmtId="0" fontId="42" fillId="0" borderId="38" xfId="2" applyFont="1" applyBorder="1" applyAlignment="1">
      <alignment horizontal="center" vertical="center" shrinkToFit="1"/>
    </xf>
    <xf numFmtId="166" fontId="42" fillId="0" borderId="38" xfId="2" applyNumberFormat="1" applyFont="1" applyBorder="1" applyAlignment="1">
      <alignment vertical="center" shrinkToFit="1"/>
    </xf>
    <xf numFmtId="4" fontId="42" fillId="0" borderId="39" xfId="2" applyNumberFormat="1" applyFont="1" applyBorder="1" applyAlignment="1">
      <alignment vertical="center" shrinkToFit="1"/>
    </xf>
    <xf numFmtId="4" fontId="42" fillId="9" borderId="41" xfId="2" applyNumberFormat="1" applyFont="1" applyFill="1" applyBorder="1" applyAlignment="1" applyProtection="1">
      <alignment vertical="center" shrinkToFit="1"/>
      <protection locked="0"/>
    </xf>
    <xf numFmtId="4" fontId="42" fillId="0" borderId="42" xfId="2" applyNumberFormat="1" applyFont="1" applyBorder="1" applyAlignment="1">
      <alignment vertical="center" shrinkToFit="1"/>
    </xf>
    <xf numFmtId="4" fontId="42" fillId="9" borderId="42" xfId="2" applyNumberFormat="1" applyFont="1" applyFill="1" applyBorder="1" applyAlignment="1" applyProtection="1">
      <alignment vertical="center" shrinkToFit="1"/>
      <protection locked="0"/>
    </xf>
    <xf numFmtId="4" fontId="42" fillId="0" borderId="43" xfId="2" applyNumberFormat="1" applyFont="1" applyBorder="1" applyAlignment="1">
      <alignment vertical="center" shrinkToFit="1"/>
    </xf>
    <xf numFmtId="0" fontId="42" fillId="0" borderId="0" xfId="2" applyFont="1" applyAlignment="1">
      <alignment vertical="center"/>
    </xf>
    <xf numFmtId="0" fontId="42" fillId="0" borderId="44" xfId="2" applyFont="1" applyBorder="1" applyAlignment="1">
      <alignment horizontal="left" vertical="center" wrapText="1"/>
    </xf>
    <xf numFmtId="0" fontId="42" fillId="0" borderId="44" xfId="2" applyFont="1" applyBorder="1" applyAlignment="1">
      <alignment horizontal="center" vertical="center" shrinkToFit="1"/>
    </xf>
    <xf numFmtId="166" fontId="42" fillId="0" borderId="44" xfId="2" applyNumberFormat="1" applyFont="1" applyBorder="1" applyAlignment="1">
      <alignment vertical="center" shrinkToFit="1"/>
    </xf>
    <xf numFmtId="166" fontId="42" fillId="0" borderId="0" xfId="2" applyNumberFormat="1" applyFont="1" applyAlignment="1">
      <alignment vertical="center"/>
    </xf>
    <xf numFmtId="0" fontId="43" fillId="0" borderId="32" xfId="2" applyFont="1" applyBorder="1" applyAlignment="1">
      <alignment horizontal="center" vertical="center" shrinkToFit="1"/>
    </xf>
    <xf numFmtId="166" fontId="43" fillId="0" borderId="32" xfId="2" applyNumberFormat="1" applyFont="1" applyBorder="1" applyAlignment="1">
      <alignment vertical="center" shrinkToFit="1"/>
    </xf>
    <xf numFmtId="0" fontId="42" fillId="0" borderId="32" xfId="2" applyFont="1" applyBorder="1" applyAlignment="1">
      <alignment horizontal="center" vertical="center" shrinkToFit="1"/>
    </xf>
    <xf numFmtId="166" fontId="42" fillId="0" borderId="32" xfId="2" applyNumberFormat="1" applyFont="1" applyBorder="1" applyAlignment="1">
      <alignment vertical="center" shrinkToFit="1"/>
    </xf>
    <xf numFmtId="4" fontId="42" fillId="0" borderId="0" xfId="2" applyNumberFormat="1" applyFont="1" applyAlignment="1">
      <alignment vertical="center"/>
    </xf>
    <xf numFmtId="49" fontId="44" fillId="0" borderId="32" xfId="2" applyNumberFormat="1" applyFont="1" applyBorder="1" applyAlignment="1">
      <alignment horizontal="center" vertical="center" wrapText="1"/>
    </xf>
    <xf numFmtId="0" fontId="43" fillId="0" borderId="38" xfId="2" applyFont="1" applyBorder="1" applyAlignment="1">
      <alignment horizontal="center" vertical="center" shrinkToFit="1"/>
    </xf>
    <xf numFmtId="166" fontId="43" fillId="0" borderId="38" xfId="2" applyNumberFormat="1" applyFont="1" applyBorder="1" applyAlignment="1">
      <alignment vertical="center" shrinkToFit="1"/>
    </xf>
    <xf numFmtId="0" fontId="42" fillId="8" borderId="26" xfId="2" applyFont="1" applyFill="1" applyBorder="1" applyAlignment="1">
      <alignment horizontal="center" vertical="center"/>
    </xf>
    <xf numFmtId="0" fontId="43" fillId="0" borderId="44" xfId="2" applyFont="1" applyBorder="1" applyAlignment="1">
      <alignment horizontal="center" vertical="center" shrinkToFit="1"/>
    </xf>
    <xf numFmtId="49" fontId="39" fillId="0" borderId="0" xfId="2" applyNumberFormat="1" applyAlignment="1">
      <alignment horizontal="left" vertical="center" wrapText="1"/>
    </xf>
    <xf numFmtId="0" fontId="45" fillId="6" borderId="36" xfId="2" applyFont="1" applyFill="1" applyBorder="1" applyAlignment="1">
      <alignment vertical="center"/>
    </xf>
    <xf numFmtId="49" fontId="45" fillId="6" borderId="27" xfId="2" applyNumberFormat="1" applyFont="1" applyFill="1" applyBorder="1" applyAlignment="1">
      <alignment vertical="center"/>
    </xf>
    <xf numFmtId="49" fontId="45" fillId="6" borderId="27" xfId="2" applyNumberFormat="1" applyFont="1" applyFill="1" applyBorder="1" applyAlignment="1">
      <alignment horizontal="left" vertical="center" wrapText="1"/>
    </xf>
    <xf numFmtId="0" fontId="45" fillId="6" borderId="27" xfId="2" applyFont="1" applyFill="1" applyBorder="1" applyAlignment="1">
      <alignment horizontal="center" vertical="center"/>
    </xf>
    <xf numFmtId="0" fontId="45" fillId="6" borderId="27" xfId="2" applyFont="1" applyFill="1" applyBorder="1" applyAlignment="1">
      <alignment vertical="center"/>
    </xf>
    <xf numFmtId="4" fontId="45" fillId="6" borderId="28" xfId="2" applyNumberFormat="1" applyFont="1" applyFill="1" applyBorder="1" applyAlignment="1">
      <alignment vertical="center"/>
    </xf>
    <xf numFmtId="0" fontId="39" fillId="0" borderId="51" xfId="2" applyBorder="1" applyAlignment="1">
      <alignment vertical="center"/>
    </xf>
    <xf numFmtId="49" fontId="39" fillId="0" borderId="52" xfId="2" applyNumberFormat="1" applyBorder="1" applyAlignment="1">
      <alignment vertical="center"/>
    </xf>
    <xf numFmtId="49" fontId="39" fillId="0" borderId="52" xfId="2" applyNumberFormat="1" applyBorder="1" applyAlignment="1">
      <alignment horizontal="left" vertical="center" wrapText="1"/>
    </xf>
    <xf numFmtId="0" fontId="39" fillId="0" borderId="52" xfId="2" applyBorder="1" applyAlignment="1">
      <alignment horizontal="center" vertical="center"/>
    </xf>
    <xf numFmtId="0" fontId="39" fillId="0" borderId="52" xfId="2" applyBorder="1" applyAlignment="1">
      <alignment vertical="center"/>
    </xf>
    <xf numFmtId="0" fontId="39" fillId="0" borderId="53" xfId="2" applyBorder="1" applyAlignment="1">
      <alignment vertical="center"/>
    </xf>
    <xf numFmtId="0" fontId="46" fillId="10" borderId="0" xfId="2" applyFont="1" applyFill="1" applyAlignment="1">
      <alignment horizontal="center"/>
    </xf>
    <xf numFmtId="2" fontId="39" fillId="0" borderId="0" xfId="2" applyNumberFormat="1"/>
    <xf numFmtId="0" fontId="41" fillId="0" borderId="0" xfId="2" applyFont="1" applyAlignment="1">
      <alignment horizontal="centerContinuous"/>
    </xf>
    <xf numFmtId="0" fontId="39" fillId="0" borderId="0" xfId="2" applyAlignment="1">
      <alignment horizontal="centerContinuous" wrapText="1"/>
    </xf>
    <xf numFmtId="0" fontId="39" fillId="0" borderId="0" xfId="2" applyAlignment="1">
      <alignment horizontal="centerContinuous"/>
    </xf>
    <xf numFmtId="0" fontId="39" fillId="0" borderId="0" xfId="2" applyAlignment="1">
      <alignment horizontal="center"/>
    </xf>
    <xf numFmtId="0" fontId="39" fillId="11" borderId="46" xfId="2" applyFill="1" applyBorder="1"/>
    <xf numFmtId="0" fontId="47" fillId="11" borderId="46" xfId="2" applyFont="1" applyFill="1" applyBorder="1" applyAlignment="1">
      <alignment wrapText="1"/>
    </xf>
    <xf numFmtId="0" fontId="39" fillId="11" borderId="46" xfId="2" applyFill="1" applyBorder="1" applyAlignment="1">
      <alignment horizontal="center"/>
    </xf>
    <xf numFmtId="0" fontId="39" fillId="11" borderId="0" xfId="2" applyFill="1"/>
    <xf numFmtId="0" fontId="48" fillId="0" borderId="0" xfId="2" applyFont="1"/>
    <xf numFmtId="0" fontId="48" fillId="0" borderId="0" xfId="2" applyFont="1" applyAlignment="1">
      <alignment wrapText="1"/>
    </xf>
    <xf numFmtId="0" fontId="39" fillId="0" borderId="0" xfId="2"/>
    <xf numFmtId="0" fontId="39" fillId="0" borderId="0" xfId="2" applyAlignment="1">
      <alignment wrapText="1"/>
    </xf>
    <xf numFmtId="168" fontId="39" fillId="0" borderId="0" xfId="2" applyNumberFormat="1" applyAlignment="1">
      <alignment horizontal="center"/>
    </xf>
    <xf numFmtId="168" fontId="39" fillId="0" borderId="0" xfId="2" applyNumberFormat="1" applyAlignment="1">
      <alignment horizontal="right"/>
    </xf>
    <xf numFmtId="0" fontId="39" fillId="0" borderId="52" xfId="2" applyBorder="1"/>
    <xf numFmtId="0" fontId="49" fillId="0" borderId="54" xfId="2" applyFont="1" applyBorder="1" applyAlignment="1">
      <alignment wrapText="1"/>
    </xf>
    <xf numFmtId="0" fontId="39" fillId="0" borderId="54" xfId="2" applyBorder="1"/>
    <xf numFmtId="0" fontId="39" fillId="0" borderId="54" xfId="2" applyBorder="1" applyAlignment="1">
      <alignment horizontal="center"/>
    </xf>
    <xf numFmtId="168" fontId="49" fillId="0" borderId="54" xfId="2" applyNumberFormat="1" applyFont="1" applyBorder="1" applyAlignment="1">
      <alignment horizontal="center"/>
    </xf>
    <xf numFmtId="168" fontId="49" fillId="0" borderId="0" xfId="2" applyNumberFormat="1" applyFont="1" applyAlignment="1">
      <alignment horizontal="right"/>
    </xf>
    <xf numFmtId="0" fontId="49" fillId="0" borderId="0" xfId="2" applyFont="1" applyAlignment="1">
      <alignment wrapText="1"/>
    </xf>
    <xf numFmtId="168" fontId="49" fillId="0" borderId="0" xfId="2" applyNumberFormat="1" applyFont="1" applyAlignment="1">
      <alignment horizontal="center"/>
    </xf>
    <xf numFmtId="0" fontId="49" fillId="0" borderId="52" xfId="2" applyFont="1" applyBorder="1" applyAlignment="1">
      <alignment wrapText="1"/>
    </xf>
    <xf numFmtId="0" fontId="39" fillId="0" borderId="52" xfId="2" applyBorder="1" applyAlignment="1">
      <alignment horizontal="center"/>
    </xf>
    <xf numFmtId="168" fontId="49" fillId="0" borderId="52" xfId="2" applyNumberFormat="1" applyFont="1" applyBorder="1" applyAlignment="1">
      <alignment horizontal="center"/>
    </xf>
    <xf numFmtId="0" fontId="49" fillId="0" borderId="46" xfId="2" applyFont="1" applyBorder="1" applyAlignment="1">
      <alignment wrapText="1"/>
    </xf>
    <xf numFmtId="0" fontId="39" fillId="0" borderId="46" xfId="2" applyBorder="1"/>
    <xf numFmtId="0" fontId="39" fillId="0" borderId="46" xfId="2" applyBorder="1" applyAlignment="1">
      <alignment horizontal="center"/>
    </xf>
    <xf numFmtId="0" fontId="39" fillId="0" borderId="0" xfId="2" applyAlignment="1">
      <alignment horizontal="right"/>
    </xf>
    <xf numFmtId="0" fontId="49" fillId="0" borderId="48" xfId="2" applyFont="1" applyBorder="1" applyAlignment="1">
      <alignment wrapText="1"/>
    </xf>
    <xf numFmtId="0" fontId="39" fillId="0" borderId="48" xfId="2" applyBorder="1"/>
    <xf numFmtId="0" fontId="39" fillId="0" borderId="48" xfId="2" applyBorder="1" applyAlignment="1">
      <alignment horizontal="center"/>
    </xf>
    <xf numFmtId="168" fontId="49" fillId="0" borderId="48" xfId="2" applyNumberFormat="1" applyFont="1" applyBorder="1" applyAlignment="1">
      <alignment horizontal="center"/>
    </xf>
    <xf numFmtId="0" fontId="50" fillId="0" borderId="0" xfId="2" applyFont="1"/>
    <xf numFmtId="0" fontId="39" fillId="0" borderId="38" xfId="2" applyBorder="1"/>
    <xf numFmtId="0" fontId="51" fillId="0" borderId="38" xfId="2" applyFont="1" applyBorder="1" applyAlignment="1">
      <alignment wrapText="1"/>
    </xf>
    <xf numFmtId="0" fontId="39" fillId="0" borderId="38" xfId="2" applyBorder="1" applyAlignment="1">
      <alignment horizontal="center"/>
    </xf>
    <xf numFmtId="0" fontId="39" fillId="12" borderId="38" xfId="2" applyFill="1" applyBorder="1"/>
    <xf numFmtId="0" fontId="47" fillId="12" borderId="38" xfId="2" applyFont="1" applyFill="1" applyBorder="1" applyAlignment="1">
      <alignment wrapText="1"/>
    </xf>
    <xf numFmtId="0" fontId="39" fillId="12" borderId="0" xfId="2" applyFill="1"/>
    <xf numFmtId="2" fontId="39" fillId="12" borderId="0" xfId="2" applyNumberFormat="1" applyFill="1"/>
    <xf numFmtId="0" fontId="48" fillId="12" borderId="38" xfId="2" applyFont="1" applyFill="1" applyBorder="1"/>
    <xf numFmtId="0" fontId="48" fillId="12" borderId="38" xfId="2" applyFont="1" applyFill="1" applyBorder="1" applyAlignment="1">
      <alignment wrapText="1"/>
    </xf>
    <xf numFmtId="0" fontId="48" fillId="12" borderId="38" xfId="2" applyFont="1" applyFill="1" applyBorder="1" applyAlignment="1">
      <alignment horizontal="center"/>
    </xf>
    <xf numFmtId="0" fontId="48" fillId="12" borderId="0" xfId="2" applyFont="1" applyFill="1" applyAlignment="1">
      <alignment horizontal="center"/>
    </xf>
    <xf numFmtId="2" fontId="48" fillId="12" borderId="0" xfId="2" applyNumberFormat="1" applyFont="1" applyFill="1" applyAlignment="1">
      <alignment horizontal="right" wrapText="1"/>
    </xf>
    <xf numFmtId="2" fontId="48" fillId="12" borderId="0" xfId="2" applyNumberFormat="1" applyFont="1" applyFill="1" applyAlignment="1">
      <alignment horizontal="right"/>
    </xf>
    <xf numFmtId="0" fontId="52" fillId="0" borderId="0" xfId="2" applyFont="1"/>
    <xf numFmtId="0" fontId="53" fillId="0" borderId="0" xfId="2" applyFont="1"/>
    <xf numFmtId="49" fontId="54" fillId="13" borderId="38" xfId="2" applyNumberFormat="1" applyFont="1" applyFill="1" applyBorder="1" applyAlignment="1">
      <alignment horizontal="center" vertical="center"/>
    </xf>
    <xf numFmtId="0" fontId="55" fillId="13" borderId="38" xfId="2" applyFont="1" applyFill="1" applyBorder="1" applyAlignment="1">
      <alignment vertical="center" wrapText="1"/>
    </xf>
    <xf numFmtId="0" fontId="56" fillId="13" borderId="38" xfId="2" applyFont="1" applyFill="1" applyBorder="1" applyAlignment="1">
      <alignment vertical="center"/>
    </xf>
    <xf numFmtId="0" fontId="54" fillId="13" borderId="38" xfId="2" applyFont="1" applyFill="1" applyBorder="1" applyAlignment="1">
      <alignment horizontal="center" vertical="center"/>
    </xf>
    <xf numFmtId="0" fontId="54" fillId="13" borderId="0" xfId="2" applyFont="1" applyFill="1"/>
    <xf numFmtId="168" fontId="57" fillId="0" borderId="0" xfId="2" applyNumberFormat="1" applyFont="1"/>
    <xf numFmtId="0" fontId="58" fillId="0" borderId="0" xfId="2" applyFont="1"/>
    <xf numFmtId="0" fontId="59" fillId="0" borderId="0" xfId="2" applyFont="1"/>
    <xf numFmtId="49" fontId="54" fillId="0" borderId="38" xfId="2" applyNumberFormat="1" applyFont="1" applyBorder="1" applyAlignment="1">
      <alignment horizontal="center" vertical="center"/>
    </xf>
    <xf numFmtId="0" fontId="56" fillId="0" borderId="38" xfId="3" applyFont="1" applyBorder="1"/>
    <xf numFmtId="0" fontId="56" fillId="0" borderId="38" xfId="3" applyFont="1" applyBorder="1" applyAlignment="1">
      <alignment horizontal="center"/>
    </xf>
    <xf numFmtId="4" fontId="56" fillId="0" borderId="38" xfId="2" applyNumberFormat="1" applyFont="1" applyBorder="1" applyAlignment="1">
      <alignment horizontal="center" vertical="center"/>
    </xf>
    <xf numFmtId="4" fontId="56" fillId="0" borderId="0" xfId="2" applyNumberFormat="1" applyFont="1"/>
    <xf numFmtId="0" fontId="56" fillId="0" borderId="0" xfId="2" applyFont="1"/>
    <xf numFmtId="4" fontId="58" fillId="0" borderId="0" xfId="2" applyNumberFormat="1" applyFont="1"/>
    <xf numFmtId="4" fontId="59" fillId="0" borderId="0" xfId="2" applyNumberFormat="1" applyFont="1"/>
    <xf numFmtId="0" fontId="54" fillId="0" borderId="38" xfId="3" applyFont="1" applyBorder="1"/>
    <xf numFmtId="4" fontId="61" fillId="0" borderId="0" xfId="2" applyNumberFormat="1" applyFont="1"/>
    <xf numFmtId="0" fontId="61" fillId="0" borderId="0" xfId="2" applyFont="1"/>
    <xf numFmtId="4" fontId="62" fillId="0" borderId="0" xfId="2" applyNumberFormat="1" applyFont="1"/>
    <xf numFmtId="4" fontId="63" fillId="0" borderId="0" xfId="2" applyNumberFormat="1" applyFont="1"/>
    <xf numFmtId="0" fontId="63" fillId="0" borderId="0" xfId="2" applyFont="1"/>
    <xf numFmtId="0" fontId="64" fillId="0" borderId="0" xfId="2" applyFont="1"/>
    <xf numFmtId="0" fontId="62" fillId="0" borderId="0" xfId="2" applyFont="1"/>
    <xf numFmtId="0" fontId="65" fillId="0" borderId="0" xfId="2" applyFont="1"/>
    <xf numFmtId="0" fontId="54" fillId="0" borderId="38" xfId="4" applyFont="1" applyBorder="1"/>
    <xf numFmtId="0" fontId="48" fillId="0" borderId="38" xfId="4" applyFont="1" applyBorder="1"/>
    <xf numFmtId="0" fontId="56" fillId="0" borderId="38" xfId="5" applyFont="1" applyFill="1" applyBorder="1" applyAlignment="1">
      <alignment horizontal="center" vertical="center"/>
    </xf>
    <xf numFmtId="0" fontId="56" fillId="0" borderId="38" xfId="5" applyFont="1" applyFill="1" applyBorder="1" applyAlignment="1">
      <alignment vertical="center" wrapText="1"/>
    </xf>
    <xf numFmtId="0" fontId="56" fillId="0" borderId="38" xfId="5" applyFont="1" applyFill="1" applyBorder="1" applyAlignment="1">
      <alignment vertical="center"/>
    </xf>
    <xf numFmtId="49" fontId="68" fillId="0" borderId="38" xfId="2" applyNumberFormat="1" applyFont="1" applyBorder="1" applyAlignment="1">
      <alignment horizontal="center" vertical="center"/>
    </xf>
    <xf numFmtId="0" fontId="68" fillId="0" borderId="38" xfId="2" applyFont="1" applyBorder="1" applyAlignment="1">
      <alignment vertical="center" wrapText="1"/>
    </xf>
    <xf numFmtId="0" fontId="68" fillId="0" borderId="38" xfId="2" applyFont="1" applyBorder="1" applyAlignment="1">
      <alignment vertical="center"/>
    </xf>
    <xf numFmtId="2" fontId="68" fillId="0" borderId="38" xfId="2" applyNumberFormat="1" applyFont="1" applyBorder="1" applyAlignment="1">
      <alignment horizontal="center" vertical="center" wrapText="1"/>
    </xf>
    <xf numFmtId="4" fontId="68" fillId="0" borderId="38" xfId="2" quotePrefix="1" applyNumberFormat="1" applyFont="1" applyBorder="1" applyAlignment="1">
      <alignment horizontal="center" vertical="center"/>
    </xf>
    <xf numFmtId="4" fontId="61" fillId="0" borderId="38" xfId="2" quotePrefix="1" applyNumberFormat="1" applyFont="1" applyBorder="1" applyAlignment="1">
      <alignment horizontal="center" vertical="center"/>
    </xf>
    <xf numFmtId="4" fontId="68" fillId="0" borderId="38" xfId="2" applyNumberFormat="1" applyFont="1" applyBorder="1" applyAlignment="1">
      <alignment horizontal="center" vertical="center"/>
    </xf>
    <xf numFmtId="0" fontId="54" fillId="0" borderId="38" xfId="2" applyFont="1" applyBorder="1" applyAlignment="1">
      <alignment vertical="center" wrapText="1"/>
    </xf>
    <xf numFmtId="0" fontId="54" fillId="0" borderId="38" xfId="2" applyFont="1" applyBorder="1" applyAlignment="1">
      <alignment vertical="center"/>
    </xf>
    <xf numFmtId="0" fontId="54" fillId="0" borderId="38" xfId="2" applyFont="1" applyBorder="1" applyAlignment="1">
      <alignment horizontal="center" vertical="center"/>
    </xf>
    <xf numFmtId="4" fontId="55" fillId="0" borderId="38" xfId="2" applyNumberFormat="1" applyFont="1" applyBorder="1" applyAlignment="1">
      <alignment horizontal="center" vertical="center"/>
    </xf>
    <xf numFmtId="4" fontId="55" fillId="0" borderId="0" xfId="2" applyNumberFormat="1" applyFont="1"/>
    <xf numFmtId="0" fontId="69" fillId="0" borderId="38" xfId="2" applyFont="1" applyBorder="1" applyAlignment="1">
      <alignment horizontal="center"/>
    </xf>
    <xf numFmtId="0" fontId="70" fillId="0" borderId="38" xfId="2" applyFont="1" applyBorder="1" applyAlignment="1">
      <alignment wrapText="1"/>
    </xf>
    <xf numFmtId="1" fontId="69" fillId="0" borderId="38" xfId="2" applyNumberFormat="1" applyFont="1" applyBorder="1"/>
    <xf numFmtId="49" fontId="56" fillId="0" borderId="38" xfId="2" applyNumberFormat="1" applyFont="1" applyBorder="1" applyAlignment="1">
      <alignment horizontal="center" vertical="center" wrapText="1"/>
    </xf>
    <xf numFmtId="0" fontId="71" fillId="0" borderId="38" xfId="2" applyFont="1" applyBorder="1" applyAlignment="1">
      <alignment vertical="center" wrapText="1"/>
    </xf>
    <xf numFmtId="0" fontId="56" fillId="0" borderId="38" xfId="2" applyFont="1" applyBorder="1" applyAlignment="1">
      <alignment vertical="center"/>
    </xf>
    <xf numFmtId="0" fontId="56" fillId="0" borderId="38" xfId="2" applyFont="1" applyBorder="1" applyAlignment="1">
      <alignment horizontal="center" vertical="center"/>
    </xf>
    <xf numFmtId="49" fontId="57" fillId="0" borderId="0" xfId="2" applyNumberFormat="1" applyFont="1" applyAlignment="1">
      <alignment horizontal="center"/>
    </xf>
    <xf numFmtId="0" fontId="57" fillId="0" borderId="0" xfId="2" applyFont="1" applyAlignment="1">
      <alignment wrapText="1"/>
    </xf>
    <xf numFmtId="0" fontId="57" fillId="0" borderId="0" xfId="2" applyFont="1"/>
    <xf numFmtId="0" fontId="57" fillId="0" borderId="0" xfId="2" applyFont="1" applyAlignment="1">
      <alignment horizontal="center"/>
    </xf>
    <xf numFmtId="0" fontId="56" fillId="0" borderId="0" xfId="2" applyFont="1" applyAlignment="1">
      <alignment horizontal="center"/>
    </xf>
    <xf numFmtId="2" fontId="56" fillId="0" borderId="0" xfId="2" applyNumberFormat="1" applyFont="1"/>
    <xf numFmtId="0" fontId="72" fillId="0" borderId="0" xfId="2" applyFont="1"/>
    <xf numFmtId="0" fontId="73" fillId="0" borderId="0" xfId="2" applyFont="1"/>
    <xf numFmtId="0" fontId="74" fillId="0" borderId="0" xfId="2" applyFont="1" applyAlignment="1">
      <alignment wrapText="1"/>
    </xf>
    <xf numFmtId="0" fontId="74" fillId="0" borderId="0" xfId="2" applyFont="1"/>
    <xf numFmtId="0" fontId="74" fillId="0" borderId="0" xfId="2" applyFont="1" applyAlignment="1">
      <alignment horizontal="center"/>
    </xf>
    <xf numFmtId="49" fontId="69" fillId="0" borderId="0" xfId="2" applyNumberFormat="1" applyFont="1" applyAlignment="1">
      <alignment horizontal="center"/>
    </xf>
    <xf numFmtId="0" fontId="69" fillId="0" borderId="0" xfId="2" applyFont="1" applyAlignment="1">
      <alignment wrapText="1"/>
    </xf>
    <xf numFmtId="0" fontId="69" fillId="0" borderId="0" xfId="2" applyFont="1"/>
    <xf numFmtId="0" fontId="69" fillId="0" borderId="0" xfId="2" applyFont="1" applyAlignment="1">
      <alignment horizontal="center"/>
    </xf>
    <xf numFmtId="1" fontId="69" fillId="0" borderId="0" xfId="2" applyNumberFormat="1" applyFont="1"/>
    <xf numFmtId="0" fontId="48" fillId="0" borderId="0" xfId="2" applyFont="1" applyAlignment="1">
      <alignment horizontal="center"/>
    </xf>
    <xf numFmtId="4" fontId="42" fillId="15" borderId="38" xfId="2" applyNumberFormat="1" applyFont="1" applyFill="1" applyBorder="1" applyAlignment="1" applyProtection="1">
      <alignment vertical="center" shrinkToFit="1"/>
      <protection locked="0"/>
    </xf>
    <xf numFmtId="4" fontId="42" fillId="15" borderId="32" xfId="2" applyNumberFormat="1" applyFont="1" applyFill="1" applyBorder="1" applyAlignment="1" applyProtection="1">
      <alignment vertical="center" shrinkToFit="1"/>
      <protection locked="0"/>
    </xf>
    <xf numFmtId="4" fontId="43" fillId="15" borderId="32" xfId="2" applyNumberFormat="1" applyFont="1" applyFill="1" applyBorder="1" applyAlignment="1" applyProtection="1">
      <alignment vertical="center" shrinkToFit="1"/>
      <protection locked="0"/>
    </xf>
    <xf numFmtId="4" fontId="42" fillId="15" borderId="44" xfId="2" applyNumberFormat="1" applyFont="1" applyFill="1" applyBorder="1" applyAlignment="1" applyProtection="1">
      <alignment vertical="center" shrinkToFit="1"/>
      <protection locked="0"/>
    </xf>
    <xf numFmtId="168" fontId="39" fillId="15" borderId="0" xfId="2" applyNumberFormat="1" applyFill="1" applyAlignment="1">
      <alignment horizontal="center"/>
    </xf>
    <xf numFmtId="4" fontId="54" fillId="15" borderId="38" xfId="4" applyNumberFormat="1" applyFont="1" applyFill="1" applyBorder="1" applyAlignment="1">
      <alignment horizontal="center"/>
    </xf>
    <xf numFmtId="4" fontId="56" fillId="15" borderId="38" xfId="6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40" fillId="0" borderId="23" xfId="2" applyFont="1" applyBorder="1" applyAlignment="1">
      <alignment horizontal="center" vertical="center"/>
    </xf>
    <xf numFmtId="0" fontId="40" fillId="0" borderId="24" xfId="2" applyFont="1" applyBorder="1" applyAlignment="1">
      <alignment horizontal="center" vertical="center"/>
    </xf>
    <xf numFmtId="0" fontId="40" fillId="0" borderId="25" xfId="2" applyFont="1" applyBorder="1" applyAlignment="1">
      <alignment horizontal="center" vertical="center"/>
    </xf>
    <xf numFmtId="49" fontId="41" fillId="0" borderId="27" xfId="2" applyNumberFormat="1" applyFont="1" applyBorder="1" applyAlignment="1">
      <alignment vertical="center"/>
    </xf>
    <xf numFmtId="0" fontId="39" fillId="0" borderId="27" xfId="2" applyBorder="1" applyAlignment="1">
      <alignment vertical="center"/>
    </xf>
    <xf numFmtId="0" fontId="39" fillId="0" borderId="28" xfId="2" applyBorder="1" applyAlignment="1">
      <alignment vertical="center"/>
    </xf>
    <xf numFmtId="49" fontId="39" fillId="0" borderId="27" xfId="2" applyNumberFormat="1" applyBorder="1" applyAlignment="1">
      <alignment vertical="center"/>
    </xf>
    <xf numFmtId="49" fontId="39" fillId="6" borderId="27" xfId="2" applyNumberFormat="1" applyFill="1" applyBorder="1" applyAlignment="1">
      <alignment vertical="center"/>
    </xf>
    <xf numFmtId="0" fontId="39" fillId="6" borderId="27" xfId="2" applyFill="1" applyBorder="1" applyAlignment="1">
      <alignment vertical="center"/>
    </xf>
    <xf numFmtId="0" fontId="39" fillId="6" borderId="28" xfId="2" applyFill="1" applyBorder="1" applyAlignment="1">
      <alignment vertical="center"/>
    </xf>
    <xf numFmtId="0" fontId="39" fillId="0" borderId="45" xfId="2" applyBorder="1" applyAlignment="1">
      <alignment vertical="center"/>
    </xf>
    <xf numFmtId="0" fontId="39" fillId="0" borderId="46" xfId="2" applyBorder="1" applyAlignment="1">
      <alignment vertical="center"/>
    </xf>
    <xf numFmtId="0" fontId="39" fillId="9" borderId="47" xfId="2" applyFill="1" applyBorder="1" applyAlignment="1" applyProtection="1">
      <alignment vertical="center" wrapText="1"/>
      <protection locked="0"/>
    </xf>
    <xf numFmtId="0" fontId="39" fillId="9" borderId="48" xfId="2" applyFill="1" applyBorder="1" applyAlignment="1" applyProtection="1">
      <alignment vertical="center" wrapText="1"/>
      <protection locked="0"/>
    </xf>
    <xf numFmtId="0" fontId="39" fillId="9" borderId="49" xfId="2" applyFill="1" applyBorder="1" applyAlignment="1" applyProtection="1">
      <alignment vertical="center" wrapText="1"/>
      <protection locked="0"/>
    </xf>
    <xf numFmtId="0" fontId="39" fillId="9" borderId="29" xfId="2" applyFill="1" applyBorder="1" applyAlignment="1" applyProtection="1">
      <alignment vertical="center" wrapText="1"/>
      <protection locked="0"/>
    </xf>
    <xf numFmtId="0" fontId="39" fillId="9" borderId="0" xfId="2" applyFill="1" applyAlignment="1" applyProtection="1">
      <alignment vertical="center" wrapText="1"/>
      <protection locked="0"/>
    </xf>
    <xf numFmtId="0" fontId="39" fillId="9" borderId="30" xfId="2" applyFill="1" applyBorder="1" applyAlignment="1" applyProtection="1">
      <alignment vertical="center" wrapText="1"/>
      <protection locked="0"/>
    </xf>
    <xf numFmtId="0" fontId="39" fillId="9" borderId="45" xfId="2" applyFill="1" applyBorder="1" applyAlignment="1" applyProtection="1">
      <alignment vertical="center" wrapText="1"/>
      <protection locked="0"/>
    </xf>
    <xf numFmtId="0" fontId="39" fillId="9" borderId="46" xfId="2" applyFill="1" applyBorder="1" applyAlignment="1" applyProtection="1">
      <alignment vertical="center" wrapText="1"/>
      <protection locked="0"/>
    </xf>
    <xf numFmtId="0" fontId="39" fillId="9" borderId="50" xfId="2" applyFill="1" applyBorder="1" applyAlignment="1" applyProtection="1">
      <alignment vertical="center" wrapText="1"/>
      <protection locked="0"/>
    </xf>
    <xf numFmtId="0" fontId="46" fillId="10" borderId="46" xfId="2" applyFont="1" applyFill="1" applyBorder="1" applyAlignment="1">
      <alignment horizontal="center"/>
    </xf>
    <xf numFmtId="0" fontId="39" fillId="12" borderId="37" xfId="2" applyFill="1" applyBorder="1" applyAlignment="1">
      <alignment horizontal="center"/>
    </xf>
    <xf numFmtId="0" fontId="39" fillId="0" borderId="40" xfId="2" applyBorder="1" applyAlignment="1">
      <alignment horizontal="center"/>
    </xf>
  </cellXfs>
  <cellStyles count="7">
    <cellStyle name="Hypertextový odkaz" xfId="1" builtinId="8"/>
    <cellStyle name="Chybně" xfId="5"/>
    <cellStyle name="Normální" xfId="0" builtinId="0" customBuiltin="1"/>
    <cellStyle name="Normální 2" xfId="2"/>
    <cellStyle name="normální_ELINST" xfId="6"/>
    <cellStyle name="normální_ELINST_1" xfId="3"/>
    <cellStyle name="normální_SO-01 EL var.A" xfId="4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407" t="s">
        <v>5</v>
      </c>
      <c r="AS2" s="408"/>
      <c r="AT2" s="408"/>
      <c r="AU2" s="408"/>
      <c r="AV2" s="408"/>
      <c r="AW2" s="408"/>
      <c r="AX2" s="408"/>
      <c r="AY2" s="408"/>
      <c r="AZ2" s="408"/>
      <c r="BA2" s="408"/>
      <c r="BB2" s="408"/>
      <c r="BC2" s="408"/>
      <c r="BD2" s="408"/>
      <c r="BE2" s="408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1:74" s="1" customFormat="1" ht="12" customHeight="1">
      <c r="B5" s="21"/>
      <c r="D5" s="25" t="s">
        <v>13</v>
      </c>
      <c r="K5" s="438" t="s">
        <v>14</v>
      </c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R5" s="21"/>
      <c r="BE5" s="435" t="s">
        <v>15</v>
      </c>
      <c r="BS5" s="18" t="s">
        <v>6</v>
      </c>
    </row>
    <row r="6" spans="1:74" s="1" customFormat="1" ht="36.950000000000003" customHeight="1">
      <c r="B6" s="21"/>
      <c r="D6" s="27" t="s">
        <v>16</v>
      </c>
      <c r="K6" s="439" t="s">
        <v>17</v>
      </c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R6" s="21"/>
      <c r="BE6" s="436"/>
      <c r="BS6" s="18" t="s">
        <v>6</v>
      </c>
    </row>
    <row r="7" spans="1:74" s="1" customFormat="1" ht="12" customHeight="1">
      <c r="B7" s="21"/>
      <c r="D7" s="28" t="s">
        <v>18</v>
      </c>
      <c r="K7" s="26" t="s">
        <v>1</v>
      </c>
      <c r="AK7" s="28" t="s">
        <v>19</v>
      </c>
      <c r="AN7" s="26" t="s">
        <v>1</v>
      </c>
      <c r="AR7" s="21"/>
      <c r="BE7" s="436"/>
      <c r="BS7" s="18" t="s">
        <v>6</v>
      </c>
    </row>
    <row r="8" spans="1:74" s="1" customFormat="1" ht="12" customHeight="1">
      <c r="B8" s="21"/>
      <c r="D8" s="28" t="s">
        <v>20</v>
      </c>
      <c r="K8" s="26" t="s">
        <v>21</v>
      </c>
      <c r="AK8" s="28" t="s">
        <v>22</v>
      </c>
      <c r="AN8" s="29" t="s">
        <v>23</v>
      </c>
      <c r="AR8" s="21"/>
      <c r="BE8" s="436"/>
      <c r="BS8" s="18" t="s">
        <v>6</v>
      </c>
    </row>
    <row r="9" spans="1:74" s="1" customFormat="1" ht="14.45" customHeight="1">
      <c r="B9" s="21"/>
      <c r="AR9" s="21"/>
      <c r="BE9" s="436"/>
      <c r="BS9" s="18" t="s">
        <v>6</v>
      </c>
    </row>
    <row r="10" spans="1:74" s="1" customFormat="1" ht="12" customHeight="1">
      <c r="B10" s="21"/>
      <c r="D10" s="28" t="s">
        <v>24</v>
      </c>
      <c r="AK10" s="28" t="s">
        <v>25</v>
      </c>
      <c r="AN10" s="26" t="s">
        <v>1</v>
      </c>
      <c r="AR10" s="21"/>
      <c r="BE10" s="436"/>
      <c r="BS10" s="18" t="s">
        <v>6</v>
      </c>
    </row>
    <row r="11" spans="1:74" s="1" customFormat="1" ht="18.399999999999999" customHeight="1">
      <c r="B11" s="21"/>
      <c r="E11" s="26" t="s">
        <v>21</v>
      </c>
      <c r="AK11" s="28" t="s">
        <v>26</v>
      </c>
      <c r="AN11" s="26" t="s">
        <v>1</v>
      </c>
      <c r="AR11" s="21"/>
      <c r="BE11" s="436"/>
      <c r="BS11" s="18" t="s">
        <v>6</v>
      </c>
    </row>
    <row r="12" spans="1:74" s="1" customFormat="1" ht="6.95" customHeight="1">
      <c r="B12" s="21"/>
      <c r="AR12" s="21"/>
      <c r="BE12" s="436"/>
      <c r="BS12" s="18" t="s">
        <v>6</v>
      </c>
    </row>
    <row r="13" spans="1:74" s="1" customFormat="1" ht="12" customHeight="1">
      <c r="B13" s="21"/>
      <c r="D13" s="28" t="s">
        <v>27</v>
      </c>
      <c r="AK13" s="28" t="s">
        <v>25</v>
      </c>
      <c r="AN13" s="30" t="s">
        <v>28</v>
      </c>
      <c r="AR13" s="21"/>
      <c r="BE13" s="436"/>
      <c r="BS13" s="18" t="s">
        <v>6</v>
      </c>
    </row>
    <row r="14" spans="1:74" ht="12.75">
      <c r="B14" s="21"/>
      <c r="E14" s="440" t="s">
        <v>28</v>
      </c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  <c r="U14" s="441"/>
      <c r="V14" s="441"/>
      <c r="W14" s="441"/>
      <c r="X14" s="441"/>
      <c r="Y14" s="441"/>
      <c r="Z14" s="441"/>
      <c r="AA14" s="441"/>
      <c r="AB14" s="441"/>
      <c r="AC14" s="441"/>
      <c r="AD14" s="441"/>
      <c r="AE14" s="441"/>
      <c r="AF14" s="441"/>
      <c r="AG14" s="441"/>
      <c r="AH14" s="441"/>
      <c r="AI14" s="441"/>
      <c r="AJ14" s="441"/>
      <c r="AK14" s="28" t="s">
        <v>26</v>
      </c>
      <c r="AN14" s="30" t="s">
        <v>28</v>
      </c>
      <c r="AR14" s="21"/>
      <c r="BE14" s="436"/>
      <c r="BS14" s="18" t="s">
        <v>6</v>
      </c>
    </row>
    <row r="15" spans="1:74" s="1" customFormat="1" ht="6.95" customHeight="1">
      <c r="B15" s="21"/>
      <c r="AR15" s="21"/>
      <c r="BE15" s="436"/>
      <c r="BS15" s="18" t="s">
        <v>3</v>
      </c>
    </row>
    <row r="16" spans="1:74" s="1" customFormat="1" ht="12" customHeight="1">
      <c r="B16" s="21"/>
      <c r="D16" s="28" t="s">
        <v>29</v>
      </c>
      <c r="AK16" s="28" t="s">
        <v>25</v>
      </c>
      <c r="AN16" s="26" t="s">
        <v>30</v>
      </c>
      <c r="AR16" s="21"/>
      <c r="BE16" s="436"/>
      <c r="BS16" s="18" t="s">
        <v>3</v>
      </c>
    </row>
    <row r="17" spans="1:71" s="1" customFormat="1" ht="18.399999999999999" customHeight="1">
      <c r="B17" s="21"/>
      <c r="E17" s="26" t="s">
        <v>31</v>
      </c>
      <c r="AK17" s="28" t="s">
        <v>26</v>
      </c>
      <c r="AN17" s="26" t="s">
        <v>32</v>
      </c>
      <c r="AR17" s="21"/>
      <c r="BE17" s="436"/>
      <c r="BS17" s="18" t="s">
        <v>33</v>
      </c>
    </row>
    <row r="18" spans="1:71" s="1" customFormat="1" ht="6.95" customHeight="1">
      <c r="B18" s="21"/>
      <c r="AR18" s="21"/>
      <c r="BE18" s="436"/>
      <c r="BS18" s="18" t="s">
        <v>6</v>
      </c>
    </row>
    <row r="19" spans="1:71" s="1" customFormat="1" ht="12" customHeight="1">
      <c r="B19" s="21"/>
      <c r="D19" s="28" t="s">
        <v>34</v>
      </c>
      <c r="AK19" s="28" t="s">
        <v>25</v>
      </c>
      <c r="AN19" s="26" t="s">
        <v>1</v>
      </c>
      <c r="AR19" s="21"/>
      <c r="BE19" s="436"/>
      <c r="BS19" s="18" t="s">
        <v>6</v>
      </c>
    </row>
    <row r="20" spans="1:71" s="1" customFormat="1" ht="18.399999999999999" customHeight="1">
      <c r="B20" s="21"/>
      <c r="E20" s="26" t="s">
        <v>21</v>
      </c>
      <c r="AK20" s="28" t="s">
        <v>26</v>
      </c>
      <c r="AN20" s="26" t="s">
        <v>1</v>
      </c>
      <c r="AR20" s="21"/>
      <c r="BE20" s="436"/>
      <c r="BS20" s="18" t="s">
        <v>33</v>
      </c>
    </row>
    <row r="21" spans="1:71" s="1" customFormat="1" ht="6.95" customHeight="1">
      <c r="B21" s="21"/>
      <c r="AR21" s="21"/>
      <c r="BE21" s="436"/>
    </row>
    <row r="22" spans="1:71" s="1" customFormat="1" ht="12" customHeight="1">
      <c r="B22" s="21"/>
      <c r="D22" s="28" t="s">
        <v>35</v>
      </c>
      <c r="AR22" s="21"/>
      <c r="BE22" s="436"/>
    </row>
    <row r="23" spans="1:71" s="1" customFormat="1" ht="107.25" customHeight="1">
      <c r="B23" s="21"/>
      <c r="E23" s="442" t="s">
        <v>36</v>
      </c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  <c r="AF23" s="442"/>
      <c r="AG23" s="442"/>
      <c r="AH23" s="442"/>
      <c r="AI23" s="442"/>
      <c r="AJ23" s="442"/>
      <c r="AK23" s="442"/>
      <c r="AL23" s="442"/>
      <c r="AM23" s="442"/>
      <c r="AN23" s="442"/>
      <c r="AR23" s="21"/>
      <c r="BE23" s="436"/>
    </row>
    <row r="24" spans="1:71" s="1" customFormat="1" ht="6.95" customHeight="1">
      <c r="B24" s="21"/>
      <c r="AR24" s="21"/>
      <c r="BE24" s="436"/>
    </row>
    <row r="25" spans="1:71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436"/>
    </row>
    <row r="26" spans="1:71" s="2" customFormat="1" ht="25.9" customHeight="1">
      <c r="A26" s="33"/>
      <c r="B26" s="34"/>
      <c r="C26" s="33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443">
        <f>ROUND(AG94,2)</f>
        <v>0</v>
      </c>
      <c r="AL26" s="444"/>
      <c r="AM26" s="444"/>
      <c r="AN26" s="444"/>
      <c r="AO26" s="444"/>
      <c r="AP26" s="33"/>
      <c r="AQ26" s="33"/>
      <c r="AR26" s="34"/>
      <c r="BE26" s="436"/>
    </row>
    <row r="27" spans="1:7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436"/>
    </row>
    <row r="28" spans="1:71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45" t="s">
        <v>38</v>
      </c>
      <c r="M28" s="445"/>
      <c r="N28" s="445"/>
      <c r="O28" s="445"/>
      <c r="P28" s="445"/>
      <c r="Q28" s="33"/>
      <c r="R28" s="33"/>
      <c r="S28" s="33"/>
      <c r="T28" s="33"/>
      <c r="U28" s="33"/>
      <c r="V28" s="33"/>
      <c r="W28" s="445" t="s">
        <v>39</v>
      </c>
      <c r="X28" s="445"/>
      <c r="Y28" s="445"/>
      <c r="Z28" s="445"/>
      <c r="AA28" s="445"/>
      <c r="AB28" s="445"/>
      <c r="AC28" s="445"/>
      <c r="AD28" s="445"/>
      <c r="AE28" s="445"/>
      <c r="AF28" s="33"/>
      <c r="AG28" s="33"/>
      <c r="AH28" s="33"/>
      <c r="AI28" s="33"/>
      <c r="AJ28" s="33"/>
      <c r="AK28" s="445" t="s">
        <v>40</v>
      </c>
      <c r="AL28" s="445"/>
      <c r="AM28" s="445"/>
      <c r="AN28" s="445"/>
      <c r="AO28" s="445"/>
      <c r="AP28" s="33"/>
      <c r="AQ28" s="33"/>
      <c r="AR28" s="34"/>
      <c r="BE28" s="436"/>
    </row>
    <row r="29" spans="1:71" s="3" customFormat="1" ht="14.45" customHeight="1">
      <c r="B29" s="38"/>
      <c r="D29" s="28" t="s">
        <v>41</v>
      </c>
      <c r="F29" s="28" t="s">
        <v>42</v>
      </c>
      <c r="L29" s="430">
        <v>0.21</v>
      </c>
      <c r="M29" s="429"/>
      <c r="N29" s="429"/>
      <c r="O29" s="429"/>
      <c r="P29" s="429"/>
      <c r="W29" s="428">
        <f>ROUND(AZ94, 2)</f>
        <v>0</v>
      </c>
      <c r="X29" s="429"/>
      <c r="Y29" s="429"/>
      <c r="Z29" s="429"/>
      <c r="AA29" s="429"/>
      <c r="AB29" s="429"/>
      <c r="AC29" s="429"/>
      <c r="AD29" s="429"/>
      <c r="AE29" s="429"/>
      <c r="AK29" s="428">
        <f>ROUND(AV94, 2)</f>
        <v>0</v>
      </c>
      <c r="AL29" s="429"/>
      <c r="AM29" s="429"/>
      <c r="AN29" s="429"/>
      <c r="AO29" s="429"/>
      <c r="AR29" s="38"/>
      <c r="BE29" s="437"/>
    </row>
    <row r="30" spans="1:71" s="3" customFormat="1" ht="14.45" customHeight="1">
      <c r="B30" s="38"/>
      <c r="F30" s="28" t="s">
        <v>43</v>
      </c>
      <c r="L30" s="430">
        <v>0.15</v>
      </c>
      <c r="M30" s="429"/>
      <c r="N30" s="429"/>
      <c r="O30" s="429"/>
      <c r="P30" s="429"/>
      <c r="W30" s="428">
        <f>ROUND(BA94, 2)</f>
        <v>0</v>
      </c>
      <c r="X30" s="429"/>
      <c r="Y30" s="429"/>
      <c r="Z30" s="429"/>
      <c r="AA30" s="429"/>
      <c r="AB30" s="429"/>
      <c r="AC30" s="429"/>
      <c r="AD30" s="429"/>
      <c r="AE30" s="429"/>
      <c r="AK30" s="428">
        <f>ROUND(AW94, 2)</f>
        <v>0</v>
      </c>
      <c r="AL30" s="429"/>
      <c r="AM30" s="429"/>
      <c r="AN30" s="429"/>
      <c r="AO30" s="429"/>
      <c r="AR30" s="38"/>
      <c r="BE30" s="437"/>
    </row>
    <row r="31" spans="1:71" s="3" customFormat="1" ht="14.45" hidden="1" customHeight="1">
      <c r="B31" s="38"/>
      <c r="F31" s="28" t="s">
        <v>44</v>
      </c>
      <c r="L31" s="430">
        <v>0.21</v>
      </c>
      <c r="M31" s="429"/>
      <c r="N31" s="429"/>
      <c r="O31" s="429"/>
      <c r="P31" s="429"/>
      <c r="W31" s="428">
        <f>ROUND(BB94, 2)</f>
        <v>0</v>
      </c>
      <c r="X31" s="429"/>
      <c r="Y31" s="429"/>
      <c r="Z31" s="429"/>
      <c r="AA31" s="429"/>
      <c r="AB31" s="429"/>
      <c r="AC31" s="429"/>
      <c r="AD31" s="429"/>
      <c r="AE31" s="429"/>
      <c r="AK31" s="428">
        <v>0</v>
      </c>
      <c r="AL31" s="429"/>
      <c r="AM31" s="429"/>
      <c r="AN31" s="429"/>
      <c r="AO31" s="429"/>
      <c r="AR31" s="38"/>
      <c r="BE31" s="437"/>
    </row>
    <row r="32" spans="1:71" s="3" customFormat="1" ht="14.45" hidden="1" customHeight="1">
      <c r="B32" s="38"/>
      <c r="F32" s="28" t="s">
        <v>45</v>
      </c>
      <c r="L32" s="430">
        <v>0.15</v>
      </c>
      <c r="M32" s="429"/>
      <c r="N32" s="429"/>
      <c r="O32" s="429"/>
      <c r="P32" s="429"/>
      <c r="W32" s="428">
        <f>ROUND(BC94, 2)</f>
        <v>0</v>
      </c>
      <c r="X32" s="429"/>
      <c r="Y32" s="429"/>
      <c r="Z32" s="429"/>
      <c r="AA32" s="429"/>
      <c r="AB32" s="429"/>
      <c r="AC32" s="429"/>
      <c r="AD32" s="429"/>
      <c r="AE32" s="429"/>
      <c r="AK32" s="428">
        <v>0</v>
      </c>
      <c r="AL32" s="429"/>
      <c r="AM32" s="429"/>
      <c r="AN32" s="429"/>
      <c r="AO32" s="429"/>
      <c r="AR32" s="38"/>
      <c r="BE32" s="437"/>
    </row>
    <row r="33" spans="1:57" s="3" customFormat="1" ht="14.45" hidden="1" customHeight="1">
      <c r="B33" s="38"/>
      <c r="F33" s="28" t="s">
        <v>46</v>
      </c>
      <c r="L33" s="430">
        <v>0</v>
      </c>
      <c r="M33" s="429"/>
      <c r="N33" s="429"/>
      <c r="O33" s="429"/>
      <c r="P33" s="429"/>
      <c r="W33" s="428">
        <f>ROUND(BD94, 2)</f>
        <v>0</v>
      </c>
      <c r="X33" s="429"/>
      <c r="Y33" s="429"/>
      <c r="Z33" s="429"/>
      <c r="AA33" s="429"/>
      <c r="AB33" s="429"/>
      <c r="AC33" s="429"/>
      <c r="AD33" s="429"/>
      <c r="AE33" s="429"/>
      <c r="AK33" s="428">
        <v>0</v>
      </c>
      <c r="AL33" s="429"/>
      <c r="AM33" s="429"/>
      <c r="AN33" s="429"/>
      <c r="AO33" s="429"/>
      <c r="AR33" s="38"/>
      <c r="BE33" s="437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436"/>
    </row>
    <row r="35" spans="1:57" s="2" customFormat="1" ht="25.9" customHeight="1">
      <c r="A35" s="33"/>
      <c r="B35" s="34"/>
      <c r="C35" s="39"/>
      <c r="D35" s="40" t="s">
        <v>47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48</v>
      </c>
      <c r="U35" s="41"/>
      <c r="V35" s="41"/>
      <c r="W35" s="41"/>
      <c r="X35" s="431" t="s">
        <v>49</v>
      </c>
      <c r="Y35" s="432"/>
      <c r="Z35" s="432"/>
      <c r="AA35" s="432"/>
      <c r="AB35" s="432"/>
      <c r="AC35" s="41"/>
      <c r="AD35" s="41"/>
      <c r="AE35" s="41"/>
      <c r="AF35" s="41"/>
      <c r="AG35" s="41"/>
      <c r="AH35" s="41"/>
      <c r="AI35" s="41"/>
      <c r="AJ35" s="41"/>
      <c r="AK35" s="433">
        <f>SUM(AK26:AK33)</f>
        <v>0</v>
      </c>
      <c r="AL35" s="432"/>
      <c r="AM35" s="432"/>
      <c r="AN35" s="432"/>
      <c r="AO35" s="434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45" customHeight="1">
      <c r="B38" s="21"/>
      <c r="AR38" s="21"/>
    </row>
    <row r="39" spans="1:57" s="1" customFormat="1" ht="14.45" customHeight="1">
      <c r="B39" s="21"/>
      <c r="AR39" s="21"/>
    </row>
    <row r="40" spans="1:57" s="1" customFormat="1" ht="14.45" customHeight="1">
      <c r="B40" s="21"/>
      <c r="AR40" s="21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3"/>
      <c r="D49" s="44" t="s">
        <v>50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51</v>
      </c>
      <c r="AI49" s="45"/>
      <c r="AJ49" s="45"/>
      <c r="AK49" s="45"/>
      <c r="AL49" s="45"/>
      <c r="AM49" s="45"/>
      <c r="AN49" s="45"/>
      <c r="AO49" s="45"/>
      <c r="AR49" s="43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2.75">
      <c r="A60" s="33"/>
      <c r="B60" s="34"/>
      <c r="C60" s="33"/>
      <c r="D60" s="46" t="s">
        <v>52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53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52</v>
      </c>
      <c r="AI60" s="36"/>
      <c r="AJ60" s="36"/>
      <c r="AK60" s="36"/>
      <c r="AL60" s="36"/>
      <c r="AM60" s="46" t="s">
        <v>53</v>
      </c>
      <c r="AN60" s="36"/>
      <c r="AO60" s="36"/>
      <c r="AP60" s="33"/>
      <c r="AQ60" s="33"/>
      <c r="AR60" s="34"/>
      <c r="BE60" s="33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2.75">
      <c r="A64" s="33"/>
      <c r="B64" s="34"/>
      <c r="C64" s="33"/>
      <c r="D64" s="44" t="s">
        <v>54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55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2.75">
      <c r="A75" s="33"/>
      <c r="B75" s="34"/>
      <c r="C75" s="33"/>
      <c r="D75" s="46" t="s">
        <v>52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53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52</v>
      </c>
      <c r="AI75" s="36"/>
      <c r="AJ75" s="36"/>
      <c r="AK75" s="36"/>
      <c r="AL75" s="36"/>
      <c r="AM75" s="46" t="s">
        <v>53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4.95" customHeight="1">
      <c r="A82" s="33"/>
      <c r="B82" s="34"/>
      <c r="C82" s="22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2"/>
      <c r="C84" s="28" t="s">
        <v>13</v>
      </c>
      <c r="L84" s="4" t="str">
        <f>K5</f>
        <v>20-035</v>
      </c>
      <c r="AR84" s="52"/>
    </row>
    <row r="85" spans="1:91" s="5" customFormat="1" ht="36.950000000000003" customHeight="1">
      <c r="B85" s="53"/>
      <c r="C85" s="54" t="s">
        <v>16</v>
      </c>
      <c r="L85" s="419" t="str">
        <f>K6</f>
        <v>Stavební úpravy střechy, ZZ Kartouzská, pavilon A</v>
      </c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  <c r="Z85" s="420"/>
      <c r="AA85" s="420"/>
      <c r="AB85" s="420"/>
      <c r="AC85" s="420"/>
      <c r="AD85" s="420"/>
      <c r="AE85" s="420"/>
      <c r="AF85" s="420"/>
      <c r="AG85" s="420"/>
      <c r="AH85" s="420"/>
      <c r="AI85" s="420"/>
      <c r="AJ85" s="420"/>
      <c r="AK85" s="420"/>
      <c r="AL85" s="420"/>
      <c r="AM85" s="420"/>
      <c r="AN85" s="420"/>
      <c r="AO85" s="420"/>
      <c r="AR85" s="53"/>
    </row>
    <row r="86" spans="1:9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20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22</v>
      </c>
      <c r="AJ87" s="33"/>
      <c r="AK87" s="33"/>
      <c r="AL87" s="33"/>
      <c r="AM87" s="421" t="str">
        <f>IF(AN8= "","",AN8)</f>
        <v>1.3.2021</v>
      </c>
      <c r="AN87" s="421"/>
      <c r="AO87" s="33"/>
      <c r="AP87" s="33"/>
      <c r="AQ87" s="33"/>
      <c r="AR87" s="34"/>
      <c r="BE87" s="33"/>
    </row>
    <row r="88" spans="1:9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2" customHeight="1">
      <c r="A89" s="33"/>
      <c r="B89" s="34"/>
      <c r="C89" s="28" t="s">
        <v>24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29</v>
      </c>
      <c r="AJ89" s="33"/>
      <c r="AK89" s="33"/>
      <c r="AL89" s="33"/>
      <c r="AM89" s="422" t="str">
        <f>IF(E17="","",E17)</f>
        <v>ABCD studio s.r.o.</v>
      </c>
      <c r="AN89" s="423"/>
      <c r="AO89" s="423"/>
      <c r="AP89" s="423"/>
      <c r="AQ89" s="33"/>
      <c r="AR89" s="34"/>
      <c r="AS89" s="424" t="s">
        <v>57</v>
      </c>
      <c r="AT89" s="425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2" customHeight="1">
      <c r="A90" s="33"/>
      <c r="B90" s="34"/>
      <c r="C90" s="28" t="s">
        <v>27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34</v>
      </c>
      <c r="AJ90" s="33"/>
      <c r="AK90" s="33"/>
      <c r="AL90" s="33"/>
      <c r="AM90" s="422" t="str">
        <f>IF(E20="","",E20)</f>
        <v xml:space="preserve"> </v>
      </c>
      <c r="AN90" s="423"/>
      <c r="AO90" s="423"/>
      <c r="AP90" s="423"/>
      <c r="AQ90" s="33"/>
      <c r="AR90" s="34"/>
      <c r="AS90" s="426"/>
      <c r="AT90" s="427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426"/>
      <c r="AT91" s="427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>
      <c r="A92" s="33"/>
      <c r="B92" s="34"/>
      <c r="C92" s="414" t="s">
        <v>58</v>
      </c>
      <c r="D92" s="415"/>
      <c r="E92" s="415"/>
      <c r="F92" s="415"/>
      <c r="G92" s="415"/>
      <c r="H92" s="61"/>
      <c r="I92" s="416" t="s">
        <v>59</v>
      </c>
      <c r="J92" s="415"/>
      <c r="K92" s="415"/>
      <c r="L92" s="415"/>
      <c r="M92" s="415"/>
      <c r="N92" s="415"/>
      <c r="O92" s="415"/>
      <c r="P92" s="415"/>
      <c r="Q92" s="415"/>
      <c r="R92" s="415"/>
      <c r="S92" s="415"/>
      <c r="T92" s="415"/>
      <c r="U92" s="415"/>
      <c r="V92" s="415"/>
      <c r="W92" s="415"/>
      <c r="X92" s="415"/>
      <c r="Y92" s="415"/>
      <c r="Z92" s="415"/>
      <c r="AA92" s="415"/>
      <c r="AB92" s="415"/>
      <c r="AC92" s="415"/>
      <c r="AD92" s="415"/>
      <c r="AE92" s="415"/>
      <c r="AF92" s="415"/>
      <c r="AG92" s="417" t="s">
        <v>60</v>
      </c>
      <c r="AH92" s="415"/>
      <c r="AI92" s="415"/>
      <c r="AJ92" s="415"/>
      <c r="AK92" s="415"/>
      <c r="AL92" s="415"/>
      <c r="AM92" s="415"/>
      <c r="AN92" s="416" t="s">
        <v>61</v>
      </c>
      <c r="AO92" s="415"/>
      <c r="AP92" s="418"/>
      <c r="AQ92" s="62" t="s">
        <v>62</v>
      </c>
      <c r="AR92" s="34"/>
      <c r="AS92" s="63" t="s">
        <v>63</v>
      </c>
      <c r="AT92" s="64" t="s">
        <v>64</v>
      </c>
      <c r="AU92" s="64" t="s">
        <v>65</v>
      </c>
      <c r="AV92" s="64" t="s">
        <v>66</v>
      </c>
      <c r="AW92" s="64" t="s">
        <v>67</v>
      </c>
      <c r="AX92" s="64" t="s">
        <v>68</v>
      </c>
      <c r="AY92" s="64" t="s">
        <v>69</v>
      </c>
      <c r="AZ92" s="64" t="s">
        <v>70</v>
      </c>
      <c r="BA92" s="64" t="s">
        <v>71</v>
      </c>
      <c r="BB92" s="64" t="s">
        <v>72</v>
      </c>
      <c r="BC92" s="64" t="s">
        <v>73</v>
      </c>
      <c r="BD92" s="65" t="s">
        <v>74</v>
      </c>
      <c r="BE92" s="33"/>
    </row>
    <row r="93" spans="1:91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32.450000000000003" customHeight="1">
      <c r="B94" s="69"/>
      <c r="C94" s="70" t="s">
        <v>75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412">
        <f>ROUND(SUM(AG95:AG96),2)</f>
        <v>0</v>
      </c>
      <c r="AH94" s="412"/>
      <c r="AI94" s="412"/>
      <c r="AJ94" s="412"/>
      <c r="AK94" s="412"/>
      <c r="AL94" s="412"/>
      <c r="AM94" s="412"/>
      <c r="AN94" s="413">
        <f>SUM(AG94,AT94)</f>
        <v>0</v>
      </c>
      <c r="AO94" s="413"/>
      <c r="AP94" s="413"/>
      <c r="AQ94" s="73" t="s">
        <v>1</v>
      </c>
      <c r="AR94" s="69"/>
      <c r="AS94" s="74">
        <f>ROUND(SUM(AS95:AS96),2)</f>
        <v>0</v>
      </c>
      <c r="AT94" s="75">
        <f>ROUND(SUM(AV94:AW94),2)</f>
        <v>0</v>
      </c>
      <c r="AU94" s="76">
        <f>ROUND(SUM(AU95:AU96),5)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ROUND(SUM(AZ95:AZ96),2)</f>
        <v>0</v>
      </c>
      <c r="BA94" s="75">
        <f>ROUND(SUM(BA95:BA96),2)</f>
        <v>0</v>
      </c>
      <c r="BB94" s="75">
        <f>ROUND(SUM(BB95:BB96),2)</f>
        <v>0</v>
      </c>
      <c r="BC94" s="75">
        <f>ROUND(SUM(BC95:BC96),2)</f>
        <v>0</v>
      </c>
      <c r="BD94" s="77">
        <f>ROUND(SUM(BD95:BD96),2)</f>
        <v>0</v>
      </c>
      <c r="BS94" s="78" t="s">
        <v>76</v>
      </c>
      <c r="BT94" s="78" t="s">
        <v>77</v>
      </c>
      <c r="BU94" s="79" t="s">
        <v>78</v>
      </c>
      <c r="BV94" s="78" t="s">
        <v>79</v>
      </c>
      <c r="BW94" s="78" t="s">
        <v>4</v>
      </c>
      <c r="BX94" s="78" t="s">
        <v>80</v>
      </c>
      <c r="CL94" s="78" t="s">
        <v>1</v>
      </c>
    </row>
    <row r="95" spans="1:91" s="7" customFormat="1" ht="16.5" customHeight="1">
      <c r="A95" s="80" t="s">
        <v>81</v>
      </c>
      <c r="B95" s="81"/>
      <c r="C95" s="82"/>
      <c r="D95" s="411" t="s">
        <v>82</v>
      </c>
      <c r="E95" s="411"/>
      <c r="F95" s="411"/>
      <c r="G95" s="411"/>
      <c r="H95" s="411"/>
      <c r="I95" s="83"/>
      <c r="J95" s="411" t="s">
        <v>83</v>
      </c>
      <c r="K95" s="411"/>
      <c r="L95" s="411"/>
      <c r="M95" s="411"/>
      <c r="N95" s="411"/>
      <c r="O95" s="411"/>
      <c r="P95" s="411"/>
      <c r="Q95" s="411"/>
      <c r="R95" s="411"/>
      <c r="S95" s="411"/>
      <c r="T95" s="411"/>
      <c r="U95" s="411"/>
      <c r="V95" s="411"/>
      <c r="W95" s="411"/>
      <c r="X95" s="411"/>
      <c r="Y95" s="411"/>
      <c r="Z95" s="411"/>
      <c r="AA95" s="411"/>
      <c r="AB95" s="411"/>
      <c r="AC95" s="411"/>
      <c r="AD95" s="411"/>
      <c r="AE95" s="411"/>
      <c r="AF95" s="411"/>
      <c r="AG95" s="409">
        <f>'SO-01A - Stavební práce'!J30</f>
        <v>0</v>
      </c>
      <c r="AH95" s="410"/>
      <c r="AI95" s="410"/>
      <c r="AJ95" s="410"/>
      <c r="AK95" s="410"/>
      <c r="AL95" s="410"/>
      <c r="AM95" s="410"/>
      <c r="AN95" s="409">
        <f>SUM(AG95,AT95)</f>
        <v>0</v>
      </c>
      <c r="AO95" s="410"/>
      <c r="AP95" s="410"/>
      <c r="AQ95" s="84" t="s">
        <v>84</v>
      </c>
      <c r="AR95" s="81"/>
      <c r="AS95" s="85">
        <v>0</v>
      </c>
      <c r="AT95" s="86">
        <f>ROUND(SUM(AV95:AW95),2)</f>
        <v>0</v>
      </c>
      <c r="AU95" s="87">
        <f>'SO-01A - Stavební práce'!P138</f>
        <v>0</v>
      </c>
      <c r="AV95" s="86">
        <f>'SO-01A - Stavební práce'!J33</f>
        <v>0</v>
      </c>
      <c r="AW95" s="86">
        <f>'SO-01A - Stavební práce'!J34</f>
        <v>0</v>
      </c>
      <c r="AX95" s="86">
        <f>'SO-01A - Stavební práce'!J35</f>
        <v>0</v>
      </c>
      <c r="AY95" s="86">
        <f>'SO-01A - Stavební práce'!J36</f>
        <v>0</v>
      </c>
      <c r="AZ95" s="86">
        <f>'SO-01A - Stavební práce'!F33</f>
        <v>0</v>
      </c>
      <c r="BA95" s="86">
        <f>'SO-01A - Stavební práce'!F34</f>
        <v>0</v>
      </c>
      <c r="BB95" s="86">
        <f>'SO-01A - Stavební práce'!F35</f>
        <v>0</v>
      </c>
      <c r="BC95" s="86">
        <f>'SO-01A - Stavební práce'!F36</f>
        <v>0</v>
      </c>
      <c r="BD95" s="88">
        <f>'SO-01A - Stavební práce'!F37</f>
        <v>0</v>
      </c>
      <c r="BT95" s="89" t="s">
        <v>85</v>
      </c>
      <c r="BV95" s="89" t="s">
        <v>79</v>
      </c>
      <c r="BW95" s="89" t="s">
        <v>86</v>
      </c>
      <c r="BX95" s="89" t="s">
        <v>4</v>
      </c>
      <c r="CL95" s="89" t="s">
        <v>1</v>
      </c>
      <c r="CM95" s="89" t="s">
        <v>87</v>
      </c>
    </row>
    <row r="96" spans="1:91" s="7" customFormat="1" ht="24.75" customHeight="1">
      <c r="A96" s="80" t="s">
        <v>81</v>
      </c>
      <c r="B96" s="81"/>
      <c r="C96" s="82"/>
      <c r="D96" s="411" t="s">
        <v>88</v>
      </c>
      <c r="E96" s="411"/>
      <c r="F96" s="411"/>
      <c r="G96" s="411"/>
      <c r="H96" s="411"/>
      <c r="I96" s="83"/>
      <c r="J96" s="411" t="s">
        <v>89</v>
      </c>
      <c r="K96" s="411"/>
      <c r="L96" s="411"/>
      <c r="M96" s="411"/>
      <c r="N96" s="411"/>
      <c r="O96" s="411"/>
      <c r="P96" s="411"/>
      <c r="Q96" s="411"/>
      <c r="R96" s="411"/>
      <c r="S96" s="411"/>
      <c r="T96" s="411"/>
      <c r="U96" s="411"/>
      <c r="V96" s="411"/>
      <c r="W96" s="411"/>
      <c r="X96" s="411"/>
      <c r="Y96" s="411"/>
      <c r="Z96" s="411"/>
      <c r="AA96" s="411"/>
      <c r="AB96" s="411"/>
      <c r="AC96" s="411"/>
      <c r="AD96" s="411"/>
      <c r="AE96" s="411"/>
      <c r="AF96" s="411"/>
      <c r="AG96" s="409">
        <f>'2019-21 - Statické zajišt...'!J30</f>
        <v>0</v>
      </c>
      <c r="AH96" s="410"/>
      <c r="AI96" s="410"/>
      <c r="AJ96" s="410"/>
      <c r="AK96" s="410"/>
      <c r="AL96" s="410"/>
      <c r="AM96" s="410"/>
      <c r="AN96" s="409">
        <f>SUM(AG96,AT96)</f>
        <v>0</v>
      </c>
      <c r="AO96" s="410"/>
      <c r="AP96" s="410"/>
      <c r="AQ96" s="84" t="s">
        <v>84</v>
      </c>
      <c r="AR96" s="81"/>
      <c r="AS96" s="90">
        <v>0</v>
      </c>
      <c r="AT96" s="91">
        <f>ROUND(SUM(AV96:AW96),2)</f>
        <v>0</v>
      </c>
      <c r="AU96" s="92">
        <f>'2019-21 - Statické zajišt...'!P132</f>
        <v>0</v>
      </c>
      <c r="AV96" s="91">
        <f>'2019-21 - Statické zajišt...'!J33</f>
        <v>0</v>
      </c>
      <c r="AW96" s="91">
        <f>'2019-21 - Statické zajišt...'!J34</f>
        <v>0</v>
      </c>
      <c r="AX96" s="91">
        <f>'2019-21 - Statické zajišt...'!J35</f>
        <v>0</v>
      </c>
      <c r="AY96" s="91">
        <f>'2019-21 - Statické zajišt...'!J36</f>
        <v>0</v>
      </c>
      <c r="AZ96" s="91">
        <f>'2019-21 - Statické zajišt...'!F33</f>
        <v>0</v>
      </c>
      <c r="BA96" s="91">
        <f>'2019-21 - Statické zajišt...'!F34</f>
        <v>0</v>
      </c>
      <c r="BB96" s="91">
        <f>'2019-21 - Statické zajišt...'!F35</f>
        <v>0</v>
      </c>
      <c r="BC96" s="91">
        <f>'2019-21 - Statické zajišt...'!F36</f>
        <v>0</v>
      </c>
      <c r="BD96" s="93">
        <f>'2019-21 - Statické zajišt...'!F37</f>
        <v>0</v>
      </c>
      <c r="BT96" s="89" t="s">
        <v>85</v>
      </c>
      <c r="BV96" s="89" t="s">
        <v>79</v>
      </c>
      <c r="BW96" s="89" t="s">
        <v>90</v>
      </c>
      <c r="BX96" s="89" t="s">
        <v>4</v>
      </c>
      <c r="CL96" s="89" t="s">
        <v>1</v>
      </c>
      <c r="CM96" s="89" t="s">
        <v>87</v>
      </c>
    </row>
    <row r="97" spans="1:57" s="2" customFormat="1" ht="30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4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  <row r="98" spans="1:57" s="2" customFormat="1" ht="6.95" customHeight="1">
      <c r="A98" s="33"/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34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</row>
  </sheetData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SO-01A - Stavební práce'!C2" display="/"/>
    <hyperlink ref="A96" location="'2019-21 - Statické zajišt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34"/>
  <sheetViews>
    <sheetView showGridLines="0" workbookViewId="0">
      <selection activeCell="F4" sqref="F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407" t="s">
        <v>5</v>
      </c>
      <c r="M2" s="408"/>
      <c r="N2" s="408"/>
      <c r="O2" s="408"/>
      <c r="P2" s="408"/>
      <c r="Q2" s="408"/>
      <c r="R2" s="408"/>
      <c r="S2" s="408"/>
      <c r="T2" s="408"/>
      <c r="U2" s="408"/>
      <c r="V2" s="408"/>
      <c r="AT2" s="18" t="s">
        <v>86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87</v>
      </c>
    </row>
    <row r="4" spans="1:46" s="1" customFormat="1" ht="24.95" customHeight="1">
      <c r="B4" s="21"/>
      <c r="D4" s="22" t="s">
        <v>91</v>
      </c>
      <c r="L4" s="21"/>
      <c r="M4" s="94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16</v>
      </c>
      <c r="L6" s="21"/>
    </row>
    <row r="7" spans="1:46" s="1" customFormat="1" ht="16.5" customHeight="1">
      <c r="B7" s="21"/>
      <c r="E7" s="447" t="str">
        <f>'Rekapitulace stavby'!K6</f>
        <v>Stavební úpravy střechy, ZZ Kartouzská, pavilon A</v>
      </c>
      <c r="F7" s="448"/>
      <c r="G7" s="448"/>
      <c r="H7" s="448"/>
      <c r="L7" s="21"/>
    </row>
    <row r="8" spans="1:46" s="2" customFormat="1" ht="12" customHeight="1">
      <c r="A8" s="33"/>
      <c r="B8" s="34"/>
      <c r="C8" s="33"/>
      <c r="D8" s="28" t="s">
        <v>92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419" t="s">
        <v>93</v>
      </c>
      <c r="F9" s="446"/>
      <c r="G9" s="446"/>
      <c r="H9" s="446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28" t="s">
        <v>22</v>
      </c>
      <c r="J12" s="56" t="str">
        <f>'Rekapitulace stavby'!AN8</f>
        <v>1.3.2021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tr">
        <f>IF('Rekapitulace stavby'!AN10="","",'Rekapitulace stavby'!AN10)</f>
        <v/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tr">
        <f>IF('Rekapitulace stavby'!E11="","",'Rekapitulace stavby'!E11)</f>
        <v xml:space="preserve"> </v>
      </c>
      <c r="F15" s="33"/>
      <c r="G15" s="33"/>
      <c r="H15" s="33"/>
      <c r="I15" s="28" t="s">
        <v>26</v>
      </c>
      <c r="J15" s="26" t="str">
        <f>IF('Rekapitulace stavby'!AN11="","",'Rekapitulace stavby'!AN11)</f>
        <v/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449" t="str">
        <f>'Rekapitulace stavby'!E14</f>
        <v>Vyplň údaj</v>
      </c>
      <c r="F18" s="438"/>
      <c r="G18" s="438"/>
      <c r="H18" s="438"/>
      <c r="I18" s="28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25</v>
      </c>
      <c r="J20" s="26" t="s">
        <v>30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31</v>
      </c>
      <c r="F21" s="33"/>
      <c r="G21" s="33"/>
      <c r="H21" s="33"/>
      <c r="I21" s="28" t="s">
        <v>26</v>
      </c>
      <c r="J21" s="26" t="s">
        <v>32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25</v>
      </c>
      <c r="J23" s="26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tr">
        <f>IF('Rekapitulace stavby'!E20="","",'Rekapitulace stavby'!E20)</f>
        <v xml:space="preserve"> </v>
      </c>
      <c r="F24" s="33"/>
      <c r="G24" s="33"/>
      <c r="H24" s="33"/>
      <c r="I24" s="28" t="s">
        <v>26</v>
      </c>
      <c r="J24" s="26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442" t="s">
        <v>1</v>
      </c>
      <c r="F27" s="442"/>
      <c r="G27" s="442"/>
      <c r="H27" s="44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37</v>
      </c>
      <c r="E30" s="33"/>
      <c r="F30" s="33"/>
      <c r="G30" s="33"/>
      <c r="H30" s="33"/>
      <c r="I30" s="33"/>
      <c r="J30" s="72">
        <f>ROUND(J138,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37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41</v>
      </c>
      <c r="E33" s="28" t="s">
        <v>42</v>
      </c>
      <c r="F33" s="100">
        <f>ROUND((ROUND((SUM(BE138:BE527)),  2) + SUM(BE529:BE533)), 2)</f>
        <v>0</v>
      </c>
      <c r="G33" s="33"/>
      <c r="H33" s="33"/>
      <c r="I33" s="101">
        <v>0.21</v>
      </c>
      <c r="J33" s="100">
        <f>ROUND((ROUND(((SUM(BE138:BE527))*I33),  2) + (SUM(BE529:BE533)*I33)),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00">
        <f>ROUND((ROUND((SUM(BF138:BF527)),  2) + SUM(BF529:BF533)), 2)</f>
        <v>0</v>
      </c>
      <c r="G34" s="33"/>
      <c r="H34" s="33"/>
      <c r="I34" s="101">
        <v>0.15</v>
      </c>
      <c r="J34" s="100">
        <f>ROUND((ROUND(((SUM(BF138:BF527))*I34),  2) + (SUM(BF529:BF533)*I34)),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44</v>
      </c>
      <c r="F35" s="100">
        <f>ROUND((ROUND((SUM(BG138:BG527)),  2) + SUM(BG529:BG533)), 2)</f>
        <v>0</v>
      </c>
      <c r="G35" s="33"/>
      <c r="H35" s="33"/>
      <c r="I35" s="101">
        <v>0.21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45</v>
      </c>
      <c r="F36" s="100">
        <f>ROUND((ROUND((SUM(BH138:BH527)),  2) + SUM(BH529:BH533)), 2)</f>
        <v>0</v>
      </c>
      <c r="G36" s="33"/>
      <c r="H36" s="33"/>
      <c r="I36" s="101">
        <v>0.15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46</v>
      </c>
      <c r="F37" s="100">
        <f>ROUND((ROUND((SUM(BI138:BI527)),  2) + SUM(BI529:BI533)), 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47</v>
      </c>
      <c r="E39" s="61"/>
      <c r="F39" s="61"/>
      <c r="G39" s="104" t="s">
        <v>48</v>
      </c>
      <c r="H39" s="105" t="s">
        <v>49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08" t="s">
        <v>53</v>
      </c>
      <c r="G61" s="46" t="s">
        <v>52</v>
      </c>
      <c r="H61" s="36"/>
      <c r="I61" s="36"/>
      <c r="J61" s="10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08" t="s">
        <v>53</v>
      </c>
      <c r="G76" s="46" t="s">
        <v>52</v>
      </c>
      <c r="H76" s="36"/>
      <c r="I76" s="36"/>
      <c r="J76" s="10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94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447" t="str">
        <f>E7</f>
        <v>Stavební úpravy střechy, ZZ Kartouzská, pavilon A</v>
      </c>
      <c r="F85" s="448"/>
      <c r="G85" s="448"/>
      <c r="H85" s="448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92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419" t="str">
        <f>E9</f>
        <v>SO-01A - Stavební práce</v>
      </c>
      <c r="F87" s="446"/>
      <c r="G87" s="446"/>
      <c r="H87" s="446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20</v>
      </c>
      <c r="D89" s="33"/>
      <c r="E89" s="33"/>
      <c r="F89" s="26" t="str">
        <f>F12</f>
        <v xml:space="preserve"> </v>
      </c>
      <c r="G89" s="33"/>
      <c r="H89" s="33"/>
      <c r="I89" s="28" t="s">
        <v>22</v>
      </c>
      <c r="J89" s="56" t="str">
        <f>IF(J12="","",J12)</f>
        <v>1.3.2021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8" t="s">
        <v>24</v>
      </c>
      <c r="D91" s="33"/>
      <c r="E91" s="33"/>
      <c r="F91" s="26" t="str">
        <f>E15</f>
        <v xml:space="preserve"> </v>
      </c>
      <c r="G91" s="33"/>
      <c r="H91" s="33"/>
      <c r="I91" s="28" t="s">
        <v>29</v>
      </c>
      <c r="J91" s="31" t="str">
        <f>E21</f>
        <v>ABCD studio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34</v>
      </c>
      <c r="J92" s="31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0" t="s">
        <v>95</v>
      </c>
      <c r="D94" s="102"/>
      <c r="E94" s="102"/>
      <c r="F94" s="102"/>
      <c r="G94" s="102"/>
      <c r="H94" s="102"/>
      <c r="I94" s="102"/>
      <c r="J94" s="111" t="s">
        <v>96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97</v>
      </c>
      <c r="D96" s="33"/>
      <c r="E96" s="33"/>
      <c r="F96" s="33"/>
      <c r="G96" s="33"/>
      <c r="H96" s="33"/>
      <c r="I96" s="33"/>
      <c r="J96" s="72">
        <f>J138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98</v>
      </c>
    </row>
    <row r="97" spans="2:12" s="9" customFormat="1" ht="24.95" customHeight="1">
      <c r="B97" s="113"/>
      <c r="D97" s="114" t="s">
        <v>99</v>
      </c>
      <c r="E97" s="115"/>
      <c r="F97" s="115"/>
      <c r="G97" s="115"/>
      <c r="H97" s="115"/>
      <c r="I97" s="115"/>
      <c r="J97" s="116">
        <f>J139</f>
        <v>0</v>
      </c>
      <c r="L97" s="113"/>
    </row>
    <row r="98" spans="2:12" s="10" customFormat="1" ht="19.899999999999999" customHeight="1">
      <c r="B98" s="117"/>
      <c r="D98" s="118" t="s">
        <v>100</v>
      </c>
      <c r="E98" s="119"/>
      <c r="F98" s="119"/>
      <c r="G98" s="119"/>
      <c r="H98" s="119"/>
      <c r="I98" s="119"/>
      <c r="J98" s="120">
        <f>J140</f>
        <v>0</v>
      </c>
      <c r="L98" s="117"/>
    </row>
    <row r="99" spans="2:12" s="10" customFormat="1" ht="19.899999999999999" customHeight="1">
      <c r="B99" s="117"/>
      <c r="D99" s="118" t="s">
        <v>101</v>
      </c>
      <c r="E99" s="119"/>
      <c r="F99" s="119"/>
      <c r="G99" s="119"/>
      <c r="H99" s="119"/>
      <c r="I99" s="119"/>
      <c r="J99" s="120">
        <f>J146</f>
        <v>0</v>
      </c>
      <c r="L99" s="117"/>
    </row>
    <row r="100" spans="2:12" s="10" customFormat="1" ht="19.899999999999999" customHeight="1">
      <c r="B100" s="117"/>
      <c r="D100" s="118" t="s">
        <v>102</v>
      </c>
      <c r="E100" s="119"/>
      <c r="F100" s="119"/>
      <c r="G100" s="119"/>
      <c r="H100" s="119"/>
      <c r="I100" s="119"/>
      <c r="J100" s="120">
        <f>J160</f>
        <v>0</v>
      </c>
      <c r="L100" s="117"/>
    </row>
    <row r="101" spans="2:12" s="10" customFormat="1" ht="19.899999999999999" customHeight="1">
      <c r="B101" s="117"/>
      <c r="D101" s="118" t="s">
        <v>103</v>
      </c>
      <c r="E101" s="119"/>
      <c r="F101" s="119"/>
      <c r="G101" s="119"/>
      <c r="H101" s="119"/>
      <c r="I101" s="119"/>
      <c r="J101" s="120">
        <f>J166</f>
        <v>0</v>
      </c>
      <c r="L101" s="117"/>
    </row>
    <row r="102" spans="2:12" s="10" customFormat="1" ht="19.899999999999999" customHeight="1">
      <c r="B102" s="117"/>
      <c r="D102" s="118" t="s">
        <v>104</v>
      </c>
      <c r="E102" s="119"/>
      <c r="F102" s="119"/>
      <c r="G102" s="119"/>
      <c r="H102" s="119"/>
      <c r="I102" s="119"/>
      <c r="J102" s="120">
        <f>J175</f>
        <v>0</v>
      </c>
      <c r="L102" s="117"/>
    </row>
    <row r="103" spans="2:12" s="9" customFormat="1" ht="24.95" customHeight="1">
      <c r="B103" s="113"/>
      <c r="D103" s="114" t="s">
        <v>105</v>
      </c>
      <c r="E103" s="115"/>
      <c r="F103" s="115"/>
      <c r="G103" s="115"/>
      <c r="H103" s="115"/>
      <c r="I103" s="115"/>
      <c r="J103" s="116">
        <f>J177</f>
        <v>0</v>
      </c>
      <c r="L103" s="113"/>
    </row>
    <row r="104" spans="2:12" s="10" customFormat="1" ht="19.899999999999999" customHeight="1">
      <c r="B104" s="117"/>
      <c r="D104" s="118" t="s">
        <v>106</v>
      </c>
      <c r="E104" s="119"/>
      <c r="F104" s="119"/>
      <c r="G104" s="119"/>
      <c r="H104" s="119"/>
      <c r="I104" s="119"/>
      <c r="J104" s="120">
        <f>J178</f>
        <v>0</v>
      </c>
      <c r="L104" s="117"/>
    </row>
    <row r="105" spans="2:12" s="10" customFormat="1" ht="19.899999999999999" customHeight="1">
      <c r="B105" s="117"/>
      <c r="D105" s="118" t="s">
        <v>107</v>
      </c>
      <c r="E105" s="119"/>
      <c r="F105" s="119"/>
      <c r="G105" s="119"/>
      <c r="H105" s="119"/>
      <c r="I105" s="119"/>
      <c r="J105" s="120">
        <f>J184</f>
        <v>0</v>
      </c>
      <c r="L105" s="117"/>
    </row>
    <row r="106" spans="2:12" s="10" customFormat="1" ht="19.899999999999999" customHeight="1">
      <c r="B106" s="117"/>
      <c r="D106" s="118" t="s">
        <v>108</v>
      </c>
      <c r="E106" s="119"/>
      <c r="F106" s="119"/>
      <c r="G106" s="119"/>
      <c r="H106" s="119"/>
      <c r="I106" s="119"/>
      <c r="J106" s="120">
        <f>J204</f>
        <v>0</v>
      </c>
      <c r="L106" s="117"/>
    </row>
    <row r="107" spans="2:12" s="10" customFormat="1" ht="19.899999999999999" customHeight="1">
      <c r="B107" s="117"/>
      <c r="D107" s="118" t="s">
        <v>109</v>
      </c>
      <c r="E107" s="119"/>
      <c r="F107" s="119"/>
      <c r="G107" s="119"/>
      <c r="H107" s="119"/>
      <c r="I107" s="119"/>
      <c r="J107" s="120">
        <f>J206</f>
        <v>0</v>
      </c>
      <c r="L107" s="117"/>
    </row>
    <row r="108" spans="2:12" s="10" customFormat="1" ht="19.899999999999999" customHeight="1">
      <c r="B108" s="117"/>
      <c r="D108" s="118" t="s">
        <v>110</v>
      </c>
      <c r="E108" s="119"/>
      <c r="F108" s="119"/>
      <c r="G108" s="119"/>
      <c r="H108" s="119"/>
      <c r="I108" s="119"/>
      <c r="J108" s="120">
        <f>J294</f>
        <v>0</v>
      </c>
      <c r="L108" s="117"/>
    </row>
    <row r="109" spans="2:12" s="10" customFormat="1" ht="19.899999999999999" customHeight="1">
      <c r="B109" s="117"/>
      <c r="D109" s="118" t="s">
        <v>111</v>
      </c>
      <c r="E109" s="119"/>
      <c r="F109" s="119"/>
      <c r="G109" s="119"/>
      <c r="H109" s="119"/>
      <c r="I109" s="119"/>
      <c r="J109" s="120">
        <f>J303</f>
        <v>0</v>
      </c>
      <c r="L109" s="117"/>
    </row>
    <row r="110" spans="2:12" s="10" customFormat="1" ht="19.899999999999999" customHeight="1">
      <c r="B110" s="117"/>
      <c r="D110" s="118" t="s">
        <v>112</v>
      </c>
      <c r="E110" s="119"/>
      <c r="F110" s="119"/>
      <c r="G110" s="119"/>
      <c r="H110" s="119"/>
      <c r="I110" s="119"/>
      <c r="J110" s="120">
        <f>J388</f>
        <v>0</v>
      </c>
      <c r="L110" s="117"/>
    </row>
    <row r="111" spans="2:12" s="10" customFormat="1" ht="19.899999999999999" customHeight="1">
      <c r="B111" s="117"/>
      <c r="D111" s="118" t="s">
        <v>113</v>
      </c>
      <c r="E111" s="119"/>
      <c r="F111" s="119"/>
      <c r="G111" s="119"/>
      <c r="H111" s="119"/>
      <c r="I111" s="119"/>
      <c r="J111" s="120">
        <f>J477</f>
        <v>0</v>
      </c>
      <c r="L111" s="117"/>
    </row>
    <row r="112" spans="2:12" s="10" customFormat="1" ht="19.899999999999999" customHeight="1">
      <c r="B112" s="117"/>
      <c r="D112" s="118" t="s">
        <v>114</v>
      </c>
      <c r="E112" s="119"/>
      <c r="F112" s="119"/>
      <c r="G112" s="119"/>
      <c r="H112" s="119"/>
      <c r="I112" s="119"/>
      <c r="J112" s="120">
        <f>J481</f>
        <v>0</v>
      </c>
      <c r="L112" s="117"/>
    </row>
    <row r="113" spans="1:31" s="10" customFormat="1" ht="19.899999999999999" customHeight="1">
      <c r="B113" s="117"/>
      <c r="D113" s="118" t="s">
        <v>115</v>
      </c>
      <c r="E113" s="119"/>
      <c r="F113" s="119"/>
      <c r="G113" s="119"/>
      <c r="H113" s="119"/>
      <c r="I113" s="119"/>
      <c r="J113" s="120">
        <f>J487</f>
        <v>0</v>
      </c>
      <c r="L113" s="117"/>
    </row>
    <row r="114" spans="1:31" s="10" customFormat="1" ht="19.899999999999999" customHeight="1">
      <c r="B114" s="117"/>
      <c r="D114" s="118" t="s">
        <v>116</v>
      </c>
      <c r="E114" s="119"/>
      <c r="F114" s="119"/>
      <c r="G114" s="119"/>
      <c r="H114" s="119"/>
      <c r="I114" s="119"/>
      <c r="J114" s="120">
        <f>J501</f>
        <v>0</v>
      </c>
      <c r="L114" s="117"/>
    </row>
    <row r="115" spans="1:31" s="9" customFormat="1" ht="24.95" customHeight="1">
      <c r="B115" s="113"/>
      <c r="D115" s="114" t="s">
        <v>117</v>
      </c>
      <c r="E115" s="115"/>
      <c r="F115" s="115"/>
      <c r="G115" s="115"/>
      <c r="H115" s="115"/>
      <c r="I115" s="115"/>
      <c r="J115" s="116">
        <f>J517</f>
        <v>0</v>
      </c>
      <c r="L115" s="113"/>
    </row>
    <row r="116" spans="1:31" s="10" customFormat="1" ht="19.899999999999999" customHeight="1">
      <c r="B116" s="117"/>
      <c r="D116" s="118" t="s">
        <v>118</v>
      </c>
      <c r="E116" s="119"/>
      <c r="F116" s="119"/>
      <c r="G116" s="119"/>
      <c r="H116" s="119"/>
      <c r="I116" s="119"/>
      <c r="J116" s="120">
        <f>J518</f>
        <v>0</v>
      </c>
      <c r="L116" s="117"/>
    </row>
    <row r="117" spans="1:31" s="9" customFormat="1" ht="24.95" customHeight="1">
      <c r="B117" s="113"/>
      <c r="D117" s="114" t="s">
        <v>119</v>
      </c>
      <c r="E117" s="115"/>
      <c r="F117" s="115"/>
      <c r="G117" s="115"/>
      <c r="H117" s="115"/>
      <c r="I117" s="115"/>
      <c r="J117" s="116">
        <f>J520</f>
        <v>0</v>
      </c>
      <c r="L117" s="113"/>
    </row>
    <row r="118" spans="1:31" s="9" customFormat="1" ht="21.75" customHeight="1">
      <c r="B118" s="113"/>
      <c r="D118" s="121" t="s">
        <v>120</v>
      </c>
      <c r="J118" s="122">
        <f>J528</f>
        <v>0</v>
      </c>
      <c r="L118" s="113"/>
    </row>
    <row r="119" spans="1:31" s="2" customFormat="1" ht="21.75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4" spans="1:31" s="2" customFormat="1" ht="6.95" customHeight="1">
      <c r="A124" s="33"/>
      <c r="B124" s="50"/>
      <c r="C124" s="51"/>
      <c r="D124" s="51"/>
      <c r="E124" s="51"/>
      <c r="F124" s="51"/>
      <c r="G124" s="51"/>
      <c r="H124" s="51"/>
      <c r="I124" s="51"/>
      <c r="J124" s="51"/>
      <c r="K124" s="51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24.95" customHeight="1">
      <c r="A125" s="33"/>
      <c r="B125" s="34"/>
      <c r="C125" s="22" t="s">
        <v>121</v>
      </c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16</v>
      </c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6.5" customHeight="1">
      <c r="A128" s="33"/>
      <c r="B128" s="34"/>
      <c r="C128" s="33"/>
      <c r="D128" s="33"/>
      <c r="E128" s="447" t="str">
        <f>E7</f>
        <v>Stavební úpravy střechy, ZZ Kartouzská, pavilon A</v>
      </c>
      <c r="F128" s="448"/>
      <c r="G128" s="448"/>
      <c r="H128" s="448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2" customHeight="1">
      <c r="A129" s="33"/>
      <c r="B129" s="34"/>
      <c r="C129" s="28" t="s">
        <v>92</v>
      </c>
      <c r="D129" s="33"/>
      <c r="E129" s="33"/>
      <c r="F129" s="33"/>
      <c r="G129" s="33"/>
      <c r="H129" s="33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6.5" customHeight="1">
      <c r="A130" s="33"/>
      <c r="B130" s="34"/>
      <c r="C130" s="33"/>
      <c r="D130" s="33"/>
      <c r="E130" s="419" t="str">
        <f>E9</f>
        <v>SO-01A - Stavební práce</v>
      </c>
      <c r="F130" s="446"/>
      <c r="G130" s="446"/>
      <c r="H130" s="446"/>
      <c r="I130" s="3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6.95" customHeight="1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12" customHeight="1">
      <c r="A132" s="33"/>
      <c r="B132" s="34"/>
      <c r="C132" s="28" t="s">
        <v>20</v>
      </c>
      <c r="D132" s="33"/>
      <c r="E132" s="33"/>
      <c r="F132" s="26" t="str">
        <f>F12</f>
        <v xml:space="preserve"> </v>
      </c>
      <c r="G132" s="33"/>
      <c r="H132" s="33"/>
      <c r="I132" s="28" t="s">
        <v>22</v>
      </c>
      <c r="J132" s="56" t="str">
        <f>IF(J12="","",J12)</f>
        <v>1.3.2021</v>
      </c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6.95" customHeight="1">
      <c r="A133" s="33"/>
      <c r="B133" s="34"/>
      <c r="C133" s="33"/>
      <c r="D133" s="33"/>
      <c r="E133" s="33"/>
      <c r="F133" s="33"/>
      <c r="G133" s="33"/>
      <c r="H133" s="33"/>
      <c r="I133" s="33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5.2" customHeight="1">
      <c r="A134" s="33"/>
      <c r="B134" s="34"/>
      <c r="C134" s="28" t="s">
        <v>24</v>
      </c>
      <c r="D134" s="33"/>
      <c r="E134" s="33"/>
      <c r="F134" s="26" t="str">
        <f>E15</f>
        <v xml:space="preserve"> </v>
      </c>
      <c r="G134" s="33"/>
      <c r="H134" s="33"/>
      <c r="I134" s="28" t="s">
        <v>29</v>
      </c>
      <c r="J134" s="31" t="str">
        <f>E21</f>
        <v>ABCD studio s.r.o.</v>
      </c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2" customFormat="1" ht="15.2" customHeight="1">
      <c r="A135" s="33"/>
      <c r="B135" s="34"/>
      <c r="C135" s="28" t="s">
        <v>27</v>
      </c>
      <c r="D135" s="33"/>
      <c r="E135" s="33"/>
      <c r="F135" s="26" t="str">
        <f>IF(E18="","",E18)</f>
        <v>Vyplň údaj</v>
      </c>
      <c r="G135" s="33"/>
      <c r="H135" s="33"/>
      <c r="I135" s="28" t="s">
        <v>34</v>
      </c>
      <c r="J135" s="31" t="str">
        <f>E24</f>
        <v xml:space="preserve"> </v>
      </c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5" s="2" customFormat="1" ht="10.35" customHeight="1">
      <c r="A136" s="33"/>
      <c r="B136" s="34"/>
      <c r="C136" s="33"/>
      <c r="D136" s="33"/>
      <c r="E136" s="33"/>
      <c r="F136" s="33"/>
      <c r="G136" s="33"/>
      <c r="H136" s="33"/>
      <c r="I136" s="33"/>
      <c r="J136" s="33"/>
      <c r="K136" s="33"/>
      <c r="L136" s="4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65" s="11" customFormat="1" ht="29.25" customHeight="1">
      <c r="A137" s="123"/>
      <c r="B137" s="124"/>
      <c r="C137" s="125" t="s">
        <v>122</v>
      </c>
      <c r="D137" s="126" t="s">
        <v>62</v>
      </c>
      <c r="E137" s="126" t="s">
        <v>58</v>
      </c>
      <c r="F137" s="126" t="s">
        <v>59</v>
      </c>
      <c r="G137" s="126" t="s">
        <v>123</v>
      </c>
      <c r="H137" s="126" t="s">
        <v>124</v>
      </c>
      <c r="I137" s="126" t="s">
        <v>125</v>
      </c>
      <c r="J137" s="127" t="s">
        <v>96</v>
      </c>
      <c r="K137" s="128" t="s">
        <v>126</v>
      </c>
      <c r="L137" s="129"/>
      <c r="M137" s="63" t="s">
        <v>1</v>
      </c>
      <c r="N137" s="64" t="s">
        <v>41</v>
      </c>
      <c r="O137" s="64" t="s">
        <v>127</v>
      </c>
      <c r="P137" s="64" t="s">
        <v>128</v>
      </c>
      <c r="Q137" s="64" t="s">
        <v>129</v>
      </c>
      <c r="R137" s="64" t="s">
        <v>130</v>
      </c>
      <c r="S137" s="64" t="s">
        <v>131</v>
      </c>
      <c r="T137" s="65" t="s">
        <v>132</v>
      </c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</row>
    <row r="138" spans="1:65" s="2" customFormat="1" ht="22.9" customHeight="1">
      <c r="A138" s="33"/>
      <c r="B138" s="34"/>
      <c r="C138" s="70" t="s">
        <v>133</v>
      </c>
      <c r="D138" s="33"/>
      <c r="E138" s="33"/>
      <c r="F138" s="33"/>
      <c r="G138" s="33"/>
      <c r="H138" s="33"/>
      <c r="I138" s="33"/>
      <c r="J138" s="130">
        <f>BK138</f>
        <v>0</v>
      </c>
      <c r="K138" s="33"/>
      <c r="L138" s="34"/>
      <c r="M138" s="66"/>
      <c r="N138" s="57"/>
      <c r="O138" s="67"/>
      <c r="P138" s="131">
        <f>P139+P177+P517+P520+P528</f>
        <v>0</v>
      </c>
      <c r="Q138" s="67"/>
      <c r="R138" s="131">
        <f>R139+R177+R517+R520+R528</f>
        <v>63.246270120000005</v>
      </c>
      <c r="S138" s="67"/>
      <c r="T138" s="132">
        <f>T139+T177+T517+T520+T528</f>
        <v>107.03129391000002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8" t="s">
        <v>76</v>
      </c>
      <c r="AU138" s="18" t="s">
        <v>98</v>
      </c>
      <c r="BK138" s="133">
        <f>BK139+BK177+BK517+BK520+BK528</f>
        <v>0</v>
      </c>
    </row>
    <row r="139" spans="1:65" s="12" customFormat="1" ht="25.9" customHeight="1">
      <c r="B139" s="134"/>
      <c r="D139" s="135" t="s">
        <v>76</v>
      </c>
      <c r="E139" s="136" t="s">
        <v>134</v>
      </c>
      <c r="F139" s="136" t="s">
        <v>135</v>
      </c>
      <c r="I139" s="137"/>
      <c r="J139" s="122">
        <f>BK139</f>
        <v>0</v>
      </c>
      <c r="L139" s="134"/>
      <c r="M139" s="138"/>
      <c r="N139" s="139"/>
      <c r="O139" s="139"/>
      <c r="P139" s="140">
        <f>P140+P146+P160+P166+P175</f>
        <v>0</v>
      </c>
      <c r="Q139" s="139"/>
      <c r="R139" s="140">
        <f>R140+R146+R160+R166+R175</f>
        <v>0.23955390000000001</v>
      </c>
      <c r="S139" s="139"/>
      <c r="T139" s="141">
        <f>T140+T146+T160+T166+T175</f>
        <v>17.760600000000004</v>
      </c>
      <c r="AR139" s="135" t="s">
        <v>85</v>
      </c>
      <c r="AT139" s="142" t="s">
        <v>76</v>
      </c>
      <c r="AU139" s="142" t="s">
        <v>77</v>
      </c>
      <c r="AY139" s="135" t="s">
        <v>136</v>
      </c>
      <c r="BK139" s="143">
        <f>BK140+BK146+BK160+BK166+BK175</f>
        <v>0</v>
      </c>
    </row>
    <row r="140" spans="1:65" s="12" customFormat="1" ht="22.9" customHeight="1">
      <c r="B140" s="134"/>
      <c r="D140" s="135" t="s">
        <v>76</v>
      </c>
      <c r="E140" s="144" t="s">
        <v>137</v>
      </c>
      <c r="F140" s="144" t="s">
        <v>138</v>
      </c>
      <c r="I140" s="137"/>
      <c r="J140" s="145">
        <f>BK140</f>
        <v>0</v>
      </c>
      <c r="L140" s="134"/>
      <c r="M140" s="138"/>
      <c r="N140" s="139"/>
      <c r="O140" s="139"/>
      <c r="P140" s="140">
        <f>SUM(P141:P145)</f>
        <v>0</v>
      </c>
      <c r="Q140" s="139"/>
      <c r="R140" s="140">
        <f>SUM(R141:R145)</f>
        <v>0</v>
      </c>
      <c r="S140" s="139"/>
      <c r="T140" s="141">
        <f>SUM(T141:T145)</f>
        <v>0</v>
      </c>
      <c r="AR140" s="135" t="s">
        <v>85</v>
      </c>
      <c r="AT140" s="142" t="s">
        <v>76</v>
      </c>
      <c r="AU140" s="142" t="s">
        <v>85</v>
      </c>
      <c r="AY140" s="135" t="s">
        <v>136</v>
      </c>
      <c r="BK140" s="143">
        <f>SUM(BK141:BK145)</f>
        <v>0</v>
      </c>
    </row>
    <row r="141" spans="1:65" s="2" customFormat="1" ht="16.5" customHeight="1">
      <c r="A141" s="33"/>
      <c r="B141" s="146"/>
      <c r="C141" s="147" t="s">
        <v>85</v>
      </c>
      <c r="D141" s="147" t="s">
        <v>139</v>
      </c>
      <c r="E141" s="148" t="s">
        <v>140</v>
      </c>
      <c r="F141" s="149" t="s">
        <v>141</v>
      </c>
      <c r="G141" s="150" t="s">
        <v>142</v>
      </c>
      <c r="H141" s="151">
        <v>1</v>
      </c>
      <c r="I141" s="152"/>
      <c r="J141" s="153">
        <f>ROUND(I141*H141,2)</f>
        <v>0</v>
      </c>
      <c r="K141" s="154"/>
      <c r="L141" s="34"/>
      <c r="M141" s="155" t="s">
        <v>1</v>
      </c>
      <c r="N141" s="156" t="s">
        <v>42</v>
      </c>
      <c r="O141" s="59"/>
      <c r="P141" s="157">
        <f>O141*H141</f>
        <v>0</v>
      </c>
      <c r="Q141" s="157">
        <v>0</v>
      </c>
      <c r="R141" s="157">
        <f>Q141*H141</f>
        <v>0</v>
      </c>
      <c r="S141" s="157">
        <v>0</v>
      </c>
      <c r="T141" s="158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9" t="s">
        <v>143</v>
      </c>
      <c r="AT141" s="159" t="s">
        <v>139</v>
      </c>
      <c r="AU141" s="159" t="s">
        <v>87</v>
      </c>
      <c r="AY141" s="18" t="s">
        <v>136</v>
      </c>
      <c r="BE141" s="160">
        <f>IF(N141="základní",J141,0)</f>
        <v>0</v>
      </c>
      <c r="BF141" s="160">
        <f>IF(N141="snížená",J141,0)</f>
        <v>0</v>
      </c>
      <c r="BG141" s="160">
        <f>IF(N141="zákl. přenesená",J141,0)</f>
        <v>0</v>
      </c>
      <c r="BH141" s="160">
        <f>IF(N141="sníž. přenesená",J141,0)</f>
        <v>0</v>
      </c>
      <c r="BI141" s="160">
        <f>IF(N141="nulová",J141,0)</f>
        <v>0</v>
      </c>
      <c r="BJ141" s="18" t="s">
        <v>85</v>
      </c>
      <c r="BK141" s="160">
        <f>ROUND(I141*H141,2)</f>
        <v>0</v>
      </c>
      <c r="BL141" s="18" t="s">
        <v>143</v>
      </c>
      <c r="BM141" s="159" t="s">
        <v>144</v>
      </c>
    </row>
    <row r="142" spans="1:65" s="2" customFormat="1" ht="21.75" customHeight="1">
      <c r="A142" s="33"/>
      <c r="B142" s="146"/>
      <c r="C142" s="147" t="s">
        <v>87</v>
      </c>
      <c r="D142" s="147" t="s">
        <v>139</v>
      </c>
      <c r="E142" s="148" t="s">
        <v>145</v>
      </c>
      <c r="F142" s="149" t="s">
        <v>146</v>
      </c>
      <c r="G142" s="150" t="s">
        <v>142</v>
      </c>
      <c r="H142" s="151">
        <v>1</v>
      </c>
      <c r="I142" s="152"/>
      <c r="J142" s="153">
        <f>ROUND(I142*H142,2)</f>
        <v>0</v>
      </c>
      <c r="K142" s="154"/>
      <c r="L142" s="34"/>
      <c r="M142" s="155" t="s">
        <v>1</v>
      </c>
      <c r="N142" s="156" t="s">
        <v>42</v>
      </c>
      <c r="O142" s="59"/>
      <c r="P142" s="157">
        <f>O142*H142</f>
        <v>0</v>
      </c>
      <c r="Q142" s="157">
        <v>0</v>
      </c>
      <c r="R142" s="157">
        <f>Q142*H142</f>
        <v>0</v>
      </c>
      <c r="S142" s="157">
        <v>0</v>
      </c>
      <c r="T142" s="158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9" t="s">
        <v>143</v>
      </c>
      <c r="AT142" s="159" t="s">
        <v>139</v>
      </c>
      <c r="AU142" s="159" t="s">
        <v>87</v>
      </c>
      <c r="AY142" s="18" t="s">
        <v>136</v>
      </c>
      <c r="BE142" s="160">
        <f>IF(N142="základní",J142,0)</f>
        <v>0</v>
      </c>
      <c r="BF142" s="160">
        <f>IF(N142="snížená",J142,0)</f>
        <v>0</v>
      </c>
      <c r="BG142" s="160">
        <f>IF(N142="zákl. přenesená",J142,0)</f>
        <v>0</v>
      </c>
      <c r="BH142" s="160">
        <f>IF(N142="sníž. přenesená",J142,0)</f>
        <v>0</v>
      </c>
      <c r="BI142" s="160">
        <f>IF(N142="nulová",J142,0)</f>
        <v>0</v>
      </c>
      <c r="BJ142" s="18" t="s">
        <v>85</v>
      </c>
      <c r="BK142" s="160">
        <f>ROUND(I142*H142,2)</f>
        <v>0</v>
      </c>
      <c r="BL142" s="18" t="s">
        <v>143</v>
      </c>
      <c r="BM142" s="159" t="s">
        <v>147</v>
      </c>
    </row>
    <row r="143" spans="1:65" s="2" customFormat="1" ht="21.75" customHeight="1">
      <c r="A143" s="33"/>
      <c r="B143" s="146"/>
      <c r="C143" s="147" t="s">
        <v>148</v>
      </c>
      <c r="D143" s="147" t="s">
        <v>139</v>
      </c>
      <c r="E143" s="148" t="s">
        <v>149</v>
      </c>
      <c r="F143" s="149" t="s">
        <v>150</v>
      </c>
      <c r="G143" s="150" t="s">
        <v>142</v>
      </c>
      <c r="H143" s="151">
        <v>1</v>
      </c>
      <c r="I143" s="152"/>
      <c r="J143" s="153">
        <f>ROUND(I143*H143,2)</f>
        <v>0</v>
      </c>
      <c r="K143" s="154"/>
      <c r="L143" s="34"/>
      <c r="M143" s="155" t="s">
        <v>1</v>
      </c>
      <c r="N143" s="156" t="s">
        <v>42</v>
      </c>
      <c r="O143" s="59"/>
      <c r="P143" s="157">
        <f>O143*H143</f>
        <v>0</v>
      </c>
      <c r="Q143" s="157">
        <v>0</v>
      </c>
      <c r="R143" s="157">
        <f>Q143*H143</f>
        <v>0</v>
      </c>
      <c r="S143" s="157">
        <v>0</v>
      </c>
      <c r="T143" s="15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9" t="s">
        <v>143</v>
      </c>
      <c r="AT143" s="159" t="s">
        <v>139</v>
      </c>
      <c r="AU143" s="159" t="s">
        <v>87</v>
      </c>
      <c r="AY143" s="18" t="s">
        <v>136</v>
      </c>
      <c r="BE143" s="160">
        <f>IF(N143="základní",J143,0)</f>
        <v>0</v>
      </c>
      <c r="BF143" s="160">
        <f>IF(N143="snížená",J143,0)</f>
        <v>0</v>
      </c>
      <c r="BG143" s="160">
        <f>IF(N143="zákl. přenesená",J143,0)</f>
        <v>0</v>
      </c>
      <c r="BH143" s="160">
        <f>IF(N143="sníž. přenesená",J143,0)</f>
        <v>0</v>
      </c>
      <c r="BI143" s="160">
        <f>IF(N143="nulová",J143,0)</f>
        <v>0</v>
      </c>
      <c r="BJ143" s="18" t="s">
        <v>85</v>
      </c>
      <c r="BK143" s="160">
        <f>ROUND(I143*H143,2)</f>
        <v>0</v>
      </c>
      <c r="BL143" s="18" t="s">
        <v>143</v>
      </c>
      <c r="BM143" s="159" t="s">
        <v>151</v>
      </c>
    </row>
    <row r="144" spans="1:65" s="2" customFormat="1" ht="21.75" customHeight="1">
      <c r="A144" s="33"/>
      <c r="B144" s="146"/>
      <c r="C144" s="147" t="s">
        <v>143</v>
      </c>
      <c r="D144" s="147" t="s">
        <v>139</v>
      </c>
      <c r="E144" s="148" t="s">
        <v>152</v>
      </c>
      <c r="F144" s="149" t="s">
        <v>153</v>
      </c>
      <c r="G144" s="150" t="s">
        <v>142</v>
      </c>
      <c r="H144" s="151">
        <v>1</v>
      </c>
      <c r="I144" s="152"/>
      <c r="J144" s="153">
        <f>ROUND(I144*H144,2)</f>
        <v>0</v>
      </c>
      <c r="K144" s="154"/>
      <c r="L144" s="34"/>
      <c r="M144" s="155" t="s">
        <v>1</v>
      </c>
      <c r="N144" s="156" t="s">
        <v>42</v>
      </c>
      <c r="O144" s="59"/>
      <c r="P144" s="157">
        <f>O144*H144</f>
        <v>0</v>
      </c>
      <c r="Q144" s="157">
        <v>0</v>
      </c>
      <c r="R144" s="157">
        <f>Q144*H144</f>
        <v>0</v>
      </c>
      <c r="S144" s="157">
        <v>0</v>
      </c>
      <c r="T144" s="158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9" t="s">
        <v>143</v>
      </c>
      <c r="AT144" s="159" t="s">
        <v>139</v>
      </c>
      <c r="AU144" s="159" t="s">
        <v>87</v>
      </c>
      <c r="AY144" s="18" t="s">
        <v>136</v>
      </c>
      <c r="BE144" s="160">
        <f>IF(N144="základní",J144,0)</f>
        <v>0</v>
      </c>
      <c r="BF144" s="160">
        <f>IF(N144="snížená",J144,0)</f>
        <v>0</v>
      </c>
      <c r="BG144" s="160">
        <f>IF(N144="zákl. přenesená",J144,0)</f>
        <v>0</v>
      </c>
      <c r="BH144" s="160">
        <f>IF(N144="sníž. přenesená",J144,0)</f>
        <v>0</v>
      </c>
      <c r="BI144" s="160">
        <f>IF(N144="nulová",J144,0)</f>
        <v>0</v>
      </c>
      <c r="BJ144" s="18" t="s">
        <v>85</v>
      </c>
      <c r="BK144" s="160">
        <f>ROUND(I144*H144,2)</f>
        <v>0</v>
      </c>
      <c r="BL144" s="18" t="s">
        <v>143</v>
      </c>
      <c r="BM144" s="159" t="s">
        <v>154</v>
      </c>
    </row>
    <row r="145" spans="1:65" s="2" customFormat="1" ht="21.75" customHeight="1">
      <c r="A145" s="33"/>
      <c r="B145" s="146"/>
      <c r="C145" s="147" t="s">
        <v>155</v>
      </c>
      <c r="D145" s="147" t="s">
        <v>139</v>
      </c>
      <c r="E145" s="148" t="s">
        <v>156</v>
      </c>
      <c r="F145" s="149" t="s">
        <v>157</v>
      </c>
      <c r="G145" s="150" t="s">
        <v>142</v>
      </c>
      <c r="H145" s="151">
        <v>1</v>
      </c>
      <c r="I145" s="152"/>
      <c r="J145" s="153">
        <f>ROUND(I145*H145,2)</f>
        <v>0</v>
      </c>
      <c r="K145" s="154"/>
      <c r="L145" s="34"/>
      <c r="M145" s="155" t="s">
        <v>1</v>
      </c>
      <c r="N145" s="156" t="s">
        <v>42</v>
      </c>
      <c r="O145" s="59"/>
      <c r="P145" s="157">
        <f>O145*H145</f>
        <v>0</v>
      </c>
      <c r="Q145" s="157">
        <v>0</v>
      </c>
      <c r="R145" s="157">
        <f>Q145*H145</f>
        <v>0</v>
      </c>
      <c r="S145" s="157">
        <v>0</v>
      </c>
      <c r="T145" s="158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9" t="s">
        <v>143</v>
      </c>
      <c r="AT145" s="159" t="s">
        <v>139</v>
      </c>
      <c r="AU145" s="159" t="s">
        <v>87</v>
      </c>
      <c r="AY145" s="18" t="s">
        <v>136</v>
      </c>
      <c r="BE145" s="160">
        <f>IF(N145="základní",J145,0)</f>
        <v>0</v>
      </c>
      <c r="BF145" s="160">
        <f>IF(N145="snížená",J145,0)</f>
        <v>0</v>
      </c>
      <c r="BG145" s="160">
        <f>IF(N145="zákl. přenesená",J145,0)</f>
        <v>0</v>
      </c>
      <c r="BH145" s="160">
        <f>IF(N145="sníž. přenesená",J145,0)</f>
        <v>0</v>
      </c>
      <c r="BI145" s="160">
        <f>IF(N145="nulová",J145,0)</f>
        <v>0</v>
      </c>
      <c r="BJ145" s="18" t="s">
        <v>85</v>
      </c>
      <c r="BK145" s="160">
        <f>ROUND(I145*H145,2)</f>
        <v>0</v>
      </c>
      <c r="BL145" s="18" t="s">
        <v>143</v>
      </c>
      <c r="BM145" s="159" t="s">
        <v>158</v>
      </c>
    </row>
    <row r="146" spans="1:65" s="12" customFormat="1" ht="22.9" customHeight="1">
      <c r="B146" s="134"/>
      <c r="D146" s="135" t="s">
        <v>76</v>
      </c>
      <c r="E146" s="144" t="s">
        <v>159</v>
      </c>
      <c r="F146" s="144" t="s">
        <v>160</v>
      </c>
      <c r="I146" s="137"/>
      <c r="J146" s="145">
        <f>BK146</f>
        <v>0</v>
      </c>
      <c r="L146" s="134"/>
      <c r="M146" s="138"/>
      <c r="N146" s="139"/>
      <c r="O146" s="139"/>
      <c r="P146" s="140">
        <f>SUM(P147:P159)</f>
        <v>0</v>
      </c>
      <c r="Q146" s="139"/>
      <c r="R146" s="140">
        <f>SUM(R147:R159)</f>
        <v>0.23955390000000001</v>
      </c>
      <c r="S146" s="139"/>
      <c r="T146" s="141">
        <f>SUM(T147:T159)</f>
        <v>0</v>
      </c>
      <c r="AR146" s="135" t="s">
        <v>85</v>
      </c>
      <c r="AT146" s="142" t="s">
        <v>76</v>
      </c>
      <c r="AU146" s="142" t="s">
        <v>85</v>
      </c>
      <c r="AY146" s="135" t="s">
        <v>136</v>
      </c>
      <c r="BK146" s="143">
        <f>SUM(BK147:BK159)</f>
        <v>0</v>
      </c>
    </row>
    <row r="147" spans="1:65" s="2" customFormat="1" ht="21.75" customHeight="1">
      <c r="A147" s="33"/>
      <c r="B147" s="146"/>
      <c r="C147" s="147" t="s">
        <v>159</v>
      </c>
      <c r="D147" s="147" t="s">
        <v>139</v>
      </c>
      <c r="E147" s="148" t="s">
        <v>161</v>
      </c>
      <c r="F147" s="149" t="s">
        <v>162</v>
      </c>
      <c r="G147" s="150" t="s">
        <v>163</v>
      </c>
      <c r="H147" s="151">
        <v>1</v>
      </c>
      <c r="I147" s="152"/>
      <c r="J147" s="153">
        <f>ROUND(I147*H147,2)</f>
        <v>0</v>
      </c>
      <c r="K147" s="154"/>
      <c r="L147" s="34"/>
      <c r="M147" s="155" t="s">
        <v>1</v>
      </c>
      <c r="N147" s="156" t="s">
        <v>42</v>
      </c>
      <c r="O147" s="59"/>
      <c r="P147" s="157">
        <f>O147*H147</f>
        <v>0</v>
      </c>
      <c r="Q147" s="157">
        <v>5.7000000000000002E-3</v>
      </c>
      <c r="R147" s="157">
        <f>Q147*H147</f>
        <v>5.7000000000000002E-3</v>
      </c>
      <c r="S147" s="157">
        <v>0</v>
      </c>
      <c r="T147" s="158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9" t="s">
        <v>143</v>
      </c>
      <c r="AT147" s="159" t="s">
        <v>139</v>
      </c>
      <c r="AU147" s="159" t="s">
        <v>87</v>
      </c>
      <c r="AY147" s="18" t="s">
        <v>136</v>
      </c>
      <c r="BE147" s="160">
        <f>IF(N147="základní",J147,0)</f>
        <v>0</v>
      </c>
      <c r="BF147" s="160">
        <f>IF(N147="snížená",J147,0)</f>
        <v>0</v>
      </c>
      <c r="BG147" s="160">
        <f>IF(N147="zákl. přenesená",J147,0)</f>
        <v>0</v>
      </c>
      <c r="BH147" s="160">
        <f>IF(N147="sníž. přenesená",J147,0)</f>
        <v>0</v>
      </c>
      <c r="BI147" s="160">
        <f>IF(N147="nulová",J147,0)</f>
        <v>0</v>
      </c>
      <c r="BJ147" s="18" t="s">
        <v>85</v>
      </c>
      <c r="BK147" s="160">
        <f>ROUND(I147*H147,2)</f>
        <v>0</v>
      </c>
      <c r="BL147" s="18" t="s">
        <v>143</v>
      </c>
      <c r="BM147" s="159" t="s">
        <v>164</v>
      </c>
    </row>
    <row r="148" spans="1:65" s="13" customFormat="1">
      <c r="B148" s="161"/>
      <c r="D148" s="162" t="s">
        <v>165</v>
      </c>
      <c r="E148" s="163" t="s">
        <v>1</v>
      </c>
      <c r="F148" s="164" t="s">
        <v>166</v>
      </c>
      <c r="H148" s="165">
        <v>1</v>
      </c>
      <c r="I148" s="166"/>
      <c r="L148" s="161"/>
      <c r="M148" s="167"/>
      <c r="N148" s="168"/>
      <c r="O148" s="168"/>
      <c r="P148" s="168"/>
      <c r="Q148" s="168"/>
      <c r="R148" s="168"/>
      <c r="S148" s="168"/>
      <c r="T148" s="169"/>
      <c r="AT148" s="163" t="s">
        <v>165</v>
      </c>
      <c r="AU148" s="163" t="s">
        <v>87</v>
      </c>
      <c r="AV148" s="13" t="s">
        <v>87</v>
      </c>
      <c r="AW148" s="13" t="s">
        <v>33</v>
      </c>
      <c r="AX148" s="13" t="s">
        <v>85</v>
      </c>
      <c r="AY148" s="163" t="s">
        <v>136</v>
      </c>
    </row>
    <row r="149" spans="1:65" s="2" customFormat="1" ht="21.75" customHeight="1">
      <c r="A149" s="33"/>
      <c r="B149" s="146"/>
      <c r="C149" s="147" t="s">
        <v>167</v>
      </c>
      <c r="D149" s="147" t="s">
        <v>139</v>
      </c>
      <c r="E149" s="148" t="s">
        <v>168</v>
      </c>
      <c r="F149" s="149" t="s">
        <v>169</v>
      </c>
      <c r="G149" s="150" t="s">
        <v>163</v>
      </c>
      <c r="H149" s="151">
        <v>41.027000000000001</v>
      </c>
      <c r="I149" s="152"/>
      <c r="J149" s="153">
        <f>ROUND(I149*H149,2)</f>
        <v>0</v>
      </c>
      <c r="K149" s="154"/>
      <c r="L149" s="34"/>
      <c r="M149" s="155" t="s">
        <v>1</v>
      </c>
      <c r="N149" s="156" t="s">
        <v>42</v>
      </c>
      <c r="O149" s="59"/>
      <c r="P149" s="157">
        <f>O149*H149</f>
        <v>0</v>
      </c>
      <c r="Q149" s="157">
        <v>5.7000000000000002E-3</v>
      </c>
      <c r="R149" s="157">
        <f>Q149*H149</f>
        <v>0.2338539</v>
      </c>
      <c r="S149" s="157">
        <v>0</v>
      </c>
      <c r="T149" s="158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9" t="s">
        <v>143</v>
      </c>
      <c r="AT149" s="159" t="s">
        <v>139</v>
      </c>
      <c r="AU149" s="159" t="s">
        <v>87</v>
      </c>
      <c r="AY149" s="18" t="s">
        <v>136</v>
      </c>
      <c r="BE149" s="160">
        <f>IF(N149="základní",J149,0)</f>
        <v>0</v>
      </c>
      <c r="BF149" s="160">
        <f>IF(N149="snížená",J149,0)</f>
        <v>0</v>
      </c>
      <c r="BG149" s="160">
        <f>IF(N149="zákl. přenesená",J149,0)</f>
        <v>0</v>
      </c>
      <c r="BH149" s="160">
        <f>IF(N149="sníž. přenesená",J149,0)</f>
        <v>0</v>
      </c>
      <c r="BI149" s="160">
        <f>IF(N149="nulová",J149,0)</f>
        <v>0</v>
      </c>
      <c r="BJ149" s="18" t="s">
        <v>85</v>
      </c>
      <c r="BK149" s="160">
        <f>ROUND(I149*H149,2)</f>
        <v>0</v>
      </c>
      <c r="BL149" s="18" t="s">
        <v>143</v>
      </c>
      <c r="BM149" s="159" t="s">
        <v>170</v>
      </c>
    </row>
    <row r="150" spans="1:65" s="13" customFormat="1">
      <c r="B150" s="161"/>
      <c r="D150" s="162" t="s">
        <v>165</v>
      </c>
      <c r="E150" s="163" t="s">
        <v>1</v>
      </c>
      <c r="F150" s="164" t="s">
        <v>171</v>
      </c>
      <c r="H150" s="165">
        <v>2</v>
      </c>
      <c r="I150" s="166"/>
      <c r="L150" s="161"/>
      <c r="M150" s="167"/>
      <c r="N150" s="168"/>
      <c r="O150" s="168"/>
      <c r="P150" s="168"/>
      <c r="Q150" s="168"/>
      <c r="R150" s="168"/>
      <c r="S150" s="168"/>
      <c r="T150" s="169"/>
      <c r="AT150" s="163" t="s">
        <v>165</v>
      </c>
      <c r="AU150" s="163" t="s">
        <v>87</v>
      </c>
      <c r="AV150" s="13" t="s">
        <v>87</v>
      </c>
      <c r="AW150" s="13" t="s">
        <v>33</v>
      </c>
      <c r="AX150" s="13" t="s">
        <v>77</v>
      </c>
      <c r="AY150" s="163" t="s">
        <v>136</v>
      </c>
    </row>
    <row r="151" spans="1:65" s="13" customFormat="1">
      <c r="B151" s="161"/>
      <c r="D151" s="162" t="s">
        <v>165</v>
      </c>
      <c r="E151" s="163" t="s">
        <v>1</v>
      </c>
      <c r="F151" s="164" t="s">
        <v>172</v>
      </c>
      <c r="H151" s="165">
        <v>0.68</v>
      </c>
      <c r="I151" s="166"/>
      <c r="L151" s="161"/>
      <c r="M151" s="167"/>
      <c r="N151" s="168"/>
      <c r="O151" s="168"/>
      <c r="P151" s="168"/>
      <c r="Q151" s="168"/>
      <c r="R151" s="168"/>
      <c r="S151" s="168"/>
      <c r="T151" s="169"/>
      <c r="AT151" s="163" t="s">
        <v>165</v>
      </c>
      <c r="AU151" s="163" t="s">
        <v>87</v>
      </c>
      <c r="AV151" s="13" t="s">
        <v>87</v>
      </c>
      <c r="AW151" s="13" t="s">
        <v>33</v>
      </c>
      <c r="AX151" s="13" t="s">
        <v>77</v>
      </c>
      <c r="AY151" s="163" t="s">
        <v>136</v>
      </c>
    </row>
    <row r="152" spans="1:65" s="13" customFormat="1">
      <c r="B152" s="161"/>
      <c r="D152" s="162" t="s">
        <v>165</v>
      </c>
      <c r="E152" s="163" t="s">
        <v>1</v>
      </c>
      <c r="F152" s="164" t="s">
        <v>173</v>
      </c>
      <c r="H152" s="165">
        <v>5.6070000000000002</v>
      </c>
      <c r="I152" s="166"/>
      <c r="L152" s="161"/>
      <c r="M152" s="167"/>
      <c r="N152" s="168"/>
      <c r="O152" s="168"/>
      <c r="P152" s="168"/>
      <c r="Q152" s="168"/>
      <c r="R152" s="168"/>
      <c r="S152" s="168"/>
      <c r="T152" s="169"/>
      <c r="AT152" s="163" t="s">
        <v>165</v>
      </c>
      <c r="AU152" s="163" t="s">
        <v>87</v>
      </c>
      <c r="AV152" s="13" t="s">
        <v>87</v>
      </c>
      <c r="AW152" s="13" t="s">
        <v>33</v>
      </c>
      <c r="AX152" s="13" t="s">
        <v>77</v>
      </c>
      <c r="AY152" s="163" t="s">
        <v>136</v>
      </c>
    </row>
    <row r="153" spans="1:65" s="13" customFormat="1">
      <c r="B153" s="161"/>
      <c r="D153" s="162" t="s">
        <v>165</v>
      </c>
      <c r="E153" s="163" t="s">
        <v>1</v>
      </c>
      <c r="F153" s="164" t="s">
        <v>174</v>
      </c>
      <c r="H153" s="165">
        <v>32.74</v>
      </c>
      <c r="I153" s="166"/>
      <c r="L153" s="161"/>
      <c r="M153" s="167"/>
      <c r="N153" s="168"/>
      <c r="O153" s="168"/>
      <c r="P153" s="168"/>
      <c r="Q153" s="168"/>
      <c r="R153" s="168"/>
      <c r="S153" s="168"/>
      <c r="T153" s="169"/>
      <c r="AT153" s="163" t="s">
        <v>165</v>
      </c>
      <c r="AU153" s="163" t="s">
        <v>87</v>
      </c>
      <c r="AV153" s="13" t="s">
        <v>87</v>
      </c>
      <c r="AW153" s="13" t="s">
        <v>33</v>
      </c>
      <c r="AX153" s="13" t="s">
        <v>77</v>
      </c>
      <c r="AY153" s="163" t="s">
        <v>136</v>
      </c>
    </row>
    <row r="154" spans="1:65" s="14" customFormat="1">
      <c r="B154" s="170"/>
      <c r="D154" s="162" t="s">
        <v>165</v>
      </c>
      <c r="E154" s="171" t="s">
        <v>1</v>
      </c>
      <c r="F154" s="172" t="s">
        <v>175</v>
      </c>
      <c r="H154" s="173">
        <v>41.027000000000001</v>
      </c>
      <c r="I154" s="174"/>
      <c r="L154" s="170"/>
      <c r="M154" s="175"/>
      <c r="N154" s="176"/>
      <c r="O154" s="176"/>
      <c r="P154" s="176"/>
      <c r="Q154" s="176"/>
      <c r="R154" s="176"/>
      <c r="S154" s="176"/>
      <c r="T154" s="177"/>
      <c r="AT154" s="171" t="s">
        <v>165</v>
      </c>
      <c r="AU154" s="171" t="s">
        <v>87</v>
      </c>
      <c r="AV154" s="14" t="s">
        <v>143</v>
      </c>
      <c r="AW154" s="14" t="s">
        <v>33</v>
      </c>
      <c r="AX154" s="14" t="s">
        <v>85</v>
      </c>
      <c r="AY154" s="171" t="s">
        <v>136</v>
      </c>
    </row>
    <row r="155" spans="1:65" s="2" customFormat="1" ht="21.75" customHeight="1">
      <c r="A155" s="33"/>
      <c r="B155" s="146"/>
      <c r="C155" s="147" t="s">
        <v>176</v>
      </c>
      <c r="D155" s="147" t="s">
        <v>139</v>
      </c>
      <c r="E155" s="148" t="s">
        <v>177</v>
      </c>
      <c r="F155" s="149" t="s">
        <v>178</v>
      </c>
      <c r="G155" s="150" t="s">
        <v>163</v>
      </c>
      <c r="H155" s="151">
        <v>156</v>
      </c>
      <c r="I155" s="152"/>
      <c r="J155" s="153">
        <f>ROUND(I155*H155,2)</f>
        <v>0</v>
      </c>
      <c r="K155" s="154"/>
      <c r="L155" s="34"/>
      <c r="M155" s="155" t="s">
        <v>1</v>
      </c>
      <c r="N155" s="156" t="s">
        <v>42</v>
      </c>
      <c r="O155" s="59"/>
      <c r="P155" s="157">
        <f>O155*H155</f>
        <v>0</v>
      </c>
      <c r="Q155" s="157">
        <v>0</v>
      </c>
      <c r="R155" s="157">
        <f>Q155*H155</f>
        <v>0</v>
      </c>
      <c r="S155" s="157">
        <v>0</v>
      </c>
      <c r="T155" s="15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9" t="s">
        <v>143</v>
      </c>
      <c r="AT155" s="159" t="s">
        <v>139</v>
      </c>
      <c r="AU155" s="159" t="s">
        <v>87</v>
      </c>
      <c r="AY155" s="18" t="s">
        <v>136</v>
      </c>
      <c r="BE155" s="160">
        <f>IF(N155="základní",J155,0)</f>
        <v>0</v>
      </c>
      <c r="BF155" s="160">
        <f>IF(N155="snížená",J155,0)</f>
        <v>0</v>
      </c>
      <c r="BG155" s="160">
        <f>IF(N155="zákl. přenesená",J155,0)</f>
        <v>0</v>
      </c>
      <c r="BH155" s="160">
        <f>IF(N155="sníž. přenesená",J155,0)</f>
        <v>0</v>
      </c>
      <c r="BI155" s="160">
        <f>IF(N155="nulová",J155,0)</f>
        <v>0</v>
      </c>
      <c r="BJ155" s="18" t="s">
        <v>85</v>
      </c>
      <c r="BK155" s="160">
        <f>ROUND(I155*H155,2)</f>
        <v>0</v>
      </c>
      <c r="BL155" s="18" t="s">
        <v>143</v>
      </c>
      <c r="BM155" s="159" t="s">
        <v>179</v>
      </c>
    </row>
    <row r="156" spans="1:65" s="13" customFormat="1">
      <c r="B156" s="161"/>
      <c r="D156" s="162" t="s">
        <v>165</v>
      </c>
      <c r="E156" s="163" t="s">
        <v>1</v>
      </c>
      <c r="F156" s="164" t="s">
        <v>180</v>
      </c>
      <c r="H156" s="165">
        <v>108</v>
      </c>
      <c r="I156" s="166"/>
      <c r="L156" s="161"/>
      <c r="M156" s="167"/>
      <c r="N156" s="168"/>
      <c r="O156" s="168"/>
      <c r="P156" s="168"/>
      <c r="Q156" s="168"/>
      <c r="R156" s="168"/>
      <c r="S156" s="168"/>
      <c r="T156" s="169"/>
      <c r="AT156" s="163" t="s">
        <v>165</v>
      </c>
      <c r="AU156" s="163" t="s">
        <v>87</v>
      </c>
      <c r="AV156" s="13" t="s">
        <v>87</v>
      </c>
      <c r="AW156" s="13" t="s">
        <v>33</v>
      </c>
      <c r="AX156" s="13" t="s">
        <v>77</v>
      </c>
      <c r="AY156" s="163" t="s">
        <v>136</v>
      </c>
    </row>
    <row r="157" spans="1:65" s="13" customFormat="1">
      <c r="B157" s="161"/>
      <c r="D157" s="162" t="s">
        <v>165</v>
      </c>
      <c r="E157" s="163" t="s">
        <v>1</v>
      </c>
      <c r="F157" s="164" t="s">
        <v>181</v>
      </c>
      <c r="H157" s="165">
        <v>30</v>
      </c>
      <c r="I157" s="166"/>
      <c r="L157" s="161"/>
      <c r="M157" s="167"/>
      <c r="N157" s="168"/>
      <c r="O157" s="168"/>
      <c r="P157" s="168"/>
      <c r="Q157" s="168"/>
      <c r="R157" s="168"/>
      <c r="S157" s="168"/>
      <c r="T157" s="169"/>
      <c r="AT157" s="163" t="s">
        <v>165</v>
      </c>
      <c r="AU157" s="163" t="s">
        <v>87</v>
      </c>
      <c r="AV157" s="13" t="s">
        <v>87</v>
      </c>
      <c r="AW157" s="13" t="s">
        <v>33</v>
      </c>
      <c r="AX157" s="13" t="s">
        <v>77</v>
      </c>
      <c r="AY157" s="163" t="s">
        <v>136</v>
      </c>
    </row>
    <row r="158" spans="1:65" s="13" customFormat="1">
      <c r="B158" s="161"/>
      <c r="D158" s="162" t="s">
        <v>165</v>
      </c>
      <c r="E158" s="163" t="s">
        <v>1</v>
      </c>
      <c r="F158" s="164" t="s">
        <v>182</v>
      </c>
      <c r="H158" s="165">
        <v>18</v>
      </c>
      <c r="I158" s="166"/>
      <c r="L158" s="161"/>
      <c r="M158" s="167"/>
      <c r="N158" s="168"/>
      <c r="O158" s="168"/>
      <c r="P158" s="168"/>
      <c r="Q158" s="168"/>
      <c r="R158" s="168"/>
      <c r="S158" s="168"/>
      <c r="T158" s="169"/>
      <c r="AT158" s="163" t="s">
        <v>165</v>
      </c>
      <c r="AU158" s="163" t="s">
        <v>87</v>
      </c>
      <c r="AV158" s="13" t="s">
        <v>87</v>
      </c>
      <c r="AW158" s="13" t="s">
        <v>33</v>
      </c>
      <c r="AX158" s="13" t="s">
        <v>77</v>
      </c>
      <c r="AY158" s="163" t="s">
        <v>136</v>
      </c>
    </row>
    <row r="159" spans="1:65" s="14" customFormat="1">
      <c r="B159" s="170"/>
      <c r="D159" s="162" t="s">
        <v>165</v>
      </c>
      <c r="E159" s="171" t="s">
        <v>1</v>
      </c>
      <c r="F159" s="172" t="s">
        <v>183</v>
      </c>
      <c r="H159" s="173">
        <v>156</v>
      </c>
      <c r="I159" s="174"/>
      <c r="L159" s="170"/>
      <c r="M159" s="175"/>
      <c r="N159" s="176"/>
      <c r="O159" s="176"/>
      <c r="P159" s="176"/>
      <c r="Q159" s="176"/>
      <c r="R159" s="176"/>
      <c r="S159" s="176"/>
      <c r="T159" s="177"/>
      <c r="AT159" s="171" t="s">
        <v>165</v>
      </c>
      <c r="AU159" s="171" t="s">
        <v>87</v>
      </c>
      <c r="AV159" s="14" t="s">
        <v>143</v>
      </c>
      <c r="AW159" s="14" t="s">
        <v>33</v>
      </c>
      <c r="AX159" s="14" t="s">
        <v>85</v>
      </c>
      <c r="AY159" s="171" t="s">
        <v>136</v>
      </c>
    </row>
    <row r="160" spans="1:65" s="12" customFormat="1" ht="22.9" customHeight="1">
      <c r="B160" s="134"/>
      <c r="D160" s="135" t="s">
        <v>76</v>
      </c>
      <c r="E160" s="144" t="s">
        <v>184</v>
      </c>
      <c r="F160" s="144" t="s">
        <v>185</v>
      </c>
      <c r="I160" s="137"/>
      <c r="J160" s="145">
        <f>BK160</f>
        <v>0</v>
      </c>
      <c r="L160" s="134"/>
      <c r="M160" s="138"/>
      <c r="N160" s="139"/>
      <c r="O160" s="139"/>
      <c r="P160" s="140">
        <f>SUM(P161:P165)</f>
        <v>0</v>
      </c>
      <c r="Q160" s="139"/>
      <c r="R160" s="140">
        <f>SUM(R161:R165)</f>
        <v>0</v>
      </c>
      <c r="S160" s="139"/>
      <c r="T160" s="141">
        <f>SUM(T161:T165)</f>
        <v>17.760600000000004</v>
      </c>
      <c r="AR160" s="135" t="s">
        <v>85</v>
      </c>
      <c r="AT160" s="142" t="s">
        <v>76</v>
      </c>
      <c r="AU160" s="142" t="s">
        <v>85</v>
      </c>
      <c r="AY160" s="135" t="s">
        <v>136</v>
      </c>
      <c r="BK160" s="143">
        <f>SUM(BK161:BK165)</f>
        <v>0</v>
      </c>
    </row>
    <row r="161" spans="1:65" s="2" customFormat="1" ht="21.75" customHeight="1">
      <c r="A161" s="33"/>
      <c r="B161" s="146"/>
      <c r="C161" s="147" t="s">
        <v>184</v>
      </c>
      <c r="D161" s="147" t="s">
        <v>139</v>
      </c>
      <c r="E161" s="148" t="s">
        <v>186</v>
      </c>
      <c r="F161" s="149" t="s">
        <v>187</v>
      </c>
      <c r="G161" s="150" t="s">
        <v>188</v>
      </c>
      <c r="H161" s="151">
        <v>30</v>
      </c>
      <c r="I161" s="152"/>
      <c r="J161" s="153">
        <f>ROUND(I161*H161,2)</f>
        <v>0</v>
      </c>
      <c r="K161" s="154"/>
      <c r="L161" s="34"/>
      <c r="M161" s="155" t="s">
        <v>1</v>
      </c>
      <c r="N161" s="156" t="s">
        <v>42</v>
      </c>
      <c r="O161" s="59"/>
      <c r="P161" s="157">
        <f>O161*H161</f>
        <v>0</v>
      </c>
      <c r="Q161" s="157">
        <v>0</v>
      </c>
      <c r="R161" s="157">
        <f>Q161*H161</f>
        <v>0</v>
      </c>
      <c r="S161" s="157">
        <v>0</v>
      </c>
      <c r="T161" s="15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9" t="s">
        <v>143</v>
      </c>
      <c r="AT161" s="159" t="s">
        <v>139</v>
      </c>
      <c r="AU161" s="159" t="s">
        <v>87</v>
      </c>
      <c r="AY161" s="18" t="s">
        <v>136</v>
      </c>
      <c r="BE161" s="160">
        <f>IF(N161="základní",J161,0)</f>
        <v>0</v>
      </c>
      <c r="BF161" s="160">
        <f>IF(N161="snížená",J161,0)</f>
        <v>0</v>
      </c>
      <c r="BG161" s="160">
        <f>IF(N161="zákl. přenesená",J161,0)</f>
        <v>0</v>
      </c>
      <c r="BH161" s="160">
        <f>IF(N161="sníž. přenesená",J161,0)</f>
        <v>0</v>
      </c>
      <c r="BI161" s="160">
        <f>IF(N161="nulová",J161,0)</f>
        <v>0</v>
      </c>
      <c r="BJ161" s="18" t="s">
        <v>85</v>
      </c>
      <c r="BK161" s="160">
        <f>ROUND(I161*H161,2)</f>
        <v>0</v>
      </c>
      <c r="BL161" s="18" t="s">
        <v>143</v>
      </c>
      <c r="BM161" s="159" t="s">
        <v>189</v>
      </c>
    </row>
    <row r="162" spans="1:65" s="2" customFormat="1" ht="21.75" customHeight="1">
      <c r="A162" s="33"/>
      <c r="B162" s="146"/>
      <c r="C162" s="147" t="s">
        <v>190</v>
      </c>
      <c r="D162" s="147" t="s">
        <v>139</v>
      </c>
      <c r="E162" s="148" t="s">
        <v>191</v>
      </c>
      <c r="F162" s="149" t="s">
        <v>192</v>
      </c>
      <c r="G162" s="150" t="s">
        <v>193</v>
      </c>
      <c r="H162" s="151">
        <v>8.0730000000000004</v>
      </c>
      <c r="I162" s="152"/>
      <c r="J162" s="153">
        <f>ROUND(I162*H162,2)</f>
        <v>0</v>
      </c>
      <c r="K162" s="154"/>
      <c r="L162" s="34"/>
      <c r="M162" s="155" t="s">
        <v>1</v>
      </c>
      <c r="N162" s="156" t="s">
        <v>42</v>
      </c>
      <c r="O162" s="59"/>
      <c r="P162" s="157">
        <f>O162*H162</f>
        <v>0</v>
      </c>
      <c r="Q162" s="157">
        <v>0</v>
      </c>
      <c r="R162" s="157">
        <f>Q162*H162</f>
        <v>0</v>
      </c>
      <c r="S162" s="157">
        <v>2.2000000000000002</v>
      </c>
      <c r="T162" s="158">
        <f>S162*H162</f>
        <v>17.760600000000004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9" t="s">
        <v>143</v>
      </c>
      <c r="AT162" s="159" t="s">
        <v>139</v>
      </c>
      <c r="AU162" s="159" t="s">
        <v>87</v>
      </c>
      <c r="AY162" s="18" t="s">
        <v>136</v>
      </c>
      <c r="BE162" s="160">
        <f>IF(N162="základní",J162,0)</f>
        <v>0</v>
      </c>
      <c r="BF162" s="160">
        <f>IF(N162="snížená",J162,0)</f>
        <v>0</v>
      </c>
      <c r="BG162" s="160">
        <f>IF(N162="zákl. přenesená",J162,0)</f>
        <v>0</v>
      </c>
      <c r="BH162" s="160">
        <f>IF(N162="sníž. přenesená",J162,0)</f>
        <v>0</v>
      </c>
      <c r="BI162" s="160">
        <f>IF(N162="nulová",J162,0)</f>
        <v>0</v>
      </c>
      <c r="BJ162" s="18" t="s">
        <v>85</v>
      </c>
      <c r="BK162" s="160">
        <f>ROUND(I162*H162,2)</f>
        <v>0</v>
      </c>
      <c r="BL162" s="18" t="s">
        <v>143</v>
      </c>
      <c r="BM162" s="159" t="s">
        <v>194</v>
      </c>
    </row>
    <row r="163" spans="1:65" s="13" customFormat="1">
      <c r="B163" s="161"/>
      <c r="D163" s="162" t="s">
        <v>165</v>
      </c>
      <c r="E163" s="163" t="s">
        <v>1</v>
      </c>
      <c r="F163" s="164" t="s">
        <v>195</v>
      </c>
      <c r="H163" s="165">
        <v>8.0370000000000008</v>
      </c>
      <c r="I163" s="166"/>
      <c r="L163" s="161"/>
      <c r="M163" s="167"/>
      <c r="N163" s="168"/>
      <c r="O163" s="168"/>
      <c r="P163" s="168"/>
      <c r="Q163" s="168"/>
      <c r="R163" s="168"/>
      <c r="S163" s="168"/>
      <c r="T163" s="169"/>
      <c r="AT163" s="163" t="s">
        <v>165</v>
      </c>
      <c r="AU163" s="163" t="s">
        <v>87</v>
      </c>
      <c r="AV163" s="13" t="s">
        <v>87</v>
      </c>
      <c r="AW163" s="13" t="s">
        <v>33</v>
      </c>
      <c r="AX163" s="13" t="s">
        <v>77</v>
      </c>
      <c r="AY163" s="163" t="s">
        <v>136</v>
      </c>
    </row>
    <row r="164" spans="1:65" s="13" customFormat="1">
      <c r="B164" s="161"/>
      <c r="D164" s="162" t="s">
        <v>165</v>
      </c>
      <c r="E164" s="163" t="s">
        <v>1</v>
      </c>
      <c r="F164" s="164" t="s">
        <v>196</v>
      </c>
      <c r="H164" s="165">
        <v>3.5999999999999997E-2</v>
      </c>
      <c r="I164" s="166"/>
      <c r="L164" s="161"/>
      <c r="M164" s="167"/>
      <c r="N164" s="168"/>
      <c r="O164" s="168"/>
      <c r="P164" s="168"/>
      <c r="Q164" s="168"/>
      <c r="R164" s="168"/>
      <c r="S164" s="168"/>
      <c r="T164" s="169"/>
      <c r="AT164" s="163" t="s">
        <v>165</v>
      </c>
      <c r="AU164" s="163" t="s">
        <v>87</v>
      </c>
      <c r="AV164" s="13" t="s">
        <v>87</v>
      </c>
      <c r="AW164" s="13" t="s">
        <v>33</v>
      </c>
      <c r="AX164" s="13" t="s">
        <v>77</v>
      </c>
      <c r="AY164" s="163" t="s">
        <v>136</v>
      </c>
    </row>
    <row r="165" spans="1:65" s="14" customFormat="1">
      <c r="B165" s="170"/>
      <c r="D165" s="162" t="s">
        <v>165</v>
      </c>
      <c r="E165" s="171" t="s">
        <v>1</v>
      </c>
      <c r="F165" s="172" t="s">
        <v>175</v>
      </c>
      <c r="H165" s="173">
        <v>8.0730000000000004</v>
      </c>
      <c r="I165" s="174"/>
      <c r="L165" s="170"/>
      <c r="M165" s="175"/>
      <c r="N165" s="176"/>
      <c r="O165" s="176"/>
      <c r="P165" s="176"/>
      <c r="Q165" s="176"/>
      <c r="R165" s="176"/>
      <c r="S165" s="176"/>
      <c r="T165" s="177"/>
      <c r="AT165" s="171" t="s">
        <v>165</v>
      </c>
      <c r="AU165" s="171" t="s">
        <v>87</v>
      </c>
      <c r="AV165" s="14" t="s">
        <v>143</v>
      </c>
      <c r="AW165" s="14" t="s">
        <v>33</v>
      </c>
      <c r="AX165" s="14" t="s">
        <v>85</v>
      </c>
      <c r="AY165" s="171" t="s">
        <v>136</v>
      </c>
    </row>
    <row r="166" spans="1:65" s="12" customFormat="1" ht="22.9" customHeight="1">
      <c r="B166" s="134"/>
      <c r="D166" s="135" t="s">
        <v>76</v>
      </c>
      <c r="E166" s="144" t="s">
        <v>197</v>
      </c>
      <c r="F166" s="144" t="s">
        <v>198</v>
      </c>
      <c r="I166" s="137"/>
      <c r="J166" s="145">
        <f>BK166</f>
        <v>0</v>
      </c>
      <c r="L166" s="134"/>
      <c r="M166" s="138"/>
      <c r="N166" s="139"/>
      <c r="O166" s="139"/>
      <c r="P166" s="140">
        <f>SUM(P167:P174)</f>
        <v>0</v>
      </c>
      <c r="Q166" s="139"/>
      <c r="R166" s="140">
        <f>SUM(R167:R174)</f>
        <v>0</v>
      </c>
      <c r="S166" s="139"/>
      <c r="T166" s="141">
        <f>SUM(T167:T174)</f>
        <v>0</v>
      </c>
      <c r="AR166" s="135" t="s">
        <v>85</v>
      </c>
      <c r="AT166" s="142" t="s">
        <v>76</v>
      </c>
      <c r="AU166" s="142" t="s">
        <v>85</v>
      </c>
      <c r="AY166" s="135" t="s">
        <v>136</v>
      </c>
      <c r="BK166" s="143">
        <f>SUM(BK167:BK174)</f>
        <v>0</v>
      </c>
    </row>
    <row r="167" spans="1:65" s="2" customFormat="1" ht="21.75" customHeight="1">
      <c r="A167" s="33"/>
      <c r="B167" s="146"/>
      <c r="C167" s="147" t="s">
        <v>137</v>
      </c>
      <c r="D167" s="147" t="s">
        <v>139</v>
      </c>
      <c r="E167" s="148" t="s">
        <v>199</v>
      </c>
      <c r="F167" s="149" t="s">
        <v>200</v>
      </c>
      <c r="G167" s="150" t="s">
        <v>201</v>
      </c>
      <c r="H167" s="151">
        <v>107.03100000000001</v>
      </c>
      <c r="I167" s="152"/>
      <c r="J167" s="153">
        <f>ROUND(I167*H167,2)</f>
        <v>0</v>
      </c>
      <c r="K167" s="154"/>
      <c r="L167" s="34"/>
      <c r="M167" s="155" t="s">
        <v>1</v>
      </c>
      <c r="N167" s="156" t="s">
        <v>42</v>
      </c>
      <c r="O167" s="59"/>
      <c r="P167" s="157">
        <f>O167*H167</f>
        <v>0</v>
      </c>
      <c r="Q167" s="157">
        <v>0</v>
      </c>
      <c r="R167" s="157">
        <f>Q167*H167</f>
        <v>0</v>
      </c>
      <c r="S167" s="157">
        <v>0</v>
      </c>
      <c r="T167" s="158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9" t="s">
        <v>143</v>
      </c>
      <c r="AT167" s="159" t="s">
        <v>139</v>
      </c>
      <c r="AU167" s="159" t="s">
        <v>87</v>
      </c>
      <c r="AY167" s="18" t="s">
        <v>136</v>
      </c>
      <c r="BE167" s="160">
        <f>IF(N167="základní",J167,0)</f>
        <v>0</v>
      </c>
      <c r="BF167" s="160">
        <f>IF(N167="snížená",J167,0)</f>
        <v>0</v>
      </c>
      <c r="BG167" s="160">
        <f>IF(N167="zákl. přenesená",J167,0)</f>
        <v>0</v>
      </c>
      <c r="BH167" s="160">
        <f>IF(N167="sníž. přenesená",J167,0)</f>
        <v>0</v>
      </c>
      <c r="BI167" s="160">
        <f>IF(N167="nulová",J167,0)</f>
        <v>0</v>
      </c>
      <c r="BJ167" s="18" t="s">
        <v>85</v>
      </c>
      <c r="BK167" s="160">
        <f>ROUND(I167*H167,2)</f>
        <v>0</v>
      </c>
      <c r="BL167" s="18" t="s">
        <v>143</v>
      </c>
      <c r="BM167" s="159" t="s">
        <v>202</v>
      </c>
    </row>
    <row r="168" spans="1:65" s="2" customFormat="1" ht="16.5" customHeight="1">
      <c r="A168" s="33"/>
      <c r="B168" s="146"/>
      <c r="C168" s="147" t="s">
        <v>203</v>
      </c>
      <c r="D168" s="147" t="s">
        <v>139</v>
      </c>
      <c r="E168" s="148" t="s">
        <v>204</v>
      </c>
      <c r="F168" s="149" t="s">
        <v>205</v>
      </c>
      <c r="G168" s="150" t="s">
        <v>206</v>
      </c>
      <c r="H168" s="151">
        <v>22</v>
      </c>
      <c r="I168" s="152"/>
      <c r="J168" s="153">
        <f>ROUND(I168*H168,2)</f>
        <v>0</v>
      </c>
      <c r="K168" s="154"/>
      <c r="L168" s="34"/>
      <c r="M168" s="155" t="s">
        <v>1</v>
      </c>
      <c r="N168" s="156" t="s">
        <v>42</v>
      </c>
      <c r="O168" s="59"/>
      <c r="P168" s="157">
        <f>O168*H168</f>
        <v>0</v>
      </c>
      <c r="Q168" s="157">
        <v>0</v>
      </c>
      <c r="R168" s="157">
        <f>Q168*H168</f>
        <v>0</v>
      </c>
      <c r="S168" s="157">
        <v>0</v>
      </c>
      <c r="T168" s="158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9" t="s">
        <v>143</v>
      </c>
      <c r="AT168" s="159" t="s">
        <v>139</v>
      </c>
      <c r="AU168" s="159" t="s">
        <v>87</v>
      </c>
      <c r="AY168" s="18" t="s">
        <v>136</v>
      </c>
      <c r="BE168" s="160">
        <f>IF(N168="základní",J168,0)</f>
        <v>0</v>
      </c>
      <c r="BF168" s="160">
        <f>IF(N168="snížená",J168,0)</f>
        <v>0</v>
      </c>
      <c r="BG168" s="160">
        <f>IF(N168="zákl. přenesená",J168,0)</f>
        <v>0</v>
      </c>
      <c r="BH168" s="160">
        <f>IF(N168="sníž. přenesená",J168,0)</f>
        <v>0</v>
      </c>
      <c r="BI168" s="160">
        <f>IF(N168="nulová",J168,0)</f>
        <v>0</v>
      </c>
      <c r="BJ168" s="18" t="s">
        <v>85</v>
      </c>
      <c r="BK168" s="160">
        <f>ROUND(I168*H168,2)</f>
        <v>0</v>
      </c>
      <c r="BL168" s="18" t="s">
        <v>143</v>
      </c>
      <c r="BM168" s="159" t="s">
        <v>207</v>
      </c>
    </row>
    <row r="169" spans="1:65" s="2" customFormat="1" ht="21.75" customHeight="1">
      <c r="A169" s="33"/>
      <c r="B169" s="146"/>
      <c r="C169" s="147" t="s">
        <v>208</v>
      </c>
      <c r="D169" s="147" t="s">
        <v>139</v>
      </c>
      <c r="E169" s="148" t="s">
        <v>209</v>
      </c>
      <c r="F169" s="149" t="s">
        <v>210</v>
      </c>
      <c r="G169" s="150" t="s">
        <v>206</v>
      </c>
      <c r="H169" s="151">
        <v>440</v>
      </c>
      <c r="I169" s="152"/>
      <c r="J169" s="153">
        <f>ROUND(I169*H169,2)</f>
        <v>0</v>
      </c>
      <c r="K169" s="154"/>
      <c r="L169" s="34"/>
      <c r="M169" s="155" t="s">
        <v>1</v>
      </c>
      <c r="N169" s="156" t="s">
        <v>42</v>
      </c>
      <c r="O169" s="59"/>
      <c r="P169" s="157">
        <f>O169*H169</f>
        <v>0</v>
      </c>
      <c r="Q169" s="157">
        <v>0</v>
      </c>
      <c r="R169" s="157">
        <f>Q169*H169</f>
        <v>0</v>
      </c>
      <c r="S169" s="157">
        <v>0</v>
      </c>
      <c r="T169" s="158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9" t="s">
        <v>143</v>
      </c>
      <c r="AT169" s="159" t="s">
        <v>139</v>
      </c>
      <c r="AU169" s="159" t="s">
        <v>87</v>
      </c>
      <c r="AY169" s="18" t="s">
        <v>136</v>
      </c>
      <c r="BE169" s="160">
        <f>IF(N169="základní",J169,0)</f>
        <v>0</v>
      </c>
      <c r="BF169" s="160">
        <f>IF(N169="snížená",J169,0)</f>
        <v>0</v>
      </c>
      <c r="BG169" s="160">
        <f>IF(N169="zákl. přenesená",J169,0)</f>
        <v>0</v>
      </c>
      <c r="BH169" s="160">
        <f>IF(N169="sníž. přenesená",J169,0)</f>
        <v>0</v>
      </c>
      <c r="BI169" s="160">
        <f>IF(N169="nulová",J169,0)</f>
        <v>0</v>
      </c>
      <c r="BJ169" s="18" t="s">
        <v>85</v>
      </c>
      <c r="BK169" s="160">
        <f>ROUND(I169*H169,2)</f>
        <v>0</v>
      </c>
      <c r="BL169" s="18" t="s">
        <v>143</v>
      </c>
      <c r="BM169" s="159" t="s">
        <v>211</v>
      </c>
    </row>
    <row r="170" spans="1:65" s="13" customFormat="1">
      <c r="B170" s="161"/>
      <c r="D170" s="162" t="s">
        <v>165</v>
      </c>
      <c r="F170" s="164" t="s">
        <v>212</v>
      </c>
      <c r="H170" s="165">
        <v>440</v>
      </c>
      <c r="I170" s="166"/>
      <c r="L170" s="161"/>
      <c r="M170" s="167"/>
      <c r="N170" s="168"/>
      <c r="O170" s="168"/>
      <c r="P170" s="168"/>
      <c r="Q170" s="168"/>
      <c r="R170" s="168"/>
      <c r="S170" s="168"/>
      <c r="T170" s="169"/>
      <c r="AT170" s="163" t="s">
        <v>165</v>
      </c>
      <c r="AU170" s="163" t="s">
        <v>87</v>
      </c>
      <c r="AV170" s="13" t="s">
        <v>87</v>
      </c>
      <c r="AW170" s="13" t="s">
        <v>3</v>
      </c>
      <c r="AX170" s="13" t="s">
        <v>85</v>
      </c>
      <c r="AY170" s="163" t="s">
        <v>136</v>
      </c>
    </row>
    <row r="171" spans="1:65" s="2" customFormat="1" ht="21.75" customHeight="1">
      <c r="A171" s="33"/>
      <c r="B171" s="146"/>
      <c r="C171" s="147" t="s">
        <v>213</v>
      </c>
      <c r="D171" s="147" t="s">
        <v>139</v>
      </c>
      <c r="E171" s="148" t="s">
        <v>214</v>
      </c>
      <c r="F171" s="149" t="s">
        <v>215</v>
      </c>
      <c r="G171" s="150" t="s">
        <v>201</v>
      </c>
      <c r="H171" s="151">
        <v>107.03100000000001</v>
      </c>
      <c r="I171" s="152"/>
      <c r="J171" s="153">
        <f>ROUND(I171*H171,2)</f>
        <v>0</v>
      </c>
      <c r="K171" s="154"/>
      <c r="L171" s="34"/>
      <c r="M171" s="155" t="s">
        <v>1</v>
      </c>
      <c r="N171" s="156" t="s">
        <v>42</v>
      </c>
      <c r="O171" s="59"/>
      <c r="P171" s="157">
        <f>O171*H171</f>
        <v>0</v>
      </c>
      <c r="Q171" s="157">
        <v>0</v>
      </c>
      <c r="R171" s="157">
        <f>Q171*H171</f>
        <v>0</v>
      </c>
      <c r="S171" s="157">
        <v>0</v>
      </c>
      <c r="T171" s="158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9" t="s">
        <v>143</v>
      </c>
      <c r="AT171" s="159" t="s">
        <v>139</v>
      </c>
      <c r="AU171" s="159" t="s">
        <v>87</v>
      </c>
      <c r="AY171" s="18" t="s">
        <v>136</v>
      </c>
      <c r="BE171" s="160">
        <f>IF(N171="základní",J171,0)</f>
        <v>0</v>
      </c>
      <c r="BF171" s="160">
        <f>IF(N171="snížená",J171,0)</f>
        <v>0</v>
      </c>
      <c r="BG171" s="160">
        <f>IF(N171="zákl. přenesená",J171,0)</f>
        <v>0</v>
      </c>
      <c r="BH171" s="160">
        <f>IF(N171="sníž. přenesená",J171,0)</f>
        <v>0</v>
      </c>
      <c r="BI171" s="160">
        <f>IF(N171="nulová",J171,0)</f>
        <v>0</v>
      </c>
      <c r="BJ171" s="18" t="s">
        <v>85</v>
      </c>
      <c r="BK171" s="160">
        <f>ROUND(I171*H171,2)</f>
        <v>0</v>
      </c>
      <c r="BL171" s="18" t="s">
        <v>143</v>
      </c>
      <c r="BM171" s="159" t="s">
        <v>216</v>
      </c>
    </row>
    <row r="172" spans="1:65" s="2" customFormat="1" ht="21.75" customHeight="1">
      <c r="A172" s="33"/>
      <c r="B172" s="146"/>
      <c r="C172" s="147" t="s">
        <v>8</v>
      </c>
      <c r="D172" s="147" t="s">
        <v>139</v>
      </c>
      <c r="E172" s="148" t="s">
        <v>217</v>
      </c>
      <c r="F172" s="149" t="s">
        <v>218</v>
      </c>
      <c r="G172" s="150" t="s">
        <v>201</v>
      </c>
      <c r="H172" s="151">
        <v>963.279</v>
      </c>
      <c r="I172" s="152"/>
      <c r="J172" s="153">
        <f>ROUND(I172*H172,2)</f>
        <v>0</v>
      </c>
      <c r="K172" s="154"/>
      <c r="L172" s="34"/>
      <c r="M172" s="155" t="s">
        <v>1</v>
      </c>
      <c r="N172" s="156" t="s">
        <v>42</v>
      </c>
      <c r="O172" s="59"/>
      <c r="P172" s="157">
        <f>O172*H172</f>
        <v>0</v>
      </c>
      <c r="Q172" s="157">
        <v>0</v>
      </c>
      <c r="R172" s="157">
        <f>Q172*H172</f>
        <v>0</v>
      </c>
      <c r="S172" s="157">
        <v>0</v>
      </c>
      <c r="T172" s="158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9" t="s">
        <v>143</v>
      </c>
      <c r="AT172" s="159" t="s">
        <v>139</v>
      </c>
      <c r="AU172" s="159" t="s">
        <v>87</v>
      </c>
      <c r="AY172" s="18" t="s">
        <v>136</v>
      </c>
      <c r="BE172" s="160">
        <f>IF(N172="základní",J172,0)</f>
        <v>0</v>
      </c>
      <c r="BF172" s="160">
        <f>IF(N172="snížená",J172,0)</f>
        <v>0</v>
      </c>
      <c r="BG172" s="160">
        <f>IF(N172="zákl. přenesená",J172,0)</f>
        <v>0</v>
      </c>
      <c r="BH172" s="160">
        <f>IF(N172="sníž. přenesená",J172,0)</f>
        <v>0</v>
      </c>
      <c r="BI172" s="160">
        <f>IF(N172="nulová",J172,0)</f>
        <v>0</v>
      </c>
      <c r="BJ172" s="18" t="s">
        <v>85</v>
      </c>
      <c r="BK172" s="160">
        <f>ROUND(I172*H172,2)</f>
        <v>0</v>
      </c>
      <c r="BL172" s="18" t="s">
        <v>143</v>
      </c>
      <c r="BM172" s="159" t="s">
        <v>219</v>
      </c>
    </row>
    <row r="173" spans="1:65" s="13" customFormat="1">
      <c r="B173" s="161"/>
      <c r="D173" s="162" t="s">
        <v>165</v>
      </c>
      <c r="F173" s="164" t="s">
        <v>220</v>
      </c>
      <c r="H173" s="165">
        <v>963.279</v>
      </c>
      <c r="I173" s="166"/>
      <c r="L173" s="161"/>
      <c r="M173" s="167"/>
      <c r="N173" s="168"/>
      <c r="O173" s="168"/>
      <c r="P173" s="168"/>
      <c r="Q173" s="168"/>
      <c r="R173" s="168"/>
      <c r="S173" s="168"/>
      <c r="T173" s="169"/>
      <c r="AT173" s="163" t="s">
        <v>165</v>
      </c>
      <c r="AU173" s="163" t="s">
        <v>87</v>
      </c>
      <c r="AV173" s="13" t="s">
        <v>87</v>
      </c>
      <c r="AW173" s="13" t="s">
        <v>3</v>
      </c>
      <c r="AX173" s="13" t="s">
        <v>85</v>
      </c>
      <c r="AY173" s="163" t="s">
        <v>136</v>
      </c>
    </row>
    <row r="174" spans="1:65" s="2" customFormat="1" ht="33" customHeight="1">
      <c r="A174" s="33"/>
      <c r="B174" s="146"/>
      <c r="C174" s="147" t="s">
        <v>221</v>
      </c>
      <c r="D174" s="147" t="s">
        <v>139</v>
      </c>
      <c r="E174" s="148" t="s">
        <v>222</v>
      </c>
      <c r="F174" s="149" t="s">
        <v>223</v>
      </c>
      <c r="G174" s="150" t="s">
        <v>201</v>
      </c>
      <c r="H174" s="151">
        <v>107.03100000000001</v>
      </c>
      <c r="I174" s="152"/>
      <c r="J174" s="153">
        <f>ROUND(I174*H174,2)</f>
        <v>0</v>
      </c>
      <c r="K174" s="154"/>
      <c r="L174" s="34"/>
      <c r="M174" s="155" t="s">
        <v>1</v>
      </c>
      <c r="N174" s="156" t="s">
        <v>42</v>
      </c>
      <c r="O174" s="59"/>
      <c r="P174" s="157">
        <f>O174*H174</f>
        <v>0</v>
      </c>
      <c r="Q174" s="157">
        <v>0</v>
      </c>
      <c r="R174" s="157">
        <f>Q174*H174</f>
        <v>0</v>
      </c>
      <c r="S174" s="157">
        <v>0</v>
      </c>
      <c r="T174" s="158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9" t="s">
        <v>143</v>
      </c>
      <c r="AT174" s="159" t="s">
        <v>139</v>
      </c>
      <c r="AU174" s="159" t="s">
        <v>87</v>
      </c>
      <c r="AY174" s="18" t="s">
        <v>136</v>
      </c>
      <c r="BE174" s="160">
        <f>IF(N174="základní",J174,0)</f>
        <v>0</v>
      </c>
      <c r="BF174" s="160">
        <f>IF(N174="snížená",J174,0)</f>
        <v>0</v>
      </c>
      <c r="BG174" s="160">
        <f>IF(N174="zákl. přenesená",J174,0)</f>
        <v>0</v>
      </c>
      <c r="BH174" s="160">
        <f>IF(N174="sníž. přenesená",J174,0)</f>
        <v>0</v>
      </c>
      <c r="BI174" s="160">
        <f>IF(N174="nulová",J174,0)</f>
        <v>0</v>
      </c>
      <c r="BJ174" s="18" t="s">
        <v>85</v>
      </c>
      <c r="BK174" s="160">
        <f>ROUND(I174*H174,2)</f>
        <v>0</v>
      </c>
      <c r="BL174" s="18" t="s">
        <v>143</v>
      </c>
      <c r="BM174" s="159" t="s">
        <v>224</v>
      </c>
    </row>
    <row r="175" spans="1:65" s="12" customFormat="1" ht="22.9" customHeight="1">
      <c r="B175" s="134"/>
      <c r="D175" s="135" t="s">
        <v>76</v>
      </c>
      <c r="E175" s="144" t="s">
        <v>225</v>
      </c>
      <c r="F175" s="144" t="s">
        <v>226</v>
      </c>
      <c r="I175" s="137"/>
      <c r="J175" s="145">
        <f>BK175</f>
        <v>0</v>
      </c>
      <c r="L175" s="134"/>
      <c r="M175" s="138"/>
      <c r="N175" s="139"/>
      <c r="O175" s="139"/>
      <c r="P175" s="140">
        <f>P176</f>
        <v>0</v>
      </c>
      <c r="Q175" s="139"/>
      <c r="R175" s="140">
        <f>R176</f>
        <v>0</v>
      </c>
      <c r="S175" s="139"/>
      <c r="T175" s="141">
        <f>T176</f>
        <v>0</v>
      </c>
      <c r="AR175" s="135" t="s">
        <v>85</v>
      </c>
      <c r="AT175" s="142" t="s">
        <v>76</v>
      </c>
      <c r="AU175" s="142" t="s">
        <v>85</v>
      </c>
      <c r="AY175" s="135" t="s">
        <v>136</v>
      </c>
      <c r="BK175" s="143">
        <f>BK176</f>
        <v>0</v>
      </c>
    </row>
    <row r="176" spans="1:65" s="2" customFormat="1" ht="16.5" customHeight="1">
      <c r="A176" s="33"/>
      <c r="B176" s="146"/>
      <c r="C176" s="147" t="s">
        <v>227</v>
      </c>
      <c r="D176" s="147" t="s">
        <v>139</v>
      </c>
      <c r="E176" s="148" t="s">
        <v>228</v>
      </c>
      <c r="F176" s="149" t="s">
        <v>229</v>
      </c>
      <c r="G176" s="150" t="s">
        <v>201</v>
      </c>
      <c r="H176" s="151">
        <v>0.52600000000000002</v>
      </c>
      <c r="I176" s="152"/>
      <c r="J176" s="153">
        <f>ROUND(I176*H176,2)</f>
        <v>0</v>
      </c>
      <c r="K176" s="154"/>
      <c r="L176" s="34"/>
      <c r="M176" s="155" t="s">
        <v>1</v>
      </c>
      <c r="N176" s="156" t="s">
        <v>42</v>
      </c>
      <c r="O176" s="59"/>
      <c r="P176" s="157">
        <f>O176*H176</f>
        <v>0</v>
      </c>
      <c r="Q176" s="157">
        <v>0</v>
      </c>
      <c r="R176" s="157">
        <f>Q176*H176</f>
        <v>0</v>
      </c>
      <c r="S176" s="157">
        <v>0</v>
      </c>
      <c r="T176" s="15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9" t="s">
        <v>143</v>
      </c>
      <c r="AT176" s="159" t="s">
        <v>139</v>
      </c>
      <c r="AU176" s="159" t="s">
        <v>87</v>
      </c>
      <c r="AY176" s="18" t="s">
        <v>136</v>
      </c>
      <c r="BE176" s="160">
        <f>IF(N176="základní",J176,0)</f>
        <v>0</v>
      </c>
      <c r="BF176" s="160">
        <f>IF(N176="snížená",J176,0)</f>
        <v>0</v>
      </c>
      <c r="BG176" s="160">
        <f>IF(N176="zákl. přenesená",J176,0)</f>
        <v>0</v>
      </c>
      <c r="BH176" s="160">
        <f>IF(N176="sníž. přenesená",J176,0)</f>
        <v>0</v>
      </c>
      <c r="BI176" s="160">
        <f>IF(N176="nulová",J176,0)</f>
        <v>0</v>
      </c>
      <c r="BJ176" s="18" t="s">
        <v>85</v>
      </c>
      <c r="BK176" s="160">
        <f>ROUND(I176*H176,2)</f>
        <v>0</v>
      </c>
      <c r="BL176" s="18" t="s">
        <v>143</v>
      </c>
      <c r="BM176" s="159" t="s">
        <v>230</v>
      </c>
    </row>
    <row r="177" spans="1:65" s="12" customFormat="1" ht="25.9" customHeight="1">
      <c r="B177" s="134"/>
      <c r="D177" s="135" t="s">
        <v>76</v>
      </c>
      <c r="E177" s="136" t="s">
        <v>231</v>
      </c>
      <c r="F177" s="136" t="s">
        <v>232</v>
      </c>
      <c r="I177" s="137"/>
      <c r="J177" s="122">
        <f>BK177</f>
        <v>0</v>
      </c>
      <c r="L177" s="134"/>
      <c r="M177" s="138"/>
      <c r="N177" s="139"/>
      <c r="O177" s="139"/>
      <c r="P177" s="140">
        <f>P178+P184+P204+P206+P294+P303+P388+P477+P481+P487+P501</f>
        <v>0</v>
      </c>
      <c r="Q177" s="139"/>
      <c r="R177" s="140">
        <f>R178+R184+R204+R206+R294+R303+R388+R477+R481+R487+R501</f>
        <v>63.006716220000008</v>
      </c>
      <c r="S177" s="139"/>
      <c r="T177" s="141">
        <f>T178+T184+T204+T206+T294+T303+T388+T477+T481+T487+T501</f>
        <v>89.270693910000006</v>
      </c>
      <c r="AR177" s="135" t="s">
        <v>87</v>
      </c>
      <c r="AT177" s="142" t="s">
        <v>76</v>
      </c>
      <c r="AU177" s="142" t="s">
        <v>77</v>
      </c>
      <c r="AY177" s="135" t="s">
        <v>136</v>
      </c>
      <c r="BK177" s="143">
        <f>BK178+BK184+BK204+BK206+BK294+BK303+BK388+BK477+BK481+BK487+BK501</f>
        <v>0</v>
      </c>
    </row>
    <row r="178" spans="1:65" s="12" customFormat="1" ht="22.9" customHeight="1">
      <c r="B178" s="134"/>
      <c r="D178" s="135" t="s">
        <v>76</v>
      </c>
      <c r="E178" s="144" t="s">
        <v>233</v>
      </c>
      <c r="F178" s="144" t="s">
        <v>234</v>
      </c>
      <c r="I178" s="137"/>
      <c r="J178" s="145">
        <f>BK178</f>
        <v>0</v>
      </c>
      <c r="L178" s="134"/>
      <c r="M178" s="138"/>
      <c r="N178" s="139"/>
      <c r="O178" s="139"/>
      <c r="P178" s="140">
        <f>SUM(P179:P183)</f>
        <v>0</v>
      </c>
      <c r="Q178" s="139"/>
      <c r="R178" s="140">
        <f>SUM(R179:R183)</f>
        <v>2.2380799999999999E-3</v>
      </c>
      <c r="S178" s="139"/>
      <c r="T178" s="141">
        <f>SUM(T179:T183)</f>
        <v>0</v>
      </c>
      <c r="AR178" s="135" t="s">
        <v>87</v>
      </c>
      <c r="AT178" s="142" t="s">
        <v>76</v>
      </c>
      <c r="AU178" s="142" t="s">
        <v>85</v>
      </c>
      <c r="AY178" s="135" t="s">
        <v>136</v>
      </c>
      <c r="BK178" s="143">
        <f>SUM(BK179:BK183)</f>
        <v>0</v>
      </c>
    </row>
    <row r="179" spans="1:65" s="2" customFormat="1" ht="21.75" customHeight="1">
      <c r="A179" s="33"/>
      <c r="B179" s="146"/>
      <c r="C179" s="147" t="s">
        <v>235</v>
      </c>
      <c r="D179" s="147" t="s">
        <v>139</v>
      </c>
      <c r="E179" s="148" t="s">
        <v>236</v>
      </c>
      <c r="F179" s="149" t="s">
        <v>237</v>
      </c>
      <c r="G179" s="150" t="s">
        <v>163</v>
      </c>
      <c r="H179" s="151">
        <v>3</v>
      </c>
      <c r="I179" s="152"/>
      <c r="J179" s="153">
        <f>ROUND(I179*H179,2)</f>
        <v>0</v>
      </c>
      <c r="K179" s="154"/>
      <c r="L179" s="34"/>
      <c r="M179" s="155" t="s">
        <v>1</v>
      </c>
      <c r="N179" s="156" t="s">
        <v>42</v>
      </c>
      <c r="O179" s="59"/>
      <c r="P179" s="157">
        <f>O179*H179</f>
        <v>0</v>
      </c>
      <c r="Q179" s="157">
        <v>0</v>
      </c>
      <c r="R179" s="157">
        <f>Q179*H179</f>
        <v>0</v>
      </c>
      <c r="S179" s="157">
        <v>0</v>
      </c>
      <c r="T179" s="158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9" t="s">
        <v>221</v>
      </c>
      <c r="AT179" s="159" t="s">
        <v>139</v>
      </c>
      <c r="AU179" s="159" t="s">
        <v>87</v>
      </c>
      <c r="AY179" s="18" t="s">
        <v>136</v>
      </c>
      <c r="BE179" s="160">
        <f>IF(N179="základní",J179,0)</f>
        <v>0</v>
      </c>
      <c r="BF179" s="160">
        <f>IF(N179="snížená",J179,0)</f>
        <v>0</v>
      </c>
      <c r="BG179" s="160">
        <f>IF(N179="zákl. přenesená",J179,0)</f>
        <v>0</v>
      </c>
      <c r="BH179" s="160">
        <f>IF(N179="sníž. přenesená",J179,0)</f>
        <v>0</v>
      </c>
      <c r="BI179" s="160">
        <f>IF(N179="nulová",J179,0)</f>
        <v>0</v>
      </c>
      <c r="BJ179" s="18" t="s">
        <v>85</v>
      </c>
      <c r="BK179" s="160">
        <f>ROUND(I179*H179,2)</f>
        <v>0</v>
      </c>
      <c r="BL179" s="18" t="s">
        <v>221</v>
      </c>
      <c r="BM179" s="159" t="s">
        <v>238</v>
      </c>
    </row>
    <row r="180" spans="1:65" s="13" customFormat="1">
      <c r="B180" s="161"/>
      <c r="D180" s="162" t="s">
        <v>165</v>
      </c>
      <c r="E180" s="163" t="s">
        <v>1</v>
      </c>
      <c r="F180" s="164" t="s">
        <v>239</v>
      </c>
      <c r="H180" s="165">
        <v>3</v>
      </c>
      <c r="I180" s="166"/>
      <c r="L180" s="161"/>
      <c r="M180" s="167"/>
      <c r="N180" s="168"/>
      <c r="O180" s="168"/>
      <c r="P180" s="168"/>
      <c r="Q180" s="168"/>
      <c r="R180" s="168"/>
      <c r="S180" s="168"/>
      <c r="T180" s="169"/>
      <c r="AT180" s="163" t="s">
        <v>165</v>
      </c>
      <c r="AU180" s="163" t="s">
        <v>87</v>
      </c>
      <c r="AV180" s="13" t="s">
        <v>87</v>
      </c>
      <c r="AW180" s="13" t="s">
        <v>33</v>
      </c>
      <c r="AX180" s="13" t="s">
        <v>85</v>
      </c>
      <c r="AY180" s="163" t="s">
        <v>136</v>
      </c>
    </row>
    <row r="181" spans="1:65" s="2" customFormat="1" ht="21.75" customHeight="1">
      <c r="A181" s="33"/>
      <c r="B181" s="146"/>
      <c r="C181" s="178" t="s">
        <v>240</v>
      </c>
      <c r="D181" s="178" t="s">
        <v>241</v>
      </c>
      <c r="E181" s="179" t="s">
        <v>242</v>
      </c>
      <c r="F181" s="180" t="s">
        <v>243</v>
      </c>
      <c r="G181" s="181" t="s">
        <v>163</v>
      </c>
      <c r="H181" s="182">
        <v>3.4969999999999999</v>
      </c>
      <c r="I181" s="183"/>
      <c r="J181" s="184">
        <f>ROUND(I181*H181,2)</f>
        <v>0</v>
      </c>
      <c r="K181" s="185"/>
      <c r="L181" s="186"/>
      <c r="M181" s="187" t="s">
        <v>1</v>
      </c>
      <c r="N181" s="188" t="s">
        <v>42</v>
      </c>
      <c r="O181" s="59"/>
      <c r="P181" s="157">
        <f>O181*H181</f>
        <v>0</v>
      </c>
      <c r="Q181" s="157">
        <v>6.4000000000000005E-4</v>
      </c>
      <c r="R181" s="157">
        <f>Q181*H181</f>
        <v>2.2380799999999999E-3</v>
      </c>
      <c r="S181" s="157">
        <v>0</v>
      </c>
      <c r="T181" s="158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59" t="s">
        <v>244</v>
      </c>
      <c r="AT181" s="159" t="s">
        <v>241</v>
      </c>
      <c r="AU181" s="159" t="s">
        <v>87</v>
      </c>
      <c r="AY181" s="18" t="s">
        <v>136</v>
      </c>
      <c r="BE181" s="160">
        <f>IF(N181="základní",J181,0)</f>
        <v>0</v>
      </c>
      <c r="BF181" s="160">
        <f>IF(N181="snížená",J181,0)</f>
        <v>0</v>
      </c>
      <c r="BG181" s="160">
        <f>IF(N181="zákl. přenesená",J181,0)</f>
        <v>0</v>
      </c>
      <c r="BH181" s="160">
        <f>IF(N181="sníž. přenesená",J181,0)</f>
        <v>0</v>
      </c>
      <c r="BI181" s="160">
        <f>IF(N181="nulová",J181,0)</f>
        <v>0</v>
      </c>
      <c r="BJ181" s="18" t="s">
        <v>85</v>
      </c>
      <c r="BK181" s="160">
        <f>ROUND(I181*H181,2)</f>
        <v>0</v>
      </c>
      <c r="BL181" s="18" t="s">
        <v>221</v>
      </c>
      <c r="BM181" s="159" t="s">
        <v>245</v>
      </c>
    </row>
    <row r="182" spans="1:65" s="13" customFormat="1">
      <c r="B182" s="161"/>
      <c r="D182" s="162" t="s">
        <v>165</v>
      </c>
      <c r="F182" s="164" t="s">
        <v>246</v>
      </c>
      <c r="H182" s="165">
        <v>3.4969999999999999</v>
      </c>
      <c r="I182" s="166"/>
      <c r="L182" s="161"/>
      <c r="M182" s="167"/>
      <c r="N182" s="168"/>
      <c r="O182" s="168"/>
      <c r="P182" s="168"/>
      <c r="Q182" s="168"/>
      <c r="R182" s="168"/>
      <c r="S182" s="168"/>
      <c r="T182" s="169"/>
      <c r="AT182" s="163" t="s">
        <v>165</v>
      </c>
      <c r="AU182" s="163" t="s">
        <v>87</v>
      </c>
      <c r="AV182" s="13" t="s">
        <v>87</v>
      </c>
      <c r="AW182" s="13" t="s">
        <v>3</v>
      </c>
      <c r="AX182" s="13" t="s">
        <v>85</v>
      </c>
      <c r="AY182" s="163" t="s">
        <v>136</v>
      </c>
    </row>
    <row r="183" spans="1:65" s="2" customFormat="1" ht="21.75" customHeight="1">
      <c r="A183" s="33"/>
      <c r="B183" s="146"/>
      <c r="C183" s="147" t="s">
        <v>247</v>
      </c>
      <c r="D183" s="147" t="s">
        <v>139</v>
      </c>
      <c r="E183" s="148" t="s">
        <v>248</v>
      </c>
      <c r="F183" s="149" t="s">
        <v>249</v>
      </c>
      <c r="G183" s="150" t="s">
        <v>201</v>
      </c>
      <c r="H183" s="151">
        <v>2E-3</v>
      </c>
      <c r="I183" s="152"/>
      <c r="J183" s="153">
        <f>ROUND(I183*H183,2)</f>
        <v>0</v>
      </c>
      <c r="K183" s="154"/>
      <c r="L183" s="34"/>
      <c r="M183" s="155" t="s">
        <v>1</v>
      </c>
      <c r="N183" s="156" t="s">
        <v>42</v>
      </c>
      <c r="O183" s="59"/>
      <c r="P183" s="157">
        <f>O183*H183</f>
        <v>0</v>
      </c>
      <c r="Q183" s="157">
        <v>0</v>
      </c>
      <c r="R183" s="157">
        <f>Q183*H183</f>
        <v>0</v>
      </c>
      <c r="S183" s="157">
        <v>0</v>
      </c>
      <c r="T183" s="158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9" t="s">
        <v>221</v>
      </c>
      <c r="AT183" s="159" t="s">
        <v>139</v>
      </c>
      <c r="AU183" s="159" t="s">
        <v>87</v>
      </c>
      <c r="AY183" s="18" t="s">
        <v>136</v>
      </c>
      <c r="BE183" s="160">
        <f>IF(N183="základní",J183,0)</f>
        <v>0</v>
      </c>
      <c r="BF183" s="160">
        <f>IF(N183="snížená",J183,0)</f>
        <v>0</v>
      </c>
      <c r="BG183" s="160">
        <f>IF(N183="zákl. přenesená",J183,0)</f>
        <v>0</v>
      </c>
      <c r="BH183" s="160">
        <f>IF(N183="sníž. přenesená",J183,0)</f>
        <v>0</v>
      </c>
      <c r="BI183" s="160">
        <f>IF(N183="nulová",J183,0)</f>
        <v>0</v>
      </c>
      <c r="BJ183" s="18" t="s">
        <v>85</v>
      </c>
      <c r="BK183" s="160">
        <f>ROUND(I183*H183,2)</f>
        <v>0</v>
      </c>
      <c r="BL183" s="18" t="s">
        <v>221</v>
      </c>
      <c r="BM183" s="159" t="s">
        <v>250</v>
      </c>
    </row>
    <row r="184" spans="1:65" s="12" customFormat="1" ht="22.9" customHeight="1">
      <c r="B184" s="134"/>
      <c r="D184" s="135" t="s">
        <v>76</v>
      </c>
      <c r="E184" s="144" t="s">
        <v>251</v>
      </c>
      <c r="F184" s="144" t="s">
        <v>252</v>
      </c>
      <c r="I184" s="137"/>
      <c r="J184" s="145">
        <f>BK184</f>
        <v>0</v>
      </c>
      <c r="L184" s="134"/>
      <c r="M184" s="138"/>
      <c r="N184" s="139"/>
      <c r="O184" s="139"/>
      <c r="P184" s="140">
        <f>SUM(P185:P203)</f>
        <v>0</v>
      </c>
      <c r="Q184" s="139"/>
      <c r="R184" s="140">
        <f>SUM(R185:R203)</f>
        <v>0.55107000000000006</v>
      </c>
      <c r="S184" s="139"/>
      <c r="T184" s="141">
        <f>SUM(T185:T203)</f>
        <v>2.1844673100000001</v>
      </c>
      <c r="AR184" s="135" t="s">
        <v>87</v>
      </c>
      <c r="AT184" s="142" t="s">
        <v>76</v>
      </c>
      <c r="AU184" s="142" t="s">
        <v>85</v>
      </c>
      <c r="AY184" s="135" t="s">
        <v>136</v>
      </c>
      <c r="BK184" s="143">
        <f>SUM(BK185:BK203)</f>
        <v>0</v>
      </c>
    </row>
    <row r="185" spans="1:65" s="2" customFormat="1" ht="21.75" customHeight="1">
      <c r="A185" s="33"/>
      <c r="B185" s="146"/>
      <c r="C185" s="147" t="s">
        <v>7</v>
      </c>
      <c r="D185" s="147" t="s">
        <v>139</v>
      </c>
      <c r="E185" s="148" t="s">
        <v>253</v>
      </c>
      <c r="F185" s="149" t="s">
        <v>254</v>
      </c>
      <c r="G185" s="150" t="s">
        <v>255</v>
      </c>
      <c r="H185" s="151">
        <v>20</v>
      </c>
      <c r="I185" s="152"/>
      <c r="J185" s="153">
        <f>ROUND(I185*H185,2)</f>
        <v>0</v>
      </c>
      <c r="K185" s="154"/>
      <c r="L185" s="34"/>
      <c r="M185" s="155" t="s">
        <v>1</v>
      </c>
      <c r="N185" s="156" t="s">
        <v>42</v>
      </c>
      <c r="O185" s="59"/>
      <c r="P185" s="157">
        <f>O185*H185</f>
        <v>0</v>
      </c>
      <c r="Q185" s="157">
        <v>0</v>
      </c>
      <c r="R185" s="157">
        <f>Q185*H185</f>
        <v>0</v>
      </c>
      <c r="S185" s="157">
        <v>0</v>
      </c>
      <c r="T185" s="158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9" t="s">
        <v>221</v>
      </c>
      <c r="AT185" s="159" t="s">
        <v>139</v>
      </c>
      <c r="AU185" s="159" t="s">
        <v>87</v>
      </c>
      <c r="AY185" s="18" t="s">
        <v>136</v>
      </c>
      <c r="BE185" s="160">
        <f>IF(N185="základní",J185,0)</f>
        <v>0</v>
      </c>
      <c r="BF185" s="160">
        <f>IF(N185="snížená",J185,0)</f>
        <v>0</v>
      </c>
      <c r="BG185" s="160">
        <f>IF(N185="zákl. přenesená",J185,0)</f>
        <v>0</v>
      </c>
      <c r="BH185" s="160">
        <f>IF(N185="sníž. přenesená",J185,0)</f>
        <v>0</v>
      </c>
      <c r="BI185" s="160">
        <f>IF(N185="nulová",J185,0)</f>
        <v>0</v>
      </c>
      <c r="BJ185" s="18" t="s">
        <v>85</v>
      </c>
      <c r="BK185" s="160">
        <f>ROUND(I185*H185,2)</f>
        <v>0</v>
      </c>
      <c r="BL185" s="18" t="s">
        <v>221</v>
      </c>
      <c r="BM185" s="159" t="s">
        <v>256</v>
      </c>
    </row>
    <row r="186" spans="1:65" s="13" customFormat="1">
      <c r="B186" s="161"/>
      <c r="D186" s="162" t="s">
        <v>165</v>
      </c>
      <c r="E186" s="163" t="s">
        <v>1</v>
      </c>
      <c r="F186" s="164" t="s">
        <v>257</v>
      </c>
      <c r="H186" s="165">
        <v>20</v>
      </c>
      <c r="I186" s="166"/>
      <c r="L186" s="161"/>
      <c r="M186" s="167"/>
      <c r="N186" s="168"/>
      <c r="O186" s="168"/>
      <c r="P186" s="168"/>
      <c r="Q186" s="168"/>
      <c r="R186" s="168"/>
      <c r="S186" s="168"/>
      <c r="T186" s="169"/>
      <c r="AT186" s="163" t="s">
        <v>165</v>
      </c>
      <c r="AU186" s="163" t="s">
        <v>87</v>
      </c>
      <c r="AV186" s="13" t="s">
        <v>87</v>
      </c>
      <c r="AW186" s="13" t="s">
        <v>33</v>
      </c>
      <c r="AX186" s="13" t="s">
        <v>85</v>
      </c>
      <c r="AY186" s="163" t="s">
        <v>136</v>
      </c>
    </row>
    <row r="187" spans="1:65" s="2" customFormat="1" ht="21.75" customHeight="1">
      <c r="A187" s="33"/>
      <c r="B187" s="146"/>
      <c r="C187" s="147" t="s">
        <v>258</v>
      </c>
      <c r="D187" s="147" t="s">
        <v>139</v>
      </c>
      <c r="E187" s="148" t="s">
        <v>259</v>
      </c>
      <c r="F187" s="149" t="s">
        <v>260</v>
      </c>
      <c r="G187" s="150" t="s">
        <v>163</v>
      </c>
      <c r="H187" s="151">
        <v>90.043999999999997</v>
      </c>
      <c r="I187" s="152"/>
      <c r="J187" s="153">
        <f>ROUND(I187*H187,2)</f>
        <v>0</v>
      </c>
      <c r="K187" s="154"/>
      <c r="L187" s="34"/>
      <c r="M187" s="155" t="s">
        <v>1</v>
      </c>
      <c r="N187" s="156" t="s">
        <v>42</v>
      </c>
      <c r="O187" s="59"/>
      <c r="P187" s="157">
        <f>O187*H187</f>
        <v>0</v>
      </c>
      <c r="Q187" s="157">
        <v>0</v>
      </c>
      <c r="R187" s="157">
        <f>Q187*H187</f>
        <v>0</v>
      </c>
      <c r="S187" s="157">
        <v>0</v>
      </c>
      <c r="T187" s="158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9" t="s">
        <v>221</v>
      </c>
      <c r="AT187" s="159" t="s">
        <v>139</v>
      </c>
      <c r="AU187" s="159" t="s">
        <v>87</v>
      </c>
      <c r="AY187" s="18" t="s">
        <v>136</v>
      </c>
      <c r="BE187" s="160">
        <f>IF(N187="základní",J187,0)</f>
        <v>0</v>
      </c>
      <c r="BF187" s="160">
        <f>IF(N187="snížená",J187,0)</f>
        <v>0</v>
      </c>
      <c r="BG187" s="160">
        <f>IF(N187="zákl. přenesená",J187,0)</f>
        <v>0</v>
      </c>
      <c r="BH187" s="160">
        <f>IF(N187="sníž. přenesená",J187,0)</f>
        <v>0</v>
      </c>
      <c r="BI187" s="160">
        <f>IF(N187="nulová",J187,0)</f>
        <v>0</v>
      </c>
      <c r="BJ187" s="18" t="s">
        <v>85</v>
      </c>
      <c r="BK187" s="160">
        <f>ROUND(I187*H187,2)</f>
        <v>0</v>
      </c>
      <c r="BL187" s="18" t="s">
        <v>221</v>
      </c>
      <c r="BM187" s="159" t="s">
        <v>261</v>
      </c>
    </row>
    <row r="188" spans="1:65" s="13" customFormat="1" ht="22.5">
      <c r="B188" s="161"/>
      <c r="D188" s="162" t="s">
        <v>165</v>
      </c>
      <c r="E188" s="163" t="s">
        <v>1</v>
      </c>
      <c r="F188" s="164" t="s">
        <v>262</v>
      </c>
      <c r="H188" s="165">
        <v>49.198</v>
      </c>
      <c r="I188" s="166"/>
      <c r="L188" s="161"/>
      <c r="M188" s="167"/>
      <c r="N188" s="168"/>
      <c r="O188" s="168"/>
      <c r="P188" s="168"/>
      <c r="Q188" s="168"/>
      <c r="R188" s="168"/>
      <c r="S188" s="168"/>
      <c r="T188" s="169"/>
      <c r="AT188" s="163" t="s">
        <v>165</v>
      </c>
      <c r="AU188" s="163" t="s">
        <v>87</v>
      </c>
      <c r="AV188" s="13" t="s">
        <v>87</v>
      </c>
      <c r="AW188" s="13" t="s">
        <v>33</v>
      </c>
      <c r="AX188" s="13" t="s">
        <v>77</v>
      </c>
      <c r="AY188" s="163" t="s">
        <v>136</v>
      </c>
    </row>
    <row r="189" spans="1:65" s="13" customFormat="1">
      <c r="B189" s="161"/>
      <c r="D189" s="162" t="s">
        <v>165</v>
      </c>
      <c r="E189" s="163" t="s">
        <v>1</v>
      </c>
      <c r="F189" s="164" t="s">
        <v>263</v>
      </c>
      <c r="H189" s="165">
        <v>14</v>
      </c>
      <c r="I189" s="166"/>
      <c r="L189" s="161"/>
      <c r="M189" s="167"/>
      <c r="N189" s="168"/>
      <c r="O189" s="168"/>
      <c r="P189" s="168"/>
      <c r="Q189" s="168"/>
      <c r="R189" s="168"/>
      <c r="S189" s="168"/>
      <c r="T189" s="169"/>
      <c r="AT189" s="163" t="s">
        <v>165</v>
      </c>
      <c r="AU189" s="163" t="s">
        <v>87</v>
      </c>
      <c r="AV189" s="13" t="s">
        <v>87</v>
      </c>
      <c r="AW189" s="13" t="s">
        <v>33</v>
      </c>
      <c r="AX189" s="13" t="s">
        <v>77</v>
      </c>
      <c r="AY189" s="163" t="s">
        <v>136</v>
      </c>
    </row>
    <row r="190" spans="1:65" s="13" customFormat="1" ht="22.5">
      <c r="B190" s="161"/>
      <c r="D190" s="162" t="s">
        <v>165</v>
      </c>
      <c r="E190" s="163" t="s">
        <v>1</v>
      </c>
      <c r="F190" s="164" t="s">
        <v>264</v>
      </c>
      <c r="H190" s="165">
        <v>26.846</v>
      </c>
      <c r="I190" s="166"/>
      <c r="L190" s="161"/>
      <c r="M190" s="167"/>
      <c r="N190" s="168"/>
      <c r="O190" s="168"/>
      <c r="P190" s="168"/>
      <c r="Q190" s="168"/>
      <c r="R190" s="168"/>
      <c r="S190" s="168"/>
      <c r="T190" s="169"/>
      <c r="AT190" s="163" t="s">
        <v>165</v>
      </c>
      <c r="AU190" s="163" t="s">
        <v>87</v>
      </c>
      <c r="AV190" s="13" t="s">
        <v>87</v>
      </c>
      <c r="AW190" s="13" t="s">
        <v>33</v>
      </c>
      <c r="AX190" s="13" t="s">
        <v>77</v>
      </c>
      <c r="AY190" s="163" t="s">
        <v>136</v>
      </c>
    </row>
    <row r="191" spans="1:65" s="15" customFormat="1" ht="22.5">
      <c r="B191" s="189"/>
      <c r="D191" s="162" t="s">
        <v>165</v>
      </c>
      <c r="E191" s="190" t="s">
        <v>1</v>
      </c>
      <c r="F191" s="191" t="s">
        <v>265</v>
      </c>
      <c r="H191" s="190" t="s">
        <v>1</v>
      </c>
      <c r="I191" s="192"/>
      <c r="L191" s="189"/>
      <c r="M191" s="193"/>
      <c r="N191" s="194"/>
      <c r="O191" s="194"/>
      <c r="P191" s="194"/>
      <c r="Q191" s="194"/>
      <c r="R191" s="194"/>
      <c r="S191" s="194"/>
      <c r="T191" s="195"/>
      <c r="AT191" s="190" t="s">
        <v>165</v>
      </c>
      <c r="AU191" s="190" t="s">
        <v>87</v>
      </c>
      <c r="AV191" s="15" t="s">
        <v>85</v>
      </c>
      <c r="AW191" s="15" t="s">
        <v>33</v>
      </c>
      <c r="AX191" s="15" t="s">
        <v>77</v>
      </c>
      <c r="AY191" s="190" t="s">
        <v>136</v>
      </c>
    </row>
    <row r="192" spans="1:65" s="14" customFormat="1">
      <c r="B192" s="170"/>
      <c r="D192" s="162" t="s">
        <v>165</v>
      </c>
      <c r="E192" s="171" t="s">
        <v>1</v>
      </c>
      <c r="F192" s="172" t="s">
        <v>175</v>
      </c>
      <c r="H192" s="173">
        <v>90.043999999999997</v>
      </c>
      <c r="I192" s="174"/>
      <c r="L192" s="170"/>
      <c r="M192" s="175"/>
      <c r="N192" s="176"/>
      <c r="O192" s="176"/>
      <c r="P192" s="176"/>
      <c r="Q192" s="176"/>
      <c r="R192" s="176"/>
      <c r="S192" s="176"/>
      <c r="T192" s="177"/>
      <c r="AT192" s="171" t="s">
        <v>165</v>
      </c>
      <c r="AU192" s="171" t="s">
        <v>87</v>
      </c>
      <c r="AV192" s="14" t="s">
        <v>143</v>
      </c>
      <c r="AW192" s="14" t="s">
        <v>33</v>
      </c>
      <c r="AX192" s="14" t="s">
        <v>85</v>
      </c>
      <c r="AY192" s="171" t="s">
        <v>136</v>
      </c>
    </row>
    <row r="193" spans="1:65" s="2" customFormat="1" ht="21.75" customHeight="1">
      <c r="A193" s="33"/>
      <c r="B193" s="146"/>
      <c r="C193" s="178" t="s">
        <v>266</v>
      </c>
      <c r="D193" s="178" t="s">
        <v>241</v>
      </c>
      <c r="E193" s="179" t="s">
        <v>267</v>
      </c>
      <c r="F193" s="180" t="s">
        <v>268</v>
      </c>
      <c r="G193" s="181" t="s">
        <v>163</v>
      </c>
      <c r="H193" s="182">
        <v>91.844999999999999</v>
      </c>
      <c r="I193" s="183"/>
      <c r="J193" s="184">
        <f>ROUND(I193*H193,2)</f>
        <v>0</v>
      </c>
      <c r="K193" s="185"/>
      <c r="L193" s="186"/>
      <c r="M193" s="187" t="s">
        <v>1</v>
      </c>
      <c r="N193" s="188" t="s">
        <v>42</v>
      </c>
      <c r="O193" s="59"/>
      <c r="P193" s="157">
        <f>O193*H193</f>
        <v>0</v>
      </c>
      <c r="Q193" s="157">
        <v>6.0000000000000001E-3</v>
      </c>
      <c r="R193" s="157">
        <f>Q193*H193</f>
        <v>0.55107000000000006</v>
      </c>
      <c r="S193" s="157">
        <v>0</v>
      </c>
      <c r="T193" s="158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59" t="s">
        <v>244</v>
      </c>
      <c r="AT193" s="159" t="s">
        <v>241</v>
      </c>
      <c r="AU193" s="159" t="s">
        <v>87</v>
      </c>
      <c r="AY193" s="18" t="s">
        <v>136</v>
      </c>
      <c r="BE193" s="160">
        <f>IF(N193="základní",J193,0)</f>
        <v>0</v>
      </c>
      <c r="BF193" s="160">
        <f>IF(N193="snížená",J193,0)</f>
        <v>0</v>
      </c>
      <c r="BG193" s="160">
        <f>IF(N193="zákl. přenesená",J193,0)</f>
        <v>0</v>
      </c>
      <c r="BH193" s="160">
        <f>IF(N193="sníž. přenesená",J193,0)</f>
        <v>0</v>
      </c>
      <c r="BI193" s="160">
        <f>IF(N193="nulová",J193,0)</f>
        <v>0</v>
      </c>
      <c r="BJ193" s="18" t="s">
        <v>85</v>
      </c>
      <c r="BK193" s="160">
        <f>ROUND(I193*H193,2)</f>
        <v>0</v>
      </c>
      <c r="BL193" s="18" t="s">
        <v>221</v>
      </c>
      <c r="BM193" s="159" t="s">
        <v>269</v>
      </c>
    </row>
    <row r="194" spans="1:65" s="13" customFormat="1">
      <c r="B194" s="161"/>
      <c r="D194" s="162" t="s">
        <v>165</v>
      </c>
      <c r="F194" s="164" t="s">
        <v>270</v>
      </c>
      <c r="H194" s="165">
        <v>91.844999999999999</v>
      </c>
      <c r="I194" s="166"/>
      <c r="L194" s="161"/>
      <c r="M194" s="167"/>
      <c r="N194" s="168"/>
      <c r="O194" s="168"/>
      <c r="P194" s="168"/>
      <c r="Q194" s="168"/>
      <c r="R194" s="168"/>
      <c r="S194" s="168"/>
      <c r="T194" s="169"/>
      <c r="AT194" s="163" t="s">
        <v>165</v>
      </c>
      <c r="AU194" s="163" t="s">
        <v>87</v>
      </c>
      <c r="AV194" s="13" t="s">
        <v>87</v>
      </c>
      <c r="AW194" s="13" t="s">
        <v>3</v>
      </c>
      <c r="AX194" s="13" t="s">
        <v>85</v>
      </c>
      <c r="AY194" s="163" t="s">
        <v>136</v>
      </c>
    </row>
    <row r="195" spans="1:65" s="2" customFormat="1" ht="33" customHeight="1">
      <c r="A195" s="33"/>
      <c r="B195" s="146"/>
      <c r="C195" s="147" t="s">
        <v>271</v>
      </c>
      <c r="D195" s="147" t="s">
        <v>139</v>
      </c>
      <c r="E195" s="148" t="s">
        <v>272</v>
      </c>
      <c r="F195" s="149" t="s">
        <v>273</v>
      </c>
      <c r="G195" s="150" t="s">
        <v>163</v>
      </c>
      <c r="H195" s="151">
        <v>90.043999999999997</v>
      </c>
      <c r="I195" s="152"/>
      <c r="J195" s="153">
        <f>ROUND(I195*H195,2)</f>
        <v>0</v>
      </c>
      <c r="K195" s="154"/>
      <c r="L195" s="34"/>
      <c r="M195" s="155" t="s">
        <v>1</v>
      </c>
      <c r="N195" s="156" t="s">
        <v>42</v>
      </c>
      <c r="O195" s="59"/>
      <c r="P195" s="157">
        <f>O195*H195</f>
        <v>0</v>
      </c>
      <c r="Q195" s="157">
        <v>0</v>
      </c>
      <c r="R195" s="157">
        <f>Q195*H195</f>
        <v>0</v>
      </c>
      <c r="S195" s="157">
        <v>2.4E-2</v>
      </c>
      <c r="T195" s="158">
        <f>S195*H195</f>
        <v>2.1610559999999999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59" t="s">
        <v>221</v>
      </c>
      <c r="AT195" s="159" t="s">
        <v>139</v>
      </c>
      <c r="AU195" s="159" t="s">
        <v>87</v>
      </c>
      <c r="AY195" s="18" t="s">
        <v>136</v>
      </c>
      <c r="BE195" s="160">
        <f>IF(N195="základní",J195,0)</f>
        <v>0</v>
      </c>
      <c r="BF195" s="160">
        <f>IF(N195="snížená",J195,0)</f>
        <v>0</v>
      </c>
      <c r="BG195" s="160">
        <f>IF(N195="zákl. přenesená",J195,0)</f>
        <v>0</v>
      </c>
      <c r="BH195" s="160">
        <f>IF(N195="sníž. přenesená",J195,0)</f>
        <v>0</v>
      </c>
      <c r="BI195" s="160">
        <f>IF(N195="nulová",J195,0)</f>
        <v>0</v>
      </c>
      <c r="BJ195" s="18" t="s">
        <v>85</v>
      </c>
      <c r="BK195" s="160">
        <f>ROUND(I195*H195,2)</f>
        <v>0</v>
      </c>
      <c r="BL195" s="18" t="s">
        <v>221</v>
      </c>
      <c r="BM195" s="159" t="s">
        <v>274</v>
      </c>
    </row>
    <row r="196" spans="1:65" s="13" customFormat="1" ht="22.5">
      <c r="B196" s="161"/>
      <c r="D196" s="162" t="s">
        <v>165</v>
      </c>
      <c r="E196" s="163" t="s">
        <v>1</v>
      </c>
      <c r="F196" s="164" t="s">
        <v>275</v>
      </c>
      <c r="H196" s="165">
        <v>90.043999999999997</v>
      </c>
      <c r="I196" s="166"/>
      <c r="L196" s="161"/>
      <c r="M196" s="167"/>
      <c r="N196" s="168"/>
      <c r="O196" s="168"/>
      <c r="P196" s="168"/>
      <c r="Q196" s="168"/>
      <c r="R196" s="168"/>
      <c r="S196" s="168"/>
      <c r="T196" s="169"/>
      <c r="AT196" s="163" t="s">
        <v>165</v>
      </c>
      <c r="AU196" s="163" t="s">
        <v>87</v>
      </c>
      <c r="AV196" s="13" t="s">
        <v>87</v>
      </c>
      <c r="AW196" s="13" t="s">
        <v>33</v>
      </c>
      <c r="AX196" s="13" t="s">
        <v>85</v>
      </c>
      <c r="AY196" s="163" t="s">
        <v>136</v>
      </c>
    </row>
    <row r="197" spans="1:65" s="2" customFormat="1" ht="21.75" customHeight="1">
      <c r="A197" s="33"/>
      <c r="B197" s="146"/>
      <c r="C197" s="147" t="s">
        <v>276</v>
      </c>
      <c r="D197" s="147" t="s">
        <v>139</v>
      </c>
      <c r="E197" s="148" t="s">
        <v>277</v>
      </c>
      <c r="F197" s="149" t="s">
        <v>278</v>
      </c>
      <c r="G197" s="150" t="s">
        <v>163</v>
      </c>
      <c r="H197" s="151">
        <v>180.08699999999999</v>
      </c>
      <c r="I197" s="152"/>
      <c r="J197" s="153">
        <f>ROUND(I197*H197,2)</f>
        <v>0</v>
      </c>
      <c r="K197" s="154"/>
      <c r="L197" s="34"/>
      <c r="M197" s="155" t="s">
        <v>1</v>
      </c>
      <c r="N197" s="156" t="s">
        <v>42</v>
      </c>
      <c r="O197" s="59"/>
      <c r="P197" s="157">
        <f>O197*H197</f>
        <v>0</v>
      </c>
      <c r="Q197" s="157">
        <v>0</v>
      </c>
      <c r="R197" s="157">
        <f>Q197*H197</f>
        <v>0</v>
      </c>
      <c r="S197" s="157">
        <v>1.2999999999999999E-4</v>
      </c>
      <c r="T197" s="158">
        <f>S197*H197</f>
        <v>2.3411309999999998E-2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59" t="s">
        <v>221</v>
      </c>
      <c r="AT197" s="159" t="s">
        <v>139</v>
      </c>
      <c r="AU197" s="159" t="s">
        <v>87</v>
      </c>
      <c r="AY197" s="18" t="s">
        <v>136</v>
      </c>
      <c r="BE197" s="160">
        <f>IF(N197="základní",J197,0)</f>
        <v>0</v>
      </c>
      <c r="BF197" s="160">
        <f>IF(N197="snížená",J197,0)</f>
        <v>0</v>
      </c>
      <c r="BG197" s="160">
        <f>IF(N197="zákl. přenesená",J197,0)</f>
        <v>0</v>
      </c>
      <c r="BH197" s="160">
        <f>IF(N197="sníž. přenesená",J197,0)</f>
        <v>0</v>
      </c>
      <c r="BI197" s="160">
        <f>IF(N197="nulová",J197,0)</f>
        <v>0</v>
      </c>
      <c r="BJ197" s="18" t="s">
        <v>85</v>
      </c>
      <c r="BK197" s="160">
        <f>ROUND(I197*H197,2)</f>
        <v>0</v>
      </c>
      <c r="BL197" s="18" t="s">
        <v>221</v>
      </c>
      <c r="BM197" s="159" t="s">
        <v>279</v>
      </c>
    </row>
    <row r="198" spans="1:65" s="13" customFormat="1" ht="22.5">
      <c r="B198" s="161"/>
      <c r="D198" s="162" t="s">
        <v>165</v>
      </c>
      <c r="E198" s="163" t="s">
        <v>1</v>
      </c>
      <c r="F198" s="164" t="s">
        <v>280</v>
      </c>
      <c r="H198" s="165">
        <v>98.396000000000001</v>
      </c>
      <c r="I198" s="166"/>
      <c r="L198" s="161"/>
      <c r="M198" s="167"/>
      <c r="N198" s="168"/>
      <c r="O198" s="168"/>
      <c r="P198" s="168"/>
      <c r="Q198" s="168"/>
      <c r="R198" s="168"/>
      <c r="S198" s="168"/>
      <c r="T198" s="169"/>
      <c r="AT198" s="163" t="s">
        <v>165</v>
      </c>
      <c r="AU198" s="163" t="s">
        <v>87</v>
      </c>
      <c r="AV198" s="13" t="s">
        <v>87</v>
      </c>
      <c r="AW198" s="13" t="s">
        <v>33</v>
      </c>
      <c r="AX198" s="13" t="s">
        <v>77</v>
      </c>
      <c r="AY198" s="163" t="s">
        <v>136</v>
      </c>
    </row>
    <row r="199" spans="1:65" s="13" customFormat="1">
      <c r="B199" s="161"/>
      <c r="D199" s="162" t="s">
        <v>165</v>
      </c>
      <c r="E199" s="163" t="s">
        <v>1</v>
      </c>
      <c r="F199" s="164" t="s">
        <v>281</v>
      </c>
      <c r="H199" s="165">
        <v>28</v>
      </c>
      <c r="I199" s="166"/>
      <c r="L199" s="161"/>
      <c r="M199" s="167"/>
      <c r="N199" s="168"/>
      <c r="O199" s="168"/>
      <c r="P199" s="168"/>
      <c r="Q199" s="168"/>
      <c r="R199" s="168"/>
      <c r="S199" s="168"/>
      <c r="T199" s="169"/>
      <c r="AT199" s="163" t="s">
        <v>165</v>
      </c>
      <c r="AU199" s="163" t="s">
        <v>87</v>
      </c>
      <c r="AV199" s="13" t="s">
        <v>87</v>
      </c>
      <c r="AW199" s="13" t="s">
        <v>33</v>
      </c>
      <c r="AX199" s="13" t="s">
        <v>77</v>
      </c>
      <c r="AY199" s="163" t="s">
        <v>136</v>
      </c>
    </row>
    <row r="200" spans="1:65" s="13" customFormat="1" ht="22.5">
      <c r="B200" s="161"/>
      <c r="D200" s="162" t="s">
        <v>165</v>
      </c>
      <c r="E200" s="163" t="s">
        <v>1</v>
      </c>
      <c r="F200" s="164" t="s">
        <v>282</v>
      </c>
      <c r="H200" s="165">
        <v>53.691000000000003</v>
      </c>
      <c r="I200" s="166"/>
      <c r="L200" s="161"/>
      <c r="M200" s="167"/>
      <c r="N200" s="168"/>
      <c r="O200" s="168"/>
      <c r="P200" s="168"/>
      <c r="Q200" s="168"/>
      <c r="R200" s="168"/>
      <c r="S200" s="168"/>
      <c r="T200" s="169"/>
      <c r="AT200" s="163" t="s">
        <v>165</v>
      </c>
      <c r="AU200" s="163" t="s">
        <v>87</v>
      </c>
      <c r="AV200" s="13" t="s">
        <v>87</v>
      </c>
      <c r="AW200" s="13" t="s">
        <v>33</v>
      </c>
      <c r="AX200" s="13" t="s">
        <v>77</v>
      </c>
      <c r="AY200" s="163" t="s">
        <v>136</v>
      </c>
    </row>
    <row r="201" spans="1:65" s="15" customFormat="1">
      <c r="B201" s="189"/>
      <c r="D201" s="162" t="s">
        <v>165</v>
      </c>
      <c r="E201" s="190" t="s">
        <v>1</v>
      </c>
      <c r="F201" s="191" t="s">
        <v>283</v>
      </c>
      <c r="H201" s="190" t="s">
        <v>1</v>
      </c>
      <c r="I201" s="192"/>
      <c r="L201" s="189"/>
      <c r="M201" s="193"/>
      <c r="N201" s="194"/>
      <c r="O201" s="194"/>
      <c r="P201" s="194"/>
      <c r="Q201" s="194"/>
      <c r="R201" s="194"/>
      <c r="S201" s="194"/>
      <c r="T201" s="195"/>
      <c r="AT201" s="190" t="s">
        <v>165</v>
      </c>
      <c r="AU201" s="190" t="s">
        <v>87</v>
      </c>
      <c r="AV201" s="15" t="s">
        <v>85</v>
      </c>
      <c r="AW201" s="15" t="s">
        <v>33</v>
      </c>
      <c r="AX201" s="15" t="s">
        <v>77</v>
      </c>
      <c r="AY201" s="190" t="s">
        <v>136</v>
      </c>
    </row>
    <row r="202" spans="1:65" s="14" customFormat="1">
      <c r="B202" s="170"/>
      <c r="D202" s="162" t="s">
        <v>165</v>
      </c>
      <c r="E202" s="171" t="s">
        <v>1</v>
      </c>
      <c r="F202" s="172" t="s">
        <v>175</v>
      </c>
      <c r="H202" s="173">
        <v>180.08699999999999</v>
      </c>
      <c r="I202" s="174"/>
      <c r="L202" s="170"/>
      <c r="M202" s="175"/>
      <c r="N202" s="176"/>
      <c r="O202" s="176"/>
      <c r="P202" s="176"/>
      <c r="Q202" s="176"/>
      <c r="R202" s="176"/>
      <c r="S202" s="176"/>
      <c r="T202" s="177"/>
      <c r="AT202" s="171" t="s">
        <v>165</v>
      </c>
      <c r="AU202" s="171" t="s">
        <v>87</v>
      </c>
      <c r="AV202" s="14" t="s">
        <v>143</v>
      </c>
      <c r="AW202" s="14" t="s">
        <v>33</v>
      </c>
      <c r="AX202" s="14" t="s">
        <v>85</v>
      </c>
      <c r="AY202" s="171" t="s">
        <v>136</v>
      </c>
    </row>
    <row r="203" spans="1:65" s="2" customFormat="1" ht="21.75" customHeight="1">
      <c r="A203" s="33"/>
      <c r="B203" s="146"/>
      <c r="C203" s="147" t="s">
        <v>284</v>
      </c>
      <c r="D203" s="147" t="s">
        <v>139</v>
      </c>
      <c r="E203" s="148" t="s">
        <v>285</v>
      </c>
      <c r="F203" s="149" t="s">
        <v>286</v>
      </c>
      <c r="G203" s="150" t="s">
        <v>201</v>
      </c>
      <c r="H203" s="151">
        <v>0.55100000000000005</v>
      </c>
      <c r="I203" s="152"/>
      <c r="J203" s="153">
        <f>ROUND(I203*H203,2)</f>
        <v>0</v>
      </c>
      <c r="K203" s="154"/>
      <c r="L203" s="34"/>
      <c r="M203" s="155" t="s">
        <v>1</v>
      </c>
      <c r="N203" s="156" t="s">
        <v>42</v>
      </c>
      <c r="O203" s="59"/>
      <c r="P203" s="157">
        <f>O203*H203</f>
        <v>0</v>
      </c>
      <c r="Q203" s="157">
        <v>0</v>
      </c>
      <c r="R203" s="157">
        <f>Q203*H203</f>
        <v>0</v>
      </c>
      <c r="S203" s="157">
        <v>0</v>
      </c>
      <c r="T203" s="158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59" t="s">
        <v>221</v>
      </c>
      <c r="AT203" s="159" t="s">
        <v>139</v>
      </c>
      <c r="AU203" s="159" t="s">
        <v>87</v>
      </c>
      <c r="AY203" s="18" t="s">
        <v>136</v>
      </c>
      <c r="BE203" s="160">
        <f>IF(N203="základní",J203,0)</f>
        <v>0</v>
      </c>
      <c r="BF203" s="160">
        <f>IF(N203="snížená",J203,0)</f>
        <v>0</v>
      </c>
      <c r="BG203" s="160">
        <f>IF(N203="zákl. přenesená",J203,0)</f>
        <v>0</v>
      </c>
      <c r="BH203" s="160">
        <f>IF(N203="sníž. přenesená",J203,0)</f>
        <v>0</v>
      </c>
      <c r="BI203" s="160">
        <f>IF(N203="nulová",J203,0)</f>
        <v>0</v>
      </c>
      <c r="BJ203" s="18" t="s">
        <v>85</v>
      </c>
      <c r="BK203" s="160">
        <f>ROUND(I203*H203,2)</f>
        <v>0</v>
      </c>
      <c r="BL203" s="18" t="s">
        <v>221</v>
      </c>
      <c r="BM203" s="159" t="s">
        <v>287</v>
      </c>
    </row>
    <row r="204" spans="1:65" s="12" customFormat="1" ht="22.9" customHeight="1">
      <c r="B204" s="134"/>
      <c r="D204" s="135" t="s">
        <v>76</v>
      </c>
      <c r="E204" s="144" t="s">
        <v>288</v>
      </c>
      <c r="F204" s="144" t="s">
        <v>289</v>
      </c>
      <c r="I204" s="137"/>
      <c r="J204" s="145">
        <f>BK204</f>
        <v>0</v>
      </c>
      <c r="L204" s="134"/>
      <c r="M204" s="138"/>
      <c r="N204" s="139"/>
      <c r="O204" s="139"/>
      <c r="P204" s="140">
        <f>P205</f>
        <v>0</v>
      </c>
      <c r="Q204" s="139"/>
      <c r="R204" s="140">
        <f>R205</f>
        <v>0</v>
      </c>
      <c r="S204" s="139"/>
      <c r="T204" s="141">
        <f>T205</f>
        <v>0</v>
      </c>
      <c r="AR204" s="135" t="s">
        <v>87</v>
      </c>
      <c r="AT204" s="142" t="s">
        <v>76</v>
      </c>
      <c r="AU204" s="142" t="s">
        <v>85</v>
      </c>
      <c r="AY204" s="135" t="s">
        <v>136</v>
      </c>
      <c r="BK204" s="143">
        <f>BK205</f>
        <v>0</v>
      </c>
    </row>
    <row r="205" spans="1:65" s="2" customFormat="1" ht="16.5" customHeight="1">
      <c r="A205" s="33"/>
      <c r="B205" s="146"/>
      <c r="C205" s="147" t="s">
        <v>290</v>
      </c>
      <c r="D205" s="147" t="s">
        <v>139</v>
      </c>
      <c r="E205" s="148" t="s">
        <v>291</v>
      </c>
      <c r="F205" s="149" t="s">
        <v>292</v>
      </c>
      <c r="G205" s="150" t="s">
        <v>142</v>
      </c>
      <c r="H205" s="151">
        <v>1</v>
      </c>
      <c r="I205" s="152">
        <f>'SO-01 ZTI'!G23</f>
        <v>0</v>
      </c>
      <c r="J205" s="153">
        <f>ROUND(I205*H205,2)</f>
        <v>0</v>
      </c>
      <c r="K205" s="154"/>
      <c r="L205" s="34"/>
      <c r="M205" s="155" t="s">
        <v>1</v>
      </c>
      <c r="N205" s="156" t="s">
        <v>42</v>
      </c>
      <c r="O205" s="59"/>
      <c r="P205" s="157">
        <f>O205*H205</f>
        <v>0</v>
      </c>
      <c r="Q205" s="157">
        <v>0</v>
      </c>
      <c r="R205" s="157">
        <f>Q205*H205</f>
        <v>0</v>
      </c>
      <c r="S205" s="157">
        <v>0</v>
      </c>
      <c r="T205" s="158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59" t="s">
        <v>221</v>
      </c>
      <c r="AT205" s="159" t="s">
        <v>139</v>
      </c>
      <c r="AU205" s="159" t="s">
        <v>87</v>
      </c>
      <c r="AY205" s="18" t="s">
        <v>136</v>
      </c>
      <c r="BE205" s="160">
        <f>IF(N205="základní",J205,0)</f>
        <v>0</v>
      </c>
      <c r="BF205" s="160">
        <f>IF(N205="snížená",J205,0)</f>
        <v>0</v>
      </c>
      <c r="BG205" s="160">
        <f>IF(N205="zákl. přenesená",J205,0)</f>
        <v>0</v>
      </c>
      <c r="BH205" s="160">
        <f>IF(N205="sníž. přenesená",J205,0)</f>
        <v>0</v>
      </c>
      <c r="BI205" s="160">
        <f>IF(N205="nulová",J205,0)</f>
        <v>0</v>
      </c>
      <c r="BJ205" s="18" t="s">
        <v>85</v>
      </c>
      <c r="BK205" s="160">
        <f>ROUND(I205*H205,2)</f>
        <v>0</v>
      </c>
      <c r="BL205" s="18" t="s">
        <v>221</v>
      </c>
      <c r="BM205" s="159" t="s">
        <v>293</v>
      </c>
    </row>
    <row r="206" spans="1:65" s="12" customFormat="1" ht="22.9" customHeight="1">
      <c r="B206" s="134"/>
      <c r="D206" s="135" t="s">
        <v>76</v>
      </c>
      <c r="E206" s="144" t="s">
        <v>294</v>
      </c>
      <c r="F206" s="144" t="s">
        <v>295</v>
      </c>
      <c r="I206" s="137"/>
      <c r="J206" s="145">
        <f>BK206</f>
        <v>0</v>
      </c>
      <c r="L206" s="134"/>
      <c r="M206" s="138"/>
      <c r="N206" s="139"/>
      <c r="O206" s="139"/>
      <c r="P206" s="140">
        <f>SUM(P207:P293)</f>
        <v>0</v>
      </c>
      <c r="Q206" s="139"/>
      <c r="R206" s="140">
        <f>SUM(R207:R293)</f>
        <v>19.4903491</v>
      </c>
      <c r="S206" s="139"/>
      <c r="T206" s="141">
        <f>SUM(T207:T293)</f>
        <v>41.700437400000006</v>
      </c>
      <c r="AR206" s="135" t="s">
        <v>87</v>
      </c>
      <c r="AT206" s="142" t="s">
        <v>76</v>
      </c>
      <c r="AU206" s="142" t="s">
        <v>85</v>
      </c>
      <c r="AY206" s="135" t="s">
        <v>136</v>
      </c>
      <c r="BK206" s="143">
        <f>SUM(BK207:BK293)</f>
        <v>0</v>
      </c>
    </row>
    <row r="207" spans="1:65" s="2" customFormat="1" ht="33" customHeight="1">
      <c r="A207" s="33"/>
      <c r="B207" s="146"/>
      <c r="C207" s="147" t="s">
        <v>296</v>
      </c>
      <c r="D207" s="147" t="s">
        <v>139</v>
      </c>
      <c r="E207" s="148" t="s">
        <v>297</v>
      </c>
      <c r="F207" s="149" t="s">
        <v>298</v>
      </c>
      <c r="G207" s="150" t="s">
        <v>193</v>
      </c>
      <c r="H207" s="151">
        <v>25.931999999999999</v>
      </c>
      <c r="I207" s="152"/>
      <c r="J207" s="153">
        <f>ROUND(I207*H207,2)</f>
        <v>0</v>
      </c>
      <c r="K207" s="154"/>
      <c r="L207" s="34"/>
      <c r="M207" s="155" t="s">
        <v>1</v>
      </c>
      <c r="N207" s="156" t="s">
        <v>42</v>
      </c>
      <c r="O207" s="59"/>
      <c r="P207" s="157">
        <f>O207*H207</f>
        <v>0</v>
      </c>
      <c r="Q207" s="157">
        <v>1.89E-3</v>
      </c>
      <c r="R207" s="157">
        <f>Q207*H207</f>
        <v>4.9011479999999996E-2</v>
      </c>
      <c r="S207" s="157">
        <v>0</v>
      </c>
      <c r="T207" s="158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59" t="s">
        <v>221</v>
      </c>
      <c r="AT207" s="159" t="s">
        <v>139</v>
      </c>
      <c r="AU207" s="159" t="s">
        <v>87</v>
      </c>
      <c r="AY207" s="18" t="s">
        <v>136</v>
      </c>
      <c r="BE207" s="160">
        <f>IF(N207="základní",J207,0)</f>
        <v>0</v>
      </c>
      <c r="BF207" s="160">
        <f>IF(N207="snížená",J207,0)</f>
        <v>0</v>
      </c>
      <c r="BG207" s="160">
        <f>IF(N207="zákl. přenesená",J207,0)</f>
        <v>0</v>
      </c>
      <c r="BH207" s="160">
        <f>IF(N207="sníž. přenesená",J207,0)</f>
        <v>0</v>
      </c>
      <c r="BI207" s="160">
        <f>IF(N207="nulová",J207,0)</f>
        <v>0</v>
      </c>
      <c r="BJ207" s="18" t="s">
        <v>85</v>
      </c>
      <c r="BK207" s="160">
        <f>ROUND(I207*H207,2)</f>
        <v>0</v>
      </c>
      <c r="BL207" s="18" t="s">
        <v>221</v>
      </c>
      <c r="BM207" s="159" t="s">
        <v>299</v>
      </c>
    </row>
    <row r="208" spans="1:65" s="13" customFormat="1">
      <c r="B208" s="161"/>
      <c r="D208" s="162" t="s">
        <v>165</v>
      </c>
      <c r="E208" s="163" t="s">
        <v>1</v>
      </c>
      <c r="F208" s="164" t="s">
        <v>300</v>
      </c>
      <c r="H208" s="165">
        <v>25.931999999999999</v>
      </c>
      <c r="I208" s="166"/>
      <c r="L208" s="161"/>
      <c r="M208" s="167"/>
      <c r="N208" s="168"/>
      <c r="O208" s="168"/>
      <c r="P208" s="168"/>
      <c r="Q208" s="168"/>
      <c r="R208" s="168"/>
      <c r="S208" s="168"/>
      <c r="T208" s="169"/>
      <c r="AT208" s="163" t="s">
        <v>165</v>
      </c>
      <c r="AU208" s="163" t="s">
        <v>87</v>
      </c>
      <c r="AV208" s="13" t="s">
        <v>87</v>
      </c>
      <c r="AW208" s="13" t="s">
        <v>33</v>
      </c>
      <c r="AX208" s="13" t="s">
        <v>85</v>
      </c>
      <c r="AY208" s="163" t="s">
        <v>136</v>
      </c>
    </row>
    <row r="209" spans="1:65" s="2" customFormat="1" ht="21.75" customHeight="1">
      <c r="A209" s="33"/>
      <c r="B209" s="146"/>
      <c r="C209" s="147" t="s">
        <v>301</v>
      </c>
      <c r="D209" s="147" t="s">
        <v>139</v>
      </c>
      <c r="E209" s="148" t="s">
        <v>302</v>
      </c>
      <c r="F209" s="149" t="s">
        <v>303</v>
      </c>
      <c r="G209" s="150" t="s">
        <v>206</v>
      </c>
      <c r="H209" s="151">
        <v>510</v>
      </c>
      <c r="I209" s="152"/>
      <c r="J209" s="153">
        <f>ROUND(I209*H209,2)</f>
        <v>0</v>
      </c>
      <c r="K209" s="154"/>
      <c r="L209" s="34"/>
      <c r="M209" s="155" t="s">
        <v>1</v>
      </c>
      <c r="N209" s="156" t="s">
        <v>42</v>
      </c>
      <c r="O209" s="59"/>
      <c r="P209" s="157">
        <f>O209*H209</f>
        <v>0</v>
      </c>
      <c r="Q209" s="157">
        <v>0</v>
      </c>
      <c r="R209" s="157">
        <f>Q209*H209</f>
        <v>0</v>
      </c>
      <c r="S209" s="157">
        <v>0</v>
      </c>
      <c r="T209" s="158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59" t="s">
        <v>221</v>
      </c>
      <c r="AT209" s="159" t="s">
        <v>139</v>
      </c>
      <c r="AU209" s="159" t="s">
        <v>87</v>
      </c>
      <c r="AY209" s="18" t="s">
        <v>136</v>
      </c>
      <c r="BE209" s="160">
        <f>IF(N209="základní",J209,0)</f>
        <v>0</v>
      </c>
      <c r="BF209" s="160">
        <f>IF(N209="snížená",J209,0)</f>
        <v>0</v>
      </c>
      <c r="BG209" s="160">
        <f>IF(N209="zákl. přenesená",J209,0)</f>
        <v>0</v>
      </c>
      <c r="BH209" s="160">
        <f>IF(N209="sníž. přenesená",J209,0)</f>
        <v>0</v>
      </c>
      <c r="BI209" s="160">
        <f>IF(N209="nulová",J209,0)</f>
        <v>0</v>
      </c>
      <c r="BJ209" s="18" t="s">
        <v>85</v>
      </c>
      <c r="BK209" s="160">
        <f>ROUND(I209*H209,2)</f>
        <v>0</v>
      </c>
      <c r="BL209" s="18" t="s">
        <v>221</v>
      </c>
      <c r="BM209" s="159" t="s">
        <v>304</v>
      </c>
    </row>
    <row r="210" spans="1:65" s="13" customFormat="1">
      <c r="B210" s="161"/>
      <c r="D210" s="162" t="s">
        <v>165</v>
      </c>
      <c r="E210" s="163" t="s">
        <v>1</v>
      </c>
      <c r="F210" s="164" t="s">
        <v>305</v>
      </c>
      <c r="H210" s="165">
        <v>210</v>
      </c>
      <c r="I210" s="166"/>
      <c r="L210" s="161"/>
      <c r="M210" s="167"/>
      <c r="N210" s="168"/>
      <c r="O210" s="168"/>
      <c r="P210" s="168"/>
      <c r="Q210" s="168"/>
      <c r="R210" s="168"/>
      <c r="S210" s="168"/>
      <c r="T210" s="169"/>
      <c r="AT210" s="163" t="s">
        <v>165</v>
      </c>
      <c r="AU210" s="163" t="s">
        <v>87</v>
      </c>
      <c r="AV210" s="13" t="s">
        <v>87</v>
      </c>
      <c r="AW210" s="13" t="s">
        <v>33</v>
      </c>
      <c r="AX210" s="13" t="s">
        <v>77</v>
      </c>
      <c r="AY210" s="163" t="s">
        <v>136</v>
      </c>
    </row>
    <row r="211" spans="1:65" s="13" customFormat="1">
      <c r="B211" s="161"/>
      <c r="D211" s="162" t="s">
        <v>165</v>
      </c>
      <c r="E211" s="163" t="s">
        <v>1</v>
      </c>
      <c r="F211" s="164" t="s">
        <v>306</v>
      </c>
      <c r="H211" s="165">
        <v>110</v>
      </c>
      <c r="I211" s="166"/>
      <c r="L211" s="161"/>
      <c r="M211" s="167"/>
      <c r="N211" s="168"/>
      <c r="O211" s="168"/>
      <c r="P211" s="168"/>
      <c r="Q211" s="168"/>
      <c r="R211" s="168"/>
      <c r="S211" s="168"/>
      <c r="T211" s="169"/>
      <c r="AT211" s="163" t="s">
        <v>165</v>
      </c>
      <c r="AU211" s="163" t="s">
        <v>87</v>
      </c>
      <c r="AV211" s="13" t="s">
        <v>87</v>
      </c>
      <c r="AW211" s="13" t="s">
        <v>33</v>
      </c>
      <c r="AX211" s="13" t="s">
        <v>77</v>
      </c>
      <c r="AY211" s="163" t="s">
        <v>136</v>
      </c>
    </row>
    <row r="212" spans="1:65" s="13" customFormat="1">
      <c r="B212" s="161"/>
      <c r="D212" s="162" t="s">
        <v>165</v>
      </c>
      <c r="E212" s="163" t="s">
        <v>1</v>
      </c>
      <c r="F212" s="164" t="s">
        <v>307</v>
      </c>
      <c r="H212" s="165">
        <v>70</v>
      </c>
      <c r="I212" s="166"/>
      <c r="L212" s="161"/>
      <c r="M212" s="167"/>
      <c r="N212" s="168"/>
      <c r="O212" s="168"/>
      <c r="P212" s="168"/>
      <c r="Q212" s="168"/>
      <c r="R212" s="168"/>
      <c r="S212" s="168"/>
      <c r="T212" s="169"/>
      <c r="AT212" s="163" t="s">
        <v>165</v>
      </c>
      <c r="AU212" s="163" t="s">
        <v>87</v>
      </c>
      <c r="AV212" s="13" t="s">
        <v>87</v>
      </c>
      <c r="AW212" s="13" t="s">
        <v>33</v>
      </c>
      <c r="AX212" s="13" t="s">
        <v>77</v>
      </c>
      <c r="AY212" s="163" t="s">
        <v>136</v>
      </c>
    </row>
    <row r="213" spans="1:65" s="16" customFormat="1" ht="22.5">
      <c r="B213" s="196"/>
      <c r="D213" s="162" t="s">
        <v>165</v>
      </c>
      <c r="E213" s="197" t="s">
        <v>1</v>
      </c>
      <c r="F213" s="198" t="s">
        <v>308</v>
      </c>
      <c r="H213" s="199">
        <v>390</v>
      </c>
      <c r="I213" s="200"/>
      <c r="L213" s="196"/>
      <c r="M213" s="201"/>
      <c r="N213" s="202"/>
      <c r="O213" s="202"/>
      <c r="P213" s="202"/>
      <c r="Q213" s="202"/>
      <c r="R213" s="202"/>
      <c r="S213" s="202"/>
      <c r="T213" s="203"/>
      <c r="AT213" s="197" t="s">
        <v>165</v>
      </c>
      <c r="AU213" s="197" t="s">
        <v>87</v>
      </c>
      <c r="AV213" s="16" t="s">
        <v>148</v>
      </c>
      <c r="AW213" s="16" t="s">
        <v>33</v>
      </c>
      <c r="AX213" s="16" t="s">
        <v>77</v>
      </c>
      <c r="AY213" s="197" t="s">
        <v>136</v>
      </c>
    </row>
    <row r="214" spans="1:65" s="13" customFormat="1">
      <c r="B214" s="161"/>
      <c r="D214" s="162" t="s">
        <v>165</v>
      </c>
      <c r="E214" s="163" t="s">
        <v>1</v>
      </c>
      <c r="F214" s="164" t="s">
        <v>309</v>
      </c>
      <c r="H214" s="165">
        <v>120</v>
      </c>
      <c r="I214" s="166"/>
      <c r="L214" s="161"/>
      <c r="M214" s="167"/>
      <c r="N214" s="168"/>
      <c r="O214" s="168"/>
      <c r="P214" s="168"/>
      <c r="Q214" s="168"/>
      <c r="R214" s="168"/>
      <c r="S214" s="168"/>
      <c r="T214" s="169"/>
      <c r="AT214" s="163" t="s">
        <v>165</v>
      </c>
      <c r="AU214" s="163" t="s">
        <v>87</v>
      </c>
      <c r="AV214" s="13" t="s">
        <v>87</v>
      </c>
      <c r="AW214" s="13" t="s">
        <v>33</v>
      </c>
      <c r="AX214" s="13" t="s">
        <v>77</v>
      </c>
      <c r="AY214" s="163" t="s">
        <v>136</v>
      </c>
    </row>
    <row r="215" spans="1:65" s="14" customFormat="1">
      <c r="B215" s="170"/>
      <c r="D215" s="162" t="s">
        <v>165</v>
      </c>
      <c r="E215" s="171" t="s">
        <v>1</v>
      </c>
      <c r="F215" s="172" t="s">
        <v>310</v>
      </c>
      <c r="H215" s="173">
        <v>510</v>
      </c>
      <c r="I215" s="174"/>
      <c r="L215" s="170"/>
      <c r="M215" s="175"/>
      <c r="N215" s="176"/>
      <c r="O215" s="176"/>
      <c r="P215" s="176"/>
      <c r="Q215" s="176"/>
      <c r="R215" s="176"/>
      <c r="S215" s="176"/>
      <c r="T215" s="177"/>
      <c r="AT215" s="171" t="s">
        <v>165</v>
      </c>
      <c r="AU215" s="171" t="s">
        <v>87</v>
      </c>
      <c r="AV215" s="14" t="s">
        <v>143</v>
      </c>
      <c r="AW215" s="14" t="s">
        <v>33</v>
      </c>
      <c r="AX215" s="14" t="s">
        <v>85</v>
      </c>
      <c r="AY215" s="171" t="s">
        <v>136</v>
      </c>
    </row>
    <row r="216" spans="1:65" s="2" customFormat="1" ht="21.75" customHeight="1">
      <c r="A216" s="33"/>
      <c r="B216" s="146"/>
      <c r="C216" s="178" t="s">
        <v>311</v>
      </c>
      <c r="D216" s="178" t="s">
        <v>241</v>
      </c>
      <c r="E216" s="179" t="s">
        <v>312</v>
      </c>
      <c r="F216" s="180" t="s">
        <v>313</v>
      </c>
      <c r="G216" s="181" t="s">
        <v>193</v>
      </c>
      <c r="H216" s="182">
        <v>3.2639999999999998</v>
      </c>
      <c r="I216" s="183"/>
      <c r="J216" s="184">
        <f>ROUND(I216*H216,2)</f>
        <v>0</v>
      </c>
      <c r="K216" s="185"/>
      <c r="L216" s="186"/>
      <c r="M216" s="187" t="s">
        <v>1</v>
      </c>
      <c r="N216" s="188" t="s">
        <v>42</v>
      </c>
      <c r="O216" s="59"/>
      <c r="P216" s="157">
        <f>O216*H216</f>
        <v>0</v>
      </c>
      <c r="Q216" s="157">
        <v>0.55000000000000004</v>
      </c>
      <c r="R216" s="157">
        <f>Q216*H216</f>
        <v>1.7952000000000001</v>
      </c>
      <c r="S216" s="157">
        <v>0</v>
      </c>
      <c r="T216" s="158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9" t="s">
        <v>244</v>
      </c>
      <c r="AT216" s="159" t="s">
        <v>241</v>
      </c>
      <c r="AU216" s="159" t="s">
        <v>87</v>
      </c>
      <c r="AY216" s="18" t="s">
        <v>136</v>
      </c>
      <c r="BE216" s="160">
        <f>IF(N216="základní",J216,0)</f>
        <v>0</v>
      </c>
      <c r="BF216" s="160">
        <f>IF(N216="snížená",J216,0)</f>
        <v>0</v>
      </c>
      <c r="BG216" s="160">
        <f>IF(N216="zákl. přenesená",J216,0)</f>
        <v>0</v>
      </c>
      <c r="BH216" s="160">
        <f>IF(N216="sníž. přenesená",J216,0)</f>
        <v>0</v>
      </c>
      <c r="BI216" s="160">
        <f>IF(N216="nulová",J216,0)</f>
        <v>0</v>
      </c>
      <c r="BJ216" s="18" t="s">
        <v>85</v>
      </c>
      <c r="BK216" s="160">
        <f>ROUND(I216*H216,2)</f>
        <v>0</v>
      </c>
      <c r="BL216" s="18" t="s">
        <v>221</v>
      </c>
      <c r="BM216" s="159" t="s">
        <v>314</v>
      </c>
    </row>
    <row r="217" spans="1:65" s="13" customFormat="1">
      <c r="B217" s="161"/>
      <c r="D217" s="162" t="s">
        <v>165</v>
      </c>
      <c r="E217" s="163" t="s">
        <v>1</v>
      </c>
      <c r="F217" s="164" t="s">
        <v>315</v>
      </c>
      <c r="H217" s="165">
        <v>3.2639999999999998</v>
      </c>
      <c r="I217" s="166"/>
      <c r="L217" s="161"/>
      <c r="M217" s="167"/>
      <c r="N217" s="168"/>
      <c r="O217" s="168"/>
      <c r="P217" s="168"/>
      <c r="Q217" s="168"/>
      <c r="R217" s="168"/>
      <c r="S217" s="168"/>
      <c r="T217" s="169"/>
      <c r="AT217" s="163" t="s">
        <v>165</v>
      </c>
      <c r="AU217" s="163" t="s">
        <v>87</v>
      </c>
      <c r="AV217" s="13" t="s">
        <v>87</v>
      </c>
      <c r="AW217" s="13" t="s">
        <v>33</v>
      </c>
      <c r="AX217" s="13" t="s">
        <v>85</v>
      </c>
      <c r="AY217" s="163" t="s">
        <v>136</v>
      </c>
    </row>
    <row r="218" spans="1:65" s="2" customFormat="1" ht="21.75" customHeight="1">
      <c r="A218" s="33"/>
      <c r="B218" s="146"/>
      <c r="C218" s="147" t="s">
        <v>316</v>
      </c>
      <c r="D218" s="147" t="s">
        <v>139</v>
      </c>
      <c r="E218" s="148" t="s">
        <v>317</v>
      </c>
      <c r="F218" s="149" t="s">
        <v>318</v>
      </c>
      <c r="G218" s="150" t="s">
        <v>163</v>
      </c>
      <c r="H218" s="151">
        <v>408</v>
      </c>
      <c r="I218" s="152"/>
      <c r="J218" s="153">
        <f>ROUND(I218*H218,2)</f>
        <v>0</v>
      </c>
      <c r="K218" s="154"/>
      <c r="L218" s="34"/>
      <c r="M218" s="155" t="s">
        <v>1</v>
      </c>
      <c r="N218" s="156" t="s">
        <v>42</v>
      </c>
      <c r="O218" s="59"/>
      <c r="P218" s="157">
        <f>O218*H218</f>
        <v>0</v>
      </c>
      <c r="Q218" s="157">
        <v>0</v>
      </c>
      <c r="R218" s="157">
        <f>Q218*H218</f>
        <v>0</v>
      </c>
      <c r="S218" s="157">
        <v>7.6999999999999999E-2</v>
      </c>
      <c r="T218" s="158">
        <f>S218*H218</f>
        <v>31.416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9" t="s">
        <v>221</v>
      </c>
      <c r="AT218" s="159" t="s">
        <v>139</v>
      </c>
      <c r="AU218" s="159" t="s">
        <v>87</v>
      </c>
      <c r="AY218" s="18" t="s">
        <v>136</v>
      </c>
      <c r="BE218" s="160">
        <f>IF(N218="základní",J218,0)</f>
        <v>0</v>
      </c>
      <c r="BF218" s="160">
        <f>IF(N218="snížená",J218,0)</f>
        <v>0</v>
      </c>
      <c r="BG218" s="160">
        <f>IF(N218="zákl. přenesená",J218,0)</f>
        <v>0</v>
      </c>
      <c r="BH218" s="160">
        <f>IF(N218="sníž. přenesená",J218,0)</f>
        <v>0</v>
      </c>
      <c r="BI218" s="160">
        <f>IF(N218="nulová",J218,0)</f>
        <v>0</v>
      </c>
      <c r="BJ218" s="18" t="s">
        <v>85</v>
      </c>
      <c r="BK218" s="160">
        <f>ROUND(I218*H218,2)</f>
        <v>0</v>
      </c>
      <c r="BL218" s="18" t="s">
        <v>221</v>
      </c>
      <c r="BM218" s="159" t="s">
        <v>319</v>
      </c>
    </row>
    <row r="219" spans="1:65" s="13" customFormat="1">
      <c r="B219" s="161"/>
      <c r="D219" s="162" t="s">
        <v>165</v>
      </c>
      <c r="E219" s="163" t="s">
        <v>1</v>
      </c>
      <c r="F219" s="164" t="s">
        <v>320</v>
      </c>
      <c r="H219" s="165">
        <v>168</v>
      </c>
      <c r="I219" s="166"/>
      <c r="L219" s="161"/>
      <c r="M219" s="167"/>
      <c r="N219" s="168"/>
      <c r="O219" s="168"/>
      <c r="P219" s="168"/>
      <c r="Q219" s="168"/>
      <c r="R219" s="168"/>
      <c r="S219" s="168"/>
      <c r="T219" s="169"/>
      <c r="AT219" s="163" t="s">
        <v>165</v>
      </c>
      <c r="AU219" s="163" t="s">
        <v>87</v>
      </c>
      <c r="AV219" s="13" t="s">
        <v>87</v>
      </c>
      <c r="AW219" s="13" t="s">
        <v>33</v>
      </c>
      <c r="AX219" s="13" t="s">
        <v>77</v>
      </c>
      <c r="AY219" s="163" t="s">
        <v>136</v>
      </c>
    </row>
    <row r="220" spans="1:65" s="13" customFormat="1">
      <c r="B220" s="161"/>
      <c r="D220" s="162" t="s">
        <v>165</v>
      </c>
      <c r="E220" s="163" t="s">
        <v>1</v>
      </c>
      <c r="F220" s="164" t="s">
        <v>321</v>
      </c>
      <c r="H220" s="165">
        <v>88</v>
      </c>
      <c r="I220" s="166"/>
      <c r="L220" s="161"/>
      <c r="M220" s="167"/>
      <c r="N220" s="168"/>
      <c r="O220" s="168"/>
      <c r="P220" s="168"/>
      <c r="Q220" s="168"/>
      <c r="R220" s="168"/>
      <c r="S220" s="168"/>
      <c r="T220" s="169"/>
      <c r="AT220" s="163" t="s">
        <v>165</v>
      </c>
      <c r="AU220" s="163" t="s">
        <v>87</v>
      </c>
      <c r="AV220" s="13" t="s">
        <v>87</v>
      </c>
      <c r="AW220" s="13" t="s">
        <v>33</v>
      </c>
      <c r="AX220" s="13" t="s">
        <v>77</v>
      </c>
      <c r="AY220" s="163" t="s">
        <v>136</v>
      </c>
    </row>
    <row r="221" spans="1:65" s="13" customFormat="1">
      <c r="B221" s="161"/>
      <c r="D221" s="162" t="s">
        <v>165</v>
      </c>
      <c r="E221" s="163" t="s">
        <v>1</v>
      </c>
      <c r="F221" s="164" t="s">
        <v>322</v>
      </c>
      <c r="H221" s="165">
        <v>56</v>
      </c>
      <c r="I221" s="166"/>
      <c r="L221" s="161"/>
      <c r="M221" s="167"/>
      <c r="N221" s="168"/>
      <c r="O221" s="168"/>
      <c r="P221" s="168"/>
      <c r="Q221" s="168"/>
      <c r="R221" s="168"/>
      <c r="S221" s="168"/>
      <c r="T221" s="169"/>
      <c r="AT221" s="163" t="s">
        <v>165</v>
      </c>
      <c r="AU221" s="163" t="s">
        <v>87</v>
      </c>
      <c r="AV221" s="13" t="s">
        <v>87</v>
      </c>
      <c r="AW221" s="13" t="s">
        <v>33</v>
      </c>
      <c r="AX221" s="13" t="s">
        <v>77</v>
      </c>
      <c r="AY221" s="163" t="s">
        <v>136</v>
      </c>
    </row>
    <row r="222" spans="1:65" s="16" customFormat="1">
      <c r="B222" s="196"/>
      <c r="D222" s="162" t="s">
        <v>165</v>
      </c>
      <c r="E222" s="197" t="s">
        <v>1</v>
      </c>
      <c r="F222" s="198" t="s">
        <v>323</v>
      </c>
      <c r="H222" s="199">
        <v>312</v>
      </c>
      <c r="I222" s="200"/>
      <c r="L222" s="196"/>
      <c r="M222" s="201"/>
      <c r="N222" s="202"/>
      <c r="O222" s="202"/>
      <c r="P222" s="202"/>
      <c r="Q222" s="202"/>
      <c r="R222" s="202"/>
      <c r="S222" s="202"/>
      <c r="T222" s="203"/>
      <c r="AT222" s="197" t="s">
        <v>165</v>
      </c>
      <c r="AU222" s="197" t="s">
        <v>87</v>
      </c>
      <c r="AV222" s="16" t="s">
        <v>148</v>
      </c>
      <c r="AW222" s="16" t="s">
        <v>33</v>
      </c>
      <c r="AX222" s="16" t="s">
        <v>77</v>
      </c>
      <c r="AY222" s="197" t="s">
        <v>136</v>
      </c>
    </row>
    <row r="223" spans="1:65" s="13" customFormat="1">
      <c r="B223" s="161"/>
      <c r="D223" s="162" t="s">
        <v>165</v>
      </c>
      <c r="E223" s="163" t="s">
        <v>1</v>
      </c>
      <c r="F223" s="164" t="s">
        <v>324</v>
      </c>
      <c r="H223" s="165">
        <v>96</v>
      </c>
      <c r="I223" s="166"/>
      <c r="L223" s="161"/>
      <c r="M223" s="167"/>
      <c r="N223" s="168"/>
      <c r="O223" s="168"/>
      <c r="P223" s="168"/>
      <c r="Q223" s="168"/>
      <c r="R223" s="168"/>
      <c r="S223" s="168"/>
      <c r="T223" s="169"/>
      <c r="AT223" s="163" t="s">
        <v>165</v>
      </c>
      <c r="AU223" s="163" t="s">
        <v>87</v>
      </c>
      <c r="AV223" s="13" t="s">
        <v>87</v>
      </c>
      <c r="AW223" s="13" t="s">
        <v>33</v>
      </c>
      <c r="AX223" s="13" t="s">
        <v>77</v>
      </c>
      <c r="AY223" s="163" t="s">
        <v>136</v>
      </c>
    </row>
    <row r="224" spans="1:65" s="14" customFormat="1">
      <c r="B224" s="170"/>
      <c r="D224" s="162" t="s">
        <v>165</v>
      </c>
      <c r="E224" s="171" t="s">
        <v>1</v>
      </c>
      <c r="F224" s="172" t="s">
        <v>310</v>
      </c>
      <c r="H224" s="173">
        <v>408</v>
      </c>
      <c r="I224" s="174"/>
      <c r="L224" s="170"/>
      <c r="M224" s="175"/>
      <c r="N224" s="176"/>
      <c r="O224" s="176"/>
      <c r="P224" s="176"/>
      <c r="Q224" s="176"/>
      <c r="R224" s="176"/>
      <c r="S224" s="176"/>
      <c r="T224" s="177"/>
      <c r="AT224" s="171" t="s">
        <v>165</v>
      </c>
      <c r="AU224" s="171" t="s">
        <v>87</v>
      </c>
      <c r="AV224" s="14" t="s">
        <v>143</v>
      </c>
      <c r="AW224" s="14" t="s">
        <v>33</v>
      </c>
      <c r="AX224" s="14" t="s">
        <v>85</v>
      </c>
      <c r="AY224" s="171" t="s">
        <v>136</v>
      </c>
    </row>
    <row r="225" spans="1:65" s="2" customFormat="1" ht="21.75" customHeight="1">
      <c r="A225" s="33"/>
      <c r="B225" s="146"/>
      <c r="C225" s="147" t="s">
        <v>244</v>
      </c>
      <c r="D225" s="147" t="s">
        <v>139</v>
      </c>
      <c r="E225" s="148" t="s">
        <v>325</v>
      </c>
      <c r="F225" s="149" t="s">
        <v>326</v>
      </c>
      <c r="G225" s="150" t="s">
        <v>163</v>
      </c>
      <c r="H225" s="151">
        <v>54.484000000000002</v>
      </c>
      <c r="I225" s="152"/>
      <c r="J225" s="153">
        <f>ROUND(I225*H225,2)</f>
        <v>0</v>
      </c>
      <c r="K225" s="154"/>
      <c r="L225" s="34"/>
      <c r="M225" s="155" t="s">
        <v>1</v>
      </c>
      <c r="N225" s="156" t="s">
        <v>42</v>
      </c>
      <c r="O225" s="59"/>
      <c r="P225" s="157">
        <f>O225*H225</f>
        <v>0</v>
      </c>
      <c r="Q225" s="157">
        <v>0</v>
      </c>
      <c r="R225" s="157">
        <f>Q225*H225</f>
        <v>0</v>
      </c>
      <c r="S225" s="157">
        <v>0</v>
      </c>
      <c r="T225" s="158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59" t="s">
        <v>221</v>
      </c>
      <c r="AT225" s="159" t="s">
        <v>139</v>
      </c>
      <c r="AU225" s="159" t="s">
        <v>87</v>
      </c>
      <c r="AY225" s="18" t="s">
        <v>136</v>
      </c>
      <c r="BE225" s="160">
        <f>IF(N225="základní",J225,0)</f>
        <v>0</v>
      </c>
      <c r="BF225" s="160">
        <f>IF(N225="snížená",J225,0)</f>
        <v>0</v>
      </c>
      <c r="BG225" s="160">
        <f>IF(N225="zákl. přenesená",J225,0)</f>
        <v>0</v>
      </c>
      <c r="BH225" s="160">
        <f>IF(N225="sníž. přenesená",J225,0)</f>
        <v>0</v>
      </c>
      <c r="BI225" s="160">
        <f>IF(N225="nulová",J225,0)</f>
        <v>0</v>
      </c>
      <c r="BJ225" s="18" t="s">
        <v>85</v>
      </c>
      <c r="BK225" s="160">
        <f>ROUND(I225*H225,2)</f>
        <v>0</v>
      </c>
      <c r="BL225" s="18" t="s">
        <v>221</v>
      </c>
      <c r="BM225" s="159" t="s">
        <v>327</v>
      </c>
    </row>
    <row r="226" spans="1:65" s="13" customFormat="1" ht="45">
      <c r="B226" s="161"/>
      <c r="D226" s="162" t="s">
        <v>165</v>
      </c>
      <c r="E226" s="163" t="s">
        <v>1</v>
      </c>
      <c r="F226" s="164" t="s">
        <v>328</v>
      </c>
      <c r="H226" s="165">
        <v>47.268000000000001</v>
      </c>
      <c r="I226" s="166"/>
      <c r="L226" s="161"/>
      <c r="M226" s="167"/>
      <c r="N226" s="168"/>
      <c r="O226" s="168"/>
      <c r="P226" s="168"/>
      <c r="Q226" s="168"/>
      <c r="R226" s="168"/>
      <c r="S226" s="168"/>
      <c r="T226" s="169"/>
      <c r="AT226" s="163" t="s">
        <v>165</v>
      </c>
      <c r="AU226" s="163" t="s">
        <v>87</v>
      </c>
      <c r="AV226" s="13" t="s">
        <v>87</v>
      </c>
      <c r="AW226" s="13" t="s">
        <v>33</v>
      </c>
      <c r="AX226" s="13" t="s">
        <v>77</v>
      </c>
      <c r="AY226" s="163" t="s">
        <v>136</v>
      </c>
    </row>
    <row r="227" spans="1:65" s="13" customFormat="1">
      <c r="B227" s="161"/>
      <c r="D227" s="162" t="s">
        <v>165</v>
      </c>
      <c r="E227" s="163" t="s">
        <v>1</v>
      </c>
      <c r="F227" s="164" t="s">
        <v>329</v>
      </c>
      <c r="H227" s="165">
        <v>7.2160000000000002</v>
      </c>
      <c r="I227" s="166"/>
      <c r="L227" s="161"/>
      <c r="M227" s="167"/>
      <c r="N227" s="168"/>
      <c r="O227" s="168"/>
      <c r="P227" s="168"/>
      <c r="Q227" s="168"/>
      <c r="R227" s="168"/>
      <c r="S227" s="168"/>
      <c r="T227" s="169"/>
      <c r="AT227" s="163" t="s">
        <v>165</v>
      </c>
      <c r="AU227" s="163" t="s">
        <v>87</v>
      </c>
      <c r="AV227" s="13" t="s">
        <v>87</v>
      </c>
      <c r="AW227" s="13" t="s">
        <v>33</v>
      </c>
      <c r="AX227" s="13" t="s">
        <v>77</v>
      </c>
      <c r="AY227" s="163" t="s">
        <v>136</v>
      </c>
    </row>
    <row r="228" spans="1:65" s="14" customFormat="1">
      <c r="B228" s="170"/>
      <c r="D228" s="162" t="s">
        <v>165</v>
      </c>
      <c r="E228" s="171" t="s">
        <v>1</v>
      </c>
      <c r="F228" s="172" t="s">
        <v>175</v>
      </c>
      <c r="H228" s="173">
        <v>54.484000000000002</v>
      </c>
      <c r="I228" s="174"/>
      <c r="L228" s="170"/>
      <c r="M228" s="175"/>
      <c r="N228" s="176"/>
      <c r="O228" s="176"/>
      <c r="P228" s="176"/>
      <c r="Q228" s="176"/>
      <c r="R228" s="176"/>
      <c r="S228" s="176"/>
      <c r="T228" s="177"/>
      <c r="AT228" s="171" t="s">
        <v>165</v>
      </c>
      <c r="AU228" s="171" t="s">
        <v>87</v>
      </c>
      <c r="AV228" s="14" t="s">
        <v>143</v>
      </c>
      <c r="AW228" s="14" t="s">
        <v>33</v>
      </c>
      <c r="AX228" s="14" t="s">
        <v>85</v>
      </c>
      <c r="AY228" s="171" t="s">
        <v>136</v>
      </c>
    </row>
    <row r="229" spans="1:65" s="2" customFormat="1" ht="21.75" customHeight="1">
      <c r="A229" s="33"/>
      <c r="B229" s="146"/>
      <c r="C229" s="178" t="s">
        <v>330</v>
      </c>
      <c r="D229" s="178" t="s">
        <v>241</v>
      </c>
      <c r="E229" s="179" t="s">
        <v>331</v>
      </c>
      <c r="F229" s="180" t="s">
        <v>332</v>
      </c>
      <c r="G229" s="181" t="s">
        <v>193</v>
      </c>
      <c r="H229" s="182">
        <v>1.347</v>
      </c>
      <c r="I229" s="183"/>
      <c r="J229" s="184">
        <f>ROUND(I229*H229,2)</f>
        <v>0</v>
      </c>
      <c r="K229" s="185"/>
      <c r="L229" s="186"/>
      <c r="M229" s="187" t="s">
        <v>1</v>
      </c>
      <c r="N229" s="188" t="s">
        <v>42</v>
      </c>
      <c r="O229" s="59"/>
      <c r="P229" s="157">
        <f>O229*H229</f>
        <v>0</v>
      </c>
      <c r="Q229" s="157">
        <v>0.55000000000000004</v>
      </c>
      <c r="R229" s="157">
        <f>Q229*H229</f>
        <v>0.74085000000000001</v>
      </c>
      <c r="S229" s="157">
        <v>0</v>
      </c>
      <c r="T229" s="158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59" t="s">
        <v>244</v>
      </c>
      <c r="AT229" s="159" t="s">
        <v>241</v>
      </c>
      <c r="AU229" s="159" t="s">
        <v>87</v>
      </c>
      <c r="AY229" s="18" t="s">
        <v>136</v>
      </c>
      <c r="BE229" s="160">
        <f>IF(N229="základní",J229,0)</f>
        <v>0</v>
      </c>
      <c r="BF229" s="160">
        <f>IF(N229="snížená",J229,0)</f>
        <v>0</v>
      </c>
      <c r="BG229" s="160">
        <f>IF(N229="zákl. přenesená",J229,0)</f>
        <v>0</v>
      </c>
      <c r="BH229" s="160">
        <f>IF(N229="sníž. přenesená",J229,0)</f>
        <v>0</v>
      </c>
      <c r="BI229" s="160">
        <f>IF(N229="nulová",J229,0)</f>
        <v>0</v>
      </c>
      <c r="BJ229" s="18" t="s">
        <v>85</v>
      </c>
      <c r="BK229" s="160">
        <f>ROUND(I229*H229,2)</f>
        <v>0</v>
      </c>
      <c r="BL229" s="18" t="s">
        <v>221</v>
      </c>
      <c r="BM229" s="159" t="s">
        <v>333</v>
      </c>
    </row>
    <row r="230" spans="1:65" s="2" customFormat="1" ht="21.75" customHeight="1">
      <c r="A230" s="33"/>
      <c r="B230" s="146"/>
      <c r="C230" s="147" t="s">
        <v>334</v>
      </c>
      <c r="D230" s="147" t="s">
        <v>139</v>
      </c>
      <c r="E230" s="148" t="s">
        <v>335</v>
      </c>
      <c r="F230" s="149" t="s">
        <v>336</v>
      </c>
      <c r="G230" s="150" t="s">
        <v>193</v>
      </c>
      <c r="H230" s="151">
        <v>3.2639999999999998</v>
      </c>
      <c r="I230" s="152"/>
      <c r="J230" s="153">
        <f>ROUND(I230*H230,2)</f>
        <v>0</v>
      </c>
      <c r="K230" s="154"/>
      <c r="L230" s="34"/>
      <c r="M230" s="155" t="s">
        <v>1</v>
      </c>
      <c r="N230" s="156" t="s">
        <v>42</v>
      </c>
      <c r="O230" s="59"/>
      <c r="P230" s="157">
        <f>O230*H230</f>
        <v>0</v>
      </c>
      <c r="Q230" s="157">
        <v>1.2659999999999999E-2</v>
      </c>
      <c r="R230" s="157">
        <f>Q230*H230</f>
        <v>4.1322239999999996E-2</v>
      </c>
      <c r="S230" s="157">
        <v>0</v>
      </c>
      <c r="T230" s="158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59" t="s">
        <v>221</v>
      </c>
      <c r="AT230" s="159" t="s">
        <v>139</v>
      </c>
      <c r="AU230" s="159" t="s">
        <v>87</v>
      </c>
      <c r="AY230" s="18" t="s">
        <v>136</v>
      </c>
      <c r="BE230" s="160">
        <f>IF(N230="základní",J230,0)</f>
        <v>0</v>
      </c>
      <c r="BF230" s="160">
        <f>IF(N230="snížená",J230,0)</f>
        <v>0</v>
      </c>
      <c r="BG230" s="160">
        <f>IF(N230="zákl. přenesená",J230,0)</f>
        <v>0</v>
      </c>
      <c r="BH230" s="160">
        <f>IF(N230="sníž. přenesená",J230,0)</f>
        <v>0</v>
      </c>
      <c r="BI230" s="160">
        <f>IF(N230="nulová",J230,0)</f>
        <v>0</v>
      </c>
      <c r="BJ230" s="18" t="s">
        <v>85</v>
      </c>
      <c r="BK230" s="160">
        <f>ROUND(I230*H230,2)</f>
        <v>0</v>
      </c>
      <c r="BL230" s="18" t="s">
        <v>221</v>
      </c>
      <c r="BM230" s="159" t="s">
        <v>337</v>
      </c>
    </row>
    <row r="231" spans="1:65" s="13" customFormat="1">
      <c r="B231" s="161"/>
      <c r="D231" s="162" t="s">
        <v>165</v>
      </c>
      <c r="E231" s="163" t="s">
        <v>1</v>
      </c>
      <c r="F231" s="164" t="s">
        <v>338</v>
      </c>
      <c r="H231" s="165">
        <v>3.2639999999999998</v>
      </c>
      <c r="I231" s="166"/>
      <c r="L231" s="161"/>
      <c r="M231" s="167"/>
      <c r="N231" s="168"/>
      <c r="O231" s="168"/>
      <c r="P231" s="168"/>
      <c r="Q231" s="168"/>
      <c r="R231" s="168"/>
      <c r="S231" s="168"/>
      <c r="T231" s="169"/>
      <c r="AT231" s="163" t="s">
        <v>165</v>
      </c>
      <c r="AU231" s="163" t="s">
        <v>87</v>
      </c>
      <c r="AV231" s="13" t="s">
        <v>87</v>
      </c>
      <c r="AW231" s="13" t="s">
        <v>33</v>
      </c>
      <c r="AX231" s="13" t="s">
        <v>85</v>
      </c>
      <c r="AY231" s="163" t="s">
        <v>136</v>
      </c>
    </row>
    <row r="232" spans="1:65" s="2" customFormat="1" ht="21.75" customHeight="1">
      <c r="A232" s="33"/>
      <c r="B232" s="146"/>
      <c r="C232" s="147" t="s">
        <v>339</v>
      </c>
      <c r="D232" s="147" t="s">
        <v>139</v>
      </c>
      <c r="E232" s="148" t="s">
        <v>340</v>
      </c>
      <c r="F232" s="149" t="s">
        <v>341</v>
      </c>
      <c r="G232" s="150" t="s">
        <v>206</v>
      </c>
      <c r="H232" s="151">
        <v>42.82</v>
      </c>
      <c r="I232" s="152"/>
      <c r="J232" s="153">
        <f>ROUND(I232*H232,2)</f>
        <v>0</v>
      </c>
      <c r="K232" s="154"/>
      <c r="L232" s="34"/>
      <c r="M232" s="155" t="s">
        <v>1</v>
      </c>
      <c r="N232" s="156" t="s">
        <v>42</v>
      </c>
      <c r="O232" s="59"/>
      <c r="P232" s="157">
        <f>O232*H232</f>
        <v>0</v>
      </c>
      <c r="Q232" s="157">
        <v>0</v>
      </c>
      <c r="R232" s="157">
        <f>Q232*H232</f>
        <v>0</v>
      </c>
      <c r="S232" s="157">
        <v>1.2319999999999999E-2</v>
      </c>
      <c r="T232" s="158">
        <f>S232*H232</f>
        <v>0.52754239999999997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59" t="s">
        <v>221</v>
      </c>
      <c r="AT232" s="159" t="s">
        <v>139</v>
      </c>
      <c r="AU232" s="159" t="s">
        <v>87</v>
      </c>
      <c r="AY232" s="18" t="s">
        <v>136</v>
      </c>
      <c r="BE232" s="160">
        <f>IF(N232="základní",J232,0)</f>
        <v>0</v>
      </c>
      <c r="BF232" s="160">
        <f>IF(N232="snížená",J232,0)</f>
        <v>0</v>
      </c>
      <c r="BG232" s="160">
        <f>IF(N232="zákl. přenesená",J232,0)</f>
        <v>0</v>
      </c>
      <c r="BH232" s="160">
        <f>IF(N232="sníž. přenesená",J232,0)</f>
        <v>0</v>
      </c>
      <c r="BI232" s="160">
        <f>IF(N232="nulová",J232,0)</f>
        <v>0</v>
      </c>
      <c r="BJ232" s="18" t="s">
        <v>85</v>
      </c>
      <c r="BK232" s="160">
        <f>ROUND(I232*H232,2)</f>
        <v>0</v>
      </c>
      <c r="BL232" s="18" t="s">
        <v>221</v>
      </c>
      <c r="BM232" s="159" t="s">
        <v>342</v>
      </c>
    </row>
    <row r="233" spans="1:65" s="13" customFormat="1">
      <c r="B233" s="161"/>
      <c r="D233" s="162" t="s">
        <v>165</v>
      </c>
      <c r="E233" s="163" t="s">
        <v>1</v>
      </c>
      <c r="F233" s="164" t="s">
        <v>343</v>
      </c>
      <c r="H233" s="165">
        <v>17.97</v>
      </c>
      <c r="I233" s="166"/>
      <c r="L233" s="161"/>
      <c r="M233" s="167"/>
      <c r="N233" s="168"/>
      <c r="O233" s="168"/>
      <c r="P233" s="168"/>
      <c r="Q233" s="168"/>
      <c r="R233" s="168"/>
      <c r="S233" s="168"/>
      <c r="T233" s="169"/>
      <c r="AT233" s="163" t="s">
        <v>165</v>
      </c>
      <c r="AU233" s="163" t="s">
        <v>87</v>
      </c>
      <c r="AV233" s="13" t="s">
        <v>87</v>
      </c>
      <c r="AW233" s="13" t="s">
        <v>33</v>
      </c>
      <c r="AX233" s="13" t="s">
        <v>77</v>
      </c>
      <c r="AY233" s="163" t="s">
        <v>136</v>
      </c>
    </row>
    <row r="234" spans="1:65" s="13" customFormat="1">
      <c r="B234" s="161"/>
      <c r="D234" s="162" t="s">
        <v>165</v>
      </c>
      <c r="E234" s="163" t="s">
        <v>1</v>
      </c>
      <c r="F234" s="164" t="s">
        <v>344</v>
      </c>
      <c r="H234" s="165">
        <v>10.1</v>
      </c>
      <c r="I234" s="166"/>
      <c r="L234" s="161"/>
      <c r="M234" s="167"/>
      <c r="N234" s="168"/>
      <c r="O234" s="168"/>
      <c r="P234" s="168"/>
      <c r="Q234" s="168"/>
      <c r="R234" s="168"/>
      <c r="S234" s="168"/>
      <c r="T234" s="169"/>
      <c r="AT234" s="163" t="s">
        <v>165</v>
      </c>
      <c r="AU234" s="163" t="s">
        <v>87</v>
      </c>
      <c r="AV234" s="13" t="s">
        <v>87</v>
      </c>
      <c r="AW234" s="13" t="s">
        <v>33</v>
      </c>
      <c r="AX234" s="13" t="s">
        <v>77</v>
      </c>
      <c r="AY234" s="163" t="s">
        <v>136</v>
      </c>
    </row>
    <row r="235" spans="1:65" s="13" customFormat="1">
      <c r="B235" s="161"/>
      <c r="D235" s="162" t="s">
        <v>165</v>
      </c>
      <c r="E235" s="163" t="s">
        <v>1</v>
      </c>
      <c r="F235" s="164" t="s">
        <v>345</v>
      </c>
      <c r="H235" s="165">
        <v>14.75</v>
      </c>
      <c r="I235" s="166"/>
      <c r="L235" s="161"/>
      <c r="M235" s="167"/>
      <c r="N235" s="168"/>
      <c r="O235" s="168"/>
      <c r="P235" s="168"/>
      <c r="Q235" s="168"/>
      <c r="R235" s="168"/>
      <c r="S235" s="168"/>
      <c r="T235" s="169"/>
      <c r="AT235" s="163" t="s">
        <v>165</v>
      </c>
      <c r="AU235" s="163" t="s">
        <v>87</v>
      </c>
      <c r="AV235" s="13" t="s">
        <v>87</v>
      </c>
      <c r="AW235" s="13" t="s">
        <v>33</v>
      </c>
      <c r="AX235" s="13" t="s">
        <v>77</v>
      </c>
      <c r="AY235" s="163" t="s">
        <v>136</v>
      </c>
    </row>
    <row r="236" spans="1:65" s="16" customFormat="1">
      <c r="B236" s="196"/>
      <c r="D236" s="162" t="s">
        <v>165</v>
      </c>
      <c r="E236" s="197" t="s">
        <v>1</v>
      </c>
      <c r="F236" s="198" t="s">
        <v>346</v>
      </c>
      <c r="H236" s="199">
        <v>42.82</v>
      </c>
      <c r="I236" s="200"/>
      <c r="L236" s="196"/>
      <c r="M236" s="201"/>
      <c r="N236" s="202"/>
      <c r="O236" s="202"/>
      <c r="P236" s="202"/>
      <c r="Q236" s="202"/>
      <c r="R236" s="202"/>
      <c r="S236" s="202"/>
      <c r="T236" s="203"/>
      <c r="AT236" s="197" t="s">
        <v>165</v>
      </c>
      <c r="AU236" s="197" t="s">
        <v>87</v>
      </c>
      <c r="AV236" s="16" t="s">
        <v>148</v>
      </c>
      <c r="AW236" s="16" t="s">
        <v>33</v>
      </c>
      <c r="AX236" s="16" t="s">
        <v>77</v>
      </c>
      <c r="AY236" s="197" t="s">
        <v>136</v>
      </c>
    </row>
    <row r="237" spans="1:65" s="14" customFormat="1">
      <c r="B237" s="170"/>
      <c r="D237" s="162" t="s">
        <v>165</v>
      </c>
      <c r="E237" s="171" t="s">
        <v>1</v>
      </c>
      <c r="F237" s="172" t="s">
        <v>175</v>
      </c>
      <c r="H237" s="173">
        <v>42.82</v>
      </c>
      <c r="I237" s="174"/>
      <c r="L237" s="170"/>
      <c r="M237" s="175"/>
      <c r="N237" s="176"/>
      <c r="O237" s="176"/>
      <c r="P237" s="176"/>
      <c r="Q237" s="176"/>
      <c r="R237" s="176"/>
      <c r="S237" s="176"/>
      <c r="T237" s="177"/>
      <c r="AT237" s="171" t="s">
        <v>165</v>
      </c>
      <c r="AU237" s="171" t="s">
        <v>87</v>
      </c>
      <c r="AV237" s="14" t="s">
        <v>143</v>
      </c>
      <c r="AW237" s="14" t="s">
        <v>33</v>
      </c>
      <c r="AX237" s="14" t="s">
        <v>85</v>
      </c>
      <c r="AY237" s="171" t="s">
        <v>136</v>
      </c>
    </row>
    <row r="238" spans="1:65" s="2" customFormat="1" ht="21.75" customHeight="1">
      <c r="A238" s="33"/>
      <c r="B238" s="146"/>
      <c r="C238" s="147" t="s">
        <v>347</v>
      </c>
      <c r="D238" s="147" t="s">
        <v>139</v>
      </c>
      <c r="E238" s="148" t="s">
        <v>348</v>
      </c>
      <c r="F238" s="149" t="s">
        <v>349</v>
      </c>
      <c r="G238" s="150" t="s">
        <v>206</v>
      </c>
      <c r="H238" s="151">
        <v>1397.1030000000001</v>
      </c>
      <c r="I238" s="152"/>
      <c r="J238" s="153">
        <f>ROUND(I238*H238,2)</f>
        <v>0</v>
      </c>
      <c r="K238" s="154"/>
      <c r="L238" s="34"/>
      <c r="M238" s="155" t="s">
        <v>1</v>
      </c>
      <c r="N238" s="156" t="s">
        <v>42</v>
      </c>
      <c r="O238" s="59"/>
      <c r="P238" s="157">
        <f>O238*H238</f>
        <v>0</v>
      </c>
      <c r="Q238" s="157">
        <v>6.0000000000000002E-5</v>
      </c>
      <c r="R238" s="157">
        <f>Q238*H238</f>
        <v>8.382618E-2</v>
      </c>
      <c r="S238" s="157">
        <v>0</v>
      </c>
      <c r="T238" s="158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59" t="s">
        <v>221</v>
      </c>
      <c r="AT238" s="159" t="s">
        <v>139</v>
      </c>
      <c r="AU238" s="159" t="s">
        <v>87</v>
      </c>
      <c r="AY238" s="18" t="s">
        <v>136</v>
      </c>
      <c r="BE238" s="160">
        <f>IF(N238="základní",J238,0)</f>
        <v>0</v>
      </c>
      <c r="BF238" s="160">
        <f>IF(N238="snížená",J238,0)</f>
        <v>0</v>
      </c>
      <c r="BG238" s="160">
        <f>IF(N238="zákl. přenesená",J238,0)</f>
        <v>0</v>
      </c>
      <c r="BH238" s="160">
        <f>IF(N238="sníž. přenesená",J238,0)</f>
        <v>0</v>
      </c>
      <c r="BI238" s="160">
        <f>IF(N238="nulová",J238,0)</f>
        <v>0</v>
      </c>
      <c r="BJ238" s="18" t="s">
        <v>85</v>
      </c>
      <c r="BK238" s="160">
        <f>ROUND(I238*H238,2)</f>
        <v>0</v>
      </c>
      <c r="BL238" s="18" t="s">
        <v>221</v>
      </c>
      <c r="BM238" s="159" t="s">
        <v>350</v>
      </c>
    </row>
    <row r="239" spans="1:65" s="13" customFormat="1" ht="22.5">
      <c r="B239" s="161"/>
      <c r="D239" s="162" t="s">
        <v>165</v>
      </c>
      <c r="E239" s="163" t="s">
        <v>1</v>
      </c>
      <c r="F239" s="164" t="s">
        <v>351</v>
      </c>
      <c r="H239" s="165">
        <v>1397.1030000000001</v>
      </c>
      <c r="I239" s="166"/>
      <c r="L239" s="161"/>
      <c r="M239" s="167"/>
      <c r="N239" s="168"/>
      <c r="O239" s="168"/>
      <c r="P239" s="168"/>
      <c r="Q239" s="168"/>
      <c r="R239" s="168"/>
      <c r="S239" s="168"/>
      <c r="T239" s="169"/>
      <c r="AT239" s="163" t="s">
        <v>165</v>
      </c>
      <c r="AU239" s="163" t="s">
        <v>87</v>
      </c>
      <c r="AV239" s="13" t="s">
        <v>87</v>
      </c>
      <c r="AW239" s="13" t="s">
        <v>33</v>
      </c>
      <c r="AX239" s="13" t="s">
        <v>85</v>
      </c>
      <c r="AY239" s="163" t="s">
        <v>136</v>
      </c>
    </row>
    <row r="240" spans="1:65" s="2" customFormat="1" ht="21.75" customHeight="1">
      <c r="A240" s="33"/>
      <c r="B240" s="146"/>
      <c r="C240" s="178" t="s">
        <v>352</v>
      </c>
      <c r="D240" s="178" t="s">
        <v>241</v>
      </c>
      <c r="E240" s="179" t="s">
        <v>353</v>
      </c>
      <c r="F240" s="180" t="s">
        <v>354</v>
      </c>
      <c r="G240" s="181" t="s">
        <v>193</v>
      </c>
      <c r="H240" s="182">
        <v>12.824999999999999</v>
      </c>
      <c r="I240" s="183"/>
      <c r="J240" s="184">
        <f>ROUND(I240*H240,2)</f>
        <v>0</v>
      </c>
      <c r="K240" s="185"/>
      <c r="L240" s="186"/>
      <c r="M240" s="187" t="s">
        <v>1</v>
      </c>
      <c r="N240" s="188" t="s">
        <v>42</v>
      </c>
      <c r="O240" s="59"/>
      <c r="P240" s="157">
        <f>O240*H240</f>
        <v>0</v>
      </c>
      <c r="Q240" s="157">
        <v>0.55000000000000004</v>
      </c>
      <c r="R240" s="157">
        <f>Q240*H240</f>
        <v>7.05375</v>
      </c>
      <c r="S240" s="157">
        <v>0</v>
      </c>
      <c r="T240" s="158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59" t="s">
        <v>244</v>
      </c>
      <c r="AT240" s="159" t="s">
        <v>241</v>
      </c>
      <c r="AU240" s="159" t="s">
        <v>87</v>
      </c>
      <c r="AY240" s="18" t="s">
        <v>136</v>
      </c>
      <c r="BE240" s="160">
        <f>IF(N240="základní",J240,0)</f>
        <v>0</v>
      </c>
      <c r="BF240" s="160">
        <f>IF(N240="snížená",J240,0)</f>
        <v>0</v>
      </c>
      <c r="BG240" s="160">
        <f>IF(N240="zákl. přenesená",J240,0)</f>
        <v>0</v>
      </c>
      <c r="BH240" s="160">
        <f>IF(N240="sníž. přenesená",J240,0)</f>
        <v>0</v>
      </c>
      <c r="BI240" s="160">
        <f>IF(N240="nulová",J240,0)</f>
        <v>0</v>
      </c>
      <c r="BJ240" s="18" t="s">
        <v>85</v>
      </c>
      <c r="BK240" s="160">
        <f>ROUND(I240*H240,2)</f>
        <v>0</v>
      </c>
      <c r="BL240" s="18" t="s">
        <v>221</v>
      </c>
      <c r="BM240" s="159" t="s">
        <v>355</v>
      </c>
    </row>
    <row r="241" spans="1:65" s="13" customFormat="1">
      <c r="B241" s="161"/>
      <c r="D241" s="162" t="s">
        <v>165</v>
      </c>
      <c r="E241" s="163" t="s">
        <v>1</v>
      </c>
      <c r="F241" s="164" t="s">
        <v>356</v>
      </c>
      <c r="H241" s="165">
        <v>12.824999999999999</v>
      </c>
      <c r="I241" s="166"/>
      <c r="L241" s="161"/>
      <c r="M241" s="167"/>
      <c r="N241" s="168"/>
      <c r="O241" s="168"/>
      <c r="P241" s="168"/>
      <c r="Q241" s="168"/>
      <c r="R241" s="168"/>
      <c r="S241" s="168"/>
      <c r="T241" s="169"/>
      <c r="AT241" s="163" t="s">
        <v>165</v>
      </c>
      <c r="AU241" s="163" t="s">
        <v>87</v>
      </c>
      <c r="AV241" s="13" t="s">
        <v>87</v>
      </c>
      <c r="AW241" s="13" t="s">
        <v>33</v>
      </c>
      <c r="AX241" s="13" t="s">
        <v>85</v>
      </c>
      <c r="AY241" s="163" t="s">
        <v>136</v>
      </c>
    </row>
    <row r="242" spans="1:65" s="2" customFormat="1" ht="33" customHeight="1">
      <c r="A242" s="33"/>
      <c r="B242" s="146"/>
      <c r="C242" s="178" t="s">
        <v>357</v>
      </c>
      <c r="D242" s="178" t="s">
        <v>241</v>
      </c>
      <c r="E242" s="179" t="s">
        <v>358</v>
      </c>
      <c r="F242" s="180" t="s">
        <v>359</v>
      </c>
      <c r="G242" s="181" t="s">
        <v>360</v>
      </c>
      <c r="H242" s="182">
        <v>35</v>
      </c>
      <c r="I242" s="183"/>
      <c r="J242" s="184">
        <f>ROUND(I242*H242,2)</f>
        <v>0</v>
      </c>
      <c r="K242" s="185"/>
      <c r="L242" s="186"/>
      <c r="M242" s="187" t="s">
        <v>1</v>
      </c>
      <c r="N242" s="188" t="s">
        <v>42</v>
      </c>
      <c r="O242" s="59"/>
      <c r="P242" s="157">
        <f>O242*H242</f>
        <v>0</v>
      </c>
      <c r="Q242" s="157">
        <v>1.7099999999999999E-3</v>
      </c>
      <c r="R242" s="157">
        <f>Q242*H242</f>
        <v>5.985E-2</v>
      </c>
      <c r="S242" s="157">
        <v>0</v>
      </c>
      <c r="T242" s="158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59" t="s">
        <v>244</v>
      </c>
      <c r="AT242" s="159" t="s">
        <v>241</v>
      </c>
      <c r="AU242" s="159" t="s">
        <v>87</v>
      </c>
      <c r="AY242" s="18" t="s">
        <v>136</v>
      </c>
      <c r="BE242" s="160">
        <f>IF(N242="základní",J242,0)</f>
        <v>0</v>
      </c>
      <c r="BF242" s="160">
        <f>IF(N242="snížená",J242,0)</f>
        <v>0</v>
      </c>
      <c r="BG242" s="160">
        <f>IF(N242="zákl. přenesená",J242,0)</f>
        <v>0</v>
      </c>
      <c r="BH242" s="160">
        <f>IF(N242="sníž. přenesená",J242,0)</f>
        <v>0</v>
      </c>
      <c r="BI242" s="160">
        <f>IF(N242="nulová",J242,0)</f>
        <v>0</v>
      </c>
      <c r="BJ242" s="18" t="s">
        <v>85</v>
      </c>
      <c r="BK242" s="160">
        <f>ROUND(I242*H242,2)</f>
        <v>0</v>
      </c>
      <c r="BL242" s="18" t="s">
        <v>221</v>
      </c>
      <c r="BM242" s="159" t="s">
        <v>361</v>
      </c>
    </row>
    <row r="243" spans="1:65" s="2" customFormat="1" ht="21.75" customHeight="1">
      <c r="A243" s="33"/>
      <c r="B243" s="146"/>
      <c r="C243" s="147" t="s">
        <v>362</v>
      </c>
      <c r="D243" s="147" t="s">
        <v>139</v>
      </c>
      <c r="E243" s="148" t="s">
        <v>363</v>
      </c>
      <c r="F243" s="149" t="s">
        <v>364</v>
      </c>
      <c r="G243" s="150" t="s">
        <v>206</v>
      </c>
      <c r="H243" s="151">
        <v>11.6</v>
      </c>
      <c r="I243" s="152"/>
      <c r="J243" s="153">
        <f>ROUND(I243*H243,2)</f>
        <v>0</v>
      </c>
      <c r="K243" s="154"/>
      <c r="L243" s="34"/>
      <c r="M243" s="155" t="s">
        <v>1</v>
      </c>
      <c r="N243" s="156" t="s">
        <v>42</v>
      </c>
      <c r="O243" s="59"/>
      <c r="P243" s="157">
        <f>O243*H243</f>
        <v>0</v>
      </c>
      <c r="Q243" s="157">
        <v>8.0000000000000007E-5</v>
      </c>
      <c r="R243" s="157">
        <f>Q243*H243</f>
        <v>9.2800000000000001E-4</v>
      </c>
      <c r="S243" s="157">
        <v>0</v>
      </c>
      <c r="T243" s="158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59" t="s">
        <v>221</v>
      </c>
      <c r="AT243" s="159" t="s">
        <v>139</v>
      </c>
      <c r="AU243" s="159" t="s">
        <v>87</v>
      </c>
      <c r="AY243" s="18" t="s">
        <v>136</v>
      </c>
      <c r="BE243" s="160">
        <f>IF(N243="základní",J243,0)</f>
        <v>0</v>
      </c>
      <c r="BF243" s="160">
        <f>IF(N243="snížená",J243,0)</f>
        <v>0</v>
      </c>
      <c r="BG243" s="160">
        <f>IF(N243="zákl. přenesená",J243,0)</f>
        <v>0</v>
      </c>
      <c r="BH243" s="160">
        <f>IF(N243="sníž. přenesená",J243,0)</f>
        <v>0</v>
      </c>
      <c r="BI243" s="160">
        <f>IF(N243="nulová",J243,0)</f>
        <v>0</v>
      </c>
      <c r="BJ243" s="18" t="s">
        <v>85</v>
      </c>
      <c r="BK243" s="160">
        <f>ROUND(I243*H243,2)</f>
        <v>0</v>
      </c>
      <c r="BL243" s="18" t="s">
        <v>221</v>
      </c>
      <c r="BM243" s="159" t="s">
        <v>365</v>
      </c>
    </row>
    <row r="244" spans="1:65" s="13" customFormat="1">
      <c r="B244" s="161"/>
      <c r="D244" s="162" t="s">
        <v>165</v>
      </c>
      <c r="E244" s="163" t="s">
        <v>1</v>
      </c>
      <c r="F244" s="164" t="s">
        <v>366</v>
      </c>
      <c r="H244" s="165">
        <v>7.85</v>
      </c>
      <c r="I244" s="166"/>
      <c r="L244" s="161"/>
      <c r="M244" s="167"/>
      <c r="N244" s="168"/>
      <c r="O244" s="168"/>
      <c r="P244" s="168"/>
      <c r="Q244" s="168"/>
      <c r="R244" s="168"/>
      <c r="S244" s="168"/>
      <c r="T244" s="169"/>
      <c r="AT244" s="163" t="s">
        <v>165</v>
      </c>
      <c r="AU244" s="163" t="s">
        <v>87</v>
      </c>
      <c r="AV244" s="13" t="s">
        <v>87</v>
      </c>
      <c r="AW244" s="13" t="s">
        <v>33</v>
      </c>
      <c r="AX244" s="13" t="s">
        <v>77</v>
      </c>
      <c r="AY244" s="163" t="s">
        <v>136</v>
      </c>
    </row>
    <row r="245" spans="1:65" s="13" customFormat="1">
      <c r="B245" s="161"/>
      <c r="D245" s="162" t="s">
        <v>165</v>
      </c>
      <c r="E245" s="163" t="s">
        <v>1</v>
      </c>
      <c r="F245" s="164" t="s">
        <v>367</v>
      </c>
      <c r="H245" s="165">
        <v>3.75</v>
      </c>
      <c r="I245" s="166"/>
      <c r="L245" s="161"/>
      <c r="M245" s="167"/>
      <c r="N245" s="168"/>
      <c r="O245" s="168"/>
      <c r="P245" s="168"/>
      <c r="Q245" s="168"/>
      <c r="R245" s="168"/>
      <c r="S245" s="168"/>
      <c r="T245" s="169"/>
      <c r="AT245" s="163" t="s">
        <v>165</v>
      </c>
      <c r="AU245" s="163" t="s">
        <v>87</v>
      </c>
      <c r="AV245" s="13" t="s">
        <v>87</v>
      </c>
      <c r="AW245" s="13" t="s">
        <v>33</v>
      </c>
      <c r="AX245" s="13" t="s">
        <v>77</v>
      </c>
      <c r="AY245" s="163" t="s">
        <v>136</v>
      </c>
    </row>
    <row r="246" spans="1:65" s="14" customFormat="1">
      <c r="B246" s="170"/>
      <c r="D246" s="162" t="s">
        <v>165</v>
      </c>
      <c r="E246" s="171" t="s">
        <v>1</v>
      </c>
      <c r="F246" s="172" t="s">
        <v>368</v>
      </c>
      <c r="H246" s="173">
        <v>11.6</v>
      </c>
      <c r="I246" s="174"/>
      <c r="L246" s="170"/>
      <c r="M246" s="175"/>
      <c r="N246" s="176"/>
      <c r="O246" s="176"/>
      <c r="P246" s="176"/>
      <c r="Q246" s="176"/>
      <c r="R246" s="176"/>
      <c r="S246" s="176"/>
      <c r="T246" s="177"/>
      <c r="AT246" s="171" t="s">
        <v>165</v>
      </c>
      <c r="AU246" s="171" t="s">
        <v>87</v>
      </c>
      <c r="AV246" s="14" t="s">
        <v>143</v>
      </c>
      <c r="AW246" s="14" t="s">
        <v>33</v>
      </c>
      <c r="AX246" s="14" t="s">
        <v>85</v>
      </c>
      <c r="AY246" s="171" t="s">
        <v>136</v>
      </c>
    </row>
    <row r="247" spans="1:65" s="2" customFormat="1" ht="21.75" customHeight="1">
      <c r="A247" s="33"/>
      <c r="B247" s="146"/>
      <c r="C247" s="178" t="s">
        <v>369</v>
      </c>
      <c r="D247" s="178" t="s">
        <v>241</v>
      </c>
      <c r="E247" s="179" t="s">
        <v>370</v>
      </c>
      <c r="F247" s="180" t="s">
        <v>371</v>
      </c>
      <c r="G247" s="181" t="s">
        <v>193</v>
      </c>
      <c r="H247" s="182">
        <v>0.24299999999999999</v>
      </c>
      <c r="I247" s="183"/>
      <c r="J247" s="184">
        <f>ROUND(I247*H247,2)</f>
        <v>0</v>
      </c>
      <c r="K247" s="185"/>
      <c r="L247" s="186"/>
      <c r="M247" s="187" t="s">
        <v>1</v>
      </c>
      <c r="N247" s="188" t="s">
        <v>42</v>
      </c>
      <c r="O247" s="59"/>
      <c r="P247" s="157">
        <f>O247*H247</f>
        <v>0</v>
      </c>
      <c r="Q247" s="157">
        <v>0.55000000000000004</v>
      </c>
      <c r="R247" s="157">
        <f>Q247*H247</f>
        <v>0.13365000000000002</v>
      </c>
      <c r="S247" s="157">
        <v>0</v>
      </c>
      <c r="T247" s="158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59" t="s">
        <v>244</v>
      </c>
      <c r="AT247" s="159" t="s">
        <v>241</v>
      </c>
      <c r="AU247" s="159" t="s">
        <v>87</v>
      </c>
      <c r="AY247" s="18" t="s">
        <v>136</v>
      </c>
      <c r="BE247" s="160">
        <f>IF(N247="základní",J247,0)</f>
        <v>0</v>
      </c>
      <c r="BF247" s="160">
        <f>IF(N247="snížená",J247,0)</f>
        <v>0</v>
      </c>
      <c r="BG247" s="160">
        <f>IF(N247="zákl. přenesená",J247,0)</f>
        <v>0</v>
      </c>
      <c r="BH247" s="160">
        <f>IF(N247="sníž. přenesená",J247,0)</f>
        <v>0</v>
      </c>
      <c r="BI247" s="160">
        <f>IF(N247="nulová",J247,0)</f>
        <v>0</v>
      </c>
      <c r="BJ247" s="18" t="s">
        <v>85</v>
      </c>
      <c r="BK247" s="160">
        <f>ROUND(I247*H247,2)</f>
        <v>0</v>
      </c>
      <c r="BL247" s="18" t="s">
        <v>221</v>
      </c>
      <c r="BM247" s="159" t="s">
        <v>372</v>
      </c>
    </row>
    <row r="248" spans="1:65" s="13" customFormat="1">
      <c r="B248" s="161"/>
      <c r="D248" s="162" t="s">
        <v>165</v>
      </c>
      <c r="E248" s="163" t="s">
        <v>1</v>
      </c>
      <c r="F248" s="164" t="s">
        <v>373</v>
      </c>
      <c r="H248" s="165">
        <v>0.17899999999999999</v>
      </c>
      <c r="I248" s="166"/>
      <c r="L248" s="161"/>
      <c r="M248" s="167"/>
      <c r="N248" s="168"/>
      <c r="O248" s="168"/>
      <c r="P248" s="168"/>
      <c r="Q248" s="168"/>
      <c r="R248" s="168"/>
      <c r="S248" s="168"/>
      <c r="T248" s="169"/>
      <c r="AT248" s="163" t="s">
        <v>165</v>
      </c>
      <c r="AU248" s="163" t="s">
        <v>87</v>
      </c>
      <c r="AV248" s="13" t="s">
        <v>87</v>
      </c>
      <c r="AW248" s="13" t="s">
        <v>33</v>
      </c>
      <c r="AX248" s="13" t="s">
        <v>77</v>
      </c>
      <c r="AY248" s="163" t="s">
        <v>136</v>
      </c>
    </row>
    <row r="249" spans="1:65" s="13" customFormat="1">
      <c r="B249" s="161"/>
      <c r="D249" s="162" t="s">
        <v>165</v>
      </c>
      <c r="E249" s="163" t="s">
        <v>1</v>
      </c>
      <c r="F249" s="164" t="s">
        <v>374</v>
      </c>
      <c r="H249" s="165">
        <v>6.4000000000000001E-2</v>
      </c>
      <c r="I249" s="166"/>
      <c r="L249" s="161"/>
      <c r="M249" s="167"/>
      <c r="N249" s="168"/>
      <c r="O249" s="168"/>
      <c r="P249" s="168"/>
      <c r="Q249" s="168"/>
      <c r="R249" s="168"/>
      <c r="S249" s="168"/>
      <c r="T249" s="169"/>
      <c r="AT249" s="163" t="s">
        <v>165</v>
      </c>
      <c r="AU249" s="163" t="s">
        <v>87</v>
      </c>
      <c r="AV249" s="13" t="s">
        <v>87</v>
      </c>
      <c r="AW249" s="13" t="s">
        <v>33</v>
      </c>
      <c r="AX249" s="13" t="s">
        <v>77</v>
      </c>
      <c r="AY249" s="163" t="s">
        <v>136</v>
      </c>
    </row>
    <row r="250" spans="1:65" s="14" customFormat="1">
      <c r="B250" s="170"/>
      <c r="D250" s="162" t="s">
        <v>165</v>
      </c>
      <c r="E250" s="171" t="s">
        <v>1</v>
      </c>
      <c r="F250" s="172" t="s">
        <v>175</v>
      </c>
      <c r="H250" s="173">
        <v>0.24299999999999999</v>
      </c>
      <c r="I250" s="174"/>
      <c r="L250" s="170"/>
      <c r="M250" s="175"/>
      <c r="N250" s="176"/>
      <c r="O250" s="176"/>
      <c r="P250" s="176"/>
      <c r="Q250" s="176"/>
      <c r="R250" s="176"/>
      <c r="S250" s="176"/>
      <c r="T250" s="177"/>
      <c r="AT250" s="171" t="s">
        <v>165</v>
      </c>
      <c r="AU250" s="171" t="s">
        <v>87</v>
      </c>
      <c r="AV250" s="14" t="s">
        <v>143</v>
      </c>
      <c r="AW250" s="14" t="s">
        <v>33</v>
      </c>
      <c r="AX250" s="14" t="s">
        <v>85</v>
      </c>
      <c r="AY250" s="171" t="s">
        <v>136</v>
      </c>
    </row>
    <row r="251" spans="1:65" s="2" customFormat="1" ht="21.75" customHeight="1">
      <c r="A251" s="33"/>
      <c r="B251" s="146"/>
      <c r="C251" s="147" t="s">
        <v>375</v>
      </c>
      <c r="D251" s="147" t="s">
        <v>139</v>
      </c>
      <c r="E251" s="148" t="s">
        <v>376</v>
      </c>
      <c r="F251" s="149" t="s">
        <v>377</v>
      </c>
      <c r="G251" s="150" t="s">
        <v>163</v>
      </c>
      <c r="H251" s="151">
        <v>174</v>
      </c>
      <c r="I251" s="152"/>
      <c r="J251" s="153">
        <f>ROUND(I251*H251,2)</f>
        <v>0</v>
      </c>
      <c r="K251" s="154"/>
      <c r="L251" s="34"/>
      <c r="M251" s="155" t="s">
        <v>1</v>
      </c>
      <c r="N251" s="156" t="s">
        <v>42</v>
      </c>
      <c r="O251" s="59"/>
      <c r="P251" s="157">
        <f>O251*H251</f>
        <v>0</v>
      </c>
      <c r="Q251" s="157">
        <v>1.438E-2</v>
      </c>
      <c r="R251" s="157">
        <f>Q251*H251</f>
        <v>2.5021200000000001</v>
      </c>
      <c r="S251" s="157">
        <v>0</v>
      </c>
      <c r="T251" s="158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59" t="s">
        <v>221</v>
      </c>
      <c r="AT251" s="159" t="s">
        <v>139</v>
      </c>
      <c r="AU251" s="159" t="s">
        <v>87</v>
      </c>
      <c r="AY251" s="18" t="s">
        <v>136</v>
      </c>
      <c r="BE251" s="160">
        <f>IF(N251="základní",J251,0)</f>
        <v>0</v>
      </c>
      <c r="BF251" s="160">
        <f>IF(N251="snížená",J251,0)</f>
        <v>0</v>
      </c>
      <c r="BG251" s="160">
        <f>IF(N251="zákl. přenesená",J251,0)</f>
        <v>0</v>
      </c>
      <c r="BH251" s="160">
        <f>IF(N251="sníž. přenesená",J251,0)</f>
        <v>0</v>
      </c>
      <c r="BI251" s="160">
        <f>IF(N251="nulová",J251,0)</f>
        <v>0</v>
      </c>
      <c r="BJ251" s="18" t="s">
        <v>85</v>
      </c>
      <c r="BK251" s="160">
        <f>ROUND(I251*H251,2)</f>
        <v>0</v>
      </c>
      <c r="BL251" s="18" t="s">
        <v>221</v>
      </c>
      <c r="BM251" s="159" t="s">
        <v>378</v>
      </c>
    </row>
    <row r="252" spans="1:65" s="13" customFormat="1">
      <c r="B252" s="161"/>
      <c r="D252" s="162" t="s">
        <v>165</v>
      </c>
      <c r="E252" s="163" t="s">
        <v>1</v>
      </c>
      <c r="F252" s="164" t="s">
        <v>379</v>
      </c>
      <c r="H252" s="165">
        <v>54</v>
      </c>
      <c r="I252" s="166"/>
      <c r="L252" s="161"/>
      <c r="M252" s="167"/>
      <c r="N252" s="168"/>
      <c r="O252" s="168"/>
      <c r="P252" s="168"/>
      <c r="Q252" s="168"/>
      <c r="R252" s="168"/>
      <c r="S252" s="168"/>
      <c r="T252" s="169"/>
      <c r="AT252" s="163" t="s">
        <v>165</v>
      </c>
      <c r="AU252" s="163" t="s">
        <v>87</v>
      </c>
      <c r="AV252" s="13" t="s">
        <v>87</v>
      </c>
      <c r="AW252" s="13" t="s">
        <v>33</v>
      </c>
      <c r="AX252" s="13" t="s">
        <v>77</v>
      </c>
      <c r="AY252" s="163" t="s">
        <v>136</v>
      </c>
    </row>
    <row r="253" spans="1:65" s="13" customFormat="1">
      <c r="B253" s="161"/>
      <c r="D253" s="162" t="s">
        <v>165</v>
      </c>
      <c r="E253" s="163" t="s">
        <v>1</v>
      </c>
      <c r="F253" s="164" t="s">
        <v>380</v>
      </c>
      <c r="H253" s="165">
        <v>30</v>
      </c>
      <c r="I253" s="166"/>
      <c r="L253" s="161"/>
      <c r="M253" s="167"/>
      <c r="N253" s="168"/>
      <c r="O253" s="168"/>
      <c r="P253" s="168"/>
      <c r="Q253" s="168"/>
      <c r="R253" s="168"/>
      <c r="S253" s="168"/>
      <c r="T253" s="169"/>
      <c r="AT253" s="163" t="s">
        <v>165</v>
      </c>
      <c r="AU253" s="163" t="s">
        <v>87</v>
      </c>
      <c r="AV253" s="13" t="s">
        <v>87</v>
      </c>
      <c r="AW253" s="13" t="s">
        <v>33</v>
      </c>
      <c r="AX253" s="13" t="s">
        <v>77</v>
      </c>
      <c r="AY253" s="163" t="s">
        <v>136</v>
      </c>
    </row>
    <row r="254" spans="1:65" s="13" customFormat="1">
      <c r="B254" s="161"/>
      <c r="D254" s="162" t="s">
        <v>165</v>
      </c>
      <c r="E254" s="163" t="s">
        <v>1</v>
      </c>
      <c r="F254" s="164" t="s">
        <v>381</v>
      </c>
      <c r="H254" s="165">
        <v>12</v>
      </c>
      <c r="I254" s="166"/>
      <c r="L254" s="161"/>
      <c r="M254" s="167"/>
      <c r="N254" s="168"/>
      <c r="O254" s="168"/>
      <c r="P254" s="168"/>
      <c r="Q254" s="168"/>
      <c r="R254" s="168"/>
      <c r="S254" s="168"/>
      <c r="T254" s="169"/>
      <c r="AT254" s="163" t="s">
        <v>165</v>
      </c>
      <c r="AU254" s="163" t="s">
        <v>87</v>
      </c>
      <c r="AV254" s="13" t="s">
        <v>87</v>
      </c>
      <c r="AW254" s="13" t="s">
        <v>33</v>
      </c>
      <c r="AX254" s="13" t="s">
        <v>77</v>
      </c>
      <c r="AY254" s="163" t="s">
        <v>136</v>
      </c>
    </row>
    <row r="255" spans="1:65" s="16" customFormat="1">
      <c r="B255" s="196"/>
      <c r="D255" s="162" t="s">
        <v>165</v>
      </c>
      <c r="E255" s="197" t="s">
        <v>1</v>
      </c>
      <c r="F255" s="198" t="s">
        <v>382</v>
      </c>
      <c r="H255" s="199">
        <v>96</v>
      </c>
      <c r="I255" s="200"/>
      <c r="L255" s="196"/>
      <c r="M255" s="201"/>
      <c r="N255" s="202"/>
      <c r="O255" s="202"/>
      <c r="P255" s="202"/>
      <c r="Q255" s="202"/>
      <c r="R255" s="202"/>
      <c r="S255" s="202"/>
      <c r="T255" s="203"/>
      <c r="AT255" s="197" t="s">
        <v>165</v>
      </c>
      <c r="AU255" s="197" t="s">
        <v>87</v>
      </c>
      <c r="AV255" s="16" t="s">
        <v>148</v>
      </c>
      <c r="AW255" s="16" t="s">
        <v>33</v>
      </c>
      <c r="AX255" s="16" t="s">
        <v>77</v>
      </c>
      <c r="AY255" s="197" t="s">
        <v>136</v>
      </c>
    </row>
    <row r="256" spans="1:65" s="13" customFormat="1">
      <c r="B256" s="161"/>
      <c r="D256" s="162" t="s">
        <v>165</v>
      </c>
      <c r="E256" s="163" t="s">
        <v>1</v>
      </c>
      <c r="F256" s="164" t="s">
        <v>383</v>
      </c>
      <c r="H256" s="165">
        <v>78</v>
      </c>
      <c r="I256" s="166"/>
      <c r="L256" s="161"/>
      <c r="M256" s="167"/>
      <c r="N256" s="168"/>
      <c r="O256" s="168"/>
      <c r="P256" s="168"/>
      <c r="Q256" s="168"/>
      <c r="R256" s="168"/>
      <c r="S256" s="168"/>
      <c r="T256" s="169"/>
      <c r="AT256" s="163" t="s">
        <v>165</v>
      </c>
      <c r="AU256" s="163" t="s">
        <v>87</v>
      </c>
      <c r="AV256" s="13" t="s">
        <v>87</v>
      </c>
      <c r="AW256" s="13" t="s">
        <v>33</v>
      </c>
      <c r="AX256" s="13" t="s">
        <v>77</v>
      </c>
      <c r="AY256" s="163" t="s">
        <v>136</v>
      </c>
    </row>
    <row r="257" spans="1:65" s="14" customFormat="1">
      <c r="B257" s="170"/>
      <c r="D257" s="162" t="s">
        <v>165</v>
      </c>
      <c r="E257" s="171" t="s">
        <v>1</v>
      </c>
      <c r="F257" s="172" t="s">
        <v>384</v>
      </c>
      <c r="H257" s="173">
        <v>174</v>
      </c>
      <c r="I257" s="174"/>
      <c r="L257" s="170"/>
      <c r="M257" s="175"/>
      <c r="N257" s="176"/>
      <c r="O257" s="176"/>
      <c r="P257" s="176"/>
      <c r="Q257" s="176"/>
      <c r="R257" s="176"/>
      <c r="S257" s="176"/>
      <c r="T257" s="177"/>
      <c r="AT257" s="171" t="s">
        <v>165</v>
      </c>
      <c r="AU257" s="171" t="s">
        <v>87</v>
      </c>
      <c r="AV257" s="14" t="s">
        <v>143</v>
      </c>
      <c r="AW257" s="14" t="s">
        <v>33</v>
      </c>
      <c r="AX257" s="14" t="s">
        <v>85</v>
      </c>
      <c r="AY257" s="171" t="s">
        <v>136</v>
      </c>
    </row>
    <row r="258" spans="1:65" s="2" customFormat="1" ht="21.75" customHeight="1">
      <c r="A258" s="33"/>
      <c r="B258" s="146"/>
      <c r="C258" s="147" t="s">
        <v>385</v>
      </c>
      <c r="D258" s="147" t="s">
        <v>139</v>
      </c>
      <c r="E258" s="148" t="s">
        <v>386</v>
      </c>
      <c r="F258" s="149" t="s">
        <v>387</v>
      </c>
      <c r="G258" s="150" t="s">
        <v>163</v>
      </c>
      <c r="H258" s="151">
        <v>77.210999999999999</v>
      </c>
      <c r="I258" s="152"/>
      <c r="J258" s="153">
        <f>ROUND(I258*H258,2)</f>
        <v>0</v>
      </c>
      <c r="K258" s="154"/>
      <c r="L258" s="34"/>
      <c r="M258" s="155" t="s">
        <v>1</v>
      </c>
      <c r="N258" s="156" t="s">
        <v>42</v>
      </c>
      <c r="O258" s="59"/>
      <c r="P258" s="157">
        <f>O258*H258</f>
        <v>0</v>
      </c>
      <c r="Q258" s="157">
        <v>0</v>
      </c>
      <c r="R258" s="157">
        <f>Q258*H258</f>
        <v>0</v>
      </c>
      <c r="S258" s="157">
        <v>0</v>
      </c>
      <c r="T258" s="158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59" t="s">
        <v>221</v>
      </c>
      <c r="AT258" s="159" t="s">
        <v>139</v>
      </c>
      <c r="AU258" s="159" t="s">
        <v>87</v>
      </c>
      <c r="AY258" s="18" t="s">
        <v>136</v>
      </c>
      <c r="BE258" s="160">
        <f>IF(N258="základní",J258,0)</f>
        <v>0</v>
      </c>
      <c r="BF258" s="160">
        <f>IF(N258="snížená",J258,0)</f>
        <v>0</v>
      </c>
      <c r="BG258" s="160">
        <f>IF(N258="zákl. přenesená",J258,0)</f>
        <v>0</v>
      </c>
      <c r="BH258" s="160">
        <f>IF(N258="sníž. přenesená",J258,0)</f>
        <v>0</v>
      </c>
      <c r="BI258" s="160">
        <f>IF(N258="nulová",J258,0)</f>
        <v>0</v>
      </c>
      <c r="BJ258" s="18" t="s">
        <v>85</v>
      </c>
      <c r="BK258" s="160">
        <f>ROUND(I258*H258,2)</f>
        <v>0</v>
      </c>
      <c r="BL258" s="18" t="s">
        <v>221</v>
      </c>
      <c r="BM258" s="159" t="s">
        <v>388</v>
      </c>
    </row>
    <row r="259" spans="1:65" s="13" customFormat="1">
      <c r="B259" s="161"/>
      <c r="D259" s="162" t="s">
        <v>165</v>
      </c>
      <c r="E259" s="163" t="s">
        <v>1</v>
      </c>
      <c r="F259" s="164" t="s">
        <v>389</v>
      </c>
      <c r="H259" s="165">
        <v>31.463999999999999</v>
      </c>
      <c r="I259" s="166"/>
      <c r="L259" s="161"/>
      <c r="M259" s="167"/>
      <c r="N259" s="168"/>
      <c r="O259" s="168"/>
      <c r="P259" s="168"/>
      <c r="Q259" s="168"/>
      <c r="R259" s="168"/>
      <c r="S259" s="168"/>
      <c r="T259" s="169"/>
      <c r="AT259" s="163" t="s">
        <v>165</v>
      </c>
      <c r="AU259" s="163" t="s">
        <v>87</v>
      </c>
      <c r="AV259" s="13" t="s">
        <v>87</v>
      </c>
      <c r="AW259" s="13" t="s">
        <v>33</v>
      </c>
      <c r="AX259" s="13" t="s">
        <v>77</v>
      </c>
      <c r="AY259" s="163" t="s">
        <v>136</v>
      </c>
    </row>
    <row r="260" spans="1:65" s="13" customFormat="1">
      <c r="B260" s="161"/>
      <c r="D260" s="162" t="s">
        <v>165</v>
      </c>
      <c r="E260" s="163" t="s">
        <v>1</v>
      </c>
      <c r="F260" s="164" t="s">
        <v>390</v>
      </c>
      <c r="H260" s="165">
        <v>45.747</v>
      </c>
      <c r="I260" s="166"/>
      <c r="L260" s="161"/>
      <c r="M260" s="167"/>
      <c r="N260" s="168"/>
      <c r="O260" s="168"/>
      <c r="P260" s="168"/>
      <c r="Q260" s="168"/>
      <c r="R260" s="168"/>
      <c r="S260" s="168"/>
      <c r="T260" s="169"/>
      <c r="AT260" s="163" t="s">
        <v>165</v>
      </c>
      <c r="AU260" s="163" t="s">
        <v>87</v>
      </c>
      <c r="AV260" s="13" t="s">
        <v>87</v>
      </c>
      <c r="AW260" s="13" t="s">
        <v>33</v>
      </c>
      <c r="AX260" s="13" t="s">
        <v>77</v>
      </c>
      <c r="AY260" s="163" t="s">
        <v>136</v>
      </c>
    </row>
    <row r="261" spans="1:65" s="14" customFormat="1">
      <c r="B261" s="170"/>
      <c r="D261" s="162" t="s">
        <v>165</v>
      </c>
      <c r="E261" s="171" t="s">
        <v>1</v>
      </c>
      <c r="F261" s="172" t="s">
        <v>175</v>
      </c>
      <c r="H261" s="173">
        <v>77.210999999999999</v>
      </c>
      <c r="I261" s="174"/>
      <c r="L261" s="170"/>
      <c r="M261" s="175"/>
      <c r="N261" s="176"/>
      <c r="O261" s="176"/>
      <c r="P261" s="176"/>
      <c r="Q261" s="176"/>
      <c r="R261" s="176"/>
      <c r="S261" s="176"/>
      <c r="T261" s="177"/>
      <c r="AT261" s="171" t="s">
        <v>165</v>
      </c>
      <c r="AU261" s="171" t="s">
        <v>87</v>
      </c>
      <c r="AV261" s="14" t="s">
        <v>143</v>
      </c>
      <c r="AW261" s="14" t="s">
        <v>33</v>
      </c>
      <c r="AX261" s="14" t="s">
        <v>85</v>
      </c>
      <c r="AY261" s="171" t="s">
        <v>136</v>
      </c>
    </row>
    <row r="262" spans="1:65" s="2" customFormat="1" ht="21.75" customHeight="1">
      <c r="A262" s="33"/>
      <c r="B262" s="146"/>
      <c r="C262" s="178" t="s">
        <v>391</v>
      </c>
      <c r="D262" s="178" t="s">
        <v>241</v>
      </c>
      <c r="E262" s="179" t="s">
        <v>331</v>
      </c>
      <c r="F262" s="180" t="s">
        <v>332</v>
      </c>
      <c r="G262" s="181" t="s">
        <v>193</v>
      </c>
      <c r="H262" s="182">
        <v>1.909</v>
      </c>
      <c r="I262" s="183"/>
      <c r="J262" s="184">
        <f>ROUND(I262*H262,2)</f>
        <v>0</v>
      </c>
      <c r="K262" s="185"/>
      <c r="L262" s="186"/>
      <c r="M262" s="187" t="s">
        <v>1</v>
      </c>
      <c r="N262" s="188" t="s">
        <v>42</v>
      </c>
      <c r="O262" s="59"/>
      <c r="P262" s="157">
        <f>O262*H262</f>
        <v>0</v>
      </c>
      <c r="Q262" s="157">
        <v>0.55000000000000004</v>
      </c>
      <c r="R262" s="157">
        <f>Q262*H262</f>
        <v>1.0499500000000002</v>
      </c>
      <c r="S262" s="157">
        <v>0</v>
      </c>
      <c r="T262" s="158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59" t="s">
        <v>244</v>
      </c>
      <c r="AT262" s="159" t="s">
        <v>241</v>
      </c>
      <c r="AU262" s="159" t="s">
        <v>87</v>
      </c>
      <c r="AY262" s="18" t="s">
        <v>136</v>
      </c>
      <c r="BE262" s="160">
        <f>IF(N262="základní",J262,0)</f>
        <v>0</v>
      </c>
      <c r="BF262" s="160">
        <f>IF(N262="snížená",J262,0)</f>
        <v>0</v>
      </c>
      <c r="BG262" s="160">
        <f>IF(N262="zákl. přenesená",J262,0)</f>
        <v>0</v>
      </c>
      <c r="BH262" s="160">
        <f>IF(N262="sníž. přenesená",J262,0)</f>
        <v>0</v>
      </c>
      <c r="BI262" s="160">
        <f>IF(N262="nulová",J262,0)</f>
        <v>0</v>
      </c>
      <c r="BJ262" s="18" t="s">
        <v>85</v>
      </c>
      <c r="BK262" s="160">
        <f>ROUND(I262*H262,2)</f>
        <v>0</v>
      </c>
      <c r="BL262" s="18" t="s">
        <v>221</v>
      </c>
      <c r="BM262" s="159" t="s">
        <v>392</v>
      </c>
    </row>
    <row r="263" spans="1:65" s="2" customFormat="1" ht="16.5" customHeight="1">
      <c r="A263" s="33"/>
      <c r="B263" s="146"/>
      <c r="C263" s="147" t="s">
        <v>393</v>
      </c>
      <c r="D263" s="147" t="s">
        <v>139</v>
      </c>
      <c r="E263" s="148" t="s">
        <v>394</v>
      </c>
      <c r="F263" s="149" t="s">
        <v>395</v>
      </c>
      <c r="G263" s="150" t="s">
        <v>163</v>
      </c>
      <c r="H263" s="151">
        <v>202.50399999999999</v>
      </c>
      <c r="I263" s="152"/>
      <c r="J263" s="153">
        <f>ROUND(I263*H263,2)</f>
        <v>0</v>
      </c>
      <c r="K263" s="154"/>
      <c r="L263" s="34"/>
      <c r="M263" s="155" t="s">
        <v>1</v>
      </c>
      <c r="N263" s="156" t="s">
        <v>42</v>
      </c>
      <c r="O263" s="59"/>
      <c r="P263" s="157">
        <f>O263*H263</f>
        <v>0</v>
      </c>
      <c r="Q263" s="157">
        <v>0</v>
      </c>
      <c r="R263" s="157">
        <f>Q263*H263</f>
        <v>0</v>
      </c>
      <c r="S263" s="157">
        <v>1.4999999999999999E-2</v>
      </c>
      <c r="T263" s="158">
        <f>S263*H263</f>
        <v>3.0375599999999996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59" t="s">
        <v>221</v>
      </c>
      <c r="AT263" s="159" t="s">
        <v>139</v>
      </c>
      <c r="AU263" s="159" t="s">
        <v>87</v>
      </c>
      <c r="AY263" s="18" t="s">
        <v>136</v>
      </c>
      <c r="BE263" s="160">
        <f>IF(N263="základní",J263,0)</f>
        <v>0</v>
      </c>
      <c r="BF263" s="160">
        <f>IF(N263="snížená",J263,0)</f>
        <v>0</v>
      </c>
      <c r="BG263" s="160">
        <f>IF(N263="zákl. přenesená",J263,0)</f>
        <v>0</v>
      </c>
      <c r="BH263" s="160">
        <f>IF(N263="sníž. přenesená",J263,0)</f>
        <v>0</v>
      </c>
      <c r="BI263" s="160">
        <f>IF(N263="nulová",J263,0)</f>
        <v>0</v>
      </c>
      <c r="BJ263" s="18" t="s">
        <v>85</v>
      </c>
      <c r="BK263" s="160">
        <f>ROUND(I263*H263,2)</f>
        <v>0</v>
      </c>
      <c r="BL263" s="18" t="s">
        <v>221</v>
      </c>
      <c r="BM263" s="159" t="s">
        <v>396</v>
      </c>
    </row>
    <row r="264" spans="1:65" s="13" customFormat="1">
      <c r="B264" s="161"/>
      <c r="D264" s="162" t="s">
        <v>165</v>
      </c>
      <c r="E264" s="163" t="s">
        <v>1</v>
      </c>
      <c r="F264" s="164" t="s">
        <v>397</v>
      </c>
      <c r="H264" s="165">
        <v>46.655999999999999</v>
      </c>
      <c r="I264" s="166"/>
      <c r="L264" s="161"/>
      <c r="M264" s="167"/>
      <c r="N264" s="168"/>
      <c r="O264" s="168"/>
      <c r="P264" s="168"/>
      <c r="Q264" s="168"/>
      <c r="R264" s="168"/>
      <c r="S264" s="168"/>
      <c r="T264" s="169"/>
      <c r="AT264" s="163" t="s">
        <v>165</v>
      </c>
      <c r="AU264" s="163" t="s">
        <v>87</v>
      </c>
      <c r="AV264" s="13" t="s">
        <v>87</v>
      </c>
      <c r="AW264" s="13" t="s">
        <v>33</v>
      </c>
      <c r="AX264" s="13" t="s">
        <v>77</v>
      </c>
      <c r="AY264" s="163" t="s">
        <v>136</v>
      </c>
    </row>
    <row r="265" spans="1:65" s="13" customFormat="1">
      <c r="B265" s="161"/>
      <c r="D265" s="162" t="s">
        <v>165</v>
      </c>
      <c r="E265" s="163" t="s">
        <v>1</v>
      </c>
      <c r="F265" s="164" t="s">
        <v>389</v>
      </c>
      <c r="H265" s="165">
        <v>31.463999999999999</v>
      </c>
      <c r="I265" s="166"/>
      <c r="L265" s="161"/>
      <c r="M265" s="167"/>
      <c r="N265" s="168"/>
      <c r="O265" s="168"/>
      <c r="P265" s="168"/>
      <c r="Q265" s="168"/>
      <c r="R265" s="168"/>
      <c r="S265" s="168"/>
      <c r="T265" s="169"/>
      <c r="AT265" s="163" t="s">
        <v>165</v>
      </c>
      <c r="AU265" s="163" t="s">
        <v>87</v>
      </c>
      <c r="AV265" s="13" t="s">
        <v>87</v>
      </c>
      <c r="AW265" s="13" t="s">
        <v>33</v>
      </c>
      <c r="AX265" s="13" t="s">
        <v>77</v>
      </c>
      <c r="AY265" s="163" t="s">
        <v>136</v>
      </c>
    </row>
    <row r="266" spans="1:65" s="13" customFormat="1" ht="22.5">
      <c r="B266" s="161"/>
      <c r="D266" s="162" t="s">
        <v>165</v>
      </c>
      <c r="E266" s="163" t="s">
        <v>1</v>
      </c>
      <c r="F266" s="164" t="s">
        <v>398</v>
      </c>
      <c r="H266" s="165">
        <v>55.457000000000001</v>
      </c>
      <c r="I266" s="166"/>
      <c r="L266" s="161"/>
      <c r="M266" s="167"/>
      <c r="N266" s="168"/>
      <c r="O266" s="168"/>
      <c r="P266" s="168"/>
      <c r="Q266" s="168"/>
      <c r="R266" s="168"/>
      <c r="S266" s="168"/>
      <c r="T266" s="169"/>
      <c r="AT266" s="163" t="s">
        <v>165</v>
      </c>
      <c r="AU266" s="163" t="s">
        <v>87</v>
      </c>
      <c r="AV266" s="13" t="s">
        <v>87</v>
      </c>
      <c r="AW266" s="13" t="s">
        <v>33</v>
      </c>
      <c r="AX266" s="13" t="s">
        <v>77</v>
      </c>
      <c r="AY266" s="163" t="s">
        <v>136</v>
      </c>
    </row>
    <row r="267" spans="1:65" s="16" customFormat="1">
      <c r="B267" s="196"/>
      <c r="D267" s="162" t="s">
        <v>165</v>
      </c>
      <c r="E267" s="197" t="s">
        <v>1</v>
      </c>
      <c r="F267" s="198" t="s">
        <v>399</v>
      </c>
      <c r="H267" s="199">
        <v>133.577</v>
      </c>
      <c r="I267" s="200"/>
      <c r="L267" s="196"/>
      <c r="M267" s="201"/>
      <c r="N267" s="202"/>
      <c r="O267" s="202"/>
      <c r="P267" s="202"/>
      <c r="Q267" s="202"/>
      <c r="R267" s="202"/>
      <c r="S267" s="202"/>
      <c r="T267" s="203"/>
      <c r="AT267" s="197" t="s">
        <v>165</v>
      </c>
      <c r="AU267" s="197" t="s">
        <v>87</v>
      </c>
      <c r="AV267" s="16" t="s">
        <v>148</v>
      </c>
      <c r="AW267" s="16" t="s">
        <v>33</v>
      </c>
      <c r="AX267" s="16" t="s">
        <v>77</v>
      </c>
      <c r="AY267" s="197" t="s">
        <v>136</v>
      </c>
    </row>
    <row r="268" spans="1:65" s="13" customFormat="1" ht="45">
      <c r="B268" s="161"/>
      <c r="D268" s="162" t="s">
        <v>165</v>
      </c>
      <c r="E268" s="163" t="s">
        <v>1</v>
      </c>
      <c r="F268" s="164" t="s">
        <v>328</v>
      </c>
      <c r="H268" s="165">
        <v>47.268000000000001</v>
      </c>
      <c r="I268" s="166"/>
      <c r="L268" s="161"/>
      <c r="M268" s="167"/>
      <c r="N268" s="168"/>
      <c r="O268" s="168"/>
      <c r="P268" s="168"/>
      <c r="Q268" s="168"/>
      <c r="R268" s="168"/>
      <c r="S268" s="168"/>
      <c r="T268" s="169"/>
      <c r="AT268" s="163" t="s">
        <v>165</v>
      </c>
      <c r="AU268" s="163" t="s">
        <v>87</v>
      </c>
      <c r="AV268" s="13" t="s">
        <v>87</v>
      </c>
      <c r="AW268" s="13" t="s">
        <v>33</v>
      </c>
      <c r="AX268" s="13" t="s">
        <v>77</v>
      </c>
      <c r="AY268" s="163" t="s">
        <v>136</v>
      </c>
    </row>
    <row r="269" spans="1:65" s="13" customFormat="1">
      <c r="B269" s="161"/>
      <c r="D269" s="162" t="s">
        <v>165</v>
      </c>
      <c r="E269" s="163" t="s">
        <v>1</v>
      </c>
      <c r="F269" s="164" t="s">
        <v>400</v>
      </c>
      <c r="H269" s="165">
        <v>14.443</v>
      </c>
      <c r="I269" s="166"/>
      <c r="L269" s="161"/>
      <c r="M269" s="167"/>
      <c r="N269" s="168"/>
      <c r="O269" s="168"/>
      <c r="P269" s="168"/>
      <c r="Q269" s="168"/>
      <c r="R269" s="168"/>
      <c r="S269" s="168"/>
      <c r="T269" s="169"/>
      <c r="AT269" s="163" t="s">
        <v>165</v>
      </c>
      <c r="AU269" s="163" t="s">
        <v>87</v>
      </c>
      <c r="AV269" s="13" t="s">
        <v>87</v>
      </c>
      <c r="AW269" s="13" t="s">
        <v>33</v>
      </c>
      <c r="AX269" s="13" t="s">
        <v>77</v>
      </c>
      <c r="AY269" s="163" t="s">
        <v>136</v>
      </c>
    </row>
    <row r="270" spans="1:65" s="13" customFormat="1">
      <c r="B270" s="161"/>
      <c r="D270" s="162" t="s">
        <v>165</v>
      </c>
      <c r="E270" s="163" t="s">
        <v>1</v>
      </c>
      <c r="F270" s="164" t="s">
        <v>329</v>
      </c>
      <c r="H270" s="165">
        <v>7.2160000000000002</v>
      </c>
      <c r="I270" s="166"/>
      <c r="L270" s="161"/>
      <c r="M270" s="167"/>
      <c r="N270" s="168"/>
      <c r="O270" s="168"/>
      <c r="P270" s="168"/>
      <c r="Q270" s="168"/>
      <c r="R270" s="168"/>
      <c r="S270" s="168"/>
      <c r="T270" s="169"/>
      <c r="AT270" s="163" t="s">
        <v>165</v>
      </c>
      <c r="AU270" s="163" t="s">
        <v>87</v>
      </c>
      <c r="AV270" s="13" t="s">
        <v>87</v>
      </c>
      <c r="AW270" s="13" t="s">
        <v>33</v>
      </c>
      <c r="AX270" s="13" t="s">
        <v>77</v>
      </c>
      <c r="AY270" s="163" t="s">
        <v>136</v>
      </c>
    </row>
    <row r="271" spans="1:65" s="16" customFormat="1">
      <c r="B271" s="196"/>
      <c r="D271" s="162" t="s">
        <v>165</v>
      </c>
      <c r="E271" s="197" t="s">
        <v>1</v>
      </c>
      <c r="F271" s="198" t="s">
        <v>401</v>
      </c>
      <c r="H271" s="199">
        <v>68.927000000000007</v>
      </c>
      <c r="I271" s="200"/>
      <c r="L271" s="196"/>
      <c r="M271" s="201"/>
      <c r="N271" s="202"/>
      <c r="O271" s="202"/>
      <c r="P271" s="202"/>
      <c r="Q271" s="202"/>
      <c r="R271" s="202"/>
      <c r="S271" s="202"/>
      <c r="T271" s="203"/>
      <c r="AT271" s="197" t="s">
        <v>165</v>
      </c>
      <c r="AU271" s="197" t="s">
        <v>87</v>
      </c>
      <c r="AV271" s="16" t="s">
        <v>148</v>
      </c>
      <c r="AW271" s="16" t="s">
        <v>33</v>
      </c>
      <c r="AX271" s="16" t="s">
        <v>77</v>
      </c>
      <c r="AY271" s="197" t="s">
        <v>136</v>
      </c>
    </row>
    <row r="272" spans="1:65" s="14" customFormat="1">
      <c r="B272" s="170"/>
      <c r="D272" s="162" t="s">
        <v>165</v>
      </c>
      <c r="E272" s="171" t="s">
        <v>1</v>
      </c>
      <c r="F272" s="172" t="s">
        <v>175</v>
      </c>
      <c r="H272" s="173">
        <v>202.50399999999999</v>
      </c>
      <c r="I272" s="174"/>
      <c r="L272" s="170"/>
      <c r="M272" s="175"/>
      <c r="N272" s="176"/>
      <c r="O272" s="176"/>
      <c r="P272" s="176"/>
      <c r="Q272" s="176"/>
      <c r="R272" s="176"/>
      <c r="S272" s="176"/>
      <c r="T272" s="177"/>
      <c r="AT272" s="171" t="s">
        <v>165</v>
      </c>
      <c r="AU272" s="171" t="s">
        <v>87</v>
      </c>
      <c r="AV272" s="14" t="s">
        <v>143</v>
      </c>
      <c r="AW272" s="14" t="s">
        <v>33</v>
      </c>
      <c r="AX272" s="14" t="s">
        <v>85</v>
      </c>
      <c r="AY272" s="171" t="s">
        <v>136</v>
      </c>
    </row>
    <row r="273" spans="1:65" s="2" customFormat="1" ht="16.5" customHeight="1">
      <c r="A273" s="33"/>
      <c r="B273" s="146"/>
      <c r="C273" s="147" t="s">
        <v>402</v>
      </c>
      <c r="D273" s="147" t="s">
        <v>139</v>
      </c>
      <c r="E273" s="148" t="s">
        <v>403</v>
      </c>
      <c r="F273" s="149" t="s">
        <v>404</v>
      </c>
      <c r="G273" s="150" t="s">
        <v>163</v>
      </c>
      <c r="H273" s="151">
        <v>174</v>
      </c>
      <c r="I273" s="152"/>
      <c r="J273" s="153">
        <f>ROUND(I273*H273,2)</f>
        <v>0</v>
      </c>
      <c r="K273" s="154"/>
      <c r="L273" s="34"/>
      <c r="M273" s="155" t="s">
        <v>1</v>
      </c>
      <c r="N273" s="156" t="s">
        <v>42</v>
      </c>
      <c r="O273" s="59"/>
      <c r="P273" s="157">
        <f>O273*H273</f>
        <v>0</v>
      </c>
      <c r="Q273" s="157">
        <v>0</v>
      </c>
      <c r="R273" s="157">
        <f>Q273*H273</f>
        <v>0</v>
      </c>
      <c r="S273" s="157">
        <v>1.4E-2</v>
      </c>
      <c r="T273" s="158">
        <f>S273*H273</f>
        <v>2.4359999999999999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59" t="s">
        <v>221</v>
      </c>
      <c r="AT273" s="159" t="s">
        <v>139</v>
      </c>
      <c r="AU273" s="159" t="s">
        <v>87</v>
      </c>
      <c r="AY273" s="18" t="s">
        <v>136</v>
      </c>
      <c r="BE273" s="160">
        <f>IF(N273="základní",J273,0)</f>
        <v>0</v>
      </c>
      <c r="BF273" s="160">
        <f>IF(N273="snížená",J273,0)</f>
        <v>0</v>
      </c>
      <c r="BG273" s="160">
        <f>IF(N273="zákl. přenesená",J273,0)</f>
        <v>0</v>
      </c>
      <c r="BH273" s="160">
        <f>IF(N273="sníž. přenesená",J273,0)</f>
        <v>0</v>
      </c>
      <c r="BI273" s="160">
        <f>IF(N273="nulová",J273,0)</f>
        <v>0</v>
      </c>
      <c r="BJ273" s="18" t="s">
        <v>85</v>
      </c>
      <c r="BK273" s="160">
        <f>ROUND(I273*H273,2)</f>
        <v>0</v>
      </c>
      <c r="BL273" s="18" t="s">
        <v>221</v>
      </c>
      <c r="BM273" s="159" t="s">
        <v>405</v>
      </c>
    </row>
    <row r="274" spans="1:65" s="13" customFormat="1">
      <c r="B274" s="161"/>
      <c r="D274" s="162" t="s">
        <v>165</v>
      </c>
      <c r="E274" s="163" t="s">
        <v>1</v>
      </c>
      <c r="F274" s="164" t="s">
        <v>406</v>
      </c>
      <c r="H274" s="165">
        <v>174</v>
      </c>
      <c r="I274" s="166"/>
      <c r="L274" s="161"/>
      <c r="M274" s="167"/>
      <c r="N274" s="168"/>
      <c r="O274" s="168"/>
      <c r="P274" s="168"/>
      <c r="Q274" s="168"/>
      <c r="R274" s="168"/>
      <c r="S274" s="168"/>
      <c r="T274" s="169"/>
      <c r="AT274" s="163" t="s">
        <v>165</v>
      </c>
      <c r="AU274" s="163" t="s">
        <v>87</v>
      </c>
      <c r="AV274" s="13" t="s">
        <v>87</v>
      </c>
      <c r="AW274" s="13" t="s">
        <v>33</v>
      </c>
      <c r="AX274" s="13" t="s">
        <v>85</v>
      </c>
      <c r="AY274" s="163" t="s">
        <v>136</v>
      </c>
    </row>
    <row r="275" spans="1:65" s="2" customFormat="1" ht="21.75" customHeight="1">
      <c r="A275" s="33"/>
      <c r="B275" s="146"/>
      <c r="C275" s="147" t="s">
        <v>407</v>
      </c>
      <c r="D275" s="147" t="s">
        <v>139</v>
      </c>
      <c r="E275" s="148" t="s">
        <v>408</v>
      </c>
      <c r="F275" s="149" t="s">
        <v>409</v>
      </c>
      <c r="G275" s="150" t="s">
        <v>163</v>
      </c>
      <c r="H275" s="151">
        <v>916.13199999999995</v>
      </c>
      <c r="I275" s="152"/>
      <c r="J275" s="153">
        <f>ROUND(I275*H275,2)</f>
        <v>0</v>
      </c>
      <c r="K275" s="154"/>
      <c r="L275" s="34"/>
      <c r="M275" s="155" t="s">
        <v>1</v>
      </c>
      <c r="N275" s="156" t="s">
        <v>42</v>
      </c>
      <c r="O275" s="59"/>
      <c r="P275" s="157">
        <f>O275*H275</f>
        <v>0</v>
      </c>
      <c r="Q275" s="157">
        <v>0</v>
      </c>
      <c r="R275" s="157">
        <f>Q275*H275</f>
        <v>0</v>
      </c>
      <c r="S275" s="157">
        <v>0</v>
      </c>
      <c r="T275" s="158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59" t="s">
        <v>221</v>
      </c>
      <c r="AT275" s="159" t="s">
        <v>139</v>
      </c>
      <c r="AU275" s="159" t="s">
        <v>87</v>
      </c>
      <c r="AY275" s="18" t="s">
        <v>136</v>
      </c>
      <c r="BE275" s="160">
        <f>IF(N275="základní",J275,0)</f>
        <v>0</v>
      </c>
      <c r="BF275" s="160">
        <f>IF(N275="snížená",J275,0)</f>
        <v>0</v>
      </c>
      <c r="BG275" s="160">
        <f>IF(N275="zákl. přenesená",J275,0)</f>
        <v>0</v>
      </c>
      <c r="BH275" s="160">
        <f>IF(N275="sníž. přenesená",J275,0)</f>
        <v>0</v>
      </c>
      <c r="BI275" s="160">
        <f>IF(N275="nulová",J275,0)</f>
        <v>0</v>
      </c>
      <c r="BJ275" s="18" t="s">
        <v>85</v>
      </c>
      <c r="BK275" s="160">
        <f>ROUND(I275*H275,2)</f>
        <v>0</v>
      </c>
      <c r="BL275" s="18" t="s">
        <v>221</v>
      </c>
      <c r="BM275" s="159" t="s">
        <v>410</v>
      </c>
    </row>
    <row r="276" spans="1:65" s="13" customFormat="1">
      <c r="B276" s="161"/>
      <c r="D276" s="162" t="s">
        <v>165</v>
      </c>
      <c r="E276" s="163" t="s">
        <v>1</v>
      </c>
      <c r="F276" s="164" t="s">
        <v>411</v>
      </c>
      <c r="H276" s="165">
        <v>916.13199999999995</v>
      </c>
      <c r="I276" s="166"/>
      <c r="L276" s="161"/>
      <c r="M276" s="167"/>
      <c r="N276" s="168"/>
      <c r="O276" s="168"/>
      <c r="P276" s="168"/>
      <c r="Q276" s="168"/>
      <c r="R276" s="168"/>
      <c r="S276" s="168"/>
      <c r="T276" s="169"/>
      <c r="AT276" s="163" t="s">
        <v>165</v>
      </c>
      <c r="AU276" s="163" t="s">
        <v>87</v>
      </c>
      <c r="AV276" s="13" t="s">
        <v>87</v>
      </c>
      <c r="AW276" s="13" t="s">
        <v>33</v>
      </c>
      <c r="AX276" s="13" t="s">
        <v>85</v>
      </c>
      <c r="AY276" s="163" t="s">
        <v>136</v>
      </c>
    </row>
    <row r="277" spans="1:65" s="2" customFormat="1" ht="21.75" customHeight="1">
      <c r="A277" s="33"/>
      <c r="B277" s="146"/>
      <c r="C277" s="178" t="s">
        <v>412</v>
      </c>
      <c r="D277" s="178" t="s">
        <v>241</v>
      </c>
      <c r="E277" s="179" t="s">
        <v>413</v>
      </c>
      <c r="F277" s="180" t="s">
        <v>414</v>
      </c>
      <c r="G277" s="181" t="s">
        <v>193</v>
      </c>
      <c r="H277" s="182">
        <v>5.92</v>
      </c>
      <c r="I277" s="183"/>
      <c r="J277" s="184">
        <f>ROUND(I277*H277,2)</f>
        <v>0</v>
      </c>
      <c r="K277" s="185"/>
      <c r="L277" s="186"/>
      <c r="M277" s="187" t="s">
        <v>1</v>
      </c>
      <c r="N277" s="188" t="s">
        <v>42</v>
      </c>
      <c r="O277" s="59"/>
      <c r="P277" s="157">
        <f>O277*H277</f>
        <v>0</v>
      </c>
      <c r="Q277" s="157">
        <v>0.55000000000000004</v>
      </c>
      <c r="R277" s="157">
        <f>Q277*H277</f>
        <v>3.2560000000000002</v>
      </c>
      <c r="S277" s="157">
        <v>0</v>
      </c>
      <c r="T277" s="158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59" t="s">
        <v>244</v>
      </c>
      <c r="AT277" s="159" t="s">
        <v>241</v>
      </c>
      <c r="AU277" s="159" t="s">
        <v>87</v>
      </c>
      <c r="AY277" s="18" t="s">
        <v>136</v>
      </c>
      <c r="BE277" s="160">
        <f>IF(N277="základní",J277,0)</f>
        <v>0</v>
      </c>
      <c r="BF277" s="160">
        <f>IF(N277="snížená",J277,0)</f>
        <v>0</v>
      </c>
      <c r="BG277" s="160">
        <f>IF(N277="zákl. přenesená",J277,0)</f>
        <v>0</v>
      </c>
      <c r="BH277" s="160">
        <f>IF(N277="sníž. přenesená",J277,0)</f>
        <v>0</v>
      </c>
      <c r="BI277" s="160">
        <f>IF(N277="nulová",J277,0)</f>
        <v>0</v>
      </c>
      <c r="BJ277" s="18" t="s">
        <v>85</v>
      </c>
      <c r="BK277" s="160">
        <f>ROUND(I277*H277,2)</f>
        <v>0</v>
      </c>
      <c r="BL277" s="18" t="s">
        <v>221</v>
      </c>
      <c r="BM277" s="159" t="s">
        <v>415</v>
      </c>
    </row>
    <row r="278" spans="1:65" s="13" customFormat="1">
      <c r="B278" s="161"/>
      <c r="D278" s="162" t="s">
        <v>165</v>
      </c>
      <c r="E278" s="163" t="s">
        <v>1</v>
      </c>
      <c r="F278" s="164" t="s">
        <v>416</v>
      </c>
      <c r="H278" s="165">
        <v>5.92</v>
      </c>
      <c r="I278" s="166"/>
      <c r="L278" s="161"/>
      <c r="M278" s="167"/>
      <c r="N278" s="168"/>
      <c r="O278" s="168"/>
      <c r="P278" s="168"/>
      <c r="Q278" s="168"/>
      <c r="R278" s="168"/>
      <c r="S278" s="168"/>
      <c r="T278" s="169"/>
      <c r="AT278" s="163" t="s">
        <v>165</v>
      </c>
      <c r="AU278" s="163" t="s">
        <v>87</v>
      </c>
      <c r="AV278" s="13" t="s">
        <v>87</v>
      </c>
      <c r="AW278" s="13" t="s">
        <v>33</v>
      </c>
      <c r="AX278" s="13" t="s">
        <v>85</v>
      </c>
      <c r="AY278" s="163" t="s">
        <v>136</v>
      </c>
    </row>
    <row r="279" spans="1:65" s="2" customFormat="1" ht="21.75" customHeight="1">
      <c r="A279" s="33"/>
      <c r="B279" s="146"/>
      <c r="C279" s="147" t="s">
        <v>417</v>
      </c>
      <c r="D279" s="147" t="s">
        <v>139</v>
      </c>
      <c r="E279" s="148" t="s">
        <v>418</v>
      </c>
      <c r="F279" s="149" t="s">
        <v>419</v>
      </c>
      <c r="G279" s="150" t="s">
        <v>206</v>
      </c>
      <c r="H279" s="151">
        <v>1397.1030000000001</v>
      </c>
      <c r="I279" s="152"/>
      <c r="J279" s="153">
        <f>ROUND(I279*H279,2)</f>
        <v>0</v>
      </c>
      <c r="K279" s="154"/>
      <c r="L279" s="34"/>
      <c r="M279" s="155" t="s">
        <v>1</v>
      </c>
      <c r="N279" s="156" t="s">
        <v>42</v>
      </c>
      <c r="O279" s="59"/>
      <c r="P279" s="157">
        <f>O279*H279</f>
        <v>0</v>
      </c>
      <c r="Q279" s="157">
        <v>0</v>
      </c>
      <c r="R279" s="157">
        <f>Q279*H279</f>
        <v>0</v>
      </c>
      <c r="S279" s="157">
        <v>0</v>
      </c>
      <c r="T279" s="158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59" t="s">
        <v>221</v>
      </c>
      <c r="AT279" s="159" t="s">
        <v>139</v>
      </c>
      <c r="AU279" s="159" t="s">
        <v>87</v>
      </c>
      <c r="AY279" s="18" t="s">
        <v>136</v>
      </c>
      <c r="BE279" s="160">
        <f>IF(N279="základní",J279,0)</f>
        <v>0</v>
      </c>
      <c r="BF279" s="160">
        <f>IF(N279="snížená",J279,0)</f>
        <v>0</v>
      </c>
      <c r="BG279" s="160">
        <f>IF(N279="zákl. přenesená",J279,0)</f>
        <v>0</v>
      </c>
      <c r="BH279" s="160">
        <f>IF(N279="sníž. přenesená",J279,0)</f>
        <v>0</v>
      </c>
      <c r="BI279" s="160">
        <f>IF(N279="nulová",J279,0)</f>
        <v>0</v>
      </c>
      <c r="BJ279" s="18" t="s">
        <v>85</v>
      </c>
      <c r="BK279" s="160">
        <f>ROUND(I279*H279,2)</f>
        <v>0</v>
      </c>
      <c r="BL279" s="18" t="s">
        <v>221</v>
      </c>
      <c r="BM279" s="159" t="s">
        <v>420</v>
      </c>
    </row>
    <row r="280" spans="1:65" s="13" customFormat="1" ht="22.5">
      <c r="B280" s="161"/>
      <c r="D280" s="162" t="s">
        <v>165</v>
      </c>
      <c r="E280" s="163" t="s">
        <v>1</v>
      </c>
      <c r="F280" s="164" t="s">
        <v>421</v>
      </c>
      <c r="H280" s="165">
        <v>1397.1030000000001</v>
      </c>
      <c r="I280" s="166"/>
      <c r="L280" s="161"/>
      <c r="M280" s="167"/>
      <c r="N280" s="168"/>
      <c r="O280" s="168"/>
      <c r="P280" s="168"/>
      <c r="Q280" s="168"/>
      <c r="R280" s="168"/>
      <c r="S280" s="168"/>
      <c r="T280" s="169"/>
      <c r="AT280" s="163" t="s">
        <v>165</v>
      </c>
      <c r="AU280" s="163" t="s">
        <v>87</v>
      </c>
      <c r="AV280" s="13" t="s">
        <v>87</v>
      </c>
      <c r="AW280" s="13" t="s">
        <v>33</v>
      </c>
      <c r="AX280" s="13" t="s">
        <v>85</v>
      </c>
      <c r="AY280" s="163" t="s">
        <v>136</v>
      </c>
    </row>
    <row r="281" spans="1:65" s="2" customFormat="1" ht="21.75" customHeight="1">
      <c r="A281" s="33"/>
      <c r="B281" s="146"/>
      <c r="C281" s="178" t="s">
        <v>422</v>
      </c>
      <c r="D281" s="178" t="s">
        <v>241</v>
      </c>
      <c r="E281" s="179" t="s">
        <v>413</v>
      </c>
      <c r="F281" s="180" t="s">
        <v>414</v>
      </c>
      <c r="G281" s="181" t="s">
        <v>193</v>
      </c>
      <c r="H281" s="182">
        <v>3.6880000000000002</v>
      </c>
      <c r="I281" s="183"/>
      <c r="J281" s="184">
        <f>ROUND(I281*H281,2)</f>
        <v>0</v>
      </c>
      <c r="K281" s="185"/>
      <c r="L281" s="186"/>
      <c r="M281" s="187" t="s">
        <v>1</v>
      </c>
      <c r="N281" s="188" t="s">
        <v>42</v>
      </c>
      <c r="O281" s="59"/>
      <c r="P281" s="157">
        <f>O281*H281</f>
        <v>0</v>
      </c>
      <c r="Q281" s="157">
        <v>0.55000000000000004</v>
      </c>
      <c r="R281" s="157">
        <f>Q281*H281</f>
        <v>2.0284000000000004</v>
      </c>
      <c r="S281" s="157">
        <v>0</v>
      </c>
      <c r="T281" s="158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59" t="s">
        <v>244</v>
      </c>
      <c r="AT281" s="159" t="s">
        <v>241</v>
      </c>
      <c r="AU281" s="159" t="s">
        <v>87</v>
      </c>
      <c r="AY281" s="18" t="s">
        <v>136</v>
      </c>
      <c r="BE281" s="160">
        <f>IF(N281="základní",J281,0)</f>
        <v>0</v>
      </c>
      <c r="BF281" s="160">
        <f>IF(N281="snížená",J281,0)</f>
        <v>0</v>
      </c>
      <c r="BG281" s="160">
        <f>IF(N281="zákl. přenesená",J281,0)</f>
        <v>0</v>
      </c>
      <c r="BH281" s="160">
        <f>IF(N281="sníž. přenesená",J281,0)</f>
        <v>0</v>
      </c>
      <c r="BI281" s="160">
        <f>IF(N281="nulová",J281,0)</f>
        <v>0</v>
      </c>
      <c r="BJ281" s="18" t="s">
        <v>85</v>
      </c>
      <c r="BK281" s="160">
        <f>ROUND(I281*H281,2)</f>
        <v>0</v>
      </c>
      <c r="BL281" s="18" t="s">
        <v>221</v>
      </c>
      <c r="BM281" s="159" t="s">
        <v>423</v>
      </c>
    </row>
    <row r="282" spans="1:65" s="13" customFormat="1">
      <c r="B282" s="161"/>
      <c r="D282" s="162" t="s">
        <v>165</v>
      </c>
      <c r="E282" s="163" t="s">
        <v>1</v>
      </c>
      <c r="F282" s="164" t="s">
        <v>424</v>
      </c>
      <c r="H282" s="165">
        <v>3.6880000000000002</v>
      </c>
      <c r="I282" s="166"/>
      <c r="L282" s="161"/>
      <c r="M282" s="167"/>
      <c r="N282" s="168"/>
      <c r="O282" s="168"/>
      <c r="P282" s="168"/>
      <c r="Q282" s="168"/>
      <c r="R282" s="168"/>
      <c r="S282" s="168"/>
      <c r="T282" s="169"/>
      <c r="AT282" s="163" t="s">
        <v>165</v>
      </c>
      <c r="AU282" s="163" t="s">
        <v>87</v>
      </c>
      <c r="AV282" s="13" t="s">
        <v>87</v>
      </c>
      <c r="AW282" s="13" t="s">
        <v>33</v>
      </c>
      <c r="AX282" s="13" t="s">
        <v>85</v>
      </c>
      <c r="AY282" s="163" t="s">
        <v>136</v>
      </c>
    </row>
    <row r="283" spans="1:65" s="2" customFormat="1" ht="21.75" customHeight="1">
      <c r="A283" s="33"/>
      <c r="B283" s="146"/>
      <c r="C283" s="147" t="s">
        <v>425</v>
      </c>
      <c r="D283" s="147" t="s">
        <v>139</v>
      </c>
      <c r="E283" s="148" t="s">
        <v>426</v>
      </c>
      <c r="F283" s="149" t="s">
        <v>427</v>
      </c>
      <c r="G283" s="150" t="s">
        <v>163</v>
      </c>
      <c r="H283" s="151">
        <v>856.66700000000003</v>
      </c>
      <c r="I283" s="152"/>
      <c r="J283" s="153">
        <f>ROUND(I283*H283,2)</f>
        <v>0</v>
      </c>
      <c r="K283" s="154"/>
      <c r="L283" s="34"/>
      <c r="M283" s="155" t="s">
        <v>1</v>
      </c>
      <c r="N283" s="156" t="s">
        <v>42</v>
      </c>
      <c r="O283" s="59"/>
      <c r="P283" s="157">
        <f>O283*H283</f>
        <v>0</v>
      </c>
      <c r="Q283" s="157">
        <v>0</v>
      </c>
      <c r="R283" s="157">
        <f>Q283*H283</f>
        <v>0</v>
      </c>
      <c r="S283" s="157">
        <v>5.0000000000000001E-3</v>
      </c>
      <c r="T283" s="158">
        <f>S283*H283</f>
        <v>4.2833350000000001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59" t="s">
        <v>221</v>
      </c>
      <c r="AT283" s="159" t="s">
        <v>139</v>
      </c>
      <c r="AU283" s="159" t="s">
        <v>87</v>
      </c>
      <c r="AY283" s="18" t="s">
        <v>136</v>
      </c>
      <c r="BE283" s="160">
        <f>IF(N283="základní",J283,0)</f>
        <v>0</v>
      </c>
      <c r="BF283" s="160">
        <f>IF(N283="snížená",J283,0)</f>
        <v>0</v>
      </c>
      <c r="BG283" s="160">
        <f>IF(N283="zákl. přenesená",J283,0)</f>
        <v>0</v>
      </c>
      <c r="BH283" s="160">
        <f>IF(N283="sníž. přenesená",J283,0)</f>
        <v>0</v>
      </c>
      <c r="BI283" s="160">
        <f>IF(N283="nulová",J283,0)</f>
        <v>0</v>
      </c>
      <c r="BJ283" s="18" t="s">
        <v>85</v>
      </c>
      <c r="BK283" s="160">
        <f>ROUND(I283*H283,2)</f>
        <v>0</v>
      </c>
      <c r="BL283" s="18" t="s">
        <v>221</v>
      </c>
      <c r="BM283" s="159" t="s">
        <v>428</v>
      </c>
    </row>
    <row r="284" spans="1:65" s="13" customFormat="1" ht="22.5">
      <c r="B284" s="161"/>
      <c r="D284" s="162" t="s">
        <v>165</v>
      </c>
      <c r="E284" s="163" t="s">
        <v>1</v>
      </c>
      <c r="F284" s="164" t="s">
        <v>429</v>
      </c>
      <c r="H284" s="165">
        <v>659.226</v>
      </c>
      <c r="I284" s="166"/>
      <c r="L284" s="161"/>
      <c r="M284" s="167"/>
      <c r="N284" s="168"/>
      <c r="O284" s="168"/>
      <c r="P284" s="168"/>
      <c r="Q284" s="168"/>
      <c r="R284" s="168"/>
      <c r="S284" s="168"/>
      <c r="T284" s="169"/>
      <c r="AT284" s="163" t="s">
        <v>165</v>
      </c>
      <c r="AU284" s="163" t="s">
        <v>87</v>
      </c>
      <c r="AV284" s="13" t="s">
        <v>87</v>
      </c>
      <c r="AW284" s="13" t="s">
        <v>33</v>
      </c>
      <c r="AX284" s="13" t="s">
        <v>77</v>
      </c>
      <c r="AY284" s="163" t="s">
        <v>136</v>
      </c>
    </row>
    <row r="285" spans="1:65" s="13" customFormat="1">
      <c r="B285" s="161"/>
      <c r="D285" s="162" t="s">
        <v>165</v>
      </c>
      <c r="E285" s="163" t="s">
        <v>1</v>
      </c>
      <c r="F285" s="164" t="s">
        <v>430</v>
      </c>
      <c r="H285" s="165">
        <v>95.41</v>
      </c>
      <c r="I285" s="166"/>
      <c r="L285" s="161"/>
      <c r="M285" s="167"/>
      <c r="N285" s="168"/>
      <c r="O285" s="168"/>
      <c r="P285" s="168"/>
      <c r="Q285" s="168"/>
      <c r="R285" s="168"/>
      <c r="S285" s="168"/>
      <c r="T285" s="169"/>
      <c r="AT285" s="163" t="s">
        <v>165</v>
      </c>
      <c r="AU285" s="163" t="s">
        <v>87</v>
      </c>
      <c r="AV285" s="13" t="s">
        <v>87</v>
      </c>
      <c r="AW285" s="13" t="s">
        <v>33</v>
      </c>
      <c r="AX285" s="13" t="s">
        <v>77</v>
      </c>
      <c r="AY285" s="163" t="s">
        <v>136</v>
      </c>
    </row>
    <row r="286" spans="1:65" s="13" customFormat="1">
      <c r="B286" s="161"/>
      <c r="D286" s="162" t="s">
        <v>165</v>
      </c>
      <c r="E286" s="163" t="s">
        <v>1</v>
      </c>
      <c r="F286" s="164" t="s">
        <v>431</v>
      </c>
      <c r="H286" s="165">
        <v>70.266999999999996</v>
      </c>
      <c r="I286" s="166"/>
      <c r="L286" s="161"/>
      <c r="M286" s="167"/>
      <c r="N286" s="168"/>
      <c r="O286" s="168"/>
      <c r="P286" s="168"/>
      <c r="Q286" s="168"/>
      <c r="R286" s="168"/>
      <c r="S286" s="168"/>
      <c r="T286" s="169"/>
      <c r="AT286" s="163" t="s">
        <v>165</v>
      </c>
      <c r="AU286" s="163" t="s">
        <v>87</v>
      </c>
      <c r="AV286" s="13" t="s">
        <v>87</v>
      </c>
      <c r="AW286" s="13" t="s">
        <v>33</v>
      </c>
      <c r="AX286" s="13" t="s">
        <v>77</v>
      </c>
      <c r="AY286" s="163" t="s">
        <v>136</v>
      </c>
    </row>
    <row r="287" spans="1:65" s="13" customFormat="1">
      <c r="B287" s="161"/>
      <c r="D287" s="162" t="s">
        <v>165</v>
      </c>
      <c r="E287" s="163" t="s">
        <v>1</v>
      </c>
      <c r="F287" s="164" t="s">
        <v>432</v>
      </c>
      <c r="H287" s="165">
        <v>31.763999999999999</v>
      </c>
      <c r="I287" s="166"/>
      <c r="L287" s="161"/>
      <c r="M287" s="167"/>
      <c r="N287" s="168"/>
      <c r="O287" s="168"/>
      <c r="P287" s="168"/>
      <c r="Q287" s="168"/>
      <c r="R287" s="168"/>
      <c r="S287" s="168"/>
      <c r="T287" s="169"/>
      <c r="AT287" s="163" t="s">
        <v>165</v>
      </c>
      <c r="AU287" s="163" t="s">
        <v>87</v>
      </c>
      <c r="AV287" s="13" t="s">
        <v>87</v>
      </c>
      <c r="AW287" s="13" t="s">
        <v>33</v>
      </c>
      <c r="AX287" s="13" t="s">
        <v>77</v>
      </c>
      <c r="AY287" s="163" t="s">
        <v>136</v>
      </c>
    </row>
    <row r="288" spans="1:65" s="14" customFormat="1">
      <c r="B288" s="170"/>
      <c r="D288" s="162" t="s">
        <v>165</v>
      </c>
      <c r="E288" s="171" t="s">
        <v>1</v>
      </c>
      <c r="F288" s="172" t="s">
        <v>175</v>
      </c>
      <c r="H288" s="173">
        <v>856.66700000000003</v>
      </c>
      <c r="I288" s="174"/>
      <c r="L288" s="170"/>
      <c r="M288" s="175"/>
      <c r="N288" s="176"/>
      <c r="O288" s="176"/>
      <c r="P288" s="176"/>
      <c r="Q288" s="176"/>
      <c r="R288" s="176"/>
      <c r="S288" s="176"/>
      <c r="T288" s="177"/>
      <c r="AT288" s="171" t="s">
        <v>165</v>
      </c>
      <c r="AU288" s="171" t="s">
        <v>87</v>
      </c>
      <c r="AV288" s="14" t="s">
        <v>143</v>
      </c>
      <c r="AW288" s="14" t="s">
        <v>33</v>
      </c>
      <c r="AX288" s="14" t="s">
        <v>85</v>
      </c>
      <c r="AY288" s="171" t="s">
        <v>136</v>
      </c>
    </row>
    <row r="289" spans="1:65" s="2" customFormat="1" ht="21.75" customHeight="1">
      <c r="A289" s="33"/>
      <c r="B289" s="146"/>
      <c r="C289" s="147" t="s">
        <v>433</v>
      </c>
      <c r="D289" s="147" t="s">
        <v>139</v>
      </c>
      <c r="E289" s="148" t="s">
        <v>434</v>
      </c>
      <c r="F289" s="149" t="s">
        <v>435</v>
      </c>
      <c r="G289" s="150" t="s">
        <v>193</v>
      </c>
      <c r="H289" s="151">
        <v>29.76</v>
      </c>
      <c r="I289" s="152"/>
      <c r="J289" s="153">
        <f>ROUND(I289*H289,2)</f>
        <v>0</v>
      </c>
      <c r="K289" s="154"/>
      <c r="L289" s="34"/>
      <c r="M289" s="155" t="s">
        <v>1</v>
      </c>
      <c r="N289" s="156" t="s">
        <v>42</v>
      </c>
      <c r="O289" s="59"/>
      <c r="P289" s="157">
        <f>O289*H289</f>
        <v>0</v>
      </c>
      <c r="Q289" s="157">
        <v>2.3369999999999998E-2</v>
      </c>
      <c r="R289" s="157">
        <f>Q289*H289</f>
        <v>0.69549119999999998</v>
      </c>
      <c r="S289" s="157">
        <v>0</v>
      </c>
      <c r="T289" s="158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59" t="s">
        <v>221</v>
      </c>
      <c r="AT289" s="159" t="s">
        <v>139</v>
      </c>
      <c r="AU289" s="159" t="s">
        <v>87</v>
      </c>
      <c r="AY289" s="18" t="s">
        <v>136</v>
      </c>
      <c r="BE289" s="160">
        <f>IF(N289="základní",J289,0)</f>
        <v>0</v>
      </c>
      <c r="BF289" s="160">
        <f>IF(N289="snížená",J289,0)</f>
        <v>0</v>
      </c>
      <c r="BG289" s="160">
        <f>IF(N289="zákl. přenesená",J289,0)</f>
        <v>0</v>
      </c>
      <c r="BH289" s="160">
        <f>IF(N289="sníž. přenesená",J289,0)</f>
        <v>0</v>
      </c>
      <c r="BI289" s="160">
        <f>IF(N289="nulová",J289,0)</f>
        <v>0</v>
      </c>
      <c r="BJ289" s="18" t="s">
        <v>85</v>
      </c>
      <c r="BK289" s="160">
        <f>ROUND(I289*H289,2)</f>
        <v>0</v>
      </c>
      <c r="BL289" s="18" t="s">
        <v>221</v>
      </c>
      <c r="BM289" s="159" t="s">
        <v>436</v>
      </c>
    </row>
    <row r="290" spans="1:65" s="13" customFormat="1">
      <c r="B290" s="161"/>
      <c r="D290" s="162" t="s">
        <v>165</v>
      </c>
      <c r="E290" s="163" t="s">
        <v>1</v>
      </c>
      <c r="F290" s="164" t="s">
        <v>437</v>
      </c>
      <c r="H290" s="165">
        <v>25.931999999999999</v>
      </c>
      <c r="I290" s="166"/>
      <c r="L290" s="161"/>
      <c r="M290" s="167"/>
      <c r="N290" s="168"/>
      <c r="O290" s="168"/>
      <c r="P290" s="168"/>
      <c r="Q290" s="168"/>
      <c r="R290" s="168"/>
      <c r="S290" s="168"/>
      <c r="T290" s="169"/>
      <c r="AT290" s="163" t="s">
        <v>165</v>
      </c>
      <c r="AU290" s="163" t="s">
        <v>87</v>
      </c>
      <c r="AV290" s="13" t="s">
        <v>87</v>
      </c>
      <c r="AW290" s="13" t="s">
        <v>33</v>
      </c>
      <c r="AX290" s="13" t="s">
        <v>77</v>
      </c>
      <c r="AY290" s="163" t="s">
        <v>136</v>
      </c>
    </row>
    <row r="291" spans="1:65" s="13" customFormat="1">
      <c r="B291" s="161"/>
      <c r="D291" s="162" t="s">
        <v>165</v>
      </c>
      <c r="E291" s="163" t="s">
        <v>1</v>
      </c>
      <c r="F291" s="164" t="s">
        <v>438</v>
      </c>
      <c r="H291" s="165">
        <v>3.8279999999999998</v>
      </c>
      <c r="I291" s="166"/>
      <c r="L291" s="161"/>
      <c r="M291" s="167"/>
      <c r="N291" s="168"/>
      <c r="O291" s="168"/>
      <c r="P291" s="168"/>
      <c r="Q291" s="168"/>
      <c r="R291" s="168"/>
      <c r="S291" s="168"/>
      <c r="T291" s="169"/>
      <c r="AT291" s="163" t="s">
        <v>165</v>
      </c>
      <c r="AU291" s="163" t="s">
        <v>87</v>
      </c>
      <c r="AV291" s="13" t="s">
        <v>87</v>
      </c>
      <c r="AW291" s="13" t="s">
        <v>33</v>
      </c>
      <c r="AX291" s="13" t="s">
        <v>77</v>
      </c>
      <c r="AY291" s="163" t="s">
        <v>136</v>
      </c>
    </row>
    <row r="292" spans="1:65" s="14" customFormat="1">
      <c r="B292" s="170"/>
      <c r="D292" s="162" t="s">
        <v>165</v>
      </c>
      <c r="E292" s="171" t="s">
        <v>1</v>
      </c>
      <c r="F292" s="172" t="s">
        <v>175</v>
      </c>
      <c r="H292" s="173">
        <v>29.76</v>
      </c>
      <c r="I292" s="174"/>
      <c r="L292" s="170"/>
      <c r="M292" s="175"/>
      <c r="N292" s="176"/>
      <c r="O292" s="176"/>
      <c r="P292" s="176"/>
      <c r="Q292" s="176"/>
      <c r="R292" s="176"/>
      <c r="S292" s="176"/>
      <c r="T292" s="177"/>
      <c r="AT292" s="171" t="s">
        <v>165</v>
      </c>
      <c r="AU292" s="171" t="s">
        <v>87</v>
      </c>
      <c r="AV292" s="14" t="s">
        <v>143</v>
      </c>
      <c r="AW292" s="14" t="s">
        <v>33</v>
      </c>
      <c r="AX292" s="14" t="s">
        <v>85</v>
      </c>
      <c r="AY292" s="171" t="s">
        <v>136</v>
      </c>
    </row>
    <row r="293" spans="1:65" s="2" customFormat="1" ht="21.75" customHeight="1">
      <c r="A293" s="33"/>
      <c r="B293" s="146"/>
      <c r="C293" s="147" t="s">
        <v>439</v>
      </c>
      <c r="D293" s="147" t="s">
        <v>139</v>
      </c>
      <c r="E293" s="148" t="s">
        <v>440</v>
      </c>
      <c r="F293" s="149" t="s">
        <v>441</v>
      </c>
      <c r="G293" s="150" t="s">
        <v>201</v>
      </c>
      <c r="H293" s="151">
        <v>19.489999999999998</v>
      </c>
      <c r="I293" s="152"/>
      <c r="J293" s="153">
        <f>ROUND(I293*H293,2)</f>
        <v>0</v>
      </c>
      <c r="K293" s="154"/>
      <c r="L293" s="34"/>
      <c r="M293" s="155" t="s">
        <v>1</v>
      </c>
      <c r="N293" s="156" t="s">
        <v>42</v>
      </c>
      <c r="O293" s="59"/>
      <c r="P293" s="157">
        <f>O293*H293</f>
        <v>0</v>
      </c>
      <c r="Q293" s="157">
        <v>0</v>
      </c>
      <c r="R293" s="157">
        <f>Q293*H293</f>
        <v>0</v>
      </c>
      <c r="S293" s="157">
        <v>0</v>
      </c>
      <c r="T293" s="158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59" t="s">
        <v>221</v>
      </c>
      <c r="AT293" s="159" t="s">
        <v>139</v>
      </c>
      <c r="AU293" s="159" t="s">
        <v>87</v>
      </c>
      <c r="AY293" s="18" t="s">
        <v>136</v>
      </c>
      <c r="BE293" s="160">
        <f>IF(N293="základní",J293,0)</f>
        <v>0</v>
      </c>
      <c r="BF293" s="160">
        <f>IF(N293="snížená",J293,0)</f>
        <v>0</v>
      </c>
      <c r="BG293" s="160">
        <f>IF(N293="zákl. přenesená",J293,0)</f>
        <v>0</v>
      </c>
      <c r="BH293" s="160">
        <f>IF(N293="sníž. přenesená",J293,0)</f>
        <v>0</v>
      </c>
      <c r="BI293" s="160">
        <f>IF(N293="nulová",J293,0)</f>
        <v>0</v>
      </c>
      <c r="BJ293" s="18" t="s">
        <v>85</v>
      </c>
      <c r="BK293" s="160">
        <f>ROUND(I293*H293,2)</f>
        <v>0</v>
      </c>
      <c r="BL293" s="18" t="s">
        <v>221</v>
      </c>
      <c r="BM293" s="159" t="s">
        <v>442</v>
      </c>
    </row>
    <row r="294" spans="1:65" s="12" customFormat="1" ht="22.9" customHeight="1">
      <c r="B294" s="134"/>
      <c r="D294" s="135" t="s">
        <v>76</v>
      </c>
      <c r="E294" s="144" t="s">
        <v>443</v>
      </c>
      <c r="F294" s="144" t="s">
        <v>444</v>
      </c>
      <c r="I294" s="137"/>
      <c r="J294" s="145">
        <f>BK294</f>
        <v>0</v>
      </c>
      <c r="L294" s="134"/>
      <c r="M294" s="138"/>
      <c r="N294" s="139"/>
      <c r="O294" s="139"/>
      <c r="P294" s="140">
        <f>SUM(P295:P302)</f>
        <v>0</v>
      </c>
      <c r="Q294" s="139"/>
      <c r="R294" s="140">
        <f>SUM(R295:R302)</f>
        <v>0.18483561000000001</v>
      </c>
      <c r="S294" s="139"/>
      <c r="T294" s="141">
        <f>SUM(T295:T302)</f>
        <v>5.4999999999999993E-2</v>
      </c>
      <c r="AR294" s="135" t="s">
        <v>87</v>
      </c>
      <c r="AT294" s="142" t="s">
        <v>76</v>
      </c>
      <c r="AU294" s="142" t="s">
        <v>85</v>
      </c>
      <c r="AY294" s="135" t="s">
        <v>136</v>
      </c>
      <c r="BK294" s="143">
        <f>SUM(BK295:BK302)</f>
        <v>0</v>
      </c>
    </row>
    <row r="295" spans="1:65" s="2" customFormat="1" ht="21.75" customHeight="1">
      <c r="A295" s="33"/>
      <c r="B295" s="146"/>
      <c r="C295" s="147" t="s">
        <v>445</v>
      </c>
      <c r="D295" s="147" t="s">
        <v>139</v>
      </c>
      <c r="E295" s="148" t="s">
        <v>446</v>
      </c>
      <c r="F295" s="149" t="s">
        <v>447</v>
      </c>
      <c r="G295" s="150" t="s">
        <v>206</v>
      </c>
      <c r="H295" s="151">
        <v>27.14</v>
      </c>
      <c r="I295" s="152"/>
      <c r="J295" s="153">
        <f>ROUND(I295*H295,2)</f>
        <v>0</v>
      </c>
      <c r="K295" s="154"/>
      <c r="L295" s="34"/>
      <c r="M295" s="155" t="s">
        <v>1</v>
      </c>
      <c r="N295" s="156" t="s">
        <v>42</v>
      </c>
      <c r="O295" s="59"/>
      <c r="P295" s="157">
        <f>O295*H295</f>
        <v>0</v>
      </c>
      <c r="Q295" s="157">
        <v>0</v>
      </c>
      <c r="R295" s="157">
        <f>Q295*H295</f>
        <v>0</v>
      </c>
      <c r="S295" s="157">
        <v>0</v>
      </c>
      <c r="T295" s="158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59" t="s">
        <v>221</v>
      </c>
      <c r="AT295" s="159" t="s">
        <v>139</v>
      </c>
      <c r="AU295" s="159" t="s">
        <v>87</v>
      </c>
      <c r="AY295" s="18" t="s">
        <v>136</v>
      </c>
      <c r="BE295" s="160">
        <f>IF(N295="základní",J295,0)</f>
        <v>0</v>
      </c>
      <c r="BF295" s="160">
        <f>IF(N295="snížená",J295,0)</f>
        <v>0</v>
      </c>
      <c r="BG295" s="160">
        <f>IF(N295="zákl. přenesená",J295,0)</f>
        <v>0</v>
      </c>
      <c r="BH295" s="160">
        <f>IF(N295="sníž. přenesená",J295,0)</f>
        <v>0</v>
      </c>
      <c r="BI295" s="160">
        <f>IF(N295="nulová",J295,0)</f>
        <v>0</v>
      </c>
      <c r="BJ295" s="18" t="s">
        <v>85</v>
      </c>
      <c r="BK295" s="160">
        <f>ROUND(I295*H295,2)</f>
        <v>0</v>
      </c>
      <c r="BL295" s="18" t="s">
        <v>221</v>
      </c>
      <c r="BM295" s="159" t="s">
        <v>448</v>
      </c>
    </row>
    <row r="296" spans="1:65" s="13" customFormat="1">
      <c r="B296" s="161"/>
      <c r="D296" s="162" t="s">
        <v>165</v>
      </c>
      <c r="E296" s="163" t="s">
        <v>1</v>
      </c>
      <c r="F296" s="164" t="s">
        <v>449</v>
      </c>
      <c r="H296" s="165">
        <v>27.14</v>
      </c>
      <c r="I296" s="166"/>
      <c r="L296" s="161"/>
      <c r="M296" s="167"/>
      <c r="N296" s="168"/>
      <c r="O296" s="168"/>
      <c r="P296" s="168"/>
      <c r="Q296" s="168"/>
      <c r="R296" s="168"/>
      <c r="S296" s="168"/>
      <c r="T296" s="169"/>
      <c r="AT296" s="163" t="s">
        <v>165</v>
      </c>
      <c r="AU296" s="163" t="s">
        <v>87</v>
      </c>
      <c r="AV296" s="13" t="s">
        <v>87</v>
      </c>
      <c r="AW296" s="13" t="s">
        <v>33</v>
      </c>
      <c r="AX296" s="13" t="s">
        <v>85</v>
      </c>
      <c r="AY296" s="163" t="s">
        <v>136</v>
      </c>
    </row>
    <row r="297" spans="1:65" s="2" customFormat="1" ht="21.75" customHeight="1">
      <c r="A297" s="33"/>
      <c r="B297" s="146"/>
      <c r="C297" s="147" t="s">
        <v>450</v>
      </c>
      <c r="D297" s="147" t="s">
        <v>139</v>
      </c>
      <c r="E297" s="148" t="s">
        <v>451</v>
      </c>
      <c r="F297" s="149" t="s">
        <v>452</v>
      </c>
      <c r="G297" s="150" t="s">
        <v>163</v>
      </c>
      <c r="H297" s="151">
        <v>5.9630000000000001</v>
      </c>
      <c r="I297" s="152"/>
      <c r="J297" s="153">
        <f>ROUND(I297*H297,2)</f>
        <v>0</v>
      </c>
      <c r="K297" s="154"/>
      <c r="L297" s="34"/>
      <c r="M297" s="155" t="s">
        <v>1</v>
      </c>
      <c r="N297" s="156" t="s">
        <v>42</v>
      </c>
      <c r="O297" s="59"/>
      <c r="P297" s="157">
        <f>O297*H297</f>
        <v>0</v>
      </c>
      <c r="Q297" s="157">
        <v>2.5069999999999999E-2</v>
      </c>
      <c r="R297" s="157">
        <f>Q297*H297</f>
        <v>0.14949240999999999</v>
      </c>
      <c r="S297" s="157">
        <v>0</v>
      </c>
      <c r="T297" s="158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59" t="s">
        <v>221</v>
      </c>
      <c r="AT297" s="159" t="s">
        <v>139</v>
      </c>
      <c r="AU297" s="159" t="s">
        <v>87</v>
      </c>
      <c r="AY297" s="18" t="s">
        <v>136</v>
      </c>
      <c r="BE297" s="160">
        <f>IF(N297="základní",J297,0)</f>
        <v>0</v>
      </c>
      <c r="BF297" s="160">
        <f>IF(N297="snížená",J297,0)</f>
        <v>0</v>
      </c>
      <c r="BG297" s="160">
        <f>IF(N297="zákl. přenesená",J297,0)</f>
        <v>0</v>
      </c>
      <c r="BH297" s="160">
        <f>IF(N297="sníž. přenesená",J297,0)</f>
        <v>0</v>
      </c>
      <c r="BI297" s="160">
        <f>IF(N297="nulová",J297,0)</f>
        <v>0</v>
      </c>
      <c r="BJ297" s="18" t="s">
        <v>85</v>
      </c>
      <c r="BK297" s="160">
        <f>ROUND(I297*H297,2)</f>
        <v>0</v>
      </c>
      <c r="BL297" s="18" t="s">
        <v>221</v>
      </c>
      <c r="BM297" s="159" t="s">
        <v>453</v>
      </c>
    </row>
    <row r="298" spans="1:65" s="13" customFormat="1">
      <c r="B298" s="161"/>
      <c r="D298" s="162" t="s">
        <v>165</v>
      </c>
      <c r="E298" s="163" t="s">
        <v>1</v>
      </c>
      <c r="F298" s="164" t="s">
        <v>454</v>
      </c>
      <c r="H298" s="165">
        <v>5.9630000000000001</v>
      </c>
      <c r="I298" s="166"/>
      <c r="L298" s="161"/>
      <c r="M298" s="167"/>
      <c r="N298" s="168"/>
      <c r="O298" s="168"/>
      <c r="P298" s="168"/>
      <c r="Q298" s="168"/>
      <c r="R298" s="168"/>
      <c r="S298" s="168"/>
      <c r="T298" s="169"/>
      <c r="AT298" s="163" t="s">
        <v>165</v>
      </c>
      <c r="AU298" s="163" t="s">
        <v>87</v>
      </c>
      <c r="AV298" s="13" t="s">
        <v>87</v>
      </c>
      <c r="AW298" s="13" t="s">
        <v>33</v>
      </c>
      <c r="AX298" s="13" t="s">
        <v>85</v>
      </c>
      <c r="AY298" s="163" t="s">
        <v>136</v>
      </c>
    </row>
    <row r="299" spans="1:65" s="2" customFormat="1" ht="21.75" customHeight="1">
      <c r="A299" s="33"/>
      <c r="B299" s="146"/>
      <c r="C299" s="147" t="s">
        <v>455</v>
      </c>
      <c r="D299" s="147" t="s">
        <v>139</v>
      </c>
      <c r="E299" s="148" t="s">
        <v>456</v>
      </c>
      <c r="F299" s="149" t="s">
        <v>457</v>
      </c>
      <c r="G299" s="150" t="s">
        <v>255</v>
      </c>
      <c r="H299" s="151">
        <v>5</v>
      </c>
      <c r="I299" s="152"/>
      <c r="J299" s="153">
        <f>ROUND(I299*H299,2)</f>
        <v>0</v>
      </c>
      <c r="K299" s="154"/>
      <c r="L299" s="34"/>
      <c r="M299" s="155" t="s">
        <v>1</v>
      </c>
      <c r="N299" s="156" t="s">
        <v>42</v>
      </c>
      <c r="O299" s="59"/>
      <c r="P299" s="157">
        <f>O299*H299</f>
        <v>0</v>
      </c>
      <c r="Q299" s="157">
        <v>1.4400000000000001E-3</v>
      </c>
      <c r="R299" s="157">
        <f>Q299*H299</f>
        <v>7.2000000000000007E-3</v>
      </c>
      <c r="S299" s="157">
        <v>1.0999999999999999E-2</v>
      </c>
      <c r="T299" s="158">
        <f>S299*H299</f>
        <v>5.4999999999999993E-2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59" t="s">
        <v>221</v>
      </c>
      <c r="AT299" s="159" t="s">
        <v>139</v>
      </c>
      <c r="AU299" s="159" t="s">
        <v>87</v>
      </c>
      <c r="AY299" s="18" t="s">
        <v>136</v>
      </c>
      <c r="BE299" s="160">
        <f>IF(N299="základní",J299,0)</f>
        <v>0</v>
      </c>
      <c r="BF299" s="160">
        <f>IF(N299="snížená",J299,0)</f>
        <v>0</v>
      </c>
      <c r="BG299" s="160">
        <f>IF(N299="zákl. přenesená",J299,0)</f>
        <v>0</v>
      </c>
      <c r="BH299" s="160">
        <f>IF(N299="sníž. přenesená",J299,0)</f>
        <v>0</v>
      </c>
      <c r="BI299" s="160">
        <f>IF(N299="nulová",J299,0)</f>
        <v>0</v>
      </c>
      <c r="BJ299" s="18" t="s">
        <v>85</v>
      </c>
      <c r="BK299" s="160">
        <f>ROUND(I299*H299,2)</f>
        <v>0</v>
      </c>
      <c r="BL299" s="18" t="s">
        <v>221</v>
      </c>
      <c r="BM299" s="159" t="s">
        <v>458</v>
      </c>
    </row>
    <row r="300" spans="1:65" s="2" customFormat="1" ht="21.75" customHeight="1">
      <c r="A300" s="33"/>
      <c r="B300" s="146"/>
      <c r="C300" s="147" t="s">
        <v>459</v>
      </c>
      <c r="D300" s="147" t="s">
        <v>139</v>
      </c>
      <c r="E300" s="148" t="s">
        <v>460</v>
      </c>
      <c r="F300" s="149" t="s">
        <v>461</v>
      </c>
      <c r="G300" s="150" t="s">
        <v>206</v>
      </c>
      <c r="H300" s="151">
        <v>5.08</v>
      </c>
      <c r="I300" s="152"/>
      <c r="J300" s="153">
        <f>ROUND(I300*H300,2)</f>
        <v>0</v>
      </c>
      <c r="K300" s="154"/>
      <c r="L300" s="34"/>
      <c r="M300" s="155" t="s">
        <v>1</v>
      </c>
      <c r="N300" s="156" t="s">
        <v>42</v>
      </c>
      <c r="O300" s="59"/>
      <c r="P300" s="157">
        <f>O300*H300</f>
        <v>0</v>
      </c>
      <c r="Q300" s="157">
        <v>5.5399999999999998E-3</v>
      </c>
      <c r="R300" s="157">
        <f>Q300*H300</f>
        <v>2.81432E-2</v>
      </c>
      <c r="S300" s="157">
        <v>0</v>
      </c>
      <c r="T300" s="158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59" t="s">
        <v>221</v>
      </c>
      <c r="AT300" s="159" t="s">
        <v>139</v>
      </c>
      <c r="AU300" s="159" t="s">
        <v>87</v>
      </c>
      <c r="AY300" s="18" t="s">
        <v>136</v>
      </c>
      <c r="BE300" s="160">
        <f>IF(N300="základní",J300,0)</f>
        <v>0</v>
      </c>
      <c r="BF300" s="160">
        <f>IF(N300="snížená",J300,0)</f>
        <v>0</v>
      </c>
      <c r="BG300" s="160">
        <f>IF(N300="zákl. přenesená",J300,0)</f>
        <v>0</v>
      </c>
      <c r="BH300" s="160">
        <f>IF(N300="sníž. přenesená",J300,0)</f>
        <v>0</v>
      </c>
      <c r="BI300" s="160">
        <f>IF(N300="nulová",J300,0)</f>
        <v>0</v>
      </c>
      <c r="BJ300" s="18" t="s">
        <v>85</v>
      </c>
      <c r="BK300" s="160">
        <f>ROUND(I300*H300,2)</f>
        <v>0</v>
      </c>
      <c r="BL300" s="18" t="s">
        <v>221</v>
      </c>
      <c r="BM300" s="159" t="s">
        <v>462</v>
      </c>
    </row>
    <row r="301" spans="1:65" s="13" customFormat="1">
      <c r="B301" s="161"/>
      <c r="D301" s="162" t="s">
        <v>165</v>
      </c>
      <c r="E301" s="163" t="s">
        <v>1</v>
      </c>
      <c r="F301" s="164" t="s">
        <v>463</v>
      </c>
      <c r="H301" s="165">
        <v>5.08</v>
      </c>
      <c r="I301" s="166"/>
      <c r="L301" s="161"/>
      <c r="M301" s="167"/>
      <c r="N301" s="168"/>
      <c r="O301" s="168"/>
      <c r="P301" s="168"/>
      <c r="Q301" s="168"/>
      <c r="R301" s="168"/>
      <c r="S301" s="168"/>
      <c r="T301" s="169"/>
      <c r="AT301" s="163" t="s">
        <v>165</v>
      </c>
      <c r="AU301" s="163" t="s">
        <v>87</v>
      </c>
      <c r="AV301" s="13" t="s">
        <v>87</v>
      </c>
      <c r="AW301" s="13" t="s">
        <v>33</v>
      </c>
      <c r="AX301" s="13" t="s">
        <v>85</v>
      </c>
      <c r="AY301" s="163" t="s">
        <v>136</v>
      </c>
    </row>
    <row r="302" spans="1:65" s="2" customFormat="1" ht="21.75" customHeight="1">
      <c r="A302" s="33"/>
      <c r="B302" s="146"/>
      <c r="C302" s="147" t="s">
        <v>464</v>
      </c>
      <c r="D302" s="147" t="s">
        <v>139</v>
      </c>
      <c r="E302" s="148" t="s">
        <v>465</v>
      </c>
      <c r="F302" s="149" t="s">
        <v>466</v>
      </c>
      <c r="G302" s="150" t="s">
        <v>201</v>
      </c>
      <c r="H302" s="151">
        <v>0.185</v>
      </c>
      <c r="I302" s="152"/>
      <c r="J302" s="153">
        <f>ROUND(I302*H302,2)</f>
        <v>0</v>
      </c>
      <c r="K302" s="154"/>
      <c r="L302" s="34"/>
      <c r="M302" s="155" t="s">
        <v>1</v>
      </c>
      <c r="N302" s="156" t="s">
        <v>42</v>
      </c>
      <c r="O302" s="59"/>
      <c r="P302" s="157">
        <f>O302*H302</f>
        <v>0</v>
      </c>
      <c r="Q302" s="157">
        <v>0</v>
      </c>
      <c r="R302" s="157">
        <f>Q302*H302</f>
        <v>0</v>
      </c>
      <c r="S302" s="157">
        <v>0</v>
      </c>
      <c r="T302" s="158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59" t="s">
        <v>221</v>
      </c>
      <c r="AT302" s="159" t="s">
        <v>139</v>
      </c>
      <c r="AU302" s="159" t="s">
        <v>87</v>
      </c>
      <c r="AY302" s="18" t="s">
        <v>136</v>
      </c>
      <c r="BE302" s="160">
        <f>IF(N302="základní",J302,0)</f>
        <v>0</v>
      </c>
      <c r="BF302" s="160">
        <f>IF(N302="snížená",J302,0)</f>
        <v>0</v>
      </c>
      <c r="BG302" s="160">
        <f>IF(N302="zákl. přenesená",J302,0)</f>
        <v>0</v>
      </c>
      <c r="BH302" s="160">
        <f>IF(N302="sníž. přenesená",J302,0)</f>
        <v>0</v>
      </c>
      <c r="BI302" s="160">
        <f>IF(N302="nulová",J302,0)</f>
        <v>0</v>
      </c>
      <c r="BJ302" s="18" t="s">
        <v>85</v>
      </c>
      <c r="BK302" s="160">
        <f>ROUND(I302*H302,2)</f>
        <v>0</v>
      </c>
      <c r="BL302" s="18" t="s">
        <v>221</v>
      </c>
      <c r="BM302" s="159" t="s">
        <v>467</v>
      </c>
    </row>
    <row r="303" spans="1:65" s="12" customFormat="1" ht="22.9" customHeight="1">
      <c r="B303" s="134"/>
      <c r="D303" s="135" t="s">
        <v>76</v>
      </c>
      <c r="E303" s="144" t="s">
        <v>468</v>
      </c>
      <c r="F303" s="144" t="s">
        <v>469</v>
      </c>
      <c r="I303" s="137"/>
      <c r="J303" s="145">
        <f>BK303</f>
        <v>0</v>
      </c>
      <c r="L303" s="134"/>
      <c r="M303" s="138"/>
      <c r="N303" s="139"/>
      <c r="O303" s="139"/>
      <c r="P303" s="140">
        <f>SUM(P304:P387)</f>
        <v>0</v>
      </c>
      <c r="Q303" s="139"/>
      <c r="R303" s="140">
        <f>SUM(R304:R387)</f>
        <v>1.1638585600000002</v>
      </c>
      <c r="S303" s="139"/>
      <c r="T303" s="141">
        <f>SUM(T304:T387)</f>
        <v>4.5050015600000002</v>
      </c>
      <c r="AR303" s="135" t="s">
        <v>87</v>
      </c>
      <c r="AT303" s="142" t="s">
        <v>76</v>
      </c>
      <c r="AU303" s="142" t="s">
        <v>85</v>
      </c>
      <c r="AY303" s="135" t="s">
        <v>136</v>
      </c>
      <c r="BK303" s="143">
        <f>SUM(BK304:BK387)</f>
        <v>0</v>
      </c>
    </row>
    <row r="304" spans="1:65" s="2" customFormat="1" ht="16.5" customHeight="1">
      <c r="A304" s="33"/>
      <c r="B304" s="146"/>
      <c r="C304" s="147" t="s">
        <v>470</v>
      </c>
      <c r="D304" s="147" t="s">
        <v>139</v>
      </c>
      <c r="E304" s="148" t="s">
        <v>471</v>
      </c>
      <c r="F304" s="149" t="s">
        <v>472</v>
      </c>
      <c r="G304" s="150" t="s">
        <v>163</v>
      </c>
      <c r="H304" s="151">
        <v>202.50399999999999</v>
      </c>
      <c r="I304" s="152"/>
      <c r="J304" s="153">
        <f>ROUND(I304*H304,2)</f>
        <v>0</v>
      </c>
      <c r="K304" s="154"/>
      <c r="L304" s="34"/>
      <c r="M304" s="155" t="s">
        <v>1</v>
      </c>
      <c r="N304" s="156" t="s">
        <v>42</v>
      </c>
      <c r="O304" s="59"/>
      <c r="P304" s="157">
        <f>O304*H304</f>
        <v>0</v>
      </c>
      <c r="Q304" s="157">
        <v>0</v>
      </c>
      <c r="R304" s="157">
        <f>Q304*H304</f>
        <v>0</v>
      </c>
      <c r="S304" s="157">
        <v>5.94E-3</v>
      </c>
      <c r="T304" s="158">
        <f>S304*H304</f>
        <v>1.2028737599999999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59" t="s">
        <v>221</v>
      </c>
      <c r="AT304" s="159" t="s">
        <v>139</v>
      </c>
      <c r="AU304" s="159" t="s">
        <v>87</v>
      </c>
      <c r="AY304" s="18" t="s">
        <v>136</v>
      </c>
      <c r="BE304" s="160">
        <f>IF(N304="základní",J304,0)</f>
        <v>0</v>
      </c>
      <c r="BF304" s="160">
        <f>IF(N304="snížená",J304,0)</f>
        <v>0</v>
      </c>
      <c r="BG304" s="160">
        <f>IF(N304="zákl. přenesená",J304,0)</f>
        <v>0</v>
      </c>
      <c r="BH304" s="160">
        <f>IF(N304="sníž. přenesená",J304,0)</f>
        <v>0</v>
      </c>
      <c r="BI304" s="160">
        <f>IF(N304="nulová",J304,0)</f>
        <v>0</v>
      </c>
      <c r="BJ304" s="18" t="s">
        <v>85</v>
      </c>
      <c r="BK304" s="160">
        <f>ROUND(I304*H304,2)</f>
        <v>0</v>
      </c>
      <c r="BL304" s="18" t="s">
        <v>221</v>
      </c>
      <c r="BM304" s="159" t="s">
        <v>473</v>
      </c>
    </row>
    <row r="305" spans="1:65" s="13" customFormat="1">
      <c r="B305" s="161"/>
      <c r="D305" s="162" t="s">
        <v>165</v>
      </c>
      <c r="E305" s="163" t="s">
        <v>1</v>
      </c>
      <c r="F305" s="164" t="s">
        <v>397</v>
      </c>
      <c r="H305" s="165">
        <v>46.655999999999999</v>
      </c>
      <c r="I305" s="166"/>
      <c r="L305" s="161"/>
      <c r="M305" s="167"/>
      <c r="N305" s="168"/>
      <c r="O305" s="168"/>
      <c r="P305" s="168"/>
      <c r="Q305" s="168"/>
      <c r="R305" s="168"/>
      <c r="S305" s="168"/>
      <c r="T305" s="169"/>
      <c r="AT305" s="163" t="s">
        <v>165</v>
      </c>
      <c r="AU305" s="163" t="s">
        <v>87</v>
      </c>
      <c r="AV305" s="13" t="s">
        <v>87</v>
      </c>
      <c r="AW305" s="13" t="s">
        <v>33</v>
      </c>
      <c r="AX305" s="13" t="s">
        <v>77</v>
      </c>
      <c r="AY305" s="163" t="s">
        <v>136</v>
      </c>
    </row>
    <row r="306" spans="1:65" s="13" customFormat="1">
      <c r="B306" s="161"/>
      <c r="D306" s="162" t="s">
        <v>165</v>
      </c>
      <c r="E306" s="163" t="s">
        <v>1</v>
      </c>
      <c r="F306" s="164" t="s">
        <v>389</v>
      </c>
      <c r="H306" s="165">
        <v>31.463999999999999</v>
      </c>
      <c r="I306" s="166"/>
      <c r="L306" s="161"/>
      <c r="M306" s="167"/>
      <c r="N306" s="168"/>
      <c r="O306" s="168"/>
      <c r="P306" s="168"/>
      <c r="Q306" s="168"/>
      <c r="R306" s="168"/>
      <c r="S306" s="168"/>
      <c r="T306" s="169"/>
      <c r="AT306" s="163" t="s">
        <v>165</v>
      </c>
      <c r="AU306" s="163" t="s">
        <v>87</v>
      </c>
      <c r="AV306" s="13" t="s">
        <v>87</v>
      </c>
      <c r="AW306" s="13" t="s">
        <v>33</v>
      </c>
      <c r="AX306" s="13" t="s">
        <v>77</v>
      </c>
      <c r="AY306" s="163" t="s">
        <v>136</v>
      </c>
    </row>
    <row r="307" spans="1:65" s="13" customFormat="1" ht="22.5">
      <c r="B307" s="161"/>
      <c r="D307" s="162" t="s">
        <v>165</v>
      </c>
      <c r="E307" s="163" t="s">
        <v>1</v>
      </c>
      <c r="F307" s="164" t="s">
        <v>398</v>
      </c>
      <c r="H307" s="165">
        <v>55.457000000000001</v>
      </c>
      <c r="I307" s="166"/>
      <c r="L307" s="161"/>
      <c r="M307" s="167"/>
      <c r="N307" s="168"/>
      <c r="O307" s="168"/>
      <c r="P307" s="168"/>
      <c r="Q307" s="168"/>
      <c r="R307" s="168"/>
      <c r="S307" s="168"/>
      <c r="T307" s="169"/>
      <c r="AT307" s="163" t="s">
        <v>165</v>
      </c>
      <c r="AU307" s="163" t="s">
        <v>87</v>
      </c>
      <c r="AV307" s="13" t="s">
        <v>87</v>
      </c>
      <c r="AW307" s="13" t="s">
        <v>33</v>
      </c>
      <c r="AX307" s="13" t="s">
        <v>77</v>
      </c>
      <c r="AY307" s="163" t="s">
        <v>136</v>
      </c>
    </row>
    <row r="308" spans="1:65" s="16" customFormat="1">
      <c r="B308" s="196"/>
      <c r="D308" s="162" t="s">
        <v>165</v>
      </c>
      <c r="E308" s="197" t="s">
        <v>1</v>
      </c>
      <c r="F308" s="198" t="s">
        <v>399</v>
      </c>
      <c r="H308" s="199">
        <v>133.577</v>
      </c>
      <c r="I308" s="200"/>
      <c r="L308" s="196"/>
      <c r="M308" s="201"/>
      <c r="N308" s="202"/>
      <c r="O308" s="202"/>
      <c r="P308" s="202"/>
      <c r="Q308" s="202"/>
      <c r="R308" s="202"/>
      <c r="S308" s="202"/>
      <c r="T308" s="203"/>
      <c r="AT308" s="197" t="s">
        <v>165</v>
      </c>
      <c r="AU308" s="197" t="s">
        <v>87</v>
      </c>
      <c r="AV308" s="16" t="s">
        <v>148</v>
      </c>
      <c r="AW308" s="16" t="s">
        <v>33</v>
      </c>
      <c r="AX308" s="16" t="s">
        <v>77</v>
      </c>
      <c r="AY308" s="197" t="s">
        <v>136</v>
      </c>
    </row>
    <row r="309" spans="1:65" s="13" customFormat="1" ht="45">
      <c r="B309" s="161"/>
      <c r="D309" s="162" t="s">
        <v>165</v>
      </c>
      <c r="E309" s="163" t="s">
        <v>1</v>
      </c>
      <c r="F309" s="164" t="s">
        <v>328</v>
      </c>
      <c r="H309" s="165">
        <v>47.268000000000001</v>
      </c>
      <c r="I309" s="166"/>
      <c r="L309" s="161"/>
      <c r="M309" s="167"/>
      <c r="N309" s="168"/>
      <c r="O309" s="168"/>
      <c r="P309" s="168"/>
      <c r="Q309" s="168"/>
      <c r="R309" s="168"/>
      <c r="S309" s="168"/>
      <c r="T309" s="169"/>
      <c r="AT309" s="163" t="s">
        <v>165</v>
      </c>
      <c r="AU309" s="163" t="s">
        <v>87</v>
      </c>
      <c r="AV309" s="13" t="s">
        <v>87</v>
      </c>
      <c r="AW309" s="13" t="s">
        <v>33</v>
      </c>
      <c r="AX309" s="13" t="s">
        <v>77</v>
      </c>
      <c r="AY309" s="163" t="s">
        <v>136</v>
      </c>
    </row>
    <row r="310" spans="1:65" s="13" customFormat="1">
      <c r="B310" s="161"/>
      <c r="D310" s="162" t="s">
        <v>165</v>
      </c>
      <c r="E310" s="163" t="s">
        <v>1</v>
      </c>
      <c r="F310" s="164" t="s">
        <v>400</v>
      </c>
      <c r="H310" s="165">
        <v>14.443</v>
      </c>
      <c r="I310" s="166"/>
      <c r="L310" s="161"/>
      <c r="M310" s="167"/>
      <c r="N310" s="168"/>
      <c r="O310" s="168"/>
      <c r="P310" s="168"/>
      <c r="Q310" s="168"/>
      <c r="R310" s="168"/>
      <c r="S310" s="168"/>
      <c r="T310" s="169"/>
      <c r="AT310" s="163" t="s">
        <v>165</v>
      </c>
      <c r="AU310" s="163" t="s">
        <v>87</v>
      </c>
      <c r="AV310" s="13" t="s">
        <v>87</v>
      </c>
      <c r="AW310" s="13" t="s">
        <v>33</v>
      </c>
      <c r="AX310" s="13" t="s">
        <v>77</v>
      </c>
      <c r="AY310" s="163" t="s">
        <v>136</v>
      </c>
    </row>
    <row r="311" spans="1:65" s="13" customFormat="1">
      <c r="B311" s="161"/>
      <c r="D311" s="162" t="s">
        <v>165</v>
      </c>
      <c r="E311" s="163" t="s">
        <v>1</v>
      </c>
      <c r="F311" s="164" t="s">
        <v>329</v>
      </c>
      <c r="H311" s="165">
        <v>7.2160000000000002</v>
      </c>
      <c r="I311" s="166"/>
      <c r="L311" s="161"/>
      <c r="M311" s="167"/>
      <c r="N311" s="168"/>
      <c r="O311" s="168"/>
      <c r="P311" s="168"/>
      <c r="Q311" s="168"/>
      <c r="R311" s="168"/>
      <c r="S311" s="168"/>
      <c r="T311" s="169"/>
      <c r="AT311" s="163" t="s">
        <v>165</v>
      </c>
      <c r="AU311" s="163" t="s">
        <v>87</v>
      </c>
      <c r="AV311" s="13" t="s">
        <v>87</v>
      </c>
      <c r="AW311" s="13" t="s">
        <v>33</v>
      </c>
      <c r="AX311" s="13" t="s">
        <v>77</v>
      </c>
      <c r="AY311" s="163" t="s">
        <v>136</v>
      </c>
    </row>
    <row r="312" spans="1:65" s="16" customFormat="1">
      <c r="B312" s="196"/>
      <c r="D312" s="162" t="s">
        <v>165</v>
      </c>
      <c r="E312" s="197" t="s">
        <v>1</v>
      </c>
      <c r="F312" s="198" t="s">
        <v>401</v>
      </c>
      <c r="H312" s="199">
        <v>68.927000000000007</v>
      </c>
      <c r="I312" s="200"/>
      <c r="L312" s="196"/>
      <c r="M312" s="201"/>
      <c r="N312" s="202"/>
      <c r="O312" s="202"/>
      <c r="P312" s="202"/>
      <c r="Q312" s="202"/>
      <c r="R312" s="202"/>
      <c r="S312" s="202"/>
      <c r="T312" s="203"/>
      <c r="AT312" s="197" t="s">
        <v>165</v>
      </c>
      <c r="AU312" s="197" t="s">
        <v>87</v>
      </c>
      <c r="AV312" s="16" t="s">
        <v>148</v>
      </c>
      <c r="AW312" s="16" t="s">
        <v>33</v>
      </c>
      <c r="AX312" s="16" t="s">
        <v>77</v>
      </c>
      <c r="AY312" s="197" t="s">
        <v>136</v>
      </c>
    </row>
    <row r="313" spans="1:65" s="14" customFormat="1">
      <c r="B313" s="170"/>
      <c r="D313" s="162" t="s">
        <v>165</v>
      </c>
      <c r="E313" s="171" t="s">
        <v>1</v>
      </c>
      <c r="F313" s="172" t="s">
        <v>175</v>
      </c>
      <c r="H313" s="173">
        <v>202.50399999999999</v>
      </c>
      <c r="I313" s="174"/>
      <c r="L313" s="170"/>
      <c r="M313" s="175"/>
      <c r="N313" s="176"/>
      <c r="O313" s="176"/>
      <c r="P313" s="176"/>
      <c r="Q313" s="176"/>
      <c r="R313" s="176"/>
      <c r="S313" s="176"/>
      <c r="T313" s="177"/>
      <c r="AT313" s="171" t="s">
        <v>165</v>
      </c>
      <c r="AU313" s="171" t="s">
        <v>87</v>
      </c>
      <c r="AV313" s="14" t="s">
        <v>143</v>
      </c>
      <c r="AW313" s="14" t="s">
        <v>33</v>
      </c>
      <c r="AX313" s="14" t="s">
        <v>85</v>
      </c>
      <c r="AY313" s="171" t="s">
        <v>136</v>
      </c>
    </row>
    <row r="314" spans="1:65" s="2" customFormat="1" ht="21.75" customHeight="1">
      <c r="A314" s="33"/>
      <c r="B314" s="146"/>
      <c r="C314" s="147" t="s">
        <v>474</v>
      </c>
      <c r="D314" s="147" t="s">
        <v>139</v>
      </c>
      <c r="E314" s="148" t="s">
        <v>475</v>
      </c>
      <c r="F314" s="149" t="s">
        <v>476</v>
      </c>
      <c r="G314" s="150" t="s">
        <v>206</v>
      </c>
      <c r="H314" s="151">
        <v>1.22</v>
      </c>
      <c r="I314" s="152"/>
      <c r="J314" s="153">
        <f>ROUND(I314*H314,2)</f>
        <v>0</v>
      </c>
      <c r="K314" s="154"/>
      <c r="L314" s="34"/>
      <c r="M314" s="155" t="s">
        <v>1</v>
      </c>
      <c r="N314" s="156" t="s">
        <v>42</v>
      </c>
      <c r="O314" s="59"/>
      <c r="P314" s="157">
        <f>O314*H314</f>
        <v>0</v>
      </c>
      <c r="Q314" s="157">
        <v>0</v>
      </c>
      <c r="R314" s="157">
        <f>Q314*H314</f>
        <v>0</v>
      </c>
      <c r="S314" s="157">
        <v>3.3800000000000002E-3</v>
      </c>
      <c r="T314" s="158">
        <f>S314*H314</f>
        <v>4.1235999999999998E-3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59" t="s">
        <v>221</v>
      </c>
      <c r="AT314" s="159" t="s">
        <v>139</v>
      </c>
      <c r="AU314" s="159" t="s">
        <v>87</v>
      </c>
      <c r="AY314" s="18" t="s">
        <v>136</v>
      </c>
      <c r="BE314" s="160">
        <f>IF(N314="základní",J314,0)</f>
        <v>0</v>
      </c>
      <c r="BF314" s="160">
        <f>IF(N314="snížená",J314,0)</f>
        <v>0</v>
      </c>
      <c r="BG314" s="160">
        <f>IF(N314="zákl. přenesená",J314,0)</f>
        <v>0</v>
      </c>
      <c r="BH314" s="160">
        <f>IF(N314="sníž. přenesená",J314,0)</f>
        <v>0</v>
      </c>
      <c r="BI314" s="160">
        <f>IF(N314="nulová",J314,0)</f>
        <v>0</v>
      </c>
      <c r="BJ314" s="18" t="s">
        <v>85</v>
      </c>
      <c r="BK314" s="160">
        <f>ROUND(I314*H314,2)</f>
        <v>0</v>
      </c>
      <c r="BL314" s="18" t="s">
        <v>221</v>
      </c>
      <c r="BM314" s="159" t="s">
        <v>477</v>
      </c>
    </row>
    <row r="315" spans="1:65" s="13" customFormat="1">
      <c r="B315" s="161"/>
      <c r="D315" s="162" t="s">
        <v>165</v>
      </c>
      <c r="E315" s="163" t="s">
        <v>1</v>
      </c>
      <c r="F315" s="164" t="s">
        <v>478</v>
      </c>
      <c r="H315" s="165">
        <v>1.22</v>
      </c>
      <c r="I315" s="166"/>
      <c r="L315" s="161"/>
      <c r="M315" s="167"/>
      <c r="N315" s="168"/>
      <c r="O315" s="168"/>
      <c r="P315" s="168"/>
      <c r="Q315" s="168"/>
      <c r="R315" s="168"/>
      <c r="S315" s="168"/>
      <c r="T315" s="169"/>
      <c r="AT315" s="163" t="s">
        <v>165</v>
      </c>
      <c r="AU315" s="163" t="s">
        <v>87</v>
      </c>
      <c r="AV315" s="13" t="s">
        <v>87</v>
      </c>
      <c r="AW315" s="13" t="s">
        <v>33</v>
      </c>
      <c r="AX315" s="13" t="s">
        <v>85</v>
      </c>
      <c r="AY315" s="163" t="s">
        <v>136</v>
      </c>
    </row>
    <row r="316" spans="1:65" s="2" customFormat="1" ht="21.75" customHeight="1">
      <c r="A316" s="33"/>
      <c r="B316" s="146"/>
      <c r="C316" s="147" t="s">
        <v>479</v>
      </c>
      <c r="D316" s="147" t="s">
        <v>139</v>
      </c>
      <c r="E316" s="148" t="s">
        <v>480</v>
      </c>
      <c r="F316" s="149" t="s">
        <v>481</v>
      </c>
      <c r="G316" s="150" t="s">
        <v>206</v>
      </c>
      <c r="H316" s="151">
        <v>16.263000000000002</v>
      </c>
      <c r="I316" s="152"/>
      <c r="J316" s="153">
        <f>ROUND(I316*H316,2)</f>
        <v>0</v>
      </c>
      <c r="K316" s="154"/>
      <c r="L316" s="34"/>
      <c r="M316" s="155" t="s">
        <v>1</v>
      </c>
      <c r="N316" s="156" t="s">
        <v>42</v>
      </c>
      <c r="O316" s="59"/>
      <c r="P316" s="157">
        <f>O316*H316</f>
        <v>0</v>
      </c>
      <c r="Q316" s="157">
        <v>0</v>
      </c>
      <c r="R316" s="157">
        <f>Q316*H316</f>
        <v>0</v>
      </c>
      <c r="S316" s="157">
        <v>3.3800000000000002E-3</v>
      </c>
      <c r="T316" s="158">
        <f>S316*H316</f>
        <v>5.4968940000000008E-2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59" t="s">
        <v>221</v>
      </c>
      <c r="AT316" s="159" t="s">
        <v>139</v>
      </c>
      <c r="AU316" s="159" t="s">
        <v>87</v>
      </c>
      <c r="AY316" s="18" t="s">
        <v>136</v>
      </c>
      <c r="BE316" s="160">
        <f>IF(N316="základní",J316,0)</f>
        <v>0</v>
      </c>
      <c r="BF316" s="160">
        <f>IF(N316="snížená",J316,0)</f>
        <v>0</v>
      </c>
      <c r="BG316" s="160">
        <f>IF(N316="zákl. přenesená",J316,0)</f>
        <v>0</v>
      </c>
      <c r="BH316" s="160">
        <f>IF(N316="sníž. přenesená",J316,0)</f>
        <v>0</v>
      </c>
      <c r="BI316" s="160">
        <f>IF(N316="nulová",J316,0)</f>
        <v>0</v>
      </c>
      <c r="BJ316" s="18" t="s">
        <v>85</v>
      </c>
      <c r="BK316" s="160">
        <f>ROUND(I316*H316,2)</f>
        <v>0</v>
      </c>
      <c r="BL316" s="18" t="s">
        <v>221</v>
      </c>
      <c r="BM316" s="159" t="s">
        <v>482</v>
      </c>
    </row>
    <row r="317" spans="1:65" s="13" customFormat="1">
      <c r="B317" s="161"/>
      <c r="D317" s="162" t="s">
        <v>165</v>
      </c>
      <c r="E317" s="163" t="s">
        <v>1</v>
      </c>
      <c r="F317" s="164" t="s">
        <v>483</v>
      </c>
      <c r="H317" s="165">
        <v>16.263000000000002</v>
      </c>
      <c r="I317" s="166"/>
      <c r="L317" s="161"/>
      <c r="M317" s="167"/>
      <c r="N317" s="168"/>
      <c r="O317" s="168"/>
      <c r="P317" s="168"/>
      <c r="Q317" s="168"/>
      <c r="R317" s="168"/>
      <c r="S317" s="168"/>
      <c r="T317" s="169"/>
      <c r="AT317" s="163" t="s">
        <v>165</v>
      </c>
      <c r="AU317" s="163" t="s">
        <v>87</v>
      </c>
      <c r="AV317" s="13" t="s">
        <v>87</v>
      </c>
      <c r="AW317" s="13" t="s">
        <v>33</v>
      </c>
      <c r="AX317" s="13" t="s">
        <v>85</v>
      </c>
      <c r="AY317" s="163" t="s">
        <v>136</v>
      </c>
    </row>
    <row r="318" spans="1:65" s="2" customFormat="1" ht="16.5" customHeight="1">
      <c r="A318" s="33"/>
      <c r="B318" s="146"/>
      <c r="C318" s="147" t="s">
        <v>484</v>
      </c>
      <c r="D318" s="147" t="s">
        <v>139</v>
      </c>
      <c r="E318" s="148" t="s">
        <v>485</v>
      </c>
      <c r="F318" s="149" t="s">
        <v>486</v>
      </c>
      <c r="G318" s="150" t="s">
        <v>206</v>
      </c>
      <c r="H318" s="151">
        <v>34.337000000000003</v>
      </c>
      <c r="I318" s="152"/>
      <c r="J318" s="153">
        <f>ROUND(I318*H318,2)</f>
        <v>0</v>
      </c>
      <c r="K318" s="154"/>
      <c r="L318" s="34"/>
      <c r="M318" s="155" t="s">
        <v>1</v>
      </c>
      <c r="N318" s="156" t="s">
        <v>42</v>
      </c>
      <c r="O318" s="59"/>
      <c r="P318" s="157">
        <f>O318*H318</f>
        <v>0</v>
      </c>
      <c r="Q318" s="157">
        <v>0</v>
      </c>
      <c r="R318" s="157">
        <f>Q318*H318</f>
        <v>0</v>
      </c>
      <c r="S318" s="157">
        <v>3.48E-3</v>
      </c>
      <c r="T318" s="158">
        <f>S318*H318</f>
        <v>0.11949276000000002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59" t="s">
        <v>221</v>
      </c>
      <c r="AT318" s="159" t="s">
        <v>139</v>
      </c>
      <c r="AU318" s="159" t="s">
        <v>87</v>
      </c>
      <c r="AY318" s="18" t="s">
        <v>136</v>
      </c>
      <c r="BE318" s="160">
        <f>IF(N318="základní",J318,0)</f>
        <v>0</v>
      </c>
      <c r="BF318" s="160">
        <f>IF(N318="snížená",J318,0)</f>
        <v>0</v>
      </c>
      <c r="BG318" s="160">
        <f>IF(N318="zákl. přenesená",J318,0)</f>
        <v>0</v>
      </c>
      <c r="BH318" s="160">
        <f>IF(N318="sníž. přenesená",J318,0)</f>
        <v>0</v>
      </c>
      <c r="BI318" s="160">
        <f>IF(N318="nulová",J318,0)</f>
        <v>0</v>
      </c>
      <c r="BJ318" s="18" t="s">
        <v>85</v>
      </c>
      <c r="BK318" s="160">
        <f>ROUND(I318*H318,2)</f>
        <v>0</v>
      </c>
      <c r="BL318" s="18" t="s">
        <v>221</v>
      </c>
      <c r="BM318" s="159" t="s">
        <v>487</v>
      </c>
    </row>
    <row r="319" spans="1:65" s="13" customFormat="1">
      <c r="B319" s="161"/>
      <c r="D319" s="162" t="s">
        <v>165</v>
      </c>
      <c r="E319" s="163" t="s">
        <v>1</v>
      </c>
      <c r="F319" s="164" t="s">
        <v>488</v>
      </c>
      <c r="H319" s="165">
        <v>17.294</v>
      </c>
      <c r="I319" s="166"/>
      <c r="L319" s="161"/>
      <c r="M319" s="167"/>
      <c r="N319" s="168"/>
      <c r="O319" s="168"/>
      <c r="P319" s="168"/>
      <c r="Q319" s="168"/>
      <c r="R319" s="168"/>
      <c r="S319" s="168"/>
      <c r="T319" s="169"/>
      <c r="AT319" s="163" t="s">
        <v>165</v>
      </c>
      <c r="AU319" s="163" t="s">
        <v>87</v>
      </c>
      <c r="AV319" s="13" t="s">
        <v>87</v>
      </c>
      <c r="AW319" s="13" t="s">
        <v>33</v>
      </c>
      <c r="AX319" s="13" t="s">
        <v>77</v>
      </c>
      <c r="AY319" s="163" t="s">
        <v>136</v>
      </c>
    </row>
    <row r="320" spans="1:65" s="13" customFormat="1">
      <c r="B320" s="161"/>
      <c r="D320" s="162" t="s">
        <v>165</v>
      </c>
      <c r="E320" s="163" t="s">
        <v>1</v>
      </c>
      <c r="F320" s="164" t="s">
        <v>489</v>
      </c>
      <c r="H320" s="165">
        <v>17.042999999999999</v>
      </c>
      <c r="I320" s="166"/>
      <c r="L320" s="161"/>
      <c r="M320" s="167"/>
      <c r="N320" s="168"/>
      <c r="O320" s="168"/>
      <c r="P320" s="168"/>
      <c r="Q320" s="168"/>
      <c r="R320" s="168"/>
      <c r="S320" s="168"/>
      <c r="T320" s="169"/>
      <c r="AT320" s="163" t="s">
        <v>165</v>
      </c>
      <c r="AU320" s="163" t="s">
        <v>87</v>
      </c>
      <c r="AV320" s="13" t="s">
        <v>87</v>
      </c>
      <c r="AW320" s="13" t="s">
        <v>33</v>
      </c>
      <c r="AX320" s="13" t="s">
        <v>77</v>
      </c>
      <c r="AY320" s="163" t="s">
        <v>136</v>
      </c>
    </row>
    <row r="321" spans="1:65" s="14" customFormat="1">
      <c r="B321" s="170"/>
      <c r="D321" s="162" t="s">
        <v>165</v>
      </c>
      <c r="E321" s="171" t="s">
        <v>1</v>
      </c>
      <c r="F321" s="172" t="s">
        <v>175</v>
      </c>
      <c r="H321" s="173">
        <v>34.337000000000003</v>
      </c>
      <c r="I321" s="174"/>
      <c r="L321" s="170"/>
      <c r="M321" s="175"/>
      <c r="N321" s="176"/>
      <c r="O321" s="176"/>
      <c r="P321" s="176"/>
      <c r="Q321" s="176"/>
      <c r="R321" s="176"/>
      <c r="S321" s="176"/>
      <c r="T321" s="177"/>
      <c r="AT321" s="171" t="s">
        <v>165</v>
      </c>
      <c r="AU321" s="171" t="s">
        <v>87</v>
      </c>
      <c r="AV321" s="14" t="s">
        <v>143</v>
      </c>
      <c r="AW321" s="14" t="s">
        <v>33</v>
      </c>
      <c r="AX321" s="14" t="s">
        <v>85</v>
      </c>
      <c r="AY321" s="171" t="s">
        <v>136</v>
      </c>
    </row>
    <row r="322" spans="1:65" s="2" customFormat="1" ht="16.5" customHeight="1">
      <c r="A322" s="33"/>
      <c r="B322" s="146"/>
      <c r="C322" s="147" t="s">
        <v>490</v>
      </c>
      <c r="D322" s="147" t="s">
        <v>139</v>
      </c>
      <c r="E322" s="148" t="s">
        <v>491</v>
      </c>
      <c r="F322" s="149" t="s">
        <v>492</v>
      </c>
      <c r="G322" s="150" t="s">
        <v>206</v>
      </c>
      <c r="H322" s="151">
        <v>68.317999999999998</v>
      </c>
      <c r="I322" s="152"/>
      <c r="J322" s="153">
        <f>ROUND(I322*H322,2)</f>
        <v>0</v>
      </c>
      <c r="K322" s="154"/>
      <c r="L322" s="34"/>
      <c r="M322" s="155" t="s">
        <v>1</v>
      </c>
      <c r="N322" s="156" t="s">
        <v>42</v>
      </c>
      <c r="O322" s="59"/>
      <c r="P322" s="157">
        <f>O322*H322</f>
        <v>0</v>
      </c>
      <c r="Q322" s="157">
        <v>0</v>
      </c>
      <c r="R322" s="157">
        <f>Q322*H322</f>
        <v>0</v>
      </c>
      <c r="S322" s="157">
        <v>1.6999999999999999E-3</v>
      </c>
      <c r="T322" s="158">
        <f>S322*H322</f>
        <v>0.1161406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59" t="s">
        <v>221</v>
      </c>
      <c r="AT322" s="159" t="s">
        <v>139</v>
      </c>
      <c r="AU322" s="159" t="s">
        <v>87</v>
      </c>
      <c r="AY322" s="18" t="s">
        <v>136</v>
      </c>
      <c r="BE322" s="160">
        <f>IF(N322="základní",J322,0)</f>
        <v>0</v>
      </c>
      <c r="BF322" s="160">
        <f>IF(N322="snížená",J322,0)</f>
        <v>0</v>
      </c>
      <c r="BG322" s="160">
        <f>IF(N322="zákl. přenesená",J322,0)</f>
        <v>0</v>
      </c>
      <c r="BH322" s="160">
        <f>IF(N322="sníž. přenesená",J322,0)</f>
        <v>0</v>
      </c>
      <c r="BI322" s="160">
        <f>IF(N322="nulová",J322,0)</f>
        <v>0</v>
      </c>
      <c r="BJ322" s="18" t="s">
        <v>85</v>
      </c>
      <c r="BK322" s="160">
        <f>ROUND(I322*H322,2)</f>
        <v>0</v>
      </c>
      <c r="BL322" s="18" t="s">
        <v>221</v>
      </c>
      <c r="BM322" s="159" t="s">
        <v>493</v>
      </c>
    </row>
    <row r="323" spans="1:65" s="13" customFormat="1">
      <c r="B323" s="161"/>
      <c r="D323" s="162" t="s">
        <v>165</v>
      </c>
      <c r="E323" s="163" t="s">
        <v>1</v>
      </c>
      <c r="F323" s="164" t="s">
        <v>494</v>
      </c>
      <c r="H323" s="165">
        <v>11.3</v>
      </c>
      <c r="I323" s="166"/>
      <c r="L323" s="161"/>
      <c r="M323" s="167"/>
      <c r="N323" s="168"/>
      <c r="O323" s="168"/>
      <c r="P323" s="168"/>
      <c r="Q323" s="168"/>
      <c r="R323" s="168"/>
      <c r="S323" s="168"/>
      <c r="T323" s="169"/>
      <c r="AT323" s="163" t="s">
        <v>165</v>
      </c>
      <c r="AU323" s="163" t="s">
        <v>87</v>
      </c>
      <c r="AV323" s="13" t="s">
        <v>87</v>
      </c>
      <c r="AW323" s="13" t="s">
        <v>33</v>
      </c>
      <c r="AX323" s="13" t="s">
        <v>77</v>
      </c>
      <c r="AY323" s="163" t="s">
        <v>136</v>
      </c>
    </row>
    <row r="324" spans="1:65" s="13" customFormat="1">
      <c r="B324" s="161"/>
      <c r="D324" s="162" t="s">
        <v>165</v>
      </c>
      <c r="E324" s="163" t="s">
        <v>1</v>
      </c>
      <c r="F324" s="164" t="s">
        <v>495</v>
      </c>
      <c r="H324" s="165">
        <v>57.018000000000001</v>
      </c>
      <c r="I324" s="166"/>
      <c r="L324" s="161"/>
      <c r="M324" s="167"/>
      <c r="N324" s="168"/>
      <c r="O324" s="168"/>
      <c r="P324" s="168"/>
      <c r="Q324" s="168"/>
      <c r="R324" s="168"/>
      <c r="S324" s="168"/>
      <c r="T324" s="169"/>
      <c r="AT324" s="163" t="s">
        <v>165</v>
      </c>
      <c r="AU324" s="163" t="s">
        <v>87</v>
      </c>
      <c r="AV324" s="13" t="s">
        <v>87</v>
      </c>
      <c r="AW324" s="13" t="s">
        <v>33</v>
      </c>
      <c r="AX324" s="13" t="s">
        <v>77</v>
      </c>
      <c r="AY324" s="163" t="s">
        <v>136</v>
      </c>
    </row>
    <row r="325" spans="1:65" s="14" customFormat="1">
      <c r="B325" s="170"/>
      <c r="D325" s="162" t="s">
        <v>165</v>
      </c>
      <c r="E325" s="171" t="s">
        <v>1</v>
      </c>
      <c r="F325" s="172" t="s">
        <v>175</v>
      </c>
      <c r="H325" s="173">
        <v>68.317999999999998</v>
      </c>
      <c r="I325" s="174"/>
      <c r="L325" s="170"/>
      <c r="M325" s="175"/>
      <c r="N325" s="176"/>
      <c r="O325" s="176"/>
      <c r="P325" s="176"/>
      <c r="Q325" s="176"/>
      <c r="R325" s="176"/>
      <c r="S325" s="176"/>
      <c r="T325" s="177"/>
      <c r="AT325" s="171" t="s">
        <v>165</v>
      </c>
      <c r="AU325" s="171" t="s">
        <v>87</v>
      </c>
      <c r="AV325" s="14" t="s">
        <v>143</v>
      </c>
      <c r="AW325" s="14" t="s">
        <v>33</v>
      </c>
      <c r="AX325" s="14" t="s">
        <v>85</v>
      </c>
      <c r="AY325" s="171" t="s">
        <v>136</v>
      </c>
    </row>
    <row r="326" spans="1:65" s="2" customFormat="1" ht="21.75" customHeight="1">
      <c r="A326" s="33"/>
      <c r="B326" s="146"/>
      <c r="C326" s="147" t="s">
        <v>496</v>
      </c>
      <c r="D326" s="147" t="s">
        <v>139</v>
      </c>
      <c r="E326" s="148" t="s">
        <v>497</v>
      </c>
      <c r="F326" s="149" t="s">
        <v>498</v>
      </c>
      <c r="G326" s="150" t="s">
        <v>206</v>
      </c>
      <c r="H326" s="151">
        <v>201.6</v>
      </c>
      <c r="I326" s="152"/>
      <c r="J326" s="153">
        <f>ROUND(I326*H326,2)</f>
        <v>0</v>
      </c>
      <c r="K326" s="154"/>
      <c r="L326" s="34"/>
      <c r="M326" s="155" t="s">
        <v>1</v>
      </c>
      <c r="N326" s="156" t="s">
        <v>42</v>
      </c>
      <c r="O326" s="59"/>
      <c r="P326" s="157">
        <f>O326*H326</f>
        <v>0</v>
      </c>
      <c r="Q326" s="157">
        <v>0</v>
      </c>
      <c r="R326" s="157">
        <f>Q326*H326</f>
        <v>0</v>
      </c>
      <c r="S326" s="157">
        <v>1.7700000000000001E-3</v>
      </c>
      <c r="T326" s="158">
        <f>S326*H326</f>
        <v>0.35683199999999998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59" t="s">
        <v>221</v>
      </c>
      <c r="AT326" s="159" t="s">
        <v>139</v>
      </c>
      <c r="AU326" s="159" t="s">
        <v>87</v>
      </c>
      <c r="AY326" s="18" t="s">
        <v>136</v>
      </c>
      <c r="BE326" s="160">
        <f>IF(N326="základní",J326,0)</f>
        <v>0</v>
      </c>
      <c r="BF326" s="160">
        <f>IF(N326="snížená",J326,0)</f>
        <v>0</v>
      </c>
      <c r="BG326" s="160">
        <f>IF(N326="zákl. přenesená",J326,0)</f>
        <v>0</v>
      </c>
      <c r="BH326" s="160">
        <f>IF(N326="sníž. přenesená",J326,0)</f>
        <v>0</v>
      </c>
      <c r="BI326" s="160">
        <f>IF(N326="nulová",J326,0)</f>
        <v>0</v>
      </c>
      <c r="BJ326" s="18" t="s">
        <v>85</v>
      </c>
      <c r="BK326" s="160">
        <f>ROUND(I326*H326,2)</f>
        <v>0</v>
      </c>
      <c r="BL326" s="18" t="s">
        <v>221</v>
      </c>
      <c r="BM326" s="159" t="s">
        <v>499</v>
      </c>
    </row>
    <row r="327" spans="1:65" s="13" customFormat="1">
      <c r="B327" s="161"/>
      <c r="D327" s="162" t="s">
        <v>165</v>
      </c>
      <c r="E327" s="163" t="s">
        <v>1</v>
      </c>
      <c r="F327" s="164" t="s">
        <v>500</v>
      </c>
      <c r="H327" s="165">
        <v>103.78</v>
      </c>
      <c r="I327" s="166"/>
      <c r="L327" s="161"/>
      <c r="M327" s="167"/>
      <c r="N327" s="168"/>
      <c r="O327" s="168"/>
      <c r="P327" s="168"/>
      <c r="Q327" s="168"/>
      <c r="R327" s="168"/>
      <c r="S327" s="168"/>
      <c r="T327" s="169"/>
      <c r="AT327" s="163" t="s">
        <v>165</v>
      </c>
      <c r="AU327" s="163" t="s">
        <v>87</v>
      </c>
      <c r="AV327" s="13" t="s">
        <v>87</v>
      </c>
      <c r="AW327" s="13" t="s">
        <v>33</v>
      </c>
      <c r="AX327" s="13" t="s">
        <v>77</v>
      </c>
      <c r="AY327" s="163" t="s">
        <v>136</v>
      </c>
    </row>
    <row r="328" spans="1:65" s="13" customFormat="1">
      <c r="B328" s="161"/>
      <c r="D328" s="162" t="s">
        <v>165</v>
      </c>
      <c r="E328" s="163" t="s">
        <v>1</v>
      </c>
      <c r="F328" s="164" t="s">
        <v>501</v>
      </c>
      <c r="H328" s="165">
        <v>65.92</v>
      </c>
      <c r="I328" s="166"/>
      <c r="L328" s="161"/>
      <c r="M328" s="167"/>
      <c r="N328" s="168"/>
      <c r="O328" s="168"/>
      <c r="P328" s="168"/>
      <c r="Q328" s="168"/>
      <c r="R328" s="168"/>
      <c r="S328" s="168"/>
      <c r="T328" s="169"/>
      <c r="AT328" s="163" t="s">
        <v>165</v>
      </c>
      <c r="AU328" s="163" t="s">
        <v>87</v>
      </c>
      <c r="AV328" s="13" t="s">
        <v>87</v>
      </c>
      <c r="AW328" s="13" t="s">
        <v>33</v>
      </c>
      <c r="AX328" s="13" t="s">
        <v>77</v>
      </c>
      <c r="AY328" s="163" t="s">
        <v>136</v>
      </c>
    </row>
    <row r="329" spans="1:65" s="13" customFormat="1">
      <c r="B329" s="161"/>
      <c r="D329" s="162" t="s">
        <v>165</v>
      </c>
      <c r="E329" s="163" t="s">
        <v>1</v>
      </c>
      <c r="F329" s="164" t="s">
        <v>502</v>
      </c>
      <c r="H329" s="165">
        <v>5.57</v>
      </c>
      <c r="I329" s="166"/>
      <c r="L329" s="161"/>
      <c r="M329" s="167"/>
      <c r="N329" s="168"/>
      <c r="O329" s="168"/>
      <c r="P329" s="168"/>
      <c r="Q329" s="168"/>
      <c r="R329" s="168"/>
      <c r="S329" s="168"/>
      <c r="T329" s="169"/>
      <c r="AT329" s="163" t="s">
        <v>165</v>
      </c>
      <c r="AU329" s="163" t="s">
        <v>87</v>
      </c>
      <c r="AV329" s="13" t="s">
        <v>87</v>
      </c>
      <c r="AW329" s="13" t="s">
        <v>33</v>
      </c>
      <c r="AX329" s="13" t="s">
        <v>77</v>
      </c>
      <c r="AY329" s="163" t="s">
        <v>136</v>
      </c>
    </row>
    <row r="330" spans="1:65" s="13" customFormat="1">
      <c r="B330" s="161"/>
      <c r="D330" s="162" t="s">
        <v>165</v>
      </c>
      <c r="E330" s="163" t="s">
        <v>1</v>
      </c>
      <c r="F330" s="164" t="s">
        <v>503</v>
      </c>
      <c r="H330" s="165">
        <v>26.33</v>
      </c>
      <c r="I330" s="166"/>
      <c r="L330" s="161"/>
      <c r="M330" s="167"/>
      <c r="N330" s="168"/>
      <c r="O330" s="168"/>
      <c r="P330" s="168"/>
      <c r="Q330" s="168"/>
      <c r="R330" s="168"/>
      <c r="S330" s="168"/>
      <c r="T330" s="169"/>
      <c r="AT330" s="163" t="s">
        <v>165</v>
      </c>
      <c r="AU330" s="163" t="s">
        <v>87</v>
      </c>
      <c r="AV330" s="13" t="s">
        <v>87</v>
      </c>
      <c r="AW330" s="13" t="s">
        <v>33</v>
      </c>
      <c r="AX330" s="13" t="s">
        <v>77</v>
      </c>
      <c r="AY330" s="163" t="s">
        <v>136</v>
      </c>
    </row>
    <row r="331" spans="1:65" s="14" customFormat="1">
      <c r="B331" s="170"/>
      <c r="D331" s="162" t="s">
        <v>165</v>
      </c>
      <c r="E331" s="171" t="s">
        <v>1</v>
      </c>
      <c r="F331" s="172" t="s">
        <v>175</v>
      </c>
      <c r="H331" s="173">
        <v>201.6</v>
      </c>
      <c r="I331" s="174"/>
      <c r="L331" s="170"/>
      <c r="M331" s="175"/>
      <c r="N331" s="176"/>
      <c r="O331" s="176"/>
      <c r="P331" s="176"/>
      <c r="Q331" s="176"/>
      <c r="R331" s="176"/>
      <c r="S331" s="176"/>
      <c r="T331" s="177"/>
      <c r="AT331" s="171" t="s">
        <v>165</v>
      </c>
      <c r="AU331" s="171" t="s">
        <v>87</v>
      </c>
      <c r="AV331" s="14" t="s">
        <v>143</v>
      </c>
      <c r="AW331" s="14" t="s">
        <v>33</v>
      </c>
      <c r="AX331" s="14" t="s">
        <v>85</v>
      </c>
      <c r="AY331" s="171" t="s">
        <v>136</v>
      </c>
    </row>
    <row r="332" spans="1:65" s="2" customFormat="1" ht="16.5" customHeight="1">
      <c r="A332" s="33"/>
      <c r="B332" s="146"/>
      <c r="C332" s="147" t="s">
        <v>504</v>
      </c>
      <c r="D332" s="147" t="s">
        <v>139</v>
      </c>
      <c r="E332" s="148" t="s">
        <v>505</v>
      </c>
      <c r="F332" s="149" t="s">
        <v>506</v>
      </c>
      <c r="G332" s="150" t="s">
        <v>206</v>
      </c>
      <c r="H332" s="151">
        <v>173.65</v>
      </c>
      <c r="I332" s="152"/>
      <c r="J332" s="153">
        <f>ROUND(I332*H332,2)</f>
        <v>0</v>
      </c>
      <c r="K332" s="154"/>
      <c r="L332" s="34"/>
      <c r="M332" s="155" t="s">
        <v>1</v>
      </c>
      <c r="N332" s="156" t="s">
        <v>42</v>
      </c>
      <c r="O332" s="59"/>
      <c r="P332" s="157">
        <f>O332*H332</f>
        <v>0</v>
      </c>
      <c r="Q332" s="157">
        <v>0</v>
      </c>
      <c r="R332" s="157">
        <f>Q332*H332</f>
        <v>0</v>
      </c>
      <c r="S332" s="157">
        <v>1.75E-3</v>
      </c>
      <c r="T332" s="158">
        <f>S332*H332</f>
        <v>0.30388750000000003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59" t="s">
        <v>221</v>
      </c>
      <c r="AT332" s="159" t="s">
        <v>139</v>
      </c>
      <c r="AU332" s="159" t="s">
        <v>87</v>
      </c>
      <c r="AY332" s="18" t="s">
        <v>136</v>
      </c>
      <c r="BE332" s="160">
        <f>IF(N332="základní",J332,0)</f>
        <v>0</v>
      </c>
      <c r="BF332" s="160">
        <f>IF(N332="snížená",J332,0)</f>
        <v>0</v>
      </c>
      <c r="BG332" s="160">
        <f>IF(N332="zákl. přenesená",J332,0)</f>
        <v>0</v>
      </c>
      <c r="BH332" s="160">
        <f>IF(N332="sníž. přenesená",J332,0)</f>
        <v>0</v>
      </c>
      <c r="BI332" s="160">
        <f>IF(N332="nulová",J332,0)</f>
        <v>0</v>
      </c>
      <c r="BJ332" s="18" t="s">
        <v>85</v>
      </c>
      <c r="BK332" s="160">
        <f>ROUND(I332*H332,2)</f>
        <v>0</v>
      </c>
      <c r="BL332" s="18" t="s">
        <v>221</v>
      </c>
      <c r="BM332" s="159" t="s">
        <v>507</v>
      </c>
    </row>
    <row r="333" spans="1:65" s="13" customFormat="1">
      <c r="B333" s="161"/>
      <c r="D333" s="162" t="s">
        <v>165</v>
      </c>
      <c r="E333" s="163" t="s">
        <v>1</v>
      </c>
      <c r="F333" s="164" t="s">
        <v>508</v>
      </c>
      <c r="H333" s="165">
        <v>20.356000000000002</v>
      </c>
      <c r="I333" s="166"/>
      <c r="L333" s="161"/>
      <c r="M333" s="167"/>
      <c r="N333" s="168"/>
      <c r="O333" s="168"/>
      <c r="P333" s="168"/>
      <c r="Q333" s="168"/>
      <c r="R333" s="168"/>
      <c r="S333" s="168"/>
      <c r="T333" s="169"/>
      <c r="AT333" s="163" t="s">
        <v>165</v>
      </c>
      <c r="AU333" s="163" t="s">
        <v>87</v>
      </c>
      <c r="AV333" s="13" t="s">
        <v>87</v>
      </c>
      <c r="AW333" s="13" t="s">
        <v>33</v>
      </c>
      <c r="AX333" s="13" t="s">
        <v>77</v>
      </c>
      <c r="AY333" s="163" t="s">
        <v>136</v>
      </c>
    </row>
    <row r="334" spans="1:65" s="13" customFormat="1" ht="22.5">
      <c r="B334" s="161"/>
      <c r="D334" s="162" t="s">
        <v>165</v>
      </c>
      <c r="E334" s="163" t="s">
        <v>1</v>
      </c>
      <c r="F334" s="164" t="s">
        <v>509</v>
      </c>
      <c r="H334" s="165">
        <v>51.765999999999998</v>
      </c>
      <c r="I334" s="166"/>
      <c r="L334" s="161"/>
      <c r="M334" s="167"/>
      <c r="N334" s="168"/>
      <c r="O334" s="168"/>
      <c r="P334" s="168"/>
      <c r="Q334" s="168"/>
      <c r="R334" s="168"/>
      <c r="S334" s="168"/>
      <c r="T334" s="169"/>
      <c r="AT334" s="163" t="s">
        <v>165</v>
      </c>
      <c r="AU334" s="163" t="s">
        <v>87</v>
      </c>
      <c r="AV334" s="13" t="s">
        <v>87</v>
      </c>
      <c r="AW334" s="13" t="s">
        <v>33</v>
      </c>
      <c r="AX334" s="13" t="s">
        <v>77</v>
      </c>
      <c r="AY334" s="163" t="s">
        <v>136</v>
      </c>
    </row>
    <row r="335" spans="1:65" s="13" customFormat="1">
      <c r="B335" s="161"/>
      <c r="D335" s="162" t="s">
        <v>165</v>
      </c>
      <c r="E335" s="163" t="s">
        <v>1</v>
      </c>
      <c r="F335" s="164" t="s">
        <v>510</v>
      </c>
      <c r="H335" s="165">
        <v>66.652000000000001</v>
      </c>
      <c r="I335" s="166"/>
      <c r="L335" s="161"/>
      <c r="M335" s="167"/>
      <c r="N335" s="168"/>
      <c r="O335" s="168"/>
      <c r="P335" s="168"/>
      <c r="Q335" s="168"/>
      <c r="R335" s="168"/>
      <c r="S335" s="168"/>
      <c r="T335" s="169"/>
      <c r="AT335" s="163" t="s">
        <v>165</v>
      </c>
      <c r="AU335" s="163" t="s">
        <v>87</v>
      </c>
      <c r="AV335" s="13" t="s">
        <v>87</v>
      </c>
      <c r="AW335" s="13" t="s">
        <v>33</v>
      </c>
      <c r="AX335" s="13" t="s">
        <v>77</v>
      </c>
      <c r="AY335" s="163" t="s">
        <v>136</v>
      </c>
    </row>
    <row r="336" spans="1:65" s="13" customFormat="1" ht="22.5">
      <c r="B336" s="161"/>
      <c r="D336" s="162" t="s">
        <v>165</v>
      </c>
      <c r="E336" s="163" t="s">
        <v>1</v>
      </c>
      <c r="F336" s="164" t="s">
        <v>511</v>
      </c>
      <c r="H336" s="165">
        <v>20.198</v>
      </c>
      <c r="I336" s="166"/>
      <c r="L336" s="161"/>
      <c r="M336" s="167"/>
      <c r="N336" s="168"/>
      <c r="O336" s="168"/>
      <c r="P336" s="168"/>
      <c r="Q336" s="168"/>
      <c r="R336" s="168"/>
      <c r="S336" s="168"/>
      <c r="T336" s="169"/>
      <c r="AT336" s="163" t="s">
        <v>165</v>
      </c>
      <c r="AU336" s="163" t="s">
        <v>87</v>
      </c>
      <c r="AV336" s="13" t="s">
        <v>87</v>
      </c>
      <c r="AW336" s="13" t="s">
        <v>33</v>
      </c>
      <c r="AX336" s="13" t="s">
        <v>77</v>
      </c>
      <c r="AY336" s="163" t="s">
        <v>136</v>
      </c>
    </row>
    <row r="337" spans="1:65" s="13" customFormat="1" ht="22.5">
      <c r="B337" s="161"/>
      <c r="D337" s="162" t="s">
        <v>165</v>
      </c>
      <c r="E337" s="163" t="s">
        <v>1</v>
      </c>
      <c r="F337" s="164" t="s">
        <v>512</v>
      </c>
      <c r="H337" s="165">
        <v>14.678000000000001</v>
      </c>
      <c r="I337" s="166"/>
      <c r="L337" s="161"/>
      <c r="M337" s="167"/>
      <c r="N337" s="168"/>
      <c r="O337" s="168"/>
      <c r="P337" s="168"/>
      <c r="Q337" s="168"/>
      <c r="R337" s="168"/>
      <c r="S337" s="168"/>
      <c r="T337" s="169"/>
      <c r="AT337" s="163" t="s">
        <v>165</v>
      </c>
      <c r="AU337" s="163" t="s">
        <v>87</v>
      </c>
      <c r="AV337" s="13" t="s">
        <v>87</v>
      </c>
      <c r="AW337" s="13" t="s">
        <v>33</v>
      </c>
      <c r="AX337" s="13" t="s">
        <v>77</v>
      </c>
      <c r="AY337" s="163" t="s">
        <v>136</v>
      </c>
    </row>
    <row r="338" spans="1:65" s="14" customFormat="1">
      <c r="B338" s="170"/>
      <c r="D338" s="162" t="s">
        <v>165</v>
      </c>
      <c r="E338" s="171" t="s">
        <v>1</v>
      </c>
      <c r="F338" s="172" t="s">
        <v>175</v>
      </c>
      <c r="H338" s="173">
        <v>173.65</v>
      </c>
      <c r="I338" s="174"/>
      <c r="L338" s="170"/>
      <c r="M338" s="175"/>
      <c r="N338" s="176"/>
      <c r="O338" s="176"/>
      <c r="P338" s="176"/>
      <c r="Q338" s="176"/>
      <c r="R338" s="176"/>
      <c r="S338" s="176"/>
      <c r="T338" s="177"/>
      <c r="AT338" s="171" t="s">
        <v>165</v>
      </c>
      <c r="AU338" s="171" t="s">
        <v>87</v>
      </c>
      <c r="AV338" s="14" t="s">
        <v>143</v>
      </c>
      <c r="AW338" s="14" t="s">
        <v>33</v>
      </c>
      <c r="AX338" s="14" t="s">
        <v>85</v>
      </c>
      <c r="AY338" s="171" t="s">
        <v>136</v>
      </c>
    </row>
    <row r="339" spans="1:65" s="2" customFormat="1" ht="16.5" customHeight="1">
      <c r="A339" s="33"/>
      <c r="B339" s="146"/>
      <c r="C339" s="147" t="s">
        <v>513</v>
      </c>
      <c r="D339" s="147" t="s">
        <v>139</v>
      </c>
      <c r="E339" s="148" t="s">
        <v>514</v>
      </c>
      <c r="F339" s="149" t="s">
        <v>515</v>
      </c>
      <c r="G339" s="150" t="s">
        <v>163</v>
      </c>
      <c r="H339" s="151">
        <v>27.01</v>
      </c>
      <c r="I339" s="152"/>
      <c r="J339" s="153">
        <f>ROUND(I339*H339,2)</f>
        <v>0</v>
      </c>
      <c r="K339" s="154"/>
      <c r="L339" s="34"/>
      <c r="M339" s="155" t="s">
        <v>1</v>
      </c>
      <c r="N339" s="156" t="s">
        <v>42</v>
      </c>
      <c r="O339" s="59"/>
      <c r="P339" s="157">
        <f>O339*H339</f>
        <v>0</v>
      </c>
      <c r="Q339" s="157">
        <v>0</v>
      </c>
      <c r="R339" s="157">
        <f>Q339*H339</f>
        <v>0</v>
      </c>
      <c r="S339" s="157">
        <v>5.8399999999999997E-3</v>
      </c>
      <c r="T339" s="158">
        <f>S339*H339</f>
        <v>0.1577384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59" t="s">
        <v>221</v>
      </c>
      <c r="AT339" s="159" t="s">
        <v>139</v>
      </c>
      <c r="AU339" s="159" t="s">
        <v>87</v>
      </c>
      <c r="AY339" s="18" t="s">
        <v>136</v>
      </c>
      <c r="BE339" s="160">
        <f>IF(N339="základní",J339,0)</f>
        <v>0</v>
      </c>
      <c r="BF339" s="160">
        <f>IF(N339="snížená",J339,0)</f>
        <v>0</v>
      </c>
      <c r="BG339" s="160">
        <f>IF(N339="zákl. přenesená",J339,0)</f>
        <v>0</v>
      </c>
      <c r="BH339" s="160">
        <f>IF(N339="sníž. přenesená",J339,0)</f>
        <v>0</v>
      </c>
      <c r="BI339" s="160">
        <f>IF(N339="nulová",J339,0)</f>
        <v>0</v>
      </c>
      <c r="BJ339" s="18" t="s">
        <v>85</v>
      </c>
      <c r="BK339" s="160">
        <f>ROUND(I339*H339,2)</f>
        <v>0</v>
      </c>
      <c r="BL339" s="18" t="s">
        <v>221</v>
      </c>
      <c r="BM339" s="159" t="s">
        <v>516</v>
      </c>
    </row>
    <row r="340" spans="1:65" s="13" customFormat="1">
      <c r="B340" s="161"/>
      <c r="D340" s="162" t="s">
        <v>165</v>
      </c>
      <c r="E340" s="163" t="s">
        <v>1</v>
      </c>
      <c r="F340" s="164" t="s">
        <v>517</v>
      </c>
      <c r="H340" s="165">
        <v>4.51</v>
      </c>
      <c r="I340" s="166"/>
      <c r="L340" s="161"/>
      <c r="M340" s="167"/>
      <c r="N340" s="168"/>
      <c r="O340" s="168"/>
      <c r="P340" s="168"/>
      <c r="Q340" s="168"/>
      <c r="R340" s="168"/>
      <c r="S340" s="168"/>
      <c r="T340" s="169"/>
      <c r="AT340" s="163" t="s">
        <v>165</v>
      </c>
      <c r="AU340" s="163" t="s">
        <v>87</v>
      </c>
      <c r="AV340" s="13" t="s">
        <v>87</v>
      </c>
      <c r="AW340" s="13" t="s">
        <v>33</v>
      </c>
      <c r="AX340" s="13" t="s">
        <v>77</v>
      </c>
      <c r="AY340" s="163" t="s">
        <v>136</v>
      </c>
    </row>
    <row r="341" spans="1:65" s="13" customFormat="1">
      <c r="B341" s="161"/>
      <c r="D341" s="162" t="s">
        <v>165</v>
      </c>
      <c r="E341" s="163" t="s">
        <v>1</v>
      </c>
      <c r="F341" s="164" t="s">
        <v>518</v>
      </c>
      <c r="H341" s="165">
        <v>22.5</v>
      </c>
      <c r="I341" s="166"/>
      <c r="L341" s="161"/>
      <c r="M341" s="167"/>
      <c r="N341" s="168"/>
      <c r="O341" s="168"/>
      <c r="P341" s="168"/>
      <c r="Q341" s="168"/>
      <c r="R341" s="168"/>
      <c r="S341" s="168"/>
      <c r="T341" s="169"/>
      <c r="AT341" s="163" t="s">
        <v>165</v>
      </c>
      <c r="AU341" s="163" t="s">
        <v>87</v>
      </c>
      <c r="AV341" s="13" t="s">
        <v>87</v>
      </c>
      <c r="AW341" s="13" t="s">
        <v>33</v>
      </c>
      <c r="AX341" s="13" t="s">
        <v>77</v>
      </c>
      <c r="AY341" s="163" t="s">
        <v>136</v>
      </c>
    </row>
    <row r="342" spans="1:65" s="14" customFormat="1">
      <c r="B342" s="170"/>
      <c r="D342" s="162" t="s">
        <v>165</v>
      </c>
      <c r="E342" s="171" t="s">
        <v>1</v>
      </c>
      <c r="F342" s="172" t="s">
        <v>175</v>
      </c>
      <c r="H342" s="173">
        <v>27.01</v>
      </c>
      <c r="I342" s="174"/>
      <c r="L342" s="170"/>
      <c r="M342" s="175"/>
      <c r="N342" s="176"/>
      <c r="O342" s="176"/>
      <c r="P342" s="176"/>
      <c r="Q342" s="176"/>
      <c r="R342" s="176"/>
      <c r="S342" s="176"/>
      <c r="T342" s="177"/>
      <c r="AT342" s="171" t="s">
        <v>165</v>
      </c>
      <c r="AU342" s="171" t="s">
        <v>87</v>
      </c>
      <c r="AV342" s="14" t="s">
        <v>143</v>
      </c>
      <c r="AW342" s="14" t="s">
        <v>33</v>
      </c>
      <c r="AX342" s="14" t="s">
        <v>85</v>
      </c>
      <c r="AY342" s="171" t="s">
        <v>136</v>
      </c>
    </row>
    <row r="343" spans="1:65" s="2" customFormat="1" ht="33" customHeight="1">
      <c r="A343" s="33"/>
      <c r="B343" s="146"/>
      <c r="C343" s="147" t="s">
        <v>519</v>
      </c>
      <c r="D343" s="147" t="s">
        <v>139</v>
      </c>
      <c r="E343" s="148" t="s">
        <v>520</v>
      </c>
      <c r="F343" s="149" t="s">
        <v>521</v>
      </c>
      <c r="G343" s="150" t="s">
        <v>255</v>
      </c>
      <c r="H343" s="151">
        <v>18</v>
      </c>
      <c r="I343" s="152"/>
      <c r="J343" s="153">
        <f>ROUND(I343*H343,2)</f>
        <v>0</v>
      </c>
      <c r="K343" s="154"/>
      <c r="L343" s="34"/>
      <c r="M343" s="155" t="s">
        <v>1</v>
      </c>
      <c r="N343" s="156" t="s">
        <v>42</v>
      </c>
      <c r="O343" s="59"/>
      <c r="P343" s="157">
        <f>O343*H343</f>
        <v>0</v>
      </c>
      <c r="Q343" s="157">
        <v>0</v>
      </c>
      <c r="R343" s="157">
        <f>Q343*H343</f>
        <v>0</v>
      </c>
      <c r="S343" s="157">
        <v>1.8799999999999999E-3</v>
      </c>
      <c r="T343" s="158">
        <f>S343*H343</f>
        <v>3.3840000000000002E-2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59" t="s">
        <v>221</v>
      </c>
      <c r="AT343" s="159" t="s">
        <v>139</v>
      </c>
      <c r="AU343" s="159" t="s">
        <v>87</v>
      </c>
      <c r="AY343" s="18" t="s">
        <v>136</v>
      </c>
      <c r="BE343" s="160">
        <f>IF(N343="základní",J343,0)</f>
        <v>0</v>
      </c>
      <c r="BF343" s="160">
        <f>IF(N343="snížená",J343,0)</f>
        <v>0</v>
      </c>
      <c r="BG343" s="160">
        <f>IF(N343="zákl. přenesená",J343,0)</f>
        <v>0</v>
      </c>
      <c r="BH343" s="160">
        <f>IF(N343="sníž. přenesená",J343,0)</f>
        <v>0</v>
      </c>
      <c r="BI343" s="160">
        <f>IF(N343="nulová",J343,0)</f>
        <v>0</v>
      </c>
      <c r="BJ343" s="18" t="s">
        <v>85</v>
      </c>
      <c r="BK343" s="160">
        <f>ROUND(I343*H343,2)</f>
        <v>0</v>
      </c>
      <c r="BL343" s="18" t="s">
        <v>221</v>
      </c>
      <c r="BM343" s="159" t="s">
        <v>522</v>
      </c>
    </row>
    <row r="344" spans="1:65" s="2" customFormat="1" ht="16.5" customHeight="1">
      <c r="A344" s="33"/>
      <c r="B344" s="146"/>
      <c r="C344" s="147" t="s">
        <v>523</v>
      </c>
      <c r="D344" s="147" t="s">
        <v>139</v>
      </c>
      <c r="E344" s="148" t="s">
        <v>524</v>
      </c>
      <c r="F344" s="149" t="s">
        <v>525</v>
      </c>
      <c r="G344" s="150" t="s">
        <v>206</v>
      </c>
      <c r="H344" s="151">
        <v>201.6</v>
      </c>
      <c r="I344" s="152"/>
      <c r="J344" s="153">
        <f>ROUND(I344*H344,2)</f>
        <v>0</v>
      </c>
      <c r="K344" s="154"/>
      <c r="L344" s="34"/>
      <c r="M344" s="155" t="s">
        <v>1</v>
      </c>
      <c r="N344" s="156" t="s">
        <v>42</v>
      </c>
      <c r="O344" s="59"/>
      <c r="P344" s="157">
        <f>O344*H344</f>
        <v>0</v>
      </c>
      <c r="Q344" s="157">
        <v>0</v>
      </c>
      <c r="R344" s="157">
        <f>Q344*H344</f>
        <v>0</v>
      </c>
      <c r="S344" s="157">
        <v>1.069E-2</v>
      </c>
      <c r="T344" s="158">
        <f>S344*H344</f>
        <v>2.1551040000000001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59" t="s">
        <v>221</v>
      </c>
      <c r="AT344" s="159" t="s">
        <v>139</v>
      </c>
      <c r="AU344" s="159" t="s">
        <v>87</v>
      </c>
      <c r="AY344" s="18" t="s">
        <v>136</v>
      </c>
      <c r="BE344" s="160">
        <f>IF(N344="základní",J344,0)</f>
        <v>0</v>
      </c>
      <c r="BF344" s="160">
        <f>IF(N344="snížená",J344,0)</f>
        <v>0</v>
      </c>
      <c r="BG344" s="160">
        <f>IF(N344="zákl. přenesená",J344,0)</f>
        <v>0</v>
      </c>
      <c r="BH344" s="160">
        <f>IF(N344="sníž. přenesená",J344,0)</f>
        <v>0</v>
      </c>
      <c r="BI344" s="160">
        <f>IF(N344="nulová",J344,0)</f>
        <v>0</v>
      </c>
      <c r="BJ344" s="18" t="s">
        <v>85</v>
      </c>
      <c r="BK344" s="160">
        <f>ROUND(I344*H344,2)</f>
        <v>0</v>
      </c>
      <c r="BL344" s="18" t="s">
        <v>221</v>
      </c>
      <c r="BM344" s="159" t="s">
        <v>526</v>
      </c>
    </row>
    <row r="345" spans="1:65" s="13" customFormat="1">
      <c r="B345" s="161"/>
      <c r="D345" s="162" t="s">
        <v>165</v>
      </c>
      <c r="E345" s="163" t="s">
        <v>1</v>
      </c>
      <c r="F345" s="164" t="s">
        <v>500</v>
      </c>
      <c r="H345" s="165">
        <v>103.78</v>
      </c>
      <c r="I345" s="166"/>
      <c r="L345" s="161"/>
      <c r="M345" s="167"/>
      <c r="N345" s="168"/>
      <c r="O345" s="168"/>
      <c r="P345" s="168"/>
      <c r="Q345" s="168"/>
      <c r="R345" s="168"/>
      <c r="S345" s="168"/>
      <c r="T345" s="169"/>
      <c r="AT345" s="163" t="s">
        <v>165</v>
      </c>
      <c r="AU345" s="163" t="s">
        <v>87</v>
      </c>
      <c r="AV345" s="13" t="s">
        <v>87</v>
      </c>
      <c r="AW345" s="13" t="s">
        <v>33</v>
      </c>
      <c r="AX345" s="13" t="s">
        <v>77</v>
      </c>
      <c r="AY345" s="163" t="s">
        <v>136</v>
      </c>
    </row>
    <row r="346" spans="1:65" s="13" customFormat="1">
      <c r="B346" s="161"/>
      <c r="D346" s="162" t="s">
        <v>165</v>
      </c>
      <c r="E346" s="163" t="s">
        <v>1</v>
      </c>
      <c r="F346" s="164" t="s">
        <v>501</v>
      </c>
      <c r="H346" s="165">
        <v>65.92</v>
      </c>
      <c r="I346" s="166"/>
      <c r="L346" s="161"/>
      <c r="M346" s="167"/>
      <c r="N346" s="168"/>
      <c r="O346" s="168"/>
      <c r="P346" s="168"/>
      <c r="Q346" s="168"/>
      <c r="R346" s="168"/>
      <c r="S346" s="168"/>
      <c r="T346" s="169"/>
      <c r="AT346" s="163" t="s">
        <v>165</v>
      </c>
      <c r="AU346" s="163" t="s">
        <v>87</v>
      </c>
      <c r="AV346" s="13" t="s">
        <v>87</v>
      </c>
      <c r="AW346" s="13" t="s">
        <v>33</v>
      </c>
      <c r="AX346" s="13" t="s">
        <v>77</v>
      </c>
      <c r="AY346" s="163" t="s">
        <v>136</v>
      </c>
    </row>
    <row r="347" spans="1:65" s="13" customFormat="1">
      <c r="B347" s="161"/>
      <c r="D347" s="162" t="s">
        <v>165</v>
      </c>
      <c r="E347" s="163" t="s">
        <v>1</v>
      </c>
      <c r="F347" s="164" t="s">
        <v>502</v>
      </c>
      <c r="H347" s="165">
        <v>5.57</v>
      </c>
      <c r="I347" s="166"/>
      <c r="L347" s="161"/>
      <c r="M347" s="167"/>
      <c r="N347" s="168"/>
      <c r="O347" s="168"/>
      <c r="P347" s="168"/>
      <c r="Q347" s="168"/>
      <c r="R347" s="168"/>
      <c r="S347" s="168"/>
      <c r="T347" s="169"/>
      <c r="AT347" s="163" t="s">
        <v>165</v>
      </c>
      <c r="AU347" s="163" t="s">
        <v>87</v>
      </c>
      <c r="AV347" s="13" t="s">
        <v>87</v>
      </c>
      <c r="AW347" s="13" t="s">
        <v>33</v>
      </c>
      <c r="AX347" s="13" t="s">
        <v>77</v>
      </c>
      <c r="AY347" s="163" t="s">
        <v>136</v>
      </c>
    </row>
    <row r="348" spans="1:65" s="13" customFormat="1">
      <c r="B348" s="161"/>
      <c r="D348" s="162" t="s">
        <v>165</v>
      </c>
      <c r="E348" s="163" t="s">
        <v>1</v>
      </c>
      <c r="F348" s="164" t="s">
        <v>503</v>
      </c>
      <c r="H348" s="165">
        <v>26.33</v>
      </c>
      <c r="I348" s="166"/>
      <c r="L348" s="161"/>
      <c r="M348" s="167"/>
      <c r="N348" s="168"/>
      <c r="O348" s="168"/>
      <c r="P348" s="168"/>
      <c r="Q348" s="168"/>
      <c r="R348" s="168"/>
      <c r="S348" s="168"/>
      <c r="T348" s="169"/>
      <c r="AT348" s="163" t="s">
        <v>165</v>
      </c>
      <c r="AU348" s="163" t="s">
        <v>87</v>
      </c>
      <c r="AV348" s="13" t="s">
        <v>87</v>
      </c>
      <c r="AW348" s="13" t="s">
        <v>33</v>
      </c>
      <c r="AX348" s="13" t="s">
        <v>77</v>
      </c>
      <c r="AY348" s="163" t="s">
        <v>136</v>
      </c>
    </row>
    <row r="349" spans="1:65" s="14" customFormat="1">
      <c r="B349" s="170"/>
      <c r="D349" s="162" t="s">
        <v>165</v>
      </c>
      <c r="E349" s="171" t="s">
        <v>1</v>
      </c>
      <c r="F349" s="172" t="s">
        <v>175</v>
      </c>
      <c r="H349" s="173">
        <v>201.6</v>
      </c>
      <c r="I349" s="174"/>
      <c r="L349" s="170"/>
      <c r="M349" s="175"/>
      <c r="N349" s="176"/>
      <c r="O349" s="176"/>
      <c r="P349" s="176"/>
      <c r="Q349" s="176"/>
      <c r="R349" s="176"/>
      <c r="S349" s="176"/>
      <c r="T349" s="177"/>
      <c r="AT349" s="171" t="s">
        <v>165</v>
      </c>
      <c r="AU349" s="171" t="s">
        <v>87</v>
      </c>
      <c r="AV349" s="14" t="s">
        <v>143</v>
      </c>
      <c r="AW349" s="14" t="s">
        <v>33</v>
      </c>
      <c r="AX349" s="14" t="s">
        <v>85</v>
      </c>
      <c r="AY349" s="171" t="s">
        <v>136</v>
      </c>
    </row>
    <row r="350" spans="1:65" s="2" customFormat="1" ht="21.75" customHeight="1">
      <c r="A350" s="33"/>
      <c r="B350" s="146"/>
      <c r="C350" s="147" t="s">
        <v>527</v>
      </c>
      <c r="D350" s="147" t="s">
        <v>139</v>
      </c>
      <c r="E350" s="148" t="s">
        <v>528</v>
      </c>
      <c r="F350" s="149" t="s">
        <v>529</v>
      </c>
      <c r="G350" s="150" t="s">
        <v>163</v>
      </c>
      <c r="H350" s="151">
        <v>77.210999999999999</v>
      </c>
      <c r="I350" s="152"/>
      <c r="J350" s="153">
        <f>ROUND(I350*H350,2)</f>
        <v>0</v>
      </c>
      <c r="K350" s="154"/>
      <c r="L350" s="34"/>
      <c r="M350" s="155" t="s">
        <v>1</v>
      </c>
      <c r="N350" s="156" t="s">
        <v>42</v>
      </c>
      <c r="O350" s="59"/>
      <c r="P350" s="157">
        <f>O350*H350</f>
        <v>0</v>
      </c>
      <c r="Q350" s="157">
        <v>2.66E-3</v>
      </c>
      <c r="R350" s="157">
        <f>Q350*H350</f>
        <v>0.20538126000000001</v>
      </c>
      <c r="S350" s="157">
        <v>0</v>
      </c>
      <c r="T350" s="158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59" t="s">
        <v>221</v>
      </c>
      <c r="AT350" s="159" t="s">
        <v>139</v>
      </c>
      <c r="AU350" s="159" t="s">
        <v>87</v>
      </c>
      <c r="AY350" s="18" t="s">
        <v>136</v>
      </c>
      <c r="BE350" s="160">
        <f>IF(N350="základní",J350,0)</f>
        <v>0</v>
      </c>
      <c r="BF350" s="160">
        <f>IF(N350="snížená",J350,0)</f>
        <v>0</v>
      </c>
      <c r="BG350" s="160">
        <f>IF(N350="zákl. přenesená",J350,0)</f>
        <v>0</v>
      </c>
      <c r="BH350" s="160">
        <f>IF(N350="sníž. přenesená",J350,0)</f>
        <v>0</v>
      </c>
      <c r="BI350" s="160">
        <f>IF(N350="nulová",J350,0)</f>
        <v>0</v>
      </c>
      <c r="BJ350" s="18" t="s">
        <v>85</v>
      </c>
      <c r="BK350" s="160">
        <f>ROUND(I350*H350,2)</f>
        <v>0</v>
      </c>
      <c r="BL350" s="18" t="s">
        <v>221</v>
      </c>
      <c r="BM350" s="159" t="s">
        <v>530</v>
      </c>
    </row>
    <row r="351" spans="1:65" s="13" customFormat="1">
      <c r="B351" s="161"/>
      <c r="D351" s="162" t="s">
        <v>165</v>
      </c>
      <c r="E351" s="163" t="s">
        <v>1</v>
      </c>
      <c r="F351" s="164" t="s">
        <v>389</v>
      </c>
      <c r="H351" s="165">
        <v>31.463999999999999</v>
      </c>
      <c r="I351" s="166"/>
      <c r="L351" s="161"/>
      <c r="M351" s="167"/>
      <c r="N351" s="168"/>
      <c r="O351" s="168"/>
      <c r="P351" s="168"/>
      <c r="Q351" s="168"/>
      <c r="R351" s="168"/>
      <c r="S351" s="168"/>
      <c r="T351" s="169"/>
      <c r="AT351" s="163" t="s">
        <v>165</v>
      </c>
      <c r="AU351" s="163" t="s">
        <v>87</v>
      </c>
      <c r="AV351" s="13" t="s">
        <v>87</v>
      </c>
      <c r="AW351" s="13" t="s">
        <v>33</v>
      </c>
      <c r="AX351" s="13" t="s">
        <v>77</v>
      </c>
      <c r="AY351" s="163" t="s">
        <v>136</v>
      </c>
    </row>
    <row r="352" spans="1:65" s="13" customFormat="1">
      <c r="B352" s="161"/>
      <c r="D352" s="162" t="s">
        <v>165</v>
      </c>
      <c r="E352" s="163" t="s">
        <v>1</v>
      </c>
      <c r="F352" s="164" t="s">
        <v>390</v>
      </c>
      <c r="H352" s="165">
        <v>45.747</v>
      </c>
      <c r="I352" s="166"/>
      <c r="L352" s="161"/>
      <c r="M352" s="167"/>
      <c r="N352" s="168"/>
      <c r="O352" s="168"/>
      <c r="P352" s="168"/>
      <c r="Q352" s="168"/>
      <c r="R352" s="168"/>
      <c r="S352" s="168"/>
      <c r="T352" s="169"/>
      <c r="AT352" s="163" t="s">
        <v>165</v>
      </c>
      <c r="AU352" s="163" t="s">
        <v>87</v>
      </c>
      <c r="AV352" s="13" t="s">
        <v>87</v>
      </c>
      <c r="AW352" s="13" t="s">
        <v>33</v>
      </c>
      <c r="AX352" s="13" t="s">
        <v>77</v>
      </c>
      <c r="AY352" s="163" t="s">
        <v>136</v>
      </c>
    </row>
    <row r="353" spans="1:65" s="14" customFormat="1">
      <c r="B353" s="170"/>
      <c r="D353" s="162" t="s">
        <v>165</v>
      </c>
      <c r="E353" s="171" t="s">
        <v>1</v>
      </c>
      <c r="F353" s="172" t="s">
        <v>175</v>
      </c>
      <c r="H353" s="173">
        <v>77.210999999999999</v>
      </c>
      <c r="I353" s="174"/>
      <c r="L353" s="170"/>
      <c r="M353" s="175"/>
      <c r="N353" s="176"/>
      <c r="O353" s="176"/>
      <c r="P353" s="176"/>
      <c r="Q353" s="176"/>
      <c r="R353" s="176"/>
      <c r="S353" s="176"/>
      <c r="T353" s="177"/>
      <c r="AT353" s="171" t="s">
        <v>165</v>
      </c>
      <c r="AU353" s="171" t="s">
        <v>87</v>
      </c>
      <c r="AV353" s="14" t="s">
        <v>143</v>
      </c>
      <c r="AW353" s="14" t="s">
        <v>33</v>
      </c>
      <c r="AX353" s="14" t="s">
        <v>85</v>
      </c>
      <c r="AY353" s="171" t="s">
        <v>136</v>
      </c>
    </row>
    <row r="354" spans="1:65" s="2" customFormat="1" ht="21.75" customHeight="1">
      <c r="A354" s="33"/>
      <c r="B354" s="146"/>
      <c r="C354" s="147" t="s">
        <v>531</v>
      </c>
      <c r="D354" s="147" t="s">
        <v>139</v>
      </c>
      <c r="E354" s="148" t="s">
        <v>532</v>
      </c>
      <c r="F354" s="149" t="s">
        <v>533</v>
      </c>
      <c r="G354" s="150" t="s">
        <v>163</v>
      </c>
      <c r="H354" s="151">
        <v>54.484000000000002</v>
      </c>
      <c r="I354" s="152"/>
      <c r="J354" s="153">
        <f>ROUND(I354*H354,2)</f>
        <v>0</v>
      </c>
      <c r="K354" s="154"/>
      <c r="L354" s="34"/>
      <c r="M354" s="155" t="s">
        <v>1</v>
      </c>
      <c r="N354" s="156" t="s">
        <v>42</v>
      </c>
      <c r="O354" s="59"/>
      <c r="P354" s="157">
        <f>O354*H354</f>
        <v>0</v>
      </c>
      <c r="Q354" s="157">
        <v>2.64E-3</v>
      </c>
      <c r="R354" s="157">
        <f>Q354*H354</f>
        <v>0.14383776000000001</v>
      </c>
      <c r="S354" s="157">
        <v>0</v>
      </c>
      <c r="T354" s="158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59" t="s">
        <v>221</v>
      </c>
      <c r="AT354" s="159" t="s">
        <v>139</v>
      </c>
      <c r="AU354" s="159" t="s">
        <v>87</v>
      </c>
      <c r="AY354" s="18" t="s">
        <v>136</v>
      </c>
      <c r="BE354" s="160">
        <f>IF(N354="základní",J354,0)</f>
        <v>0</v>
      </c>
      <c r="BF354" s="160">
        <f>IF(N354="snížená",J354,0)</f>
        <v>0</v>
      </c>
      <c r="BG354" s="160">
        <f>IF(N354="zákl. přenesená",J354,0)</f>
        <v>0</v>
      </c>
      <c r="BH354" s="160">
        <f>IF(N354="sníž. přenesená",J354,0)</f>
        <v>0</v>
      </c>
      <c r="BI354" s="160">
        <f>IF(N354="nulová",J354,0)</f>
        <v>0</v>
      </c>
      <c r="BJ354" s="18" t="s">
        <v>85</v>
      </c>
      <c r="BK354" s="160">
        <f>ROUND(I354*H354,2)</f>
        <v>0</v>
      </c>
      <c r="BL354" s="18" t="s">
        <v>221</v>
      </c>
      <c r="BM354" s="159" t="s">
        <v>534</v>
      </c>
    </row>
    <row r="355" spans="1:65" s="13" customFormat="1" ht="45">
      <c r="B355" s="161"/>
      <c r="D355" s="162" t="s">
        <v>165</v>
      </c>
      <c r="E355" s="163" t="s">
        <v>1</v>
      </c>
      <c r="F355" s="164" t="s">
        <v>328</v>
      </c>
      <c r="H355" s="165">
        <v>47.268000000000001</v>
      </c>
      <c r="I355" s="166"/>
      <c r="L355" s="161"/>
      <c r="M355" s="167"/>
      <c r="N355" s="168"/>
      <c r="O355" s="168"/>
      <c r="P355" s="168"/>
      <c r="Q355" s="168"/>
      <c r="R355" s="168"/>
      <c r="S355" s="168"/>
      <c r="T355" s="169"/>
      <c r="AT355" s="163" t="s">
        <v>165</v>
      </c>
      <c r="AU355" s="163" t="s">
        <v>87</v>
      </c>
      <c r="AV355" s="13" t="s">
        <v>87</v>
      </c>
      <c r="AW355" s="13" t="s">
        <v>33</v>
      </c>
      <c r="AX355" s="13" t="s">
        <v>77</v>
      </c>
      <c r="AY355" s="163" t="s">
        <v>136</v>
      </c>
    </row>
    <row r="356" spans="1:65" s="13" customFormat="1">
      <c r="B356" s="161"/>
      <c r="D356" s="162" t="s">
        <v>165</v>
      </c>
      <c r="E356" s="163" t="s">
        <v>1</v>
      </c>
      <c r="F356" s="164" t="s">
        <v>329</v>
      </c>
      <c r="H356" s="165">
        <v>7.2160000000000002</v>
      </c>
      <c r="I356" s="166"/>
      <c r="L356" s="161"/>
      <c r="M356" s="167"/>
      <c r="N356" s="168"/>
      <c r="O356" s="168"/>
      <c r="P356" s="168"/>
      <c r="Q356" s="168"/>
      <c r="R356" s="168"/>
      <c r="S356" s="168"/>
      <c r="T356" s="169"/>
      <c r="AT356" s="163" t="s">
        <v>165</v>
      </c>
      <c r="AU356" s="163" t="s">
        <v>87</v>
      </c>
      <c r="AV356" s="13" t="s">
        <v>87</v>
      </c>
      <c r="AW356" s="13" t="s">
        <v>33</v>
      </c>
      <c r="AX356" s="13" t="s">
        <v>77</v>
      </c>
      <c r="AY356" s="163" t="s">
        <v>136</v>
      </c>
    </row>
    <row r="357" spans="1:65" s="14" customFormat="1">
      <c r="B357" s="170"/>
      <c r="D357" s="162" t="s">
        <v>165</v>
      </c>
      <c r="E357" s="171" t="s">
        <v>1</v>
      </c>
      <c r="F357" s="172" t="s">
        <v>175</v>
      </c>
      <c r="H357" s="173">
        <v>54.484000000000002</v>
      </c>
      <c r="I357" s="174"/>
      <c r="L357" s="170"/>
      <c r="M357" s="175"/>
      <c r="N357" s="176"/>
      <c r="O357" s="176"/>
      <c r="P357" s="176"/>
      <c r="Q357" s="176"/>
      <c r="R357" s="176"/>
      <c r="S357" s="176"/>
      <c r="T357" s="177"/>
      <c r="AT357" s="171" t="s">
        <v>165</v>
      </c>
      <c r="AU357" s="171" t="s">
        <v>87</v>
      </c>
      <c r="AV357" s="14" t="s">
        <v>143</v>
      </c>
      <c r="AW357" s="14" t="s">
        <v>33</v>
      </c>
      <c r="AX357" s="14" t="s">
        <v>85</v>
      </c>
      <c r="AY357" s="171" t="s">
        <v>136</v>
      </c>
    </row>
    <row r="358" spans="1:65" s="2" customFormat="1" ht="21.75" customHeight="1">
      <c r="A358" s="33"/>
      <c r="B358" s="146"/>
      <c r="C358" s="147" t="s">
        <v>535</v>
      </c>
      <c r="D358" s="147" t="s">
        <v>139</v>
      </c>
      <c r="E358" s="148" t="s">
        <v>536</v>
      </c>
      <c r="F358" s="149" t="s">
        <v>537</v>
      </c>
      <c r="G358" s="150" t="s">
        <v>163</v>
      </c>
      <c r="H358" s="151">
        <v>77.210999999999999</v>
      </c>
      <c r="I358" s="152"/>
      <c r="J358" s="153">
        <f>ROUND(I358*H358,2)</f>
        <v>0</v>
      </c>
      <c r="K358" s="154"/>
      <c r="L358" s="34"/>
      <c r="M358" s="155" t="s">
        <v>1</v>
      </c>
      <c r="N358" s="156" t="s">
        <v>42</v>
      </c>
      <c r="O358" s="59"/>
      <c r="P358" s="157">
        <f>O358*H358</f>
        <v>0</v>
      </c>
      <c r="Q358" s="157">
        <v>3.4000000000000002E-4</v>
      </c>
      <c r="R358" s="157">
        <f>Q358*H358</f>
        <v>2.6251740000000003E-2</v>
      </c>
      <c r="S358" s="157">
        <v>0</v>
      </c>
      <c r="T358" s="158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59" t="s">
        <v>221</v>
      </c>
      <c r="AT358" s="159" t="s">
        <v>139</v>
      </c>
      <c r="AU358" s="159" t="s">
        <v>87</v>
      </c>
      <c r="AY358" s="18" t="s">
        <v>136</v>
      </c>
      <c r="BE358" s="160">
        <f>IF(N358="základní",J358,0)</f>
        <v>0</v>
      </c>
      <c r="BF358" s="160">
        <f>IF(N358="snížená",J358,0)</f>
        <v>0</v>
      </c>
      <c r="BG358" s="160">
        <f>IF(N358="zákl. přenesená",J358,0)</f>
        <v>0</v>
      </c>
      <c r="BH358" s="160">
        <f>IF(N358="sníž. přenesená",J358,0)</f>
        <v>0</v>
      </c>
      <c r="BI358" s="160">
        <f>IF(N358="nulová",J358,0)</f>
        <v>0</v>
      </c>
      <c r="BJ358" s="18" t="s">
        <v>85</v>
      </c>
      <c r="BK358" s="160">
        <f>ROUND(I358*H358,2)</f>
        <v>0</v>
      </c>
      <c r="BL358" s="18" t="s">
        <v>221</v>
      </c>
      <c r="BM358" s="159" t="s">
        <v>538</v>
      </c>
    </row>
    <row r="359" spans="1:65" s="13" customFormat="1">
      <c r="B359" s="161"/>
      <c r="D359" s="162" t="s">
        <v>165</v>
      </c>
      <c r="E359" s="163" t="s">
        <v>1</v>
      </c>
      <c r="F359" s="164" t="s">
        <v>539</v>
      </c>
      <c r="H359" s="165">
        <v>77.210999999999999</v>
      </c>
      <c r="I359" s="166"/>
      <c r="L359" s="161"/>
      <c r="M359" s="167"/>
      <c r="N359" s="168"/>
      <c r="O359" s="168"/>
      <c r="P359" s="168"/>
      <c r="Q359" s="168"/>
      <c r="R359" s="168"/>
      <c r="S359" s="168"/>
      <c r="T359" s="169"/>
      <c r="AT359" s="163" t="s">
        <v>165</v>
      </c>
      <c r="AU359" s="163" t="s">
        <v>87</v>
      </c>
      <c r="AV359" s="13" t="s">
        <v>87</v>
      </c>
      <c r="AW359" s="13" t="s">
        <v>33</v>
      </c>
      <c r="AX359" s="13" t="s">
        <v>85</v>
      </c>
      <c r="AY359" s="163" t="s">
        <v>136</v>
      </c>
    </row>
    <row r="360" spans="1:65" s="2" customFormat="1" ht="21.75" customHeight="1">
      <c r="A360" s="33"/>
      <c r="B360" s="146"/>
      <c r="C360" s="147" t="s">
        <v>540</v>
      </c>
      <c r="D360" s="147" t="s">
        <v>139</v>
      </c>
      <c r="E360" s="148" t="s">
        <v>541</v>
      </c>
      <c r="F360" s="149" t="s">
        <v>542</v>
      </c>
      <c r="G360" s="150" t="s">
        <v>206</v>
      </c>
      <c r="H360" s="151">
        <v>110.679</v>
      </c>
      <c r="I360" s="152"/>
      <c r="J360" s="153">
        <f>ROUND(I360*H360,2)</f>
        <v>0</v>
      </c>
      <c r="K360" s="154"/>
      <c r="L360" s="34"/>
      <c r="M360" s="155" t="s">
        <v>1</v>
      </c>
      <c r="N360" s="156" t="s">
        <v>42</v>
      </c>
      <c r="O360" s="59"/>
      <c r="P360" s="157">
        <f>O360*H360</f>
        <v>0</v>
      </c>
      <c r="Q360" s="157">
        <v>0</v>
      </c>
      <c r="R360" s="157">
        <f>Q360*H360</f>
        <v>0</v>
      </c>
      <c r="S360" s="157">
        <v>0</v>
      </c>
      <c r="T360" s="158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59" t="s">
        <v>221</v>
      </c>
      <c r="AT360" s="159" t="s">
        <v>139</v>
      </c>
      <c r="AU360" s="159" t="s">
        <v>87</v>
      </c>
      <c r="AY360" s="18" t="s">
        <v>136</v>
      </c>
      <c r="BE360" s="160">
        <f>IF(N360="základní",J360,0)</f>
        <v>0</v>
      </c>
      <c r="BF360" s="160">
        <f>IF(N360="snížená",J360,0)</f>
        <v>0</v>
      </c>
      <c r="BG360" s="160">
        <f>IF(N360="zákl. přenesená",J360,0)</f>
        <v>0</v>
      </c>
      <c r="BH360" s="160">
        <f>IF(N360="sníž. přenesená",J360,0)</f>
        <v>0</v>
      </c>
      <c r="BI360" s="160">
        <f>IF(N360="nulová",J360,0)</f>
        <v>0</v>
      </c>
      <c r="BJ360" s="18" t="s">
        <v>85</v>
      </c>
      <c r="BK360" s="160">
        <f>ROUND(I360*H360,2)</f>
        <v>0</v>
      </c>
      <c r="BL360" s="18" t="s">
        <v>221</v>
      </c>
      <c r="BM360" s="159" t="s">
        <v>543</v>
      </c>
    </row>
    <row r="361" spans="1:65" s="13" customFormat="1" ht="22.5">
      <c r="B361" s="161"/>
      <c r="D361" s="162" t="s">
        <v>165</v>
      </c>
      <c r="E361" s="163" t="s">
        <v>1</v>
      </c>
      <c r="F361" s="164" t="s">
        <v>544</v>
      </c>
      <c r="H361" s="165">
        <v>110.679</v>
      </c>
      <c r="I361" s="166"/>
      <c r="L361" s="161"/>
      <c r="M361" s="167"/>
      <c r="N361" s="168"/>
      <c r="O361" s="168"/>
      <c r="P361" s="168"/>
      <c r="Q361" s="168"/>
      <c r="R361" s="168"/>
      <c r="S361" s="168"/>
      <c r="T361" s="169"/>
      <c r="AT361" s="163" t="s">
        <v>165</v>
      </c>
      <c r="AU361" s="163" t="s">
        <v>87</v>
      </c>
      <c r="AV361" s="13" t="s">
        <v>87</v>
      </c>
      <c r="AW361" s="13" t="s">
        <v>33</v>
      </c>
      <c r="AX361" s="13" t="s">
        <v>85</v>
      </c>
      <c r="AY361" s="163" t="s">
        <v>136</v>
      </c>
    </row>
    <row r="362" spans="1:65" s="2" customFormat="1" ht="16.5" customHeight="1">
      <c r="A362" s="33"/>
      <c r="B362" s="146"/>
      <c r="C362" s="147" t="s">
        <v>545</v>
      </c>
      <c r="D362" s="147" t="s">
        <v>139</v>
      </c>
      <c r="E362" s="148" t="s">
        <v>546</v>
      </c>
      <c r="F362" s="149" t="s">
        <v>547</v>
      </c>
      <c r="G362" s="150" t="s">
        <v>206</v>
      </c>
      <c r="H362" s="151">
        <v>3.25</v>
      </c>
      <c r="I362" s="152"/>
      <c r="J362" s="153">
        <f>ROUND(I362*H362,2)</f>
        <v>0</v>
      </c>
      <c r="K362" s="154"/>
      <c r="L362" s="34"/>
      <c r="M362" s="155" t="s">
        <v>1</v>
      </c>
      <c r="N362" s="156" t="s">
        <v>42</v>
      </c>
      <c r="O362" s="59"/>
      <c r="P362" s="157">
        <f>O362*H362</f>
        <v>0</v>
      </c>
      <c r="Q362" s="157">
        <v>1.49E-3</v>
      </c>
      <c r="R362" s="157">
        <f>Q362*H362</f>
        <v>4.8424999999999996E-3</v>
      </c>
      <c r="S362" s="157">
        <v>0</v>
      </c>
      <c r="T362" s="158">
        <f>S362*H362</f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59" t="s">
        <v>221</v>
      </c>
      <c r="AT362" s="159" t="s">
        <v>139</v>
      </c>
      <c r="AU362" s="159" t="s">
        <v>87</v>
      </c>
      <c r="AY362" s="18" t="s">
        <v>136</v>
      </c>
      <c r="BE362" s="160">
        <f>IF(N362="základní",J362,0)</f>
        <v>0</v>
      </c>
      <c r="BF362" s="160">
        <f>IF(N362="snížená",J362,0)</f>
        <v>0</v>
      </c>
      <c r="BG362" s="160">
        <f>IF(N362="zákl. přenesená",J362,0)</f>
        <v>0</v>
      </c>
      <c r="BH362" s="160">
        <f>IF(N362="sníž. přenesená",J362,0)</f>
        <v>0</v>
      </c>
      <c r="BI362" s="160">
        <f>IF(N362="nulová",J362,0)</f>
        <v>0</v>
      </c>
      <c r="BJ362" s="18" t="s">
        <v>85</v>
      </c>
      <c r="BK362" s="160">
        <f>ROUND(I362*H362,2)</f>
        <v>0</v>
      </c>
      <c r="BL362" s="18" t="s">
        <v>221</v>
      </c>
      <c r="BM362" s="159" t="s">
        <v>548</v>
      </c>
    </row>
    <row r="363" spans="1:65" s="13" customFormat="1">
      <c r="B363" s="161"/>
      <c r="D363" s="162" t="s">
        <v>165</v>
      </c>
      <c r="E363" s="163" t="s">
        <v>1</v>
      </c>
      <c r="F363" s="164" t="s">
        <v>549</v>
      </c>
      <c r="H363" s="165">
        <v>3.25</v>
      </c>
      <c r="I363" s="166"/>
      <c r="L363" s="161"/>
      <c r="M363" s="167"/>
      <c r="N363" s="168"/>
      <c r="O363" s="168"/>
      <c r="P363" s="168"/>
      <c r="Q363" s="168"/>
      <c r="R363" s="168"/>
      <c r="S363" s="168"/>
      <c r="T363" s="169"/>
      <c r="AT363" s="163" t="s">
        <v>165</v>
      </c>
      <c r="AU363" s="163" t="s">
        <v>87</v>
      </c>
      <c r="AV363" s="13" t="s">
        <v>87</v>
      </c>
      <c r="AW363" s="13" t="s">
        <v>33</v>
      </c>
      <c r="AX363" s="13" t="s">
        <v>85</v>
      </c>
      <c r="AY363" s="163" t="s">
        <v>136</v>
      </c>
    </row>
    <row r="364" spans="1:65" s="2" customFormat="1" ht="33" customHeight="1">
      <c r="A364" s="33"/>
      <c r="B364" s="146"/>
      <c r="C364" s="147" t="s">
        <v>550</v>
      </c>
      <c r="D364" s="147" t="s">
        <v>139</v>
      </c>
      <c r="E364" s="148" t="s">
        <v>551</v>
      </c>
      <c r="F364" s="149" t="s">
        <v>552</v>
      </c>
      <c r="G364" s="150" t="s">
        <v>206</v>
      </c>
      <c r="H364" s="151">
        <v>47.816000000000003</v>
      </c>
      <c r="I364" s="152"/>
      <c r="J364" s="153">
        <f>ROUND(I364*H364,2)</f>
        <v>0</v>
      </c>
      <c r="K364" s="154"/>
      <c r="L364" s="34"/>
      <c r="M364" s="155" t="s">
        <v>1</v>
      </c>
      <c r="N364" s="156" t="s">
        <v>42</v>
      </c>
      <c r="O364" s="59"/>
      <c r="P364" s="157">
        <f>O364*H364</f>
        <v>0</v>
      </c>
      <c r="Q364" s="157">
        <v>3.5000000000000001E-3</v>
      </c>
      <c r="R364" s="157">
        <f>Q364*H364</f>
        <v>0.167356</v>
      </c>
      <c r="S364" s="157">
        <v>0</v>
      </c>
      <c r="T364" s="158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59" t="s">
        <v>221</v>
      </c>
      <c r="AT364" s="159" t="s">
        <v>139</v>
      </c>
      <c r="AU364" s="159" t="s">
        <v>87</v>
      </c>
      <c r="AY364" s="18" t="s">
        <v>136</v>
      </c>
      <c r="BE364" s="160">
        <f>IF(N364="základní",J364,0)</f>
        <v>0</v>
      </c>
      <c r="BF364" s="160">
        <f>IF(N364="snížená",J364,0)</f>
        <v>0</v>
      </c>
      <c r="BG364" s="160">
        <f>IF(N364="zákl. přenesená",J364,0)</f>
        <v>0</v>
      </c>
      <c r="BH364" s="160">
        <f>IF(N364="sníž. přenesená",J364,0)</f>
        <v>0</v>
      </c>
      <c r="BI364" s="160">
        <f>IF(N364="nulová",J364,0)</f>
        <v>0</v>
      </c>
      <c r="BJ364" s="18" t="s">
        <v>85</v>
      </c>
      <c r="BK364" s="160">
        <f>ROUND(I364*H364,2)</f>
        <v>0</v>
      </c>
      <c r="BL364" s="18" t="s">
        <v>221</v>
      </c>
      <c r="BM364" s="159" t="s">
        <v>553</v>
      </c>
    </row>
    <row r="365" spans="1:65" s="13" customFormat="1" ht="22.5">
      <c r="B365" s="161"/>
      <c r="D365" s="162" t="s">
        <v>165</v>
      </c>
      <c r="E365" s="163" t="s">
        <v>1</v>
      </c>
      <c r="F365" s="164" t="s">
        <v>554</v>
      </c>
      <c r="H365" s="165">
        <v>47.816000000000003</v>
      </c>
      <c r="I365" s="166"/>
      <c r="L365" s="161"/>
      <c r="M365" s="167"/>
      <c r="N365" s="168"/>
      <c r="O365" s="168"/>
      <c r="P365" s="168"/>
      <c r="Q365" s="168"/>
      <c r="R365" s="168"/>
      <c r="S365" s="168"/>
      <c r="T365" s="169"/>
      <c r="AT365" s="163" t="s">
        <v>165</v>
      </c>
      <c r="AU365" s="163" t="s">
        <v>87</v>
      </c>
      <c r="AV365" s="13" t="s">
        <v>87</v>
      </c>
      <c r="AW365" s="13" t="s">
        <v>33</v>
      </c>
      <c r="AX365" s="13" t="s">
        <v>85</v>
      </c>
      <c r="AY365" s="163" t="s">
        <v>136</v>
      </c>
    </row>
    <row r="366" spans="1:65" s="2" customFormat="1" ht="33" customHeight="1">
      <c r="A366" s="33"/>
      <c r="B366" s="146"/>
      <c r="C366" s="147" t="s">
        <v>555</v>
      </c>
      <c r="D366" s="147" t="s">
        <v>139</v>
      </c>
      <c r="E366" s="148" t="s">
        <v>556</v>
      </c>
      <c r="F366" s="149" t="s">
        <v>557</v>
      </c>
      <c r="G366" s="150" t="s">
        <v>206</v>
      </c>
      <c r="H366" s="151">
        <v>21.3</v>
      </c>
      <c r="I366" s="152"/>
      <c r="J366" s="153">
        <f>ROUND(I366*H366,2)</f>
        <v>0</v>
      </c>
      <c r="K366" s="154"/>
      <c r="L366" s="34"/>
      <c r="M366" s="155" t="s">
        <v>1</v>
      </c>
      <c r="N366" s="156" t="s">
        <v>42</v>
      </c>
      <c r="O366" s="59"/>
      <c r="P366" s="157">
        <f>O366*H366</f>
        <v>0</v>
      </c>
      <c r="Q366" s="157">
        <v>3.5000000000000001E-3</v>
      </c>
      <c r="R366" s="157">
        <f>Q366*H366</f>
        <v>7.4550000000000005E-2</v>
      </c>
      <c r="S366" s="157">
        <v>0</v>
      </c>
      <c r="T366" s="158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59" t="s">
        <v>221</v>
      </c>
      <c r="AT366" s="159" t="s">
        <v>139</v>
      </c>
      <c r="AU366" s="159" t="s">
        <v>87</v>
      </c>
      <c r="AY366" s="18" t="s">
        <v>136</v>
      </c>
      <c r="BE366" s="160">
        <f>IF(N366="základní",J366,0)</f>
        <v>0</v>
      </c>
      <c r="BF366" s="160">
        <f>IF(N366="snížená",J366,0)</f>
        <v>0</v>
      </c>
      <c r="BG366" s="160">
        <f>IF(N366="zákl. přenesená",J366,0)</f>
        <v>0</v>
      </c>
      <c r="BH366" s="160">
        <f>IF(N366="sníž. přenesená",J366,0)</f>
        <v>0</v>
      </c>
      <c r="BI366" s="160">
        <f>IF(N366="nulová",J366,0)</f>
        <v>0</v>
      </c>
      <c r="BJ366" s="18" t="s">
        <v>85</v>
      </c>
      <c r="BK366" s="160">
        <f>ROUND(I366*H366,2)</f>
        <v>0</v>
      </c>
      <c r="BL366" s="18" t="s">
        <v>221</v>
      </c>
      <c r="BM366" s="159" t="s">
        <v>558</v>
      </c>
    </row>
    <row r="367" spans="1:65" s="13" customFormat="1">
      <c r="B367" s="161"/>
      <c r="D367" s="162" t="s">
        <v>165</v>
      </c>
      <c r="E367" s="163" t="s">
        <v>1</v>
      </c>
      <c r="F367" s="164" t="s">
        <v>559</v>
      </c>
      <c r="H367" s="165">
        <v>21.3</v>
      </c>
      <c r="I367" s="166"/>
      <c r="L367" s="161"/>
      <c r="M367" s="167"/>
      <c r="N367" s="168"/>
      <c r="O367" s="168"/>
      <c r="P367" s="168"/>
      <c r="Q367" s="168"/>
      <c r="R367" s="168"/>
      <c r="S367" s="168"/>
      <c r="T367" s="169"/>
      <c r="AT367" s="163" t="s">
        <v>165</v>
      </c>
      <c r="AU367" s="163" t="s">
        <v>87</v>
      </c>
      <c r="AV367" s="13" t="s">
        <v>87</v>
      </c>
      <c r="AW367" s="13" t="s">
        <v>33</v>
      </c>
      <c r="AX367" s="13" t="s">
        <v>85</v>
      </c>
      <c r="AY367" s="163" t="s">
        <v>136</v>
      </c>
    </row>
    <row r="368" spans="1:65" s="2" customFormat="1" ht="33" customHeight="1">
      <c r="A368" s="33"/>
      <c r="B368" s="146"/>
      <c r="C368" s="147" t="s">
        <v>560</v>
      </c>
      <c r="D368" s="147" t="s">
        <v>139</v>
      </c>
      <c r="E368" s="148" t="s">
        <v>561</v>
      </c>
      <c r="F368" s="149" t="s">
        <v>562</v>
      </c>
      <c r="G368" s="150" t="s">
        <v>163</v>
      </c>
      <c r="H368" s="151">
        <v>21.9</v>
      </c>
      <c r="I368" s="152"/>
      <c r="J368" s="153">
        <f>ROUND(I368*H368,2)</f>
        <v>0</v>
      </c>
      <c r="K368" s="154"/>
      <c r="L368" s="34"/>
      <c r="M368" s="155" t="s">
        <v>1</v>
      </c>
      <c r="N368" s="156" t="s">
        <v>42</v>
      </c>
      <c r="O368" s="59"/>
      <c r="P368" s="157">
        <f>O368*H368</f>
        <v>0</v>
      </c>
      <c r="Q368" s="157">
        <v>1.0789999999999999E-2</v>
      </c>
      <c r="R368" s="157">
        <f>Q368*H368</f>
        <v>0.23630099999999996</v>
      </c>
      <c r="S368" s="157">
        <v>0</v>
      </c>
      <c r="T368" s="158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59" t="s">
        <v>221</v>
      </c>
      <c r="AT368" s="159" t="s">
        <v>139</v>
      </c>
      <c r="AU368" s="159" t="s">
        <v>87</v>
      </c>
      <c r="AY368" s="18" t="s">
        <v>136</v>
      </c>
      <c r="BE368" s="160">
        <f>IF(N368="základní",J368,0)</f>
        <v>0</v>
      </c>
      <c r="BF368" s="160">
        <f>IF(N368="snížená",J368,0)</f>
        <v>0</v>
      </c>
      <c r="BG368" s="160">
        <f>IF(N368="zákl. přenesená",J368,0)</f>
        <v>0</v>
      </c>
      <c r="BH368" s="160">
        <f>IF(N368="sníž. přenesená",J368,0)</f>
        <v>0</v>
      </c>
      <c r="BI368" s="160">
        <f>IF(N368="nulová",J368,0)</f>
        <v>0</v>
      </c>
      <c r="BJ368" s="18" t="s">
        <v>85</v>
      </c>
      <c r="BK368" s="160">
        <f>ROUND(I368*H368,2)</f>
        <v>0</v>
      </c>
      <c r="BL368" s="18" t="s">
        <v>221</v>
      </c>
      <c r="BM368" s="159" t="s">
        <v>563</v>
      </c>
    </row>
    <row r="369" spans="1:65" s="13" customFormat="1">
      <c r="B369" s="161"/>
      <c r="D369" s="162" t="s">
        <v>165</v>
      </c>
      <c r="E369" s="163" t="s">
        <v>1</v>
      </c>
      <c r="F369" s="164" t="s">
        <v>564</v>
      </c>
      <c r="H369" s="165">
        <v>15.12</v>
      </c>
      <c r="I369" s="166"/>
      <c r="L369" s="161"/>
      <c r="M369" s="167"/>
      <c r="N369" s="168"/>
      <c r="O369" s="168"/>
      <c r="P369" s="168"/>
      <c r="Q369" s="168"/>
      <c r="R369" s="168"/>
      <c r="S369" s="168"/>
      <c r="T369" s="169"/>
      <c r="AT369" s="163" t="s">
        <v>165</v>
      </c>
      <c r="AU369" s="163" t="s">
        <v>87</v>
      </c>
      <c r="AV369" s="13" t="s">
        <v>87</v>
      </c>
      <c r="AW369" s="13" t="s">
        <v>33</v>
      </c>
      <c r="AX369" s="13" t="s">
        <v>77</v>
      </c>
      <c r="AY369" s="163" t="s">
        <v>136</v>
      </c>
    </row>
    <row r="370" spans="1:65" s="13" customFormat="1">
      <c r="B370" s="161"/>
      <c r="D370" s="162" t="s">
        <v>165</v>
      </c>
      <c r="E370" s="163" t="s">
        <v>1</v>
      </c>
      <c r="F370" s="164" t="s">
        <v>565</v>
      </c>
      <c r="H370" s="165">
        <v>4.2</v>
      </c>
      <c r="I370" s="166"/>
      <c r="L370" s="161"/>
      <c r="M370" s="167"/>
      <c r="N370" s="168"/>
      <c r="O370" s="168"/>
      <c r="P370" s="168"/>
      <c r="Q370" s="168"/>
      <c r="R370" s="168"/>
      <c r="S370" s="168"/>
      <c r="T370" s="169"/>
      <c r="AT370" s="163" t="s">
        <v>165</v>
      </c>
      <c r="AU370" s="163" t="s">
        <v>87</v>
      </c>
      <c r="AV370" s="13" t="s">
        <v>87</v>
      </c>
      <c r="AW370" s="13" t="s">
        <v>33</v>
      </c>
      <c r="AX370" s="13" t="s">
        <v>77</v>
      </c>
      <c r="AY370" s="163" t="s">
        <v>136</v>
      </c>
    </row>
    <row r="371" spans="1:65" s="13" customFormat="1">
      <c r="B371" s="161"/>
      <c r="D371" s="162" t="s">
        <v>165</v>
      </c>
      <c r="E371" s="163" t="s">
        <v>1</v>
      </c>
      <c r="F371" s="164" t="s">
        <v>566</v>
      </c>
      <c r="H371" s="165">
        <v>2.58</v>
      </c>
      <c r="I371" s="166"/>
      <c r="L371" s="161"/>
      <c r="M371" s="167"/>
      <c r="N371" s="168"/>
      <c r="O371" s="168"/>
      <c r="P371" s="168"/>
      <c r="Q371" s="168"/>
      <c r="R371" s="168"/>
      <c r="S371" s="168"/>
      <c r="T371" s="169"/>
      <c r="AT371" s="163" t="s">
        <v>165</v>
      </c>
      <c r="AU371" s="163" t="s">
        <v>87</v>
      </c>
      <c r="AV371" s="13" t="s">
        <v>87</v>
      </c>
      <c r="AW371" s="13" t="s">
        <v>33</v>
      </c>
      <c r="AX371" s="13" t="s">
        <v>77</v>
      </c>
      <c r="AY371" s="163" t="s">
        <v>136</v>
      </c>
    </row>
    <row r="372" spans="1:65" s="14" customFormat="1">
      <c r="B372" s="170"/>
      <c r="D372" s="162" t="s">
        <v>165</v>
      </c>
      <c r="E372" s="171" t="s">
        <v>1</v>
      </c>
      <c r="F372" s="172" t="s">
        <v>175</v>
      </c>
      <c r="H372" s="173">
        <v>21.9</v>
      </c>
      <c r="I372" s="174"/>
      <c r="L372" s="170"/>
      <c r="M372" s="175"/>
      <c r="N372" s="176"/>
      <c r="O372" s="176"/>
      <c r="P372" s="176"/>
      <c r="Q372" s="176"/>
      <c r="R372" s="176"/>
      <c r="S372" s="176"/>
      <c r="T372" s="177"/>
      <c r="AT372" s="171" t="s">
        <v>165</v>
      </c>
      <c r="AU372" s="171" t="s">
        <v>87</v>
      </c>
      <c r="AV372" s="14" t="s">
        <v>143</v>
      </c>
      <c r="AW372" s="14" t="s">
        <v>33</v>
      </c>
      <c r="AX372" s="14" t="s">
        <v>85</v>
      </c>
      <c r="AY372" s="171" t="s">
        <v>136</v>
      </c>
    </row>
    <row r="373" spans="1:65" s="2" customFormat="1" ht="21.75" customHeight="1">
      <c r="A373" s="33"/>
      <c r="B373" s="146"/>
      <c r="C373" s="147" t="s">
        <v>567</v>
      </c>
      <c r="D373" s="147" t="s">
        <v>139</v>
      </c>
      <c r="E373" s="148" t="s">
        <v>568</v>
      </c>
      <c r="F373" s="149" t="s">
        <v>569</v>
      </c>
      <c r="G373" s="150" t="s">
        <v>206</v>
      </c>
      <c r="H373" s="151">
        <v>169.57</v>
      </c>
      <c r="I373" s="152"/>
      <c r="J373" s="153">
        <f>ROUND(I373*H373,2)</f>
        <v>0</v>
      </c>
      <c r="K373" s="154"/>
      <c r="L373" s="34"/>
      <c r="M373" s="155" t="s">
        <v>1</v>
      </c>
      <c r="N373" s="156" t="s">
        <v>42</v>
      </c>
      <c r="O373" s="59"/>
      <c r="P373" s="157">
        <f>O373*H373</f>
        <v>0</v>
      </c>
      <c r="Q373" s="157">
        <v>1.6900000000000001E-3</v>
      </c>
      <c r="R373" s="157">
        <f>Q373*H373</f>
        <v>0.28657330000000003</v>
      </c>
      <c r="S373" s="157">
        <v>0</v>
      </c>
      <c r="T373" s="158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59" t="s">
        <v>143</v>
      </c>
      <c r="AT373" s="159" t="s">
        <v>139</v>
      </c>
      <c r="AU373" s="159" t="s">
        <v>87</v>
      </c>
      <c r="AY373" s="18" t="s">
        <v>136</v>
      </c>
      <c r="BE373" s="160">
        <f>IF(N373="základní",J373,0)</f>
        <v>0</v>
      </c>
      <c r="BF373" s="160">
        <f>IF(N373="snížená",J373,0)</f>
        <v>0</v>
      </c>
      <c r="BG373" s="160">
        <f>IF(N373="zákl. přenesená",J373,0)</f>
        <v>0</v>
      </c>
      <c r="BH373" s="160">
        <f>IF(N373="sníž. přenesená",J373,0)</f>
        <v>0</v>
      </c>
      <c r="BI373" s="160">
        <f>IF(N373="nulová",J373,0)</f>
        <v>0</v>
      </c>
      <c r="BJ373" s="18" t="s">
        <v>85</v>
      </c>
      <c r="BK373" s="160">
        <f>ROUND(I373*H373,2)</f>
        <v>0</v>
      </c>
      <c r="BL373" s="18" t="s">
        <v>143</v>
      </c>
      <c r="BM373" s="159" t="s">
        <v>570</v>
      </c>
    </row>
    <row r="374" spans="1:65" s="13" customFormat="1">
      <c r="B374" s="161"/>
      <c r="D374" s="162" t="s">
        <v>165</v>
      </c>
      <c r="E374" s="163" t="s">
        <v>1</v>
      </c>
      <c r="F374" s="164" t="s">
        <v>571</v>
      </c>
      <c r="H374" s="165">
        <v>101.87</v>
      </c>
      <c r="I374" s="166"/>
      <c r="L374" s="161"/>
      <c r="M374" s="167"/>
      <c r="N374" s="168"/>
      <c r="O374" s="168"/>
      <c r="P374" s="168"/>
      <c r="Q374" s="168"/>
      <c r="R374" s="168"/>
      <c r="S374" s="168"/>
      <c r="T374" s="169"/>
      <c r="AT374" s="163" t="s">
        <v>165</v>
      </c>
      <c r="AU374" s="163" t="s">
        <v>87</v>
      </c>
      <c r="AV374" s="13" t="s">
        <v>87</v>
      </c>
      <c r="AW374" s="13" t="s">
        <v>33</v>
      </c>
      <c r="AX374" s="13" t="s">
        <v>77</v>
      </c>
      <c r="AY374" s="163" t="s">
        <v>136</v>
      </c>
    </row>
    <row r="375" spans="1:65" s="13" customFormat="1">
      <c r="B375" s="161"/>
      <c r="D375" s="162" t="s">
        <v>165</v>
      </c>
      <c r="E375" s="163" t="s">
        <v>1</v>
      </c>
      <c r="F375" s="164" t="s">
        <v>572</v>
      </c>
      <c r="H375" s="165">
        <v>62.13</v>
      </c>
      <c r="I375" s="166"/>
      <c r="L375" s="161"/>
      <c r="M375" s="167"/>
      <c r="N375" s="168"/>
      <c r="O375" s="168"/>
      <c r="P375" s="168"/>
      <c r="Q375" s="168"/>
      <c r="R375" s="168"/>
      <c r="S375" s="168"/>
      <c r="T375" s="169"/>
      <c r="AT375" s="163" t="s">
        <v>165</v>
      </c>
      <c r="AU375" s="163" t="s">
        <v>87</v>
      </c>
      <c r="AV375" s="13" t="s">
        <v>87</v>
      </c>
      <c r="AW375" s="13" t="s">
        <v>33</v>
      </c>
      <c r="AX375" s="13" t="s">
        <v>77</v>
      </c>
      <c r="AY375" s="163" t="s">
        <v>136</v>
      </c>
    </row>
    <row r="376" spans="1:65" s="13" customFormat="1">
      <c r="B376" s="161"/>
      <c r="D376" s="162" t="s">
        <v>165</v>
      </c>
      <c r="E376" s="163" t="s">
        <v>1</v>
      </c>
      <c r="F376" s="164" t="s">
        <v>573</v>
      </c>
      <c r="H376" s="165">
        <v>5.57</v>
      </c>
      <c r="I376" s="166"/>
      <c r="L376" s="161"/>
      <c r="M376" s="167"/>
      <c r="N376" s="168"/>
      <c r="O376" s="168"/>
      <c r="P376" s="168"/>
      <c r="Q376" s="168"/>
      <c r="R376" s="168"/>
      <c r="S376" s="168"/>
      <c r="T376" s="169"/>
      <c r="AT376" s="163" t="s">
        <v>165</v>
      </c>
      <c r="AU376" s="163" t="s">
        <v>87</v>
      </c>
      <c r="AV376" s="13" t="s">
        <v>87</v>
      </c>
      <c r="AW376" s="13" t="s">
        <v>33</v>
      </c>
      <c r="AX376" s="13" t="s">
        <v>77</v>
      </c>
      <c r="AY376" s="163" t="s">
        <v>136</v>
      </c>
    </row>
    <row r="377" spans="1:65" s="14" customFormat="1">
      <c r="B377" s="170"/>
      <c r="D377" s="162" t="s">
        <v>165</v>
      </c>
      <c r="E377" s="171" t="s">
        <v>1</v>
      </c>
      <c r="F377" s="172" t="s">
        <v>175</v>
      </c>
      <c r="H377" s="173">
        <v>169.57</v>
      </c>
      <c r="I377" s="174"/>
      <c r="L377" s="170"/>
      <c r="M377" s="175"/>
      <c r="N377" s="176"/>
      <c r="O377" s="176"/>
      <c r="P377" s="176"/>
      <c r="Q377" s="176"/>
      <c r="R377" s="176"/>
      <c r="S377" s="176"/>
      <c r="T377" s="177"/>
      <c r="AT377" s="171" t="s">
        <v>165</v>
      </c>
      <c r="AU377" s="171" t="s">
        <v>87</v>
      </c>
      <c r="AV377" s="14" t="s">
        <v>143</v>
      </c>
      <c r="AW377" s="14" t="s">
        <v>33</v>
      </c>
      <c r="AX377" s="14" t="s">
        <v>85</v>
      </c>
      <c r="AY377" s="171" t="s">
        <v>136</v>
      </c>
    </row>
    <row r="378" spans="1:65" s="2" customFormat="1" ht="21.75" customHeight="1">
      <c r="A378" s="33"/>
      <c r="B378" s="146"/>
      <c r="C378" s="147" t="s">
        <v>574</v>
      </c>
      <c r="D378" s="147" t="s">
        <v>139</v>
      </c>
      <c r="E378" s="148" t="s">
        <v>575</v>
      </c>
      <c r="F378" s="149" t="s">
        <v>576</v>
      </c>
      <c r="G378" s="150" t="s">
        <v>255</v>
      </c>
      <c r="H378" s="151">
        <v>10</v>
      </c>
      <c r="I378" s="152"/>
      <c r="J378" s="153">
        <f>ROUND(I378*H378,2)</f>
        <v>0</v>
      </c>
      <c r="K378" s="154"/>
      <c r="L378" s="34"/>
      <c r="M378" s="155" t="s">
        <v>1</v>
      </c>
      <c r="N378" s="156" t="s">
        <v>42</v>
      </c>
      <c r="O378" s="59"/>
      <c r="P378" s="157">
        <f>O378*H378</f>
        <v>0</v>
      </c>
      <c r="Q378" s="157">
        <v>2.5000000000000001E-4</v>
      </c>
      <c r="R378" s="157">
        <f>Q378*H378</f>
        <v>2.5000000000000001E-3</v>
      </c>
      <c r="S378" s="157">
        <v>0</v>
      </c>
      <c r="T378" s="158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59" t="s">
        <v>221</v>
      </c>
      <c r="AT378" s="159" t="s">
        <v>139</v>
      </c>
      <c r="AU378" s="159" t="s">
        <v>87</v>
      </c>
      <c r="AY378" s="18" t="s">
        <v>136</v>
      </c>
      <c r="BE378" s="160">
        <f>IF(N378="základní",J378,0)</f>
        <v>0</v>
      </c>
      <c r="BF378" s="160">
        <f>IF(N378="snížená",J378,0)</f>
        <v>0</v>
      </c>
      <c r="BG378" s="160">
        <f>IF(N378="zákl. přenesená",J378,0)</f>
        <v>0</v>
      </c>
      <c r="BH378" s="160">
        <f>IF(N378="sníž. přenesená",J378,0)</f>
        <v>0</v>
      </c>
      <c r="BI378" s="160">
        <f>IF(N378="nulová",J378,0)</f>
        <v>0</v>
      </c>
      <c r="BJ378" s="18" t="s">
        <v>85</v>
      </c>
      <c r="BK378" s="160">
        <f>ROUND(I378*H378,2)</f>
        <v>0</v>
      </c>
      <c r="BL378" s="18" t="s">
        <v>221</v>
      </c>
      <c r="BM378" s="159" t="s">
        <v>577</v>
      </c>
    </row>
    <row r="379" spans="1:65" s="2" customFormat="1" ht="21.75" customHeight="1">
      <c r="A379" s="33"/>
      <c r="B379" s="146"/>
      <c r="C379" s="147" t="s">
        <v>578</v>
      </c>
      <c r="D379" s="147" t="s">
        <v>139</v>
      </c>
      <c r="E379" s="148" t="s">
        <v>579</v>
      </c>
      <c r="F379" s="149" t="s">
        <v>580</v>
      </c>
      <c r="G379" s="150" t="s">
        <v>255</v>
      </c>
      <c r="H379" s="151">
        <v>6</v>
      </c>
      <c r="I379" s="152"/>
      <c r="J379" s="153">
        <f>ROUND(I379*H379,2)</f>
        <v>0</v>
      </c>
      <c r="K379" s="154"/>
      <c r="L379" s="34"/>
      <c r="M379" s="155" t="s">
        <v>1</v>
      </c>
      <c r="N379" s="156" t="s">
        <v>42</v>
      </c>
      <c r="O379" s="59"/>
      <c r="P379" s="157">
        <f>O379*H379</f>
        <v>0</v>
      </c>
      <c r="Q379" s="157">
        <v>3.6000000000000002E-4</v>
      </c>
      <c r="R379" s="157">
        <f>Q379*H379</f>
        <v>2.16E-3</v>
      </c>
      <c r="S379" s="157">
        <v>0</v>
      </c>
      <c r="T379" s="158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59" t="s">
        <v>221</v>
      </c>
      <c r="AT379" s="159" t="s">
        <v>139</v>
      </c>
      <c r="AU379" s="159" t="s">
        <v>87</v>
      </c>
      <c r="AY379" s="18" t="s">
        <v>136</v>
      </c>
      <c r="BE379" s="160">
        <f>IF(N379="základní",J379,0)</f>
        <v>0</v>
      </c>
      <c r="BF379" s="160">
        <f>IF(N379="snížená",J379,0)</f>
        <v>0</v>
      </c>
      <c r="BG379" s="160">
        <f>IF(N379="zákl. přenesená",J379,0)</f>
        <v>0</v>
      </c>
      <c r="BH379" s="160">
        <f>IF(N379="sníž. přenesená",J379,0)</f>
        <v>0</v>
      </c>
      <c r="BI379" s="160">
        <f>IF(N379="nulová",J379,0)</f>
        <v>0</v>
      </c>
      <c r="BJ379" s="18" t="s">
        <v>85</v>
      </c>
      <c r="BK379" s="160">
        <f>ROUND(I379*H379,2)</f>
        <v>0</v>
      </c>
      <c r="BL379" s="18" t="s">
        <v>221</v>
      </c>
      <c r="BM379" s="159" t="s">
        <v>581</v>
      </c>
    </row>
    <row r="380" spans="1:65" s="13" customFormat="1">
      <c r="B380" s="161"/>
      <c r="D380" s="162" t="s">
        <v>165</v>
      </c>
      <c r="E380" s="163" t="s">
        <v>1</v>
      </c>
      <c r="F380" s="164" t="s">
        <v>582</v>
      </c>
      <c r="H380" s="165">
        <v>5</v>
      </c>
      <c r="I380" s="166"/>
      <c r="L380" s="161"/>
      <c r="M380" s="167"/>
      <c r="N380" s="168"/>
      <c r="O380" s="168"/>
      <c r="P380" s="168"/>
      <c r="Q380" s="168"/>
      <c r="R380" s="168"/>
      <c r="S380" s="168"/>
      <c r="T380" s="169"/>
      <c r="AT380" s="163" t="s">
        <v>165</v>
      </c>
      <c r="AU380" s="163" t="s">
        <v>87</v>
      </c>
      <c r="AV380" s="13" t="s">
        <v>87</v>
      </c>
      <c r="AW380" s="13" t="s">
        <v>33</v>
      </c>
      <c r="AX380" s="13" t="s">
        <v>77</v>
      </c>
      <c r="AY380" s="163" t="s">
        <v>136</v>
      </c>
    </row>
    <row r="381" spans="1:65" s="13" customFormat="1">
      <c r="B381" s="161"/>
      <c r="D381" s="162" t="s">
        <v>165</v>
      </c>
      <c r="E381" s="163" t="s">
        <v>1</v>
      </c>
      <c r="F381" s="164" t="s">
        <v>583</v>
      </c>
      <c r="H381" s="165">
        <v>1</v>
      </c>
      <c r="I381" s="166"/>
      <c r="L381" s="161"/>
      <c r="M381" s="167"/>
      <c r="N381" s="168"/>
      <c r="O381" s="168"/>
      <c r="P381" s="168"/>
      <c r="Q381" s="168"/>
      <c r="R381" s="168"/>
      <c r="S381" s="168"/>
      <c r="T381" s="169"/>
      <c r="AT381" s="163" t="s">
        <v>165</v>
      </c>
      <c r="AU381" s="163" t="s">
        <v>87</v>
      </c>
      <c r="AV381" s="13" t="s">
        <v>87</v>
      </c>
      <c r="AW381" s="13" t="s">
        <v>33</v>
      </c>
      <c r="AX381" s="13" t="s">
        <v>77</v>
      </c>
      <c r="AY381" s="163" t="s">
        <v>136</v>
      </c>
    </row>
    <row r="382" spans="1:65" s="14" customFormat="1">
      <c r="B382" s="170"/>
      <c r="D382" s="162" t="s">
        <v>165</v>
      </c>
      <c r="E382" s="171" t="s">
        <v>1</v>
      </c>
      <c r="F382" s="172" t="s">
        <v>175</v>
      </c>
      <c r="H382" s="173">
        <v>6</v>
      </c>
      <c r="I382" s="174"/>
      <c r="L382" s="170"/>
      <c r="M382" s="175"/>
      <c r="N382" s="176"/>
      <c r="O382" s="176"/>
      <c r="P382" s="176"/>
      <c r="Q382" s="176"/>
      <c r="R382" s="176"/>
      <c r="S382" s="176"/>
      <c r="T382" s="177"/>
      <c r="AT382" s="171" t="s">
        <v>165</v>
      </c>
      <c r="AU382" s="171" t="s">
        <v>87</v>
      </c>
      <c r="AV382" s="14" t="s">
        <v>143</v>
      </c>
      <c r="AW382" s="14" t="s">
        <v>33</v>
      </c>
      <c r="AX382" s="14" t="s">
        <v>85</v>
      </c>
      <c r="AY382" s="171" t="s">
        <v>136</v>
      </c>
    </row>
    <row r="383" spans="1:65" s="2" customFormat="1" ht="21.75" customHeight="1">
      <c r="A383" s="33"/>
      <c r="B383" s="146"/>
      <c r="C383" s="147" t="s">
        <v>584</v>
      </c>
      <c r="D383" s="147" t="s">
        <v>139</v>
      </c>
      <c r="E383" s="148" t="s">
        <v>585</v>
      </c>
      <c r="F383" s="149" t="s">
        <v>586</v>
      </c>
      <c r="G383" s="150" t="s">
        <v>206</v>
      </c>
      <c r="H383" s="151">
        <v>6.5</v>
      </c>
      <c r="I383" s="152"/>
      <c r="J383" s="153">
        <f>ROUND(I383*H383,2)</f>
        <v>0</v>
      </c>
      <c r="K383" s="154"/>
      <c r="L383" s="34"/>
      <c r="M383" s="155" t="s">
        <v>1</v>
      </c>
      <c r="N383" s="156" t="s">
        <v>42</v>
      </c>
      <c r="O383" s="59"/>
      <c r="P383" s="157">
        <f>O383*H383</f>
        <v>0</v>
      </c>
      <c r="Q383" s="157">
        <v>2.1700000000000001E-3</v>
      </c>
      <c r="R383" s="157">
        <f>Q383*H383</f>
        <v>1.4104999999999999E-2</v>
      </c>
      <c r="S383" s="157">
        <v>0</v>
      </c>
      <c r="T383" s="158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59" t="s">
        <v>221</v>
      </c>
      <c r="AT383" s="159" t="s">
        <v>139</v>
      </c>
      <c r="AU383" s="159" t="s">
        <v>87</v>
      </c>
      <c r="AY383" s="18" t="s">
        <v>136</v>
      </c>
      <c r="BE383" s="160">
        <f>IF(N383="základní",J383,0)</f>
        <v>0</v>
      </c>
      <c r="BF383" s="160">
        <f>IF(N383="snížená",J383,0)</f>
        <v>0</v>
      </c>
      <c r="BG383" s="160">
        <f>IF(N383="zákl. přenesená",J383,0)</f>
        <v>0</v>
      </c>
      <c r="BH383" s="160">
        <f>IF(N383="sníž. přenesená",J383,0)</f>
        <v>0</v>
      </c>
      <c r="BI383" s="160">
        <f>IF(N383="nulová",J383,0)</f>
        <v>0</v>
      </c>
      <c r="BJ383" s="18" t="s">
        <v>85</v>
      </c>
      <c r="BK383" s="160">
        <f>ROUND(I383*H383,2)</f>
        <v>0</v>
      </c>
      <c r="BL383" s="18" t="s">
        <v>221</v>
      </c>
      <c r="BM383" s="159" t="s">
        <v>587</v>
      </c>
    </row>
    <row r="384" spans="1:65" s="13" customFormat="1">
      <c r="B384" s="161"/>
      <c r="D384" s="162" t="s">
        <v>165</v>
      </c>
      <c r="E384" s="163" t="s">
        <v>1</v>
      </c>
      <c r="F384" s="164" t="s">
        <v>588</v>
      </c>
      <c r="H384" s="165">
        <v>2.5</v>
      </c>
      <c r="I384" s="166"/>
      <c r="L384" s="161"/>
      <c r="M384" s="167"/>
      <c r="N384" s="168"/>
      <c r="O384" s="168"/>
      <c r="P384" s="168"/>
      <c r="Q384" s="168"/>
      <c r="R384" s="168"/>
      <c r="S384" s="168"/>
      <c r="T384" s="169"/>
      <c r="AT384" s="163" t="s">
        <v>165</v>
      </c>
      <c r="AU384" s="163" t="s">
        <v>87</v>
      </c>
      <c r="AV384" s="13" t="s">
        <v>87</v>
      </c>
      <c r="AW384" s="13" t="s">
        <v>33</v>
      </c>
      <c r="AX384" s="13" t="s">
        <v>77</v>
      </c>
      <c r="AY384" s="163" t="s">
        <v>136</v>
      </c>
    </row>
    <row r="385" spans="1:65" s="13" customFormat="1">
      <c r="B385" s="161"/>
      <c r="D385" s="162" t="s">
        <v>165</v>
      </c>
      <c r="E385" s="163" t="s">
        <v>1</v>
      </c>
      <c r="F385" s="164" t="s">
        <v>589</v>
      </c>
      <c r="H385" s="165">
        <v>4</v>
      </c>
      <c r="I385" s="166"/>
      <c r="L385" s="161"/>
      <c r="M385" s="167"/>
      <c r="N385" s="168"/>
      <c r="O385" s="168"/>
      <c r="P385" s="168"/>
      <c r="Q385" s="168"/>
      <c r="R385" s="168"/>
      <c r="S385" s="168"/>
      <c r="T385" s="169"/>
      <c r="AT385" s="163" t="s">
        <v>165</v>
      </c>
      <c r="AU385" s="163" t="s">
        <v>87</v>
      </c>
      <c r="AV385" s="13" t="s">
        <v>87</v>
      </c>
      <c r="AW385" s="13" t="s">
        <v>33</v>
      </c>
      <c r="AX385" s="13" t="s">
        <v>77</v>
      </c>
      <c r="AY385" s="163" t="s">
        <v>136</v>
      </c>
    </row>
    <row r="386" spans="1:65" s="14" customFormat="1">
      <c r="B386" s="170"/>
      <c r="D386" s="162" t="s">
        <v>165</v>
      </c>
      <c r="E386" s="171" t="s">
        <v>1</v>
      </c>
      <c r="F386" s="172" t="s">
        <v>175</v>
      </c>
      <c r="H386" s="173">
        <v>6.5</v>
      </c>
      <c r="I386" s="174"/>
      <c r="L386" s="170"/>
      <c r="M386" s="175"/>
      <c r="N386" s="176"/>
      <c r="O386" s="176"/>
      <c r="P386" s="176"/>
      <c r="Q386" s="176"/>
      <c r="R386" s="176"/>
      <c r="S386" s="176"/>
      <c r="T386" s="177"/>
      <c r="AT386" s="171" t="s">
        <v>165</v>
      </c>
      <c r="AU386" s="171" t="s">
        <v>87</v>
      </c>
      <c r="AV386" s="14" t="s">
        <v>143</v>
      </c>
      <c r="AW386" s="14" t="s">
        <v>33</v>
      </c>
      <c r="AX386" s="14" t="s">
        <v>85</v>
      </c>
      <c r="AY386" s="171" t="s">
        <v>136</v>
      </c>
    </row>
    <row r="387" spans="1:65" s="2" customFormat="1" ht="21.75" customHeight="1">
      <c r="A387" s="33"/>
      <c r="B387" s="146"/>
      <c r="C387" s="147" t="s">
        <v>590</v>
      </c>
      <c r="D387" s="147" t="s">
        <v>139</v>
      </c>
      <c r="E387" s="148" t="s">
        <v>591</v>
      </c>
      <c r="F387" s="149" t="s">
        <v>592</v>
      </c>
      <c r="G387" s="150" t="s">
        <v>201</v>
      </c>
      <c r="H387" s="151">
        <v>0.877</v>
      </c>
      <c r="I387" s="152"/>
      <c r="J387" s="153">
        <f>ROUND(I387*H387,2)</f>
        <v>0</v>
      </c>
      <c r="K387" s="154"/>
      <c r="L387" s="34"/>
      <c r="M387" s="155" t="s">
        <v>1</v>
      </c>
      <c r="N387" s="156" t="s">
        <v>42</v>
      </c>
      <c r="O387" s="59"/>
      <c r="P387" s="157">
        <f>O387*H387</f>
        <v>0</v>
      </c>
      <c r="Q387" s="157">
        <v>0</v>
      </c>
      <c r="R387" s="157">
        <f>Q387*H387</f>
        <v>0</v>
      </c>
      <c r="S387" s="157">
        <v>0</v>
      </c>
      <c r="T387" s="158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59" t="s">
        <v>221</v>
      </c>
      <c r="AT387" s="159" t="s">
        <v>139</v>
      </c>
      <c r="AU387" s="159" t="s">
        <v>87</v>
      </c>
      <c r="AY387" s="18" t="s">
        <v>136</v>
      </c>
      <c r="BE387" s="160">
        <f>IF(N387="základní",J387,0)</f>
        <v>0</v>
      </c>
      <c r="BF387" s="160">
        <f>IF(N387="snížená",J387,0)</f>
        <v>0</v>
      </c>
      <c r="BG387" s="160">
        <f>IF(N387="zákl. přenesená",J387,0)</f>
        <v>0</v>
      </c>
      <c r="BH387" s="160">
        <f>IF(N387="sníž. přenesená",J387,0)</f>
        <v>0</v>
      </c>
      <c r="BI387" s="160">
        <f>IF(N387="nulová",J387,0)</f>
        <v>0</v>
      </c>
      <c r="BJ387" s="18" t="s">
        <v>85</v>
      </c>
      <c r="BK387" s="160">
        <f>ROUND(I387*H387,2)</f>
        <v>0</v>
      </c>
      <c r="BL387" s="18" t="s">
        <v>221</v>
      </c>
      <c r="BM387" s="159" t="s">
        <v>593</v>
      </c>
    </row>
    <row r="388" spans="1:65" s="12" customFormat="1" ht="22.9" customHeight="1">
      <c r="B388" s="134"/>
      <c r="D388" s="135" t="s">
        <v>76</v>
      </c>
      <c r="E388" s="144" t="s">
        <v>594</v>
      </c>
      <c r="F388" s="144" t="s">
        <v>595</v>
      </c>
      <c r="I388" s="137"/>
      <c r="J388" s="145">
        <f>BK388</f>
        <v>0</v>
      </c>
      <c r="L388" s="134"/>
      <c r="M388" s="138"/>
      <c r="N388" s="139"/>
      <c r="O388" s="139"/>
      <c r="P388" s="140">
        <f>SUM(P389:P476)</f>
        <v>0</v>
      </c>
      <c r="Q388" s="139"/>
      <c r="R388" s="140">
        <f>SUM(R389:R476)</f>
        <v>41.485925170000009</v>
      </c>
      <c r="S388" s="139"/>
      <c r="T388" s="141">
        <f>SUM(T389:T476)</f>
        <v>40.775037640000001</v>
      </c>
      <c r="AR388" s="135" t="s">
        <v>87</v>
      </c>
      <c r="AT388" s="142" t="s">
        <v>76</v>
      </c>
      <c r="AU388" s="142" t="s">
        <v>85</v>
      </c>
      <c r="AY388" s="135" t="s">
        <v>136</v>
      </c>
      <c r="BK388" s="143">
        <f>SUM(BK389:BK476)</f>
        <v>0</v>
      </c>
    </row>
    <row r="389" spans="1:65" s="2" customFormat="1" ht="21.75" customHeight="1">
      <c r="A389" s="33"/>
      <c r="B389" s="146"/>
      <c r="C389" s="147" t="s">
        <v>596</v>
      </c>
      <c r="D389" s="147" t="s">
        <v>139</v>
      </c>
      <c r="E389" s="148" t="s">
        <v>597</v>
      </c>
      <c r="F389" s="149" t="s">
        <v>598</v>
      </c>
      <c r="G389" s="150" t="s">
        <v>163</v>
      </c>
      <c r="H389" s="151">
        <v>916.13199999999995</v>
      </c>
      <c r="I389" s="152"/>
      <c r="J389" s="153">
        <f>ROUND(I389*H389,2)</f>
        <v>0</v>
      </c>
      <c r="K389" s="154"/>
      <c r="L389" s="34"/>
      <c r="M389" s="155" t="s">
        <v>1</v>
      </c>
      <c r="N389" s="156" t="s">
        <v>42</v>
      </c>
      <c r="O389" s="59"/>
      <c r="P389" s="157">
        <f>O389*H389</f>
        <v>0</v>
      </c>
      <c r="Q389" s="157">
        <v>0</v>
      </c>
      <c r="R389" s="157">
        <f>Q389*H389</f>
        <v>0</v>
      </c>
      <c r="S389" s="157">
        <v>0</v>
      </c>
      <c r="T389" s="158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59" t="s">
        <v>221</v>
      </c>
      <c r="AT389" s="159" t="s">
        <v>139</v>
      </c>
      <c r="AU389" s="159" t="s">
        <v>87</v>
      </c>
      <c r="AY389" s="18" t="s">
        <v>136</v>
      </c>
      <c r="BE389" s="160">
        <f>IF(N389="základní",J389,0)</f>
        <v>0</v>
      </c>
      <c r="BF389" s="160">
        <f>IF(N389="snížená",J389,0)</f>
        <v>0</v>
      </c>
      <c r="BG389" s="160">
        <f>IF(N389="zákl. přenesená",J389,0)</f>
        <v>0</v>
      </c>
      <c r="BH389" s="160">
        <f>IF(N389="sníž. přenesená",J389,0)</f>
        <v>0</v>
      </c>
      <c r="BI389" s="160">
        <f>IF(N389="nulová",J389,0)</f>
        <v>0</v>
      </c>
      <c r="BJ389" s="18" t="s">
        <v>85</v>
      </c>
      <c r="BK389" s="160">
        <f>ROUND(I389*H389,2)</f>
        <v>0</v>
      </c>
      <c r="BL389" s="18" t="s">
        <v>221</v>
      </c>
      <c r="BM389" s="159" t="s">
        <v>599</v>
      </c>
    </row>
    <row r="390" spans="1:65" s="13" customFormat="1" ht="22.5">
      <c r="B390" s="161"/>
      <c r="D390" s="162" t="s">
        <v>165</v>
      </c>
      <c r="E390" s="163" t="s">
        <v>1</v>
      </c>
      <c r="F390" s="164" t="s">
        <v>429</v>
      </c>
      <c r="H390" s="165">
        <v>659.226</v>
      </c>
      <c r="I390" s="166"/>
      <c r="L390" s="161"/>
      <c r="M390" s="167"/>
      <c r="N390" s="168"/>
      <c r="O390" s="168"/>
      <c r="P390" s="168"/>
      <c r="Q390" s="168"/>
      <c r="R390" s="168"/>
      <c r="S390" s="168"/>
      <c r="T390" s="169"/>
      <c r="AT390" s="163" t="s">
        <v>165</v>
      </c>
      <c r="AU390" s="163" t="s">
        <v>87</v>
      </c>
      <c r="AV390" s="13" t="s">
        <v>87</v>
      </c>
      <c r="AW390" s="13" t="s">
        <v>33</v>
      </c>
      <c r="AX390" s="13" t="s">
        <v>77</v>
      </c>
      <c r="AY390" s="163" t="s">
        <v>136</v>
      </c>
    </row>
    <row r="391" spans="1:65" s="13" customFormat="1">
      <c r="B391" s="161"/>
      <c r="D391" s="162" t="s">
        <v>165</v>
      </c>
      <c r="E391" s="163" t="s">
        <v>1</v>
      </c>
      <c r="F391" s="164" t="s">
        <v>430</v>
      </c>
      <c r="H391" s="165">
        <v>95.41</v>
      </c>
      <c r="I391" s="166"/>
      <c r="L391" s="161"/>
      <c r="M391" s="167"/>
      <c r="N391" s="168"/>
      <c r="O391" s="168"/>
      <c r="P391" s="168"/>
      <c r="Q391" s="168"/>
      <c r="R391" s="168"/>
      <c r="S391" s="168"/>
      <c r="T391" s="169"/>
      <c r="AT391" s="163" t="s">
        <v>165</v>
      </c>
      <c r="AU391" s="163" t="s">
        <v>87</v>
      </c>
      <c r="AV391" s="13" t="s">
        <v>87</v>
      </c>
      <c r="AW391" s="13" t="s">
        <v>33</v>
      </c>
      <c r="AX391" s="13" t="s">
        <v>77</v>
      </c>
      <c r="AY391" s="163" t="s">
        <v>136</v>
      </c>
    </row>
    <row r="392" spans="1:65" s="13" customFormat="1">
      <c r="B392" s="161"/>
      <c r="D392" s="162" t="s">
        <v>165</v>
      </c>
      <c r="E392" s="163" t="s">
        <v>1</v>
      </c>
      <c r="F392" s="164" t="s">
        <v>431</v>
      </c>
      <c r="H392" s="165">
        <v>70.266999999999996</v>
      </c>
      <c r="I392" s="166"/>
      <c r="L392" s="161"/>
      <c r="M392" s="167"/>
      <c r="N392" s="168"/>
      <c r="O392" s="168"/>
      <c r="P392" s="168"/>
      <c r="Q392" s="168"/>
      <c r="R392" s="168"/>
      <c r="S392" s="168"/>
      <c r="T392" s="169"/>
      <c r="AT392" s="163" t="s">
        <v>165</v>
      </c>
      <c r="AU392" s="163" t="s">
        <v>87</v>
      </c>
      <c r="AV392" s="13" t="s">
        <v>87</v>
      </c>
      <c r="AW392" s="13" t="s">
        <v>33</v>
      </c>
      <c r="AX392" s="13" t="s">
        <v>77</v>
      </c>
      <c r="AY392" s="163" t="s">
        <v>136</v>
      </c>
    </row>
    <row r="393" spans="1:65" s="13" customFormat="1">
      <c r="B393" s="161"/>
      <c r="D393" s="162" t="s">
        <v>165</v>
      </c>
      <c r="E393" s="163" t="s">
        <v>1</v>
      </c>
      <c r="F393" s="164" t="s">
        <v>600</v>
      </c>
      <c r="H393" s="165">
        <v>59.465000000000003</v>
      </c>
      <c r="I393" s="166"/>
      <c r="L393" s="161"/>
      <c r="M393" s="167"/>
      <c r="N393" s="168"/>
      <c r="O393" s="168"/>
      <c r="P393" s="168"/>
      <c r="Q393" s="168"/>
      <c r="R393" s="168"/>
      <c r="S393" s="168"/>
      <c r="T393" s="169"/>
      <c r="AT393" s="163" t="s">
        <v>165</v>
      </c>
      <c r="AU393" s="163" t="s">
        <v>87</v>
      </c>
      <c r="AV393" s="13" t="s">
        <v>87</v>
      </c>
      <c r="AW393" s="13" t="s">
        <v>33</v>
      </c>
      <c r="AX393" s="13" t="s">
        <v>77</v>
      </c>
      <c r="AY393" s="163" t="s">
        <v>136</v>
      </c>
    </row>
    <row r="394" spans="1:65" s="13" customFormat="1">
      <c r="B394" s="161"/>
      <c r="D394" s="162" t="s">
        <v>165</v>
      </c>
      <c r="E394" s="163" t="s">
        <v>1</v>
      </c>
      <c r="F394" s="164" t="s">
        <v>432</v>
      </c>
      <c r="H394" s="165">
        <v>31.763999999999999</v>
      </c>
      <c r="I394" s="166"/>
      <c r="L394" s="161"/>
      <c r="M394" s="167"/>
      <c r="N394" s="168"/>
      <c r="O394" s="168"/>
      <c r="P394" s="168"/>
      <c r="Q394" s="168"/>
      <c r="R394" s="168"/>
      <c r="S394" s="168"/>
      <c r="T394" s="169"/>
      <c r="AT394" s="163" t="s">
        <v>165</v>
      </c>
      <c r="AU394" s="163" t="s">
        <v>87</v>
      </c>
      <c r="AV394" s="13" t="s">
        <v>87</v>
      </c>
      <c r="AW394" s="13" t="s">
        <v>33</v>
      </c>
      <c r="AX394" s="13" t="s">
        <v>77</v>
      </c>
      <c r="AY394" s="163" t="s">
        <v>136</v>
      </c>
    </row>
    <row r="395" spans="1:65" s="14" customFormat="1">
      <c r="B395" s="170"/>
      <c r="D395" s="162" t="s">
        <v>165</v>
      </c>
      <c r="E395" s="171" t="s">
        <v>1</v>
      </c>
      <c r="F395" s="172" t="s">
        <v>175</v>
      </c>
      <c r="H395" s="173">
        <v>916.13199999999995</v>
      </c>
      <c r="I395" s="174"/>
      <c r="L395" s="170"/>
      <c r="M395" s="175"/>
      <c r="N395" s="176"/>
      <c r="O395" s="176"/>
      <c r="P395" s="176"/>
      <c r="Q395" s="176"/>
      <c r="R395" s="176"/>
      <c r="S395" s="176"/>
      <c r="T395" s="177"/>
      <c r="AT395" s="171" t="s">
        <v>165</v>
      </c>
      <c r="AU395" s="171" t="s">
        <v>87</v>
      </c>
      <c r="AV395" s="14" t="s">
        <v>143</v>
      </c>
      <c r="AW395" s="14" t="s">
        <v>33</v>
      </c>
      <c r="AX395" s="14" t="s">
        <v>85</v>
      </c>
      <c r="AY395" s="171" t="s">
        <v>136</v>
      </c>
    </row>
    <row r="396" spans="1:65" s="2" customFormat="1" ht="16.5" customHeight="1">
      <c r="A396" s="33"/>
      <c r="B396" s="146"/>
      <c r="C396" s="178" t="s">
        <v>601</v>
      </c>
      <c r="D396" s="178" t="s">
        <v>241</v>
      </c>
      <c r="E396" s="179" t="s">
        <v>602</v>
      </c>
      <c r="F396" s="180" t="s">
        <v>603</v>
      </c>
      <c r="G396" s="181" t="s">
        <v>255</v>
      </c>
      <c r="H396" s="182">
        <v>9436.16</v>
      </c>
      <c r="I396" s="183"/>
      <c r="J396" s="184">
        <f>ROUND(I396*H396,2)</f>
        <v>0</v>
      </c>
      <c r="K396" s="185"/>
      <c r="L396" s="186"/>
      <c r="M396" s="187" t="s">
        <v>1</v>
      </c>
      <c r="N396" s="188" t="s">
        <v>42</v>
      </c>
      <c r="O396" s="59"/>
      <c r="P396" s="157">
        <f>O396*H396</f>
        <v>0</v>
      </c>
      <c r="Q396" s="157">
        <v>4.3E-3</v>
      </c>
      <c r="R396" s="157">
        <f>Q396*H396</f>
        <v>40.575488</v>
      </c>
      <c r="S396" s="157">
        <v>0</v>
      </c>
      <c r="T396" s="158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59" t="s">
        <v>244</v>
      </c>
      <c r="AT396" s="159" t="s">
        <v>241</v>
      </c>
      <c r="AU396" s="159" t="s">
        <v>87</v>
      </c>
      <c r="AY396" s="18" t="s">
        <v>136</v>
      </c>
      <c r="BE396" s="160">
        <f>IF(N396="základní",J396,0)</f>
        <v>0</v>
      </c>
      <c r="BF396" s="160">
        <f>IF(N396="snížená",J396,0)</f>
        <v>0</v>
      </c>
      <c r="BG396" s="160">
        <f>IF(N396="zákl. přenesená",J396,0)</f>
        <v>0</v>
      </c>
      <c r="BH396" s="160">
        <f>IF(N396="sníž. přenesená",J396,0)</f>
        <v>0</v>
      </c>
      <c r="BI396" s="160">
        <f>IF(N396="nulová",J396,0)</f>
        <v>0</v>
      </c>
      <c r="BJ396" s="18" t="s">
        <v>85</v>
      </c>
      <c r="BK396" s="160">
        <f>ROUND(I396*H396,2)</f>
        <v>0</v>
      </c>
      <c r="BL396" s="18" t="s">
        <v>221</v>
      </c>
      <c r="BM396" s="159" t="s">
        <v>604</v>
      </c>
    </row>
    <row r="397" spans="1:65" s="13" customFormat="1">
      <c r="B397" s="161"/>
      <c r="D397" s="162" t="s">
        <v>165</v>
      </c>
      <c r="F397" s="164" t="s">
        <v>605</v>
      </c>
      <c r="H397" s="165">
        <v>9436.16</v>
      </c>
      <c r="I397" s="166"/>
      <c r="L397" s="161"/>
      <c r="M397" s="167"/>
      <c r="N397" s="168"/>
      <c r="O397" s="168"/>
      <c r="P397" s="168"/>
      <c r="Q397" s="168"/>
      <c r="R397" s="168"/>
      <c r="S397" s="168"/>
      <c r="T397" s="169"/>
      <c r="AT397" s="163" t="s">
        <v>165</v>
      </c>
      <c r="AU397" s="163" t="s">
        <v>87</v>
      </c>
      <c r="AV397" s="13" t="s">
        <v>87</v>
      </c>
      <c r="AW397" s="13" t="s">
        <v>3</v>
      </c>
      <c r="AX397" s="13" t="s">
        <v>85</v>
      </c>
      <c r="AY397" s="163" t="s">
        <v>136</v>
      </c>
    </row>
    <row r="398" spans="1:65" s="2" customFormat="1" ht="21.75" customHeight="1">
      <c r="A398" s="33"/>
      <c r="B398" s="146"/>
      <c r="C398" s="178" t="s">
        <v>606</v>
      </c>
      <c r="D398" s="178" t="s">
        <v>241</v>
      </c>
      <c r="E398" s="179" t="s">
        <v>607</v>
      </c>
      <c r="F398" s="180" t="s">
        <v>608</v>
      </c>
      <c r="G398" s="181" t="s">
        <v>255</v>
      </c>
      <c r="H398" s="182">
        <v>188.72300000000001</v>
      </c>
      <c r="I398" s="183"/>
      <c r="J398" s="184">
        <f>ROUND(I398*H398,2)</f>
        <v>0</v>
      </c>
      <c r="K398" s="185"/>
      <c r="L398" s="186"/>
      <c r="M398" s="187" t="s">
        <v>1</v>
      </c>
      <c r="N398" s="188" t="s">
        <v>42</v>
      </c>
      <c r="O398" s="59"/>
      <c r="P398" s="157">
        <f>O398*H398</f>
        <v>0</v>
      </c>
      <c r="Q398" s="157">
        <v>0</v>
      </c>
      <c r="R398" s="157">
        <f>Q398*H398</f>
        <v>0</v>
      </c>
      <c r="S398" s="157">
        <v>0</v>
      </c>
      <c r="T398" s="158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59" t="s">
        <v>244</v>
      </c>
      <c r="AT398" s="159" t="s">
        <v>241</v>
      </c>
      <c r="AU398" s="159" t="s">
        <v>87</v>
      </c>
      <c r="AY398" s="18" t="s">
        <v>136</v>
      </c>
      <c r="BE398" s="160">
        <f>IF(N398="základní",J398,0)</f>
        <v>0</v>
      </c>
      <c r="BF398" s="160">
        <f>IF(N398="snížená",J398,0)</f>
        <v>0</v>
      </c>
      <c r="BG398" s="160">
        <f>IF(N398="zákl. přenesená",J398,0)</f>
        <v>0</v>
      </c>
      <c r="BH398" s="160">
        <f>IF(N398="sníž. přenesená",J398,0)</f>
        <v>0</v>
      </c>
      <c r="BI398" s="160">
        <f>IF(N398="nulová",J398,0)</f>
        <v>0</v>
      </c>
      <c r="BJ398" s="18" t="s">
        <v>85</v>
      </c>
      <c r="BK398" s="160">
        <f>ROUND(I398*H398,2)</f>
        <v>0</v>
      </c>
      <c r="BL398" s="18" t="s">
        <v>221</v>
      </c>
      <c r="BM398" s="159" t="s">
        <v>609</v>
      </c>
    </row>
    <row r="399" spans="1:65" s="13" customFormat="1">
      <c r="B399" s="161"/>
      <c r="D399" s="162" t="s">
        <v>165</v>
      </c>
      <c r="E399" s="163" t="s">
        <v>1</v>
      </c>
      <c r="F399" s="164" t="s">
        <v>610</v>
      </c>
      <c r="H399" s="165">
        <v>188.72300000000001</v>
      </c>
      <c r="I399" s="166"/>
      <c r="L399" s="161"/>
      <c r="M399" s="167"/>
      <c r="N399" s="168"/>
      <c r="O399" s="168"/>
      <c r="P399" s="168"/>
      <c r="Q399" s="168"/>
      <c r="R399" s="168"/>
      <c r="S399" s="168"/>
      <c r="T399" s="169"/>
      <c r="AT399" s="163" t="s">
        <v>165</v>
      </c>
      <c r="AU399" s="163" t="s">
        <v>87</v>
      </c>
      <c r="AV399" s="13" t="s">
        <v>87</v>
      </c>
      <c r="AW399" s="13" t="s">
        <v>33</v>
      </c>
      <c r="AX399" s="13" t="s">
        <v>85</v>
      </c>
      <c r="AY399" s="163" t="s">
        <v>136</v>
      </c>
    </row>
    <row r="400" spans="1:65" s="2" customFormat="1" ht="16.5" customHeight="1">
      <c r="A400" s="33"/>
      <c r="B400" s="146"/>
      <c r="C400" s="147" t="s">
        <v>611</v>
      </c>
      <c r="D400" s="147" t="s">
        <v>139</v>
      </c>
      <c r="E400" s="148" t="s">
        <v>612</v>
      </c>
      <c r="F400" s="149" t="s">
        <v>613</v>
      </c>
      <c r="G400" s="150" t="s">
        <v>206</v>
      </c>
      <c r="H400" s="151">
        <v>164</v>
      </c>
      <c r="I400" s="152"/>
      <c r="J400" s="153">
        <f>ROUND(I400*H400,2)</f>
        <v>0</v>
      </c>
      <c r="K400" s="154"/>
      <c r="L400" s="34"/>
      <c r="M400" s="155" t="s">
        <v>1</v>
      </c>
      <c r="N400" s="156" t="s">
        <v>42</v>
      </c>
      <c r="O400" s="59"/>
      <c r="P400" s="157">
        <f>O400*H400</f>
        <v>0</v>
      </c>
      <c r="Q400" s="157">
        <v>1.0000000000000001E-5</v>
      </c>
      <c r="R400" s="157">
        <f>Q400*H400</f>
        <v>1.6400000000000002E-3</v>
      </c>
      <c r="S400" s="157">
        <v>0</v>
      </c>
      <c r="T400" s="158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59" t="s">
        <v>221</v>
      </c>
      <c r="AT400" s="159" t="s">
        <v>139</v>
      </c>
      <c r="AU400" s="159" t="s">
        <v>87</v>
      </c>
      <c r="AY400" s="18" t="s">
        <v>136</v>
      </c>
      <c r="BE400" s="160">
        <f>IF(N400="základní",J400,0)</f>
        <v>0</v>
      </c>
      <c r="BF400" s="160">
        <f>IF(N400="snížená",J400,0)</f>
        <v>0</v>
      </c>
      <c r="BG400" s="160">
        <f>IF(N400="zákl. přenesená",J400,0)</f>
        <v>0</v>
      </c>
      <c r="BH400" s="160">
        <f>IF(N400="sníž. přenesená",J400,0)</f>
        <v>0</v>
      </c>
      <c r="BI400" s="160">
        <f>IF(N400="nulová",J400,0)</f>
        <v>0</v>
      </c>
      <c r="BJ400" s="18" t="s">
        <v>85</v>
      </c>
      <c r="BK400" s="160">
        <f>ROUND(I400*H400,2)</f>
        <v>0</v>
      </c>
      <c r="BL400" s="18" t="s">
        <v>221</v>
      </c>
      <c r="BM400" s="159" t="s">
        <v>614</v>
      </c>
    </row>
    <row r="401" spans="1:65" s="13" customFormat="1">
      <c r="B401" s="161"/>
      <c r="D401" s="162" t="s">
        <v>165</v>
      </c>
      <c r="E401" s="163" t="s">
        <v>1</v>
      </c>
      <c r="F401" s="164" t="s">
        <v>571</v>
      </c>
      <c r="H401" s="165">
        <v>101.87</v>
      </c>
      <c r="I401" s="166"/>
      <c r="L401" s="161"/>
      <c r="M401" s="167"/>
      <c r="N401" s="168"/>
      <c r="O401" s="168"/>
      <c r="P401" s="168"/>
      <c r="Q401" s="168"/>
      <c r="R401" s="168"/>
      <c r="S401" s="168"/>
      <c r="T401" s="169"/>
      <c r="AT401" s="163" t="s">
        <v>165</v>
      </c>
      <c r="AU401" s="163" t="s">
        <v>87</v>
      </c>
      <c r="AV401" s="13" t="s">
        <v>87</v>
      </c>
      <c r="AW401" s="13" t="s">
        <v>33</v>
      </c>
      <c r="AX401" s="13" t="s">
        <v>77</v>
      </c>
      <c r="AY401" s="163" t="s">
        <v>136</v>
      </c>
    </row>
    <row r="402" spans="1:65" s="13" customFormat="1">
      <c r="B402" s="161"/>
      <c r="D402" s="162" t="s">
        <v>165</v>
      </c>
      <c r="E402" s="163" t="s">
        <v>1</v>
      </c>
      <c r="F402" s="164" t="s">
        <v>572</v>
      </c>
      <c r="H402" s="165">
        <v>62.13</v>
      </c>
      <c r="I402" s="166"/>
      <c r="L402" s="161"/>
      <c r="M402" s="167"/>
      <c r="N402" s="168"/>
      <c r="O402" s="168"/>
      <c r="P402" s="168"/>
      <c r="Q402" s="168"/>
      <c r="R402" s="168"/>
      <c r="S402" s="168"/>
      <c r="T402" s="169"/>
      <c r="AT402" s="163" t="s">
        <v>165</v>
      </c>
      <c r="AU402" s="163" t="s">
        <v>87</v>
      </c>
      <c r="AV402" s="13" t="s">
        <v>87</v>
      </c>
      <c r="AW402" s="13" t="s">
        <v>33</v>
      </c>
      <c r="AX402" s="13" t="s">
        <v>77</v>
      </c>
      <c r="AY402" s="163" t="s">
        <v>136</v>
      </c>
    </row>
    <row r="403" spans="1:65" s="14" customFormat="1">
      <c r="B403" s="170"/>
      <c r="D403" s="162" t="s">
        <v>165</v>
      </c>
      <c r="E403" s="171" t="s">
        <v>1</v>
      </c>
      <c r="F403" s="172" t="s">
        <v>175</v>
      </c>
      <c r="H403" s="173">
        <v>164</v>
      </c>
      <c r="I403" s="174"/>
      <c r="L403" s="170"/>
      <c r="M403" s="175"/>
      <c r="N403" s="176"/>
      <c r="O403" s="176"/>
      <c r="P403" s="176"/>
      <c r="Q403" s="176"/>
      <c r="R403" s="176"/>
      <c r="S403" s="176"/>
      <c r="T403" s="177"/>
      <c r="AT403" s="171" t="s">
        <v>165</v>
      </c>
      <c r="AU403" s="171" t="s">
        <v>87</v>
      </c>
      <c r="AV403" s="14" t="s">
        <v>143</v>
      </c>
      <c r="AW403" s="14" t="s">
        <v>33</v>
      </c>
      <c r="AX403" s="14" t="s">
        <v>85</v>
      </c>
      <c r="AY403" s="171" t="s">
        <v>136</v>
      </c>
    </row>
    <row r="404" spans="1:65" s="2" customFormat="1" ht="16.5" customHeight="1">
      <c r="A404" s="33"/>
      <c r="B404" s="146"/>
      <c r="C404" s="178" t="s">
        <v>615</v>
      </c>
      <c r="D404" s="178" t="s">
        <v>241</v>
      </c>
      <c r="E404" s="179" t="s">
        <v>616</v>
      </c>
      <c r="F404" s="180" t="s">
        <v>617</v>
      </c>
      <c r="G404" s="181" t="s">
        <v>206</v>
      </c>
      <c r="H404" s="182">
        <v>168.92</v>
      </c>
      <c r="I404" s="183"/>
      <c r="J404" s="184">
        <f>ROUND(I404*H404,2)</f>
        <v>0</v>
      </c>
      <c r="K404" s="185"/>
      <c r="L404" s="186"/>
      <c r="M404" s="187" t="s">
        <v>1</v>
      </c>
      <c r="N404" s="188" t="s">
        <v>42</v>
      </c>
      <c r="O404" s="59"/>
      <c r="P404" s="157">
        <f>O404*H404</f>
        <v>0</v>
      </c>
      <c r="Q404" s="157">
        <v>2.0000000000000001E-4</v>
      </c>
      <c r="R404" s="157">
        <f>Q404*H404</f>
        <v>3.3784000000000002E-2</v>
      </c>
      <c r="S404" s="157">
        <v>0</v>
      </c>
      <c r="T404" s="158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59" t="s">
        <v>244</v>
      </c>
      <c r="AT404" s="159" t="s">
        <v>241</v>
      </c>
      <c r="AU404" s="159" t="s">
        <v>87</v>
      </c>
      <c r="AY404" s="18" t="s">
        <v>136</v>
      </c>
      <c r="BE404" s="160">
        <f>IF(N404="základní",J404,0)</f>
        <v>0</v>
      </c>
      <c r="BF404" s="160">
        <f>IF(N404="snížená",J404,0)</f>
        <v>0</v>
      </c>
      <c r="BG404" s="160">
        <f>IF(N404="zákl. přenesená",J404,0)</f>
        <v>0</v>
      </c>
      <c r="BH404" s="160">
        <f>IF(N404="sníž. přenesená",J404,0)</f>
        <v>0</v>
      </c>
      <c r="BI404" s="160">
        <f>IF(N404="nulová",J404,0)</f>
        <v>0</v>
      </c>
      <c r="BJ404" s="18" t="s">
        <v>85</v>
      </c>
      <c r="BK404" s="160">
        <f>ROUND(I404*H404,2)</f>
        <v>0</v>
      </c>
      <c r="BL404" s="18" t="s">
        <v>221</v>
      </c>
      <c r="BM404" s="159" t="s">
        <v>618</v>
      </c>
    </row>
    <row r="405" spans="1:65" s="13" customFormat="1">
      <c r="B405" s="161"/>
      <c r="D405" s="162" t="s">
        <v>165</v>
      </c>
      <c r="F405" s="164" t="s">
        <v>619</v>
      </c>
      <c r="H405" s="165">
        <v>168.92</v>
      </c>
      <c r="I405" s="166"/>
      <c r="L405" s="161"/>
      <c r="M405" s="167"/>
      <c r="N405" s="168"/>
      <c r="O405" s="168"/>
      <c r="P405" s="168"/>
      <c r="Q405" s="168"/>
      <c r="R405" s="168"/>
      <c r="S405" s="168"/>
      <c r="T405" s="169"/>
      <c r="AT405" s="163" t="s">
        <v>165</v>
      </c>
      <c r="AU405" s="163" t="s">
        <v>87</v>
      </c>
      <c r="AV405" s="13" t="s">
        <v>87</v>
      </c>
      <c r="AW405" s="13" t="s">
        <v>3</v>
      </c>
      <c r="AX405" s="13" t="s">
        <v>85</v>
      </c>
      <c r="AY405" s="163" t="s">
        <v>136</v>
      </c>
    </row>
    <row r="406" spans="1:65" s="2" customFormat="1" ht="21.75" customHeight="1">
      <c r="A406" s="33"/>
      <c r="B406" s="146"/>
      <c r="C406" s="147" t="s">
        <v>620</v>
      </c>
      <c r="D406" s="147" t="s">
        <v>139</v>
      </c>
      <c r="E406" s="148" t="s">
        <v>621</v>
      </c>
      <c r="F406" s="149" t="s">
        <v>622</v>
      </c>
      <c r="G406" s="150" t="s">
        <v>206</v>
      </c>
      <c r="H406" s="151">
        <v>119.31100000000001</v>
      </c>
      <c r="I406" s="152"/>
      <c r="J406" s="153">
        <f>ROUND(I406*H406,2)</f>
        <v>0</v>
      </c>
      <c r="K406" s="154"/>
      <c r="L406" s="34"/>
      <c r="M406" s="155" t="s">
        <v>1</v>
      </c>
      <c r="N406" s="156" t="s">
        <v>42</v>
      </c>
      <c r="O406" s="59"/>
      <c r="P406" s="157">
        <f>O406*H406</f>
        <v>0</v>
      </c>
      <c r="Q406" s="157">
        <v>1.2999999999999999E-3</v>
      </c>
      <c r="R406" s="157">
        <f>Q406*H406</f>
        <v>0.1551043</v>
      </c>
      <c r="S406" s="157">
        <v>0</v>
      </c>
      <c r="T406" s="158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59" t="s">
        <v>221</v>
      </c>
      <c r="AT406" s="159" t="s">
        <v>139</v>
      </c>
      <c r="AU406" s="159" t="s">
        <v>87</v>
      </c>
      <c r="AY406" s="18" t="s">
        <v>136</v>
      </c>
      <c r="BE406" s="160">
        <f>IF(N406="základní",J406,0)</f>
        <v>0</v>
      </c>
      <c r="BF406" s="160">
        <f>IF(N406="snížená",J406,0)</f>
        <v>0</v>
      </c>
      <c r="BG406" s="160">
        <f>IF(N406="zákl. přenesená",J406,0)</f>
        <v>0</v>
      </c>
      <c r="BH406" s="160">
        <f>IF(N406="sníž. přenesená",J406,0)</f>
        <v>0</v>
      </c>
      <c r="BI406" s="160">
        <f>IF(N406="nulová",J406,0)</f>
        <v>0</v>
      </c>
      <c r="BJ406" s="18" t="s">
        <v>85</v>
      </c>
      <c r="BK406" s="160">
        <f>ROUND(I406*H406,2)</f>
        <v>0</v>
      </c>
      <c r="BL406" s="18" t="s">
        <v>221</v>
      </c>
      <c r="BM406" s="159" t="s">
        <v>623</v>
      </c>
    </row>
    <row r="407" spans="1:65" s="13" customFormat="1">
      <c r="B407" s="161"/>
      <c r="D407" s="162" t="s">
        <v>165</v>
      </c>
      <c r="E407" s="163" t="s">
        <v>1</v>
      </c>
      <c r="F407" s="164" t="s">
        <v>624</v>
      </c>
      <c r="H407" s="165">
        <v>75.25</v>
      </c>
      <c r="I407" s="166"/>
      <c r="L407" s="161"/>
      <c r="M407" s="167"/>
      <c r="N407" s="168"/>
      <c r="O407" s="168"/>
      <c r="P407" s="168"/>
      <c r="Q407" s="168"/>
      <c r="R407" s="168"/>
      <c r="S407" s="168"/>
      <c r="T407" s="169"/>
      <c r="AT407" s="163" t="s">
        <v>165</v>
      </c>
      <c r="AU407" s="163" t="s">
        <v>87</v>
      </c>
      <c r="AV407" s="13" t="s">
        <v>87</v>
      </c>
      <c r="AW407" s="13" t="s">
        <v>33</v>
      </c>
      <c r="AX407" s="13" t="s">
        <v>77</v>
      </c>
      <c r="AY407" s="163" t="s">
        <v>136</v>
      </c>
    </row>
    <row r="408" spans="1:65" s="13" customFormat="1">
      <c r="B408" s="161"/>
      <c r="D408" s="162" t="s">
        <v>165</v>
      </c>
      <c r="E408" s="163" t="s">
        <v>1</v>
      </c>
      <c r="F408" s="164" t="s">
        <v>625</v>
      </c>
      <c r="H408" s="165">
        <v>44.061</v>
      </c>
      <c r="I408" s="166"/>
      <c r="L408" s="161"/>
      <c r="M408" s="167"/>
      <c r="N408" s="168"/>
      <c r="O408" s="168"/>
      <c r="P408" s="168"/>
      <c r="Q408" s="168"/>
      <c r="R408" s="168"/>
      <c r="S408" s="168"/>
      <c r="T408" s="169"/>
      <c r="AT408" s="163" t="s">
        <v>165</v>
      </c>
      <c r="AU408" s="163" t="s">
        <v>87</v>
      </c>
      <c r="AV408" s="13" t="s">
        <v>87</v>
      </c>
      <c r="AW408" s="13" t="s">
        <v>33</v>
      </c>
      <c r="AX408" s="13" t="s">
        <v>77</v>
      </c>
      <c r="AY408" s="163" t="s">
        <v>136</v>
      </c>
    </row>
    <row r="409" spans="1:65" s="14" customFormat="1">
      <c r="B409" s="170"/>
      <c r="D409" s="162" t="s">
        <v>165</v>
      </c>
      <c r="E409" s="171" t="s">
        <v>1</v>
      </c>
      <c r="F409" s="172" t="s">
        <v>175</v>
      </c>
      <c r="H409" s="173">
        <v>119.31100000000001</v>
      </c>
      <c r="I409" s="174"/>
      <c r="L409" s="170"/>
      <c r="M409" s="175"/>
      <c r="N409" s="176"/>
      <c r="O409" s="176"/>
      <c r="P409" s="176"/>
      <c r="Q409" s="176"/>
      <c r="R409" s="176"/>
      <c r="S409" s="176"/>
      <c r="T409" s="177"/>
      <c r="AT409" s="171" t="s">
        <v>165</v>
      </c>
      <c r="AU409" s="171" t="s">
        <v>87</v>
      </c>
      <c r="AV409" s="14" t="s">
        <v>143</v>
      </c>
      <c r="AW409" s="14" t="s">
        <v>33</v>
      </c>
      <c r="AX409" s="14" t="s">
        <v>85</v>
      </c>
      <c r="AY409" s="171" t="s">
        <v>136</v>
      </c>
    </row>
    <row r="410" spans="1:65" s="2" customFormat="1" ht="21.75" customHeight="1">
      <c r="A410" s="33"/>
      <c r="B410" s="146"/>
      <c r="C410" s="178" t="s">
        <v>626</v>
      </c>
      <c r="D410" s="178" t="s">
        <v>241</v>
      </c>
      <c r="E410" s="179" t="s">
        <v>627</v>
      </c>
      <c r="F410" s="180" t="s">
        <v>628</v>
      </c>
      <c r="G410" s="181" t="s">
        <v>206</v>
      </c>
      <c r="H410" s="182">
        <v>119.31100000000001</v>
      </c>
      <c r="I410" s="183"/>
      <c r="J410" s="184">
        <f>ROUND(I410*H410,2)</f>
        <v>0</v>
      </c>
      <c r="K410" s="185"/>
      <c r="L410" s="186"/>
      <c r="M410" s="187" t="s">
        <v>1</v>
      </c>
      <c r="N410" s="188" t="s">
        <v>42</v>
      </c>
      <c r="O410" s="59"/>
      <c r="P410" s="157">
        <f>O410*H410</f>
        <v>0</v>
      </c>
      <c r="Q410" s="157">
        <v>4.0000000000000002E-4</v>
      </c>
      <c r="R410" s="157">
        <f>Q410*H410</f>
        <v>4.7724400000000007E-2</v>
      </c>
      <c r="S410" s="157">
        <v>0</v>
      </c>
      <c r="T410" s="158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59" t="s">
        <v>244</v>
      </c>
      <c r="AT410" s="159" t="s">
        <v>241</v>
      </c>
      <c r="AU410" s="159" t="s">
        <v>87</v>
      </c>
      <c r="AY410" s="18" t="s">
        <v>136</v>
      </c>
      <c r="BE410" s="160">
        <f>IF(N410="základní",J410,0)</f>
        <v>0</v>
      </c>
      <c r="BF410" s="160">
        <f>IF(N410="snížená",J410,0)</f>
        <v>0</v>
      </c>
      <c r="BG410" s="160">
        <f>IF(N410="zákl. přenesená",J410,0)</f>
        <v>0</v>
      </c>
      <c r="BH410" s="160">
        <f>IF(N410="sníž. přenesená",J410,0)</f>
        <v>0</v>
      </c>
      <c r="BI410" s="160">
        <f>IF(N410="nulová",J410,0)</f>
        <v>0</v>
      </c>
      <c r="BJ410" s="18" t="s">
        <v>85</v>
      </c>
      <c r="BK410" s="160">
        <f>ROUND(I410*H410,2)</f>
        <v>0</v>
      </c>
      <c r="BL410" s="18" t="s">
        <v>221</v>
      </c>
      <c r="BM410" s="159" t="s">
        <v>629</v>
      </c>
    </row>
    <row r="411" spans="1:65" s="2" customFormat="1" ht="21.75" customHeight="1">
      <c r="A411" s="33"/>
      <c r="B411" s="146"/>
      <c r="C411" s="147" t="s">
        <v>630</v>
      </c>
      <c r="D411" s="147" t="s">
        <v>139</v>
      </c>
      <c r="E411" s="148" t="s">
        <v>631</v>
      </c>
      <c r="F411" s="149" t="s">
        <v>632</v>
      </c>
      <c r="G411" s="150" t="s">
        <v>206</v>
      </c>
      <c r="H411" s="151">
        <v>31.76</v>
      </c>
      <c r="I411" s="152"/>
      <c r="J411" s="153">
        <f>ROUND(I411*H411,2)</f>
        <v>0</v>
      </c>
      <c r="K411" s="154"/>
      <c r="L411" s="34"/>
      <c r="M411" s="155" t="s">
        <v>1</v>
      </c>
      <c r="N411" s="156" t="s">
        <v>42</v>
      </c>
      <c r="O411" s="59"/>
      <c r="P411" s="157">
        <f>O411*H411</f>
        <v>0</v>
      </c>
      <c r="Q411" s="157">
        <v>1.33E-3</v>
      </c>
      <c r="R411" s="157">
        <f>Q411*H411</f>
        <v>4.2240800000000002E-2</v>
      </c>
      <c r="S411" s="157">
        <v>0</v>
      </c>
      <c r="T411" s="158">
        <f>S411*H411</f>
        <v>0</v>
      </c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R411" s="159" t="s">
        <v>221</v>
      </c>
      <c r="AT411" s="159" t="s">
        <v>139</v>
      </c>
      <c r="AU411" s="159" t="s">
        <v>87</v>
      </c>
      <c r="AY411" s="18" t="s">
        <v>136</v>
      </c>
      <c r="BE411" s="160">
        <f>IF(N411="základní",J411,0)</f>
        <v>0</v>
      </c>
      <c r="BF411" s="160">
        <f>IF(N411="snížená",J411,0)</f>
        <v>0</v>
      </c>
      <c r="BG411" s="160">
        <f>IF(N411="zákl. přenesená",J411,0)</f>
        <v>0</v>
      </c>
      <c r="BH411" s="160">
        <f>IF(N411="sníž. přenesená",J411,0)</f>
        <v>0</v>
      </c>
      <c r="BI411" s="160">
        <f>IF(N411="nulová",J411,0)</f>
        <v>0</v>
      </c>
      <c r="BJ411" s="18" t="s">
        <v>85</v>
      </c>
      <c r="BK411" s="160">
        <f>ROUND(I411*H411,2)</f>
        <v>0</v>
      </c>
      <c r="BL411" s="18" t="s">
        <v>221</v>
      </c>
      <c r="BM411" s="159" t="s">
        <v>633</v>
      </c>
    </row>
    <row r="412" spans="1:65" s="13" customFormat="1">
      <c r="B412" s="161"/>
      <c r="D412" s="162" t="s">
        <v>165</v>
      </c>
      <c r="E412" s="163" t="s">
        <v>1</v>
      </c>
      <c r="F412" s="164" t="s">
        <v>634</v>
      </c>
      <c r="H412" s="165">
        <v>14</v>
      </c>
      <c r="I412" s="166"/>
      <c r="L412" s="161"/>
      <c r="M412" s="167"/>
      <c r="N412" s="168"/>
      <c r="O412" s="168"/>
      <c r="P412" s="168"/>
      <c r="Q412" s="168"/>
      <c r="R412" s="168"/>
      <c r="S412" s="168"/>
      <c r="T412" s="169"/>
      <c r="AT412" s="163" t="s">
        <v>165</v>
      </c>
      <c r="AU412" s="163" t="s">
        <v>87</v>
      </c>
      <c r="AV412" s="13" t="s">
        <v>87</v>
      </c>
      <c r="AW412" s="13" t="s">
        <v>33</v>
      </c>
      <c r="AX412" s="13" t="s">
        <v>77</v>
      </c>
      <c r="AY412" s="163" t="s">
        <v>136</v>
      </c>
    </row>
    <row r="413" spans="1:65" s="13" customFormat="1">
      <c r="B413" s="161"/>
      <c r="D413" s="162" t="s">
        <v>165</v>
      </c>
      <c r="E413" s="163" t="s">
        <v>1</v>
      </c>
      <c r="F413" s="164" t="s">
        <v>635</v>
      </c>
      <c r="H413" s="165">
        <v>17.760000000000002</v>
      </c>
      <c r="I413" s="166"/>
      <c r="L413" s="161"/>
      <c r="M413" s="167"/>
      <c r="N413" s="168"/>
      <c r="O413" s="168"/>
      <c r="P413" s="168"/>
      <c r="Q413" s="168"/>
      <c r="R413" s="168"/>
      <c r="S413" s="168"/>
      <c r="T413" s="169"/>
      <c r="AT413" s="163" t="s">
        <v>165</v>
      </c>
      <c r="AU413" s="163" t="s">
        <v>87</v>
      </c>
      <c r="AV413" s="13" t="s">
        <v>87</v>
      </c>
      <c r="AW413" s="13" t="s">
        <v>33</v>
      </c>
      <c r="AX413" s="13" t="s">
        <v>77</v>
      </c>
      <c r="AY413" s="163" t="s">
        <v>136</v>
      </c>
    </row>
    <row r="414" spans="1:65" s="14" customFormat="1">
      <c r="B414" s="170"/>
      <c r="D414" s="162" t="s">
        <v>165</v>
      </c>
      <c r="E414" s="171" t="s">
        <v>1</v>
      </c>
      <c r="F414" s="172" t="s">
        <v>175</v>
      </c>
      <c r="H414" s="173">
        <v>31.76</v>
      </c>
      <c r="I414" s="174"/>
      <c r="L414" s="170"/>
      <c r="M414" s="175"/>
      <c r="N414" s="176"/>
      <c r="O414" s="176"/>
      <c r="P414" s="176"/>
      <c r="Q414" s="176"/>
      <c r="R414" s="176"/>
      <c r="S414" s="176"/>
      <c r="T414" s="177"/>
      <c r="AT414" s="171" t="s">
        <v>165</v>
      </c>
      <c r="AU414" s="171" t="s">
        <v>87</v>
      </c>
      <c r="AV414" s="14" t="s">
        <v>143</v>
      </c>
      <c r="AW414" s="14" t="s">
        <v>33</v>
      </c>
      <c r="AX414" s="14" t="s">
        <v>85</v>
      </c>
      <c r="AY414" s="171" t="s">
        <v>136</v>
      </c>
    </row>
    <row r="415" spans="1:65" s="2" customFormat="1" ht="21.75" customHeight="1">
      <c r="A415" s="33"/>
      <c r="B415" s="146"/>
      <c r="C415" s="178" t="s">
        <v>636</v>
      </c>
      <c r="D415" s="178" t="s">
        <v>241</v>
      </c>
      <c r="E415" s="179" t="s">
        <v>627</v>
      </c>
      <c r="F415" s="180" t="s">
        <v>628</v>
      </c>
      <c r="G415" s="181" t="s">
        <v>206</v>
      </c>
      <c r="H415" s="182">
        <v>31.76</v>
      </c>
      <c r="I415" s="183"/>
      <c r="J415" s="184">
        <f>ROUND(I415*H415,2)</f>
        <v>0</v>
      </c>
      <c r="K415" s="185"/>
      <c r="L415" s="186"/>
      <c r="M415" s="187" t="s">
        <v>1</v>
      </c>
      <c r="N415" s="188" t="s">
        <v>42</v>
      </c>
      <c r="O415" s="59"/>
      <c r="P415" s="157">
        <f>O415*H415</f>
        <v>0</v>
      </c>
      <c r="Q415" s="157">
        <v>4.0000000000000002E-4</v>
      </c>
      <c r="R415" s="157">
        <f>Q415*H415</f>
        <v>1.2704000000000002E-2</v>
      </c>
      <c r="S415" s="157">
        <v>0</v>
      </c>
      <c r="T415" s="158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59" t="s">
        <v>244</v>
      </c>
      <c r="AT415" s="159" t="s">
        <v>241</v>
      </c>
      <c r="AU415" s="159" t="s">
        <v>87</v>
      </c>
      <c r="AY415" s="18" t="s">
        <v>136</v>
      </c>
      <c r="BE415" s="160">
        <f>IF(N415="základní",J415,0)</f>
        <v>0</v>
      </c>
      <c r="BF415" s="160">
        <f>IF(N415="snížená",J415,0)</f>
        <v>0</v>
      </c>
      <c r="BG415" s="160">
        <f>IF(N415="zákl. přenesená",J415,0)</f>
        <v>0</v>
      </c>
      <c r="BH415" s="160">
        <f>IF(N415="sníž. přenesená",J415,0)</f>
        <v>0</v>
      </c>
      <c r="BI415" s="160">
        <f>IF(N415="nulová",J415,0)</f>
        <v>0</v>
      </c>
      <c r="BJ415" s="18" t="s">
        <v>85</v>
      </c>
      <c r="BK415" s="160">
        <f>ROUND(I415*H415,2)</f>
        <v>0</v>
      </c>
      <c r="BL415" s="18" t="s">
        <v>221</v>
      </c>
      <c r="BM415" s="159" t="s">
        <v>637</v>
      </c>
    </row>
    <row r="416" spans="1:65" s="2" customFormat="1" ht="21.75" customHeight="1">
      <c r="A416" s="33"/>
      <c r="B416" s="146"/>
      <c r="C416" s="147" t="s">
        <v>638</v>
      </c>
      <c r="D416" s="147" t="s">
        <v>139</v>
      </c>
      <c r="E416" s="148" t="s">
        <v>639</v>
      </c>
      <c r="F416" s="149" t="s">
        <v>640</v>
      </c>
      <c r="G416" s="150" t="s">
        <v>206</v>
      </c>
      <c r="H416" s="151">
        <v>42.555</v>
      </c>
      <c r="I416" s="152"/>
      <c r="J416" s="153">
        <f>ROUND(I416*H416,2)</f>
        <v>0</v>
      </c>
      <c r="K416" s="154"/>
      <c r="L416" s="34"/>
      <c r="M416" s="155" t="s">
        <v>1</v>
      </c>
      <c r="N416" s="156" t="s">
        <v>42</v>
      </c>
      <c r="O416" s="59"/>
      <c r="P416" s="157">
        <f>O416*H416</f>
        <v>0</v>
      </c>
      <c r="Q416" s="157">
        <v>3.0000000000000001E-5</v>
      </c>
      <c r="R416" s="157">
        <f>Q416*H416</f>
        <v>1.2766500000000001E-3</v>
      </c>
      <c r="S416" s="157">
        <v>0</v>
      </c>
      <c r="T416" s="158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59" t="s">
        <v>221</v>
      </c>
      <c r="AT416" s="159" t="s">
        <v>139</v>
      </c>
      <c r="AU416" s="159" t="s">
        <v>87</v>
      </c>
      <c r="AY416" s="18" t="s">
        <v>136</v>
      </c>
      <c r="BE416" s="160">
        <f>IF(N416="základní",J416,0)</f>
        <v>0</v>
      </c>
      <c r="BF416" s="160">
        <f>IF(N416="snížená",J416,0)</f>
        <v>0</v>
      </c>
      <c r="BG416" s="160">
        <f>IF(N416="zákl. přenesená",J416,0)</f>
        <v>0</v>
      </c>
      <c r="BH416" s="160">
        <f>IF(N416="sníž. přenesená",J416,0)</f>
        <v>0</v>
      </c>
      <c r="BI416" s="160">
        <f>IF(N416="nulová",J416,0)</f>
        <v>0</v>
      </c>
      <c r="BJ416" s="18" t="s">
        <v>85</v>
      </c>
      <c r="BK416" s="160">
        <f>ROUND(I416*H416,2)</f>
        <v>0</v>
      </c>
      <c r="BL416" s="18" t="s">
        <v>221</v>
      </c>
      <c r="BM416" s="159" t="s">
        <v>641</v>
      </c>
    </row>
    <row r="417" spans="1:65" s="13" customFormat="1">
      <c r="B417" s="161"/>
      <c r="D417" s="162" t="s">
        <v>165</v>
      </c>
      <c r="E417" s="163" t="s">
        <v>1</v>
      </c>
      <c r="F417" s="164" t="s">
        <v>642</v>
      </c>
      <c r="H417" s="165">
        <v>42.555</v>
      </c>
      <c r="I417" s="166"/>
      <c r="L417" s="161"/>
      <c r="M417" s="167"/>
      <c r="N417" s="168"/>
      <c r="O417" s="168"/>
      <c r="P417" s="168"/>
      <c r="Q417" s="168"/>
      <c r="R417" s="168"/>
      <c r="S417" s="168"/>
      <c r="T417" s="169"/>
      <c r="AT417" s="163" t="s">
        <v>165</v>
      </c>
      <c r="AU417" s="163" t="s">
        <v>87</v>
      </c>
      <c r="AV417" s="13" t="s">
        <v>87</v>
      </c>
      <c r="AW417" s="13" t="s">
        <v>33</v>
      </c>
      <c r="AX417" s="13" t="s">
        <v>85</v>
      </c>
      <c r="AY417" s="163" t="s">
        <v>136</v>
      </c>
    </row>
    <row r="418" spans="1:65" s="2" customFormat="1" ht="16.5" customHeight="1">
      <c r="A418" s="33"/>
      <c r="B418" s="146"/>
      <c r="C418" s="178" t="s">
        <v>643</v>
      </c>
      <c r="D418" s="178" t="s">
        <v>241</v>
      </c>
      <c r="E418" s="179" t="s">
        <v>644</v>
      </c>
      <c r="F418" s="180" t="s">
        <v>645</v>
      </c>
      <c r="G418" s="181" t="s">
        <v>206</v>
      </c>
      <c r="H418" s="182">
        <v>43.832000000000001</v>
      </c>
      <c r="I418" s="183"/>
      <c r="J418" s="184">
        <f>ROUND(I418*H418,2)</f>
        <v>0</v>
      </c>
      <c r="K418" s="185"/>
      <c r="L418" s="186"/>
      <c r="M418" s="187" t="s">
        <v>1</v>
      </c>
      <c r="N418" s="188" t="s">
        <v>42</v>
      </c>
      <c r="O418" s="59"/>
      <c r="P418" s="157">
        <f>O418*H418</f>
        <v>0</v>
      </c>
      <c r="Q418" s="157">
        <v>2.4499999999999999E-3</v>
      </c>
      <c r="R418" s="157">
        <f>Q418*H418</f>
        <v>0.10738839999999999</v>
      </c>
      <c r="S418" s="157">
        <v>0</v>
      </c>
      <c r="T418" s="158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59" t="s">
        <v>244</v>
      </c>
      <c r="AT418" s="159" t="s">
        <v>241</v>
      </c>
      <c r="AU418" s="159" t="s">
        <v>87</v>
      </c>
      <c r="AY418" s="18" t="s">
        <v>136</v>
      </c>
      <c r="BE418" s="160">
        <f>IF(N418="základní",J418,0)</f>
        <v>0</v>
      </c>
      <c r="BF418" s="160">
        <f>IF(N418="snížená",J418,0)</f>
        <v>0</v>
      </c>
      <c r="BG418" s="160">
        <f>IF(N418="zákl. přenesená",J418,0)</f>
        <v>0</v>
      </c>
      <c r="BH418" s="160">
        <f>IF(N418="sníž. přenesená",J418,0)</f>
        <v>0</v>
      </c>
      <c r="BI418" s="160">
        <f>IF(N418="nulová",J418,0)</f>
        <v>0</v>
      </c>
      <c r="BJ418" s="18" t="s">
        <v>85</v>
      </c>
      <c r="BK418" s="160">
        <f>ROUND(I418*H418,2)</f>
        <v>0</v>
      </c>
      <c r="BL418" s="18" t="s">
        <v>221</v>
      </c>
      <c r="BM418" s="159" t="s">
        <v>646</v>
      </c>
    </row>
    <row r="419" spans="1:65" s="13" customFormat="1">
      <c r="B419" s="161"/>
      <c r="D419" s="162" t="s">
        <v>165</v>
      </c>
      <c r="F419" s="164" t="s">
        <v>647</v>
      </c>
      <c r="H419" s="165">
        <v>43.832000000000001</v>
      </c>
      <c r="I419" s="166"/>
      <c r="L419" s="161"/>
      <c r="M419" s="167"/>
      <c r="N419" s="168"/>
      <c r="O419" s="168"/>
      <c r="P419" s="168"/>
      <c r="Q419" s="168"/>
      <c r="R419" s="168"/>
      <c r="S419" s="168"/>
      <c r="T419" s="169"/>
      <c r="AT419" s="163" t="s">
        <v>165</v>
      </c>
      <c r="AU419" s="163" t="s">
        <v>87</v>
      </c>
      <c r="AV419" s="13" t="s">
        <v>87</v>
      </c>
      <c r="AW419" s="13" t="s">
        <v>3</v>
      </c>
      <c r="AX419" s="13" t="s">
        <v>85</v>
      </c>
      <c r="AY419" s="163" t="s">
        <v>136</v>
      </c>
    </row>
    <row r="420" spans="1:65" s="2" customFormat="1" ht="21.75" customHeight="1">
      <c r="A420" s="33"/>
      <c r="B420" s="146"/>
      <c r="C420" s="147" t="s">
        <v>648</v>
      </c>
      <c r="D420" s="147" t="s">
        <v>139</v>
      </c>
      <c r="E420" s="148" t="s">
        <v>649</v>
      </c>
      <c r="F420" s="149" t="s">
        <v>650</v>
      </c>
      <c r="G420" s="150" t="s">
        <v>255</v>
      </c>
      <c r="H420" s="151">
        <v>18</v>
      </c>
      <c r="I420" s="152"/>
      <c r="J420" s="153">
        <f>ROUND(I420*H420,2)</f>
        <v>0</v>
      </c>
      <c r="K420" s="154"/>
      <c r="L420" s="34"/>
      <c r="M420" s="155" t="s">
        <v>1</v>
      </c>
      <c r="N420" s="156" t="s">
        <v>42</v>
      </c>
      <c r="O420" s="59"/>
      <c r="P420" s="157">
        <f>O420*H420</f>
        <v>0</v>
      </c>
      <c r="Q420" s="157">
        <v>0</v>
      </c>
      <c r="R420" s="157">
        <f>Q420*H420</f>
        <v>0</v>
      </c>
      <c r="S420" s="157">
        <v>0</v>
      </c>
      <c r="T420" s="158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59" t="s">
        <v>221</v>
      </c>
      <c r="AT420" s="159" t="s">
        <v>139</v>
      </c>
      <c r="AU420" s="159" t="s">
        <v>87</v>
      </c>
      <c r="AY420" s="18" t="s">
        <v>136</v>
      </c>
      <c r="BE420" s="160">
        <f>IF(N420="základní",J420,0)</f>
        <v>0</v>
      </c>
      <c r="BF420" s="160">
        <f>IF(N420="snížená",J420,0)</f>
        <v>0</v>
      </c>
      <c r="BG420" s="160">
        <f>IF(N420="zákl. přenesená",J420,0)</f>
        <v>0</v>
      </c>
      <c r="BH420" s="160">
        <f>IF(N420="sníž. přenesená",J420,0)</f>
        <v>0</v>
      </c>
      <c r="BI420" s="160">
        <f>IF(N420="nulová",J420,0)</f>
        <v>0</v>
      </c>
      <c r="BJ420" s="18" t="s">
        <v>85</v>
      </c>
      <c r="BK420" s="160">
        <f>ROUND(I420*H420,2)</f>
        <v>0</v>
      </c>
      <c r="BL420" s="18" t="s">
        <v>221</v>
      </c>
      <c r="BM420" s="159" t="s">
        <v>651</v>
      </c>
    </row>
    <row r="421" spans="1:65" s="2" customFormat="1" ht="21.75" customHeight="1">
      <c r="A421" s="33"/>
      <c r="B421" s="146"/>
      <c r="C421" s="147" t="s">
        <v>652</v>
      </c>
      <c r="D421" s="147" t="s">
        <v>139</v>
      </c>
      <c r="E421" s="148" t="s">
        <v>653</v>
      </c>
      <c r="F421" s="149" t="s">
        <v>654</v>
      </c>
      <c r="G421" s="150" t="s">
        <v>255</v>
      </c>
      <c r="H421" s="151">
        <v>22</v>
      </c>
      <c r="I421" s="152"/>
      <c r="J421" s="153">
        <f>ROUND(I421*H421,2)</f>
        <v>0</v>
      </c>
      <c r="K421" s="154"/>
      <c r="L421" s="34"/>
      <c r="M421" s="155" t="s">
        <v>1</v>
      </c>
      <c r="N421" s="156" t="s">
        <v>42</v>
      </c>
      <c r="O421" s="59"/>
      <c r="P421" s="157">
        <f>O421*H421</f>
        <v>0</v>
      </c>
      <c r="Q421" s="157">
        <v>0</v>
      </c>
      <c r="R421" s="157">
        <f>Q421*H421</f>
        <v>0</v>
      </c>
      <c r="S421" s="157">
        <v>0</v>
      </c>
      <c r="T421" s="158">
        <f>S421*H421</f>
        <v>0</v>
      </c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R421" s="159" t="s">
        <v>221</v>
      </c>
      <c r="AT421" s="159" t="s">
        <v>139</v>
      </c>
      <c r="AU421" s="159" t="s">
        <v>87</v>
      </c>
      <c r="AY421" s="18" t="s">
        <v>136</v>
      </c>
      <c r="BE421" s="160">
        <f>IF(N421="základní",J421,0)</f>
        <v>0</v>
      </c>
      <c r="BF421" s="160">
        <f>IF(N421="snížená",J421,0)</f>
        <v>0</v>
      </c>
      <c r="BG421" s="160">
        <f>IF(N421="zákl. přenesená",J421,0)</f>
        <v>0</v>
      </c>
      <c r="BH421" s="160">
        <f>IF(N421="sníž. přenesená",J421,0)</f>
        <v>0</v>
      </c>
      <c r="BI421" s="160">
        <f>IF(N421="nulová",J421,0)</f>
        <v>0</v>
      </c>
      <c r="BJ421" s="18" t="s">
        <v>85</v>
      </c>
      <c r="BK421" s="160">
        <f>ROUND(I421*H421,2)</f>
        <v>0</v>
      </c>
      <c r="BL421" s="18" t="s">
        <v>221</v>
      </c>
      <c r="BM421" s="159" t="s">
        <v>655</v>
      </c>
    </row>
    <row r="422" spans="1:65" s="2" customFormat="1" ht="33" customHeight="1">
      <c r="A422" s="33"/>
      <c r="B422" s="146"/>
      <c r="C422" s="147" t="s">
        <v>656</v>
      </c>
      <c r="D422" s="147" t="s">
        <v>139</v>
      </c>
      <c r="E422" s="148" t="s">
        <v>657</v>
      </c>
      <c r="F422" s="149" t="s">
        <v>658</v>
      </c>
      <c r="G422" s="150" t="s">
        <v>163</v>
      </c>
      <c r="H422" s="151">
        <v>916.13199999999995</v>
      </c>
      <c r="I422" s="152"/>
      <c r="J422" s="153">
        <f>ROUND(I422*H422,2)</f>
        <v>0</v>
      </c>
      <c r="K422" s="154"/>
      <c r="L422" s="34"/>
      <c r="M422" s="155" t="s">
        <v>1</v>
      </c>
      <c r="N422" s="156" t="s">
        <v>42</v>
      </c>
      <c r="O422" s="59"/>
      <c r="P422" s="157">
        <f>O422*H422</f>
        <v>0</v>
      </c>
      <c r="Q422" s="157">
        <v>3.0000000000000001E-5</v>
      </c>
      <c r="R422" s="157">
        <f>Q422*H422</f>
        <v>2.7483959999999998E-2</v>
      </c>
      <c r="S422" s="157">
        <v>0</v>
      </c>
      <c r="T422" s="158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59" t="s">
        <v>221</v>
      </c>
      <c r="AT422" s="159" t="s">
        <v>139</v>
      </c>
      <c r="AU422" s="159" t="s">
        <v>87</v>
      </c>
      <c r="AY422" s="18" t="s">
        <v>136</v>
      </c>
      <c r="BE422" s="160">
        <f>IF(N422="základní",J422,0)</f>
        <v>0</v>
      </c>
      <c r="BF422" s="160">
        <f>IF(N422="snížená",J422,0)</f>
        <v>0</v>
      </c>
      <c r="BG422" s="160">
        <f>IF(N422="zákl. přenesená",J422,0)</f>
        <v>0</v>
      </c>
      <c r="BH422" s="160">
        <f>IF(N422="sníž. přenesená",J422,0)</f>
        <v>0</v>
      </c>
      <c r="BI422" s="160">
        <f>IF(N422="nulová",J422,0)</f>
        <v>0</v>
      </c>
      <c r="BJ422" s="18" t="s">
        <v>85</v>
      </c>
      <c r="BK422" s="160">
        <f>ROUND(I422*H422,2)</f>
        <v>0</v>
      </c>
      <c r="BL422" s="18" t="s">
        <v>221</v>
      </c>
      <c r="BM422" s="159" t="s">
        <v>659</v>
      </c>
    </row>
    <row r="423" spans="1:65" s="13" customFormat="1">
      <c r="B423" s="161"/>
      <c r="D423" s="162" t="s">
        <v>165</v>
      </c>
      <c r="E423" s="163" t="s">
        <v>1</v>
      </c>
      <c r="F423" s="164" t="s">
        <v>660</v>
      </c>
      <c r="H423" s="165">
        <v>916.13199999999995</v>
      </c>
      <c r="I423" s="166"/>
      <c r="L423" s="161"/>
      <c r="M423" s="167"/>
      <c r="N423" s="168"/>
      <c r="O423" s="168"/>
      <c r="P423" s="168"/>
      <c r="Q423" s="168"/>
      <c r="R423" s="168"/>
      <c r="S423" s="168"/>
      <c r="T423" s="169"/>
      <c r="AT423" s="163" t="s">
        <v>165</v>
      </c>
      <c r="AU423" s="163" t="s">
        <v>87</v>
      </c>
      <c r="AV423" s="13" t="s">
        <v>87</v>
      </c>
      <c r="AW423" s="13" t="s">
        <v>33</v>
      </c>
      <c r="AX423" s="13" t="s">
        <v>85</v>
      </c>
      <c r="AY423" s="163" t="s">
        <v>136</v>
      </c>
    </row>
    <row r="424" spans="1:65" s="2" customFormat="1" ht="21.75" customHeight="1">
      <c r="A424" s="33"/>
      <c r="B424" s="146"/>
      <c r="C424" s="147" t="s">
        <v>661</v>
      </c>
      <c r="D424" s="147" t="s">
        <v>139</v>
      </c>
      <c r="E424" s="148" t="s">
        <v>662</v>
      </c>
      <c r="F424" s="149" t="s">
        <v>663</v>
      </c>
      <c r="G424" s="150" t="s">
        <v>163</v>
      </c>
      <c r="H424" s="151">
        <v>856.66700000000003</v>
      </c>
      <c r="I424" s="152"/>
      <c r="J424" s="153">
        <f>ROUND(I424*H424,2)</f>
        <v>0</v>
      </c>
      <c r="K424" s="154"/>
      <c r="L424" s="34"/>
      <c r="M424" s="155" t="s">
        <v>1</v>
      </c>
      <c r="N424" s="156" t="s">
        <v>42</v>
      </c>
      <c r="O424" s="59"/>
      <c r="P424" s="157">
        <f>O424*H424</f>
        <v>0</v>
      </c>
      <c r="Q424" s="157">
        <v>0</v>
      </c>
      <c r="R424" s="157">
        <f>Q424*H424</f>
        <v>0</v>
      </c>
      <c r="S424" s="157">
        <v>4.5080000000000002E-2</v>
      </c>
      <c r="T424" s="158">
        <f>S424*H424</f>
        <v>38.618548360000005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59" t="s">
        <v>221</v>
      </c>
      <c r="AT424" s="159" t="s">
        <v>139</v>
      </c>
      <c r="AU424" s="159" t="s">
        <v>87</v>
      </c>
      <c r="AY424" s="18" t="s">
        <v>136</v>
      </c>
      <c r="BE424" s="160">
        <f>IF(N424="základní",J424,0)</f>
        <v>0</v>
      </c>
      <c r="BF424" s="160">
        <f>IF(N424="snížená",J424,0)</f>
        <v>0</v>
      </c>
      <c r="BG424" s="160">
        <f>IF(N424="zákl. přenesená",J424,0)</f>
        <v>0</v>
      </c>
      <c r="BH424" s="160">
        <f>IF(N424="sníž. přenesená",J424,0)</f>
        <v>0</v>
      </c>
      <c r="BI424" s="160">
        <f>IF(N424="nulová",J424,0)</f>
        <v>0</v>
      </c>
      <c r="BJ424" s="18" t="s">
        <v>85</v>
      </c>
      <c r="BK424" s="160">
        <f>ROUND(I424*H424,2)</f>
        <v>0</v>
      </c>
      <c r="BL424" s="18" t="s">
        <v>221</v>
      </c>
      <c r="BM424" s="159" t="s">
        <v>664</v>
      </c>
    </row>
    <row r="425" spans="1:65" s="13" customFormat="1" ht="22.5">
      <c r="B425" s="161"/>
      <c r="D425" s="162" t="s">
        <v>165</v>
      </c>
      <c r="E425" s="163" t="s">
        <v>1</v>
      </c>
      <c r="F425" s="164" t="s">
        <v>429</v>
      </c>
      <c r="H425" s="165">
        <v>659.226</v>
      </c>
      <c r="I425" s="166"/>
      <c r="L425" s="161"/>
      <c r="M425" s="167"/>
      <c r="N425" s="168"/>
      <c r="O425" s="168"/>
      <c r="P425" s="168"/>
      <c r="Q425" s="168"/>
      <c r="R425" s="168"/>
      <c r="S425" s="168"/>
      <c r="T425" s="169"/>
      <c r="AT425" s="163" t="s">
        <v>165</v>
      </c>
      <c r="AU425" s="163" t="s">
        <v>87</v>
      </c>
      <c r="AV425" s="13" t="s">
        <v>87</v>
      </c>
      <c r="AW425" s="13" t="s">
        <v>33</v>
      </c>
      <c r="AX425" s="13" t="s">
        <v>77</v>
      </c>
      <c r="AY425" s="163" t="s">
        <v>136</v>
      </c>
    </row>
    <row r="426" spans="1:65" s="13" customFormat="1">
      <c r="B426" s="161"/>
      <c r="D426" s="162" t="s">
        <v>165</v>
      </c>
      <c r="E426" s="163" t="s">
        <v>1</v>
      </c>
      <c r="F426" s="164" t="s">
        <v>430</v>
      </c>
      <c r="H426" s="165">
        <v>95.41</v>
      </c>
      <c r="I426" s="166"/>
      <c r="L426" s="161"/>
      <c r="M426" s="167"/>
      <c r="N426" s="168"/>
      <c r="O426" s="168"/>
      <c r="P426" s="168"/>
      <c r="Q426" s="168"/>
      <c r="R426" s="168"/>
      <c r="S426" s="168"/>
      <c r="T426" s="169"/>
      <c r="AT426" s="163" t="s">
        <v>165</v>
      </c>
      <c r="AU426" s="163" t="s">
        <v>87</v>
      </c>
      <c r="AV426" s="13" t="s">
        <v>87</v>
      </c>
      <c r="AW426" s="13" t="s">
        <v>33</v>
      </c>
      <c r="AX426" s="13" t="s">
        <v>77</v>
      </c>
      <c r="AY426" s="163" t="s">
        <v>136</v>
      </c>
    </row>
    <row r="427" spans="1:65" s="13" customFormat="1">
      <c r="B427" s="161"/>
      <c r="D427" s="162" t="s">
        <v>165</v>
      </c>
      <c r="E427" s="163" t="s">
        <v>1</v>
      </c>
      <c r="F427" s="164" t="s">
        <v>431</v>
      </c>
      <c r="H427" s="165">
        <v>70.266999999999996</v>
      </c>
      <c r="I427" s="166"/>
      <c r="L427" s="161"/>
      <c r="M427" s="167"/>
      <c r="N427" s="168"/>
      <c r="O427" s="168"/>
      <c r="P427" s="168"/>
      <c r="Q427" s="168"/>
      <c r="R427" s="168"/>
      <c r="S427" s="168"/>
      <c r="T427" s="169"/>
      <c r="AT427" s="163" t="s">
        <v>165</v>
      </c>
      <c r="AU427" s="163" t="s">
        <v>87</v>
      </c>
      <c r="AV427" s="13" t="s">
        <v>87</v>
      </c>
      <c r="AW427" s="13" t="s">
        <v>33</v>
      </c>
      <c r="AX427" s="13" t="s">
        <v>77</v>
      </c>
      <c r="AY427" s="163" t="s">
        <v>136</v>
      </c>
    </row>
    <row r="428" spans="1:65" s="13" customFormat="1">
      <c r="B428" s="161"/>
      <c r="D428" s="162" t="s">
        <v>165</v>
      </c>
      <c r="E428" s="163" t="s">
        <v>1</v>
      </c>
      <c r="F428" s="164" t="s">
        <v>432</v>
      </c>
      <c r="H428" s="165">
        <v>31.763999999999999</v>
      </c>
      <c r="I428" s="166"/>
      <c r="L428" s="161"/>
      <c r="M428" s="167"/>
      <c r="N428" s="168"/>
      <c r="O428" s="168"/>
      <c r="P428" s="168"/>
      <c r="Q428" s="168"/>
      <c r="R428" s="168"/>
      <c r="S428" s="168"/>
      <c r="T428" s="169"/>
      <c r="AT428" s="163" t="s">
        <v>165</v>
      </c>
      <c r="AU428" s="163" t="s">
        <v>87</v>
      </c>
      <c r="AV428" s="13" t="s">
        <v>87</v>
      </c>
      <c r="AW428" s="13" t="s">
        <v>33</v>
      </c>
      <c r="AX428" s="13" t="s">
        <v>77</v>
      </c>
      <c r="AY428" s="163" t="s">
        <v>136</v>
      </c>
    </row>
    <row r="429" spans="1:65" s="14" customFormat="1">
      <c r="B429" s="170"/>
      <c r="D429" s="162" t="s">
        <v>165</v>
      </c>
      <c r="E429" s="171" t="s">
        <v>1</v>
      </c>
      <c r="F429" s="172" t="s">
        <v>175</v>
      </c>
      <c r="H429" s="173">
        <v>856.66700000000003</v>
      </c>
      <c r="I429" s="174"/>
      <c r="L429" s="170"/>
      <c r="M429" s="175"/>
      <c r="N429" s="176"/>
      <c r="O429" s="176"/>
      <c r="P429" s="176"/>
      <c r="Q429" s="176"/>
      <c r="R429" s="176"/>
      <c r="S429" s="176"/>
      <c r="T429" s="177"/>
      <c r="AT429" s="171" t="s">
        <v>165</v>
      </c>
      <c r="AU429" s="171" t="s">
        <v>87</v>
      </c>
      <c r="AV429" s="14" t="s">
        <v>143</v>
      </c>
      <c r="AW429" s="14" t="s">
        <v>33</v>
      </c>
      <c r="AX429" s="14" t="s">
        <v>85</v>
      </c>
      <c r="AY429" s="171" t="s">
        <v>136</v>
      </c>
    </row>
    <row r="430" spans="1:65" s="2" customFormat="1" ht="21.75" customHeight="1">
      <c r="A430" s="33"/>
      <c r="B430" s="146"/>
      <c r="C430" s="147" t="s">
        <v>665</v>
      </c>
      <c r="D430" s="147" t="s">
        <v>139</v>
      </c>
      <c r="E430" s="148" t="s">
        <v>666</v>
      </c>
      <c r="F430" s="149" t="s">
        <v>667</v>
      </c>
      <c r="G430" s="150" t="s">
        <v>163</v>
      </c>
      <c r="H430" s="151">
        <v>856.66700000000003</v>
      </c>
      <c r="I430" s="152"/>
      <c r="J430" s="153">
        <f>ROUND(I430*H430,2)</f>
        <v>0</v>
      </c>
      <c r="K430" s="154"/>
      <c r="L430" s="34"/>
      <c r="M430" s="155" t="s">
        <v>1</v>
      </c>
      <c r="N430" s="156" t="s">
        <v>42</v>
      </c>
      <c r="O430" s="59"/>
      <c r="P430" s="157">
        <f>O430*H430</f>
        <v>0</v>
      </c>
      <c r="Q430" s="157">
        <v>0</v>
      </c>
      <c r="R430" s="157">
        <f>Q430*H430</f>
        <v>0</v>
      </c>
      <c r="S430" s="157">
        <v>0</v>
      </c>
      <c r="T430" s="158">
        <f>S430*H430</f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59" t="s">
        <v>221</v>
      </c>
      <c r="AT430" s="159" t="s">
        <v>139</v>
      </c>
      <c r="AU430" s="159" t="s">
        <v>87</v>
      </c>
      <c r="AY430" s="18" t="s">
        <v>136</v>
      </c>
      <c r="BE430" s="160">
        <f>IF(N430="základní",J430,0)</f>
        <v>0</v>
      </c>
      <c r="BF430" s="160">
        <f>IF(N430="snížená",J430,0)</f>
        <v>0</v>
      </c>
      <c r="BG430" s="160">
        <f>IF(N430="zákl. přenesená",J430,0)</f>
        <v>0</v>
      </c>
      <c r="BH430" s="160">
        <f>IF(N430="sníž. přenesená",J430,0)</f>
        <v>0</v>
      </c>
      <c r="BI430" s="160">
        <f>IF(N430="nulová",J430,0)</f>
        <v>0</v>
      </c>
      <c r="BJ430" s="18" t="s">
        <v>85</v>
      </c>
      <c r="BK430" s="160">
        <f>ROUND(I430*H430,2)</f>
        <v>0</v>
      </c>
      <c r="BL430" s="18" t="s">
        <v>221</v>
      </c>
      <c r="BM430" s="159" t="s">
        <v>668</v>
      </c>
    </row>
    <row r="431" spans="1:65" s="2" customFormat="1" ht="21.75" customHeight="1">
      <c r="A431" s="33"/>
      <c r="B431" s="146"/>
      <c r="C431" s="147" t="s">
        <v>669</v>
      </c>
      <c r="D431" s="147" t="s">
        <v>139</v>
      </c>
      <c r="E431" s="148" t="s">
        <v>670</v>
      </c>
      <c r="F431" s="149" t="s">
        <v>671</v>
      </c>
      <c r="G431" s="150" t="s">
        <v>206</v>
      </c>
      <c r="H431" s="151">
        <v>133.584</v>
      </c>
      <c r="I431" s="152"/>
      <c r="J431" s="153">
        <f>ROUND(I431*H431,2)</f>
        <v>0</v>
      </c>
      <c r="K431" s="154"/>
      <c r="L431" s="34"/>
      <c r="M431" s="155" t="s">
        <v>1</v>
      </c>
      <c r="N431" s="156" t="s">
        <v>42</v>
      </c>
      <c r="O431" s="59"/>
      <c r="P431" s="157">
        <f>O431*H431</f>
        <v>0</v>
      </c>
      <c r="Q431" s="157">
        <v>0</v>
      </c>
      <c r="R431" s="157">
        <f>Q431*H431</f>
        <v>0</v>
      </c>
      <c r="S431" s="157">
        <v>1.392E-2</v>
      </c>
      <c r="T431" s="158">
        <f>S431*H431</f>
        <v>1.85948928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59" t="s">
        <v>221</v>
      </c>
      <c r="AT431" s="159" t="s">
        <v>139</v>
      </c>
      <c r="AU431" s="159" t="s">
        <v>87</v>
      </c>
      <c r="AY431" s="18" t="s">
        <v>136</v>
      </c>
      <c r="BE431" s="160">
        <f>IF(N431="základní",J431,0)</f>
        <v>0</v>
      </c>
      <c r="BF431" s="160">
        <f>IF(N431="snížená",J431,0)</f>
        <v>0</v>
      </c>
      <c r="BG431" s="160">
        <f>IF(N431="zákl. přenesená",J431,0)</f>
        <v>0</v>
      </c>
      <c r="BH431" s="160">
        <f>IF(N431="sníž. přenesená",J431,0)</f>
        <v>0</v>
      </c>
      <c r="BI431" s="160">
        <f>IF(N431="nulová",J431,0)</f>
        <v>0</v>
      </c>
      <c r="BJ431" s="18" t="s">
        <v>85</v>
      </c>
      <c r="BK431" s="160">
        <f>ROUND(I431*H431,2)</f>
        <v>0</v>
      </c>
      <c r="BL431" s="18" t="s">
        <v>221</v>
      </c>
      <c r="BM431" s="159" t="s">
        <v>672</v>
      </c>
    </row>
    <row r="432" spans="1:65" s="13" customFormat="1">
      <c r="B432" s="161"/>
      <c r="D432" s="162" t="s">
        <v>165</v>
      </c>
      <c r="E432" s="163" t="s">
        <v>1</v>
      </c>
      <c r="F432" s="164" t="s">
        <v>673</v>
      </c>
      <c r="H432" s="165">
        <v>89.25</v>
      </c>
      <c r="I432" s="166"/>
      <c r="L432" s="161"/>
      <c r="M432" s="167"/>
      <c r="N432" s="168"/>
      <c r="O432" s="168"/>
      <c r="P432" s="168"/>
      <c r="Q432" s="168"/>
      <c r="R432" s="168"/>
      <c r="S432" s="168"/>
      <c r="T432" s="169"/>
      <c r="AT432" s="163" t="s">
        <v>165</v>
      </c>
      <c r="AU432" s="163" t="s">
        <v>87</v>
      </c>
      <c r="AV432" s="13" t="s">
        <v>87</v>
      </c>
      <c r="AW432" s="13" t="s">
        <v>33</v>
      </c>
      <c r="AX432" s="13" t="s">
        <v>77</v>
      </c>
      <c r="AY432" s="163" t="s">
        <v>136</v>
      </c>
    </row>
    <row r="433" spans="1:65" s="13" customFormat="1">
      <c r="B433" s="161"/>
      <c r="D433" s="162" t="s">
        <v>165</v>
      </c>
      <c r="E433" s="163" t="s">
        <v>1</v>
      </c>
      <c r="F433" s="164" t="s">
        <v>674</v>
      </c>
      <c r="H433" s="165">
        <v>44.334000000000003</v>
      </c>
      <c r="I433" s="166"/>
      <c r="L433" s="161"/>
      <c r="M433" s="167"/>
      <c r="N433" s="168"/>
      <c r="O433" s="168"/>
      <c r="P433" s="168"/>
      <c r="Q433" s="168"/>
      <c r="R433" s="168"/>
      <c r="S433" s="168"/>
      <c r="T433" s="169"/>
      <c r="AT433" s="163" t="s">
        <v>165</v>
      </c>
      <c r="AU433" s="163" t="s">
        <v>87</v>
      </c>
      <c r="AV433" s="13" t="s">
        <v>87</v>
      </c>
      <c r="AW433" s="13" t="s">
        <v>33</v>
      </c>
      <c r="AX433" s="13" t="s">
        <v>77</v>
      </c>
      <c r="AY433" s="163" t="s">
        <v>136</v>
      </c>
    </row>
    <row r="434" spans="1:65" s="14" customFormat="1">
      <c r="B434" s="170"/>
      <c r="D434" s="162" t="s">
        <v>165</v>
      </c>
      <c r="E434" s="171" t="s">
        <v>1</v>
      </c>
      <c r="F434" s="172" t="s">
        <v>175</v>
      </c>
      <c r="H434" s="173">
        <v>133.584</v>
      </c>
      <c r="I434" s="174"/>
      <c r="L434" s="170"/>
      <c r="M434" s="175"/>
      <c r="N434" s="176"/>
      <c r="O434" s="176"/>
      <c r="P434" s="176"/>
      <c r="Q434" s="176"/>
      <c r="R434" s="176"/>
      <c r="S434" s="176"/>
      <c r="T434" s="177"/>
      <c r="AT434" s="171" t="s">
        <v>165</v>
      </c>
      <c r="AU434" s="171" t="s">
        <v>87</v>
      </c>
      <c r="AV434" s="14" t="s">
        <v>143</v>
      </c>
      <c r="AW434" s="14" t="s">
        <v>33</v>
      </c>
      <c r="AX434" s="14" t="s">
        <v>85</v>
      </c>
      <c r="AY434" s="171" t="s">
        <v>136</v>
      </c>
    </row>
    <row r="435" spans="1:65" s="2" customFormat="1" ht="21.75" customHeight="1">
      <c r="A435" s="33"/>
      <c r="B435" s="146"/>
      <c r="C435" s="147" t="s">
        <v>675</v>
      </c>
      <c r="D435" s="147" t="s">
        <v>139</v>
      </c>
      <c r="E435" s="148" t="s">
        <v>676</v>
      </c>
      <c r="F435" s="149" t="s">
        <v>677</v>
      </c>
      <c r="G435" s="150" t="s">
        <v>206</v>
      </c>
      <c r="H435" s="151">
        <v>133.584</v>
      </c>
      <c r="I435" s="152"/>
      <c r="J435" s="153">
        <f>ROUND(I435*H435,2)</f>
        <v>0</v>
      </c>
      <c r="K435" s="154"/>
      <c r="L435" s="34"/>
      <c r="M435" s="155" t="s">
        <v>1</v>
      </c>
      <c r="N435" s="156" t="s">
        <v>42</v>
      </c>
      <c r="O435" s="59"/>
      <c r="P435" s="157">
        <f>O435*H435</f>
        <v>0</v>
      </c>
      <c r="Q435" s="157">
        <v>0</v>
      </c>
      <c r="R435" s="157">
        <f>Q435*H435</f>
        <v>0</v>
      </c>
      <c r="S435" s="157">
        <v>0</v>
      </c>
      <c r="T435" s="158">
        <f>S435*H435</f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59" t="s">
        <v>221</v>
      </c>
      <c r="AT435" s="159" t="s">
        <v>139</v>
      </c>
      <c r="AU435" s="159" t="s">
        <v>87</v>
      </c>
      <c r="AY435" s="18" t="s">
        <v>136</v>
      </c>
      <c r="BE435" s="160">
        <f>IF(N435="základní",J435,0)</f>
        <v>0</v>
      </c>
      <c r="BF435" s="160">
        <f>IF(N435="snížená",J435,0)</f>
        <v>0</v>
      </c>
      <c r="BG435" s="160">
        <f>IF(N435="zákl. přenesená",J435,0)</f>
        <v>0</v>
      </c>
      <c r="BH435" s="160">
        <f>IF(N435="sníž. přenesená",J435,0)</f>
        <v>0</v>
      </c>
      <c r="BI435" s="160">
        <f>IF(N435="nulová",J435,0)</f>
        <v>0</v>
      </c>
      <c r="BJ435" s="18" t="s">
        <v>85</v>
      </c>
      <c r="BK435" s="160">
        <f>ROUND(I435*H435,2)</f>
        <v>0</v>
      </c>
      <c r="BL435" s="18" t="s">
        <v>221</v>
      </c>
      <c r="BM435" s="159" t="s">
        <v>678</v>
      </c>
    </row>
    <row r="436" spans="1:65" s="2" customFormat="1" ht="21.75" customHeight="1">
      <c r="A436" s="33"/>
      <c r="B436" s="146"/>
      <c r="C436" s="147" t="s">
        <v>679</v>
      </c>
      <c r="D436" s="147" t="s">
        <v>139</v>
      </c>
      <c r="E436" s="148" t="s">
        <v>680</v>
      </c>
      <c r="F436" s="149" t="s">
        <v>681</v>
      </c>
      <c r="G436" s="150" t="s">
        <v>255</v>
      </c>
      <c r="H436" s="151">
        <v>18</v>
      </c>
      <c r="I436" s="152"/>
      <c r="J436" s="153">
        <f>ROUND(I436*H436,2)</f>
        <v>0</v>
      </c>
      <c r="K436" s="154"/>
      <c r="L436" s="34"/>
      <c r="M436" s="155" t="s">
        <v>1</v>
      </c>
      <c r="N436" s="156" t="s">
        <v>42</v>
      </c>
      <c r="O436" s="59"/>
      <c r="P436" s="157">
        <f>O436*H436</f>
        <v>0</v>
      </c>
      <c r="Q436" s="157">
        <v>0</v>
      </c>
      <c r="R436" s="157">
        <f>Q436*H436</f>
        <v>0</v>
      </c>
      <c r="S436" s="157">
        <v>0</v>
      </c>
      <c r="T436" s="158">
        <f>S436*H436</f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59" t="s">
        <v>221</v>
      </c>
      <c r="AT436" s="159" t="s">
        <v>139</v>
      </c>
      <c r="AU436" s="159" t="s">
        <v>87</v>
      </c>
      <c r="AY436" s="18" t="s">
        <v>136</v>
      </c>
      <c r="BE436" s="160">
        <f>IF(N436="základní",J436,0)</f>
        <v>0</v>
      </c>
      <c r="BF436" s="160">
        <f>IF(N436="snížená",J436,0)</f>
        <v>0</v>
      </c>
      <c r="BG436" s="160">
        <f>IF(N436="zákl. přenesená",J436,0)</f>
        <v>0</v>
      </c>
      <c r="BH436" s="160">
        <f>IF(N436="sníž. přenesená",J436,0)</f>
        <v>0</v>
      </c>
      <c r="BI436" s="160">
        <f>IF(N436="nulová",J436,0)</f>
        <v>0</v>
      </c>
      <c r="BJ436" s="18" t="s">
        <v>85</v>
      </c>
      <c r="BK436" s="160">
        <f>ROUND(I436*H436,2)</f>
        <v>0</v>
      </c>
      <c r="BL436" s="18" t="s">
        <v>221</v>
      </c>
      <c r="BM436" s="159" t="s">
        <v>682</v>
      </c>
    </row>
    <row r="437" spans="1:65" s="2" customFormat="1" ht="21.75" customHeight="1">
      <c r="A437" s="33"/>
      <c r="B437" s="146"/>
      <c r="C437" s="178" t="s">
        <v>683</v>
      </c>
      <c r="D437" s="178" t="s">
        <v>241</v>
      </c>
      <c r="E437" s="179" t="s">
        <v>684</v>
      </c>
      <c r="F437" s="180" t="s">
        <v>685</v>
      </c>
      <c r="G437" s="181" t="s">
        <v>255</v>
      </c>
      <c r="H437" s="182">
        <v>18</v>
      </c>
      <c r="I437" s="183"/>
      <c r="J437" s="184">
        <f>ROUND(I437*H437,2)</f>
        <v>0</v>
      </c>
      <c r="K437" s="185"/>
      <c r="L437" s="186"/>
      <c r="M437" s="187" t="s">
        <v>1</v>
      </c>
      <c r="N437" s="188" t="s">
        <v>42</v>
      </c>
      <c r="O437" s="59"/>
      <c r="P437" s="157">
        <f>O437*H437</f>
        <v>0</v>
      </c>
      <c r="Q437" s="157">
        <v>6.1999999999999998E-3</v>
      </c>
      <c r="R437" s="157">
        <f>Q437*H437</f>
        <v>0.11159999999999999</v>
      </c>
      <c r="S437" s="157">
        <v>0</v>
      </c>
      <c r="T437" s="158">
        <f>S437*H437</f>
        <v>0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59" t="s">
        <v>244</v>
      </c>
      <c r="AT437" s="159" t="s">
        <v>241</v>
      </c>
      <c r="AU437" s="159" t="s">
        <v>87</v>
      </c>
      <c r="AY437" s="18" t="s">
        <v>136</v>
      </c>
      <c r="BE437" s="160">
        <f>IF(N437="základní",J437,0)</f>
        <v>0</v>
      </c>
      <c r="BF437" s="160">
        <f>IF(N437="snížená",J437,0)</f>
        <v>0</v>
      </c>
      <c r="BG437" s="160">
        <f>IF(N437="zákl. přenesená",J437,0)</f>
        <v>0</v>
      </c>
      <c r="BH437" s="160">
        <f>IF(N437="sníž. přenesená",J437,0)</f>
        <v>0</v>
      </c>
      <c r="BI437" s="160">
        <f>IF(N437="nulová",J437,0)</f>
        <v>0</v>
      </c>
      <c r="BJ437" s="18" t="s">
        <v>85</v>
      </c>
      <c r="BK437" s="160">
        <f>ROUND(I437*H437,2)</f>
        <v>0</v>
      </c>
      <c r="BL437" s="18" t="s">
        <v>221</v>
      </c>
      <c r="BM437" s="159" t="s">
        <v>686</v>
      </c>
    </row>
    <row r="438" spans="1:65" s="2" customFormat="1" ht="33" customHeight="1">
      <c r="A438" s="33"/>
      <c r="B438" s="146"/>
      <c r="C438" s="147" t="s">
        <v>687</v>
      </c>
      <c r="D438" s="147" t="s">
        <v>139</v>
      </c>
      <c r="E438" s="148" t="s">
        <v>688</v>
      </c>
      <c r="F438" s="149" t="s">
        <v>689</v>
      </c>
      <c r="G438" s="150" t="s">
        <v>163</v>
      </c>
      <c r="H438" s="151">
        <v>1047.827</v>
      </c>
      <c r="I438" s="152"/>
      <c r="J438" s="153">
        <f>ROUND(I438*H438,2)</f>
        <v>0</v>
      </c>
      <c r="K438" s="154"/>
      <c r="L438" s="34"/>
      <c r="M438" s="155" t="s">
        <v>1</v>
      </c>
      <c r="N438" s="156" t="s">
        <v>42</v>
      </c>
      <c r="O438" s="59"/>
      <c r="P438" s="157">
        <f>O438*H438</f>
        <v>0</v>
      </c>
      <c r="Q438" s="157">
        <v>1.0000000000000001E-5</v>
      </c>
      <c r="R438" s="157">
        <f>Q438*H438</f>
        <v>1.0478270000000001E-2</v>
      </c>
      <c r="S438" s="157">
        <v>0</v>
      </c>
      <c r="T438" s="158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59" t="s">
        <v>221</v>
      </c>
      <c r="AT438" s="159" t="s">
        <v>139</v>
      </c>
      <c r="AU438" s="159" t="s">
        <v>87</v>
      </c>
      <c r="AY438" s="18" t="s">
        <v>136</v>
      </c>
      <c r="BE438" s="160">
        <f>IF(N438="základní",J438,0)</f>
        <v>0</v>
      </c>
      <c r="BF438" s="160">
        <f>IF(N438="snížená",J438,0)</f>
        <v>0</v>
      </c>
      <c r="BG438" s="160">
        <f>IF(N438="zákl. přenesená",J438,0)</f>
        <v>0</v>
      </c>
      <c r="BH438" s="160">
        <f>IF(N438="sníž. přenesená",J438,0)</f>
        <v>0</v>
      </c>
      <c r="BI438" s="160">
        <f>IF(N438="nulová",J438,0)</f>
        <v>0</v>
      </c>
      <c r="BJ438" s="18" t="s">
        <v>85</v>
      </c>
      <c r="BK438" s="160">
        <f>ROUND(I438*H438,2)</f>
        <v>0</v>
      </c>
      <c r="BL438" s="18" t="s">
        <v>221</v>
      </c>
      <c r="BM438" s="159" t="s">
        <v>690</v>
      </c>
    </row>
    <row r="439" spans="1:65" s="13" customFormat="1">
      <c r="B439" s="161"/>
      <c r="D439" s="162" t="s">
        <v>165</v>
      </c>
      <c r="E439" s="163" t="s">
        <v>1</v>
      </c>
      <c r="F439" s="164" t="s">
        <v>691</v>
      </c>
      <c r="H439" s="165">
        <v>916.13199999999995</v>
      </c>
      <c r="I439" s="166"/>
      <c r="L439" s="161"/>
      <c r="M439" s="167"/>
      <c r="N439" s="168"/>
      <c r="O439" s="168"/>
      <c r="P439" s="168"/>
      <c r="Q439" s="168"/>
      <c r="R439" s="168"/>
      <c r="S439" s="168"/>
      <c r="T439" s="169"/>
      <c r="AT439" s="163" t="s">
        <v>165</v>
      </c>
      <c r="AU439" s="163" t="s">
        <v>87</v>
      </c>
      <c r="AV439" s="13" t="s">
        <v>87</v>
      </c>
      <c r="AW439" s="13" t="s">
        <v>33</v>
      </c>
      <c r="AX439" s="13" t="s">
        <v>77</v>
      </c>
      <c r="AY439" s="163" t="s">
        <v>136</v>
      </c>
    </row>
    <row r="440" spans="1:65" s="13" customFormat="1">
      <c r="B440" s="161"/>
      <c r="D440" s="162" t="s">
        <v>165</v>
      </c>
      <c r="E440" s="163" t="s">
        <v>1</v>
      </c>
      <c r="F440" s="164" t="s">
        <v>692</v>
      </c>
      <c r="H440" s="165">
        <v>131.69499999999999</v>
      </c>
      <c r="I440" s="166"/>
      <c r="L440" s="161"/>
      <c r="M440" s="167"/>
      <c r="N440" s="168"/>
      <c r="O440" s="168"/>
      <c r="P440" s="168"/>
      <c r="Q440" s="168"/>
      <c r="R440" s="168"/>
      <c r="S440" s="168"/>
      <c r="T440" s="169"/>
      <c r="AT440" s="163" t="s">
        <v>165</v>
      </c>
      <c r="AU440" s="163" t="s">
        <v>87</v>
      </c>
      <c r="AV440" s="13" t="s">
        <v>87</v>
      </c>
      <c r="AW440" s="13" t="s">
        <v>33</v>
      </c>
      <c r="AX440" s="13" t="s">
        <v>77</v>
      </c>
      <c r="AY440" s="163" t="s">
        <v>136</v>
      </c>
    </row>
    <row r="441" spans="1:65" s="14" customFormat="1">
      <c r="B441" s="170"/>
      <c r="D441" s="162" t="s">
        <v>165</v>
      </c>
      <c r="E441" s="171" t="s">
        <v>1</v>
      </c>
      <c r="F441" s="172" t="s">
        <v>175</v>
      </c>
      <c r="H441" s="173">
        <v>1047.827</v>
      </c>
      <c r="I441" s="174"/>
      <c r="L441" s="170"/>
      <c r="M441" s="175"/>
      <c r="N441" s="176"/>
      <c r="O441" s="176"/>
      <c r="P441" s="176"/>
      <c r="Q441" s="176"/>
      <c r="R441" s="176"/>
      <c r="S441" s="176"/>
      <c r="T441" s="177"/>
      <c r="AT441" s="171" t="s">
        <v>165</v>
      </c>
      <c r="AU441" s="171" t="s">
        <v>87</v>
      </c>
      <c r="AV441" s="14" t="s">
        <v>143</v>
      </c>
      <c r="AW441" s="14" t="s">
        <v>33</v>
      </c>
      <c r="AX441" s="14" t="s">
        <v>85</v>
      </c>
      <c r="AY441" s="171" t="s">
        <v>136</v>
      </c>
    </row>
    <row r="442" spans="1:65" s="2" customFormat="1" ht="33" customHeight="1">
      <c r="A442" s="33"/>
      <c r="B442" s="146"/>
      <c r="C442" s="178" t="s">
        <v>693</v>
      </c>
      <c r="D442" s="178" t="s">
        <v>241</v>
      </c>
      <c r="E442" s="179" t="s">
        <v>694</v>
      </c>
      <c r="F442" s="180" t="s">
        <v>695</v>
      </c>
      <c r="G442" s="181" t="s">
        <v>163</v>
      </c>
      <c r="H442" s="182">
        <v>1152.6099999999999</v>
      </c>
      <c r="I442" s="183"/>
      <c r="J442" s="184">
        <f>ROUND(I442*H442,2)</f>
        <v>0</v>
      </c>
      <c r="K442" s="185"/>
      <c r="L442" s="186"/>
      <c r="M442" s="187" t="s">
        <v>1</v>
      </c>
      <c r="N442" s="188" t="s">
        <v>42</v>
      </c>
      <c r="O442" s="59"/>
      <c r="P442" s="157">
        <f>O442*H442</f>
        <v>0</v>
      </c>
      <c r="Q442" s="157">
        <v>1.3999999999999999E-4</v>
      </c>
      <c r="R442" s="157">
        <f>Q442*H442</f>
        <v>0.16136539999999996</v>
      </c>
      <c r="S442" s="157">
        <v>0</v>
      </c>
      <c r="T442" s="158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59" t="s">
        <v>244</v>
      </c>
      <c r="AT442" s="159" t="s">
        <v>241</v>
      </c>
      <c r="AU442" s="159" t="s">
        <v>87</v>
      </c>
      <c r="AY442" s="18" t="s">
        <v>136</v>
      </c>
      <c r="BE442" s="160">
        <f>IF(N442="základní",J442,0)</f>
        <v>0</v>
      </c>
      <c r="BF442" s="160">
        <f>IF(N442="snížená",J442,0)</f>
        <v>0</v>
      </c>
      <c r="BG442" s="160">
        <f>IF(N442="zákl. přenesená",J442,0)</f>
        <v>0</v>
      </c>
      <c r="BH442" s="160">
        <f>IF(N442="sníž. přenesená",J442,0)</f>
        <v>0</v>
      </c>
      <c r="BI442" s="160">
        <f>IF(N442="nulová",J442,0)</f>
        <v>0</v>
      </c>
      <c r="BJ442" s="18" t="s">
        <v>85</v>
      </c>
      <c r="BK442" s="160">
        <f>ROUND(I442*H442,2)</f>
        <v>0</v>
      </c>
      <c r="BL442" s="18" t="s">
        <v>221</v>
      </c>
      <c r="BM442" s="159" t="s">
        <v>696</v>
      </c>
    </row>
    <row r="443" spans="1:65" s="13" customFormat="1">
      <c r="B443" s="161"/>
      <c r="D443" s="162" t="s">
        <v>165</v>
      </c>
      <c r="F443" s="164" t="s">
        <v>697</v>
      </c>
      <c r="H443" s="165">
        <v>1152.6099999999999</v>
      </c>
      <c r="I443" s="166"/>
      <c r="L443" s="161"/>
      <c r="M443" s="167"/>
      <c r="N443" s="168"/>
      <c r="O443" s="168"/>
      <c r="P443" s="168"/>
      <c r="Q443" s="168"/>
      <c r="R443" s="168"/>
      <c r="S443" s="168"/>
      <c r="T443" s="169"/>
      <c r="AT443" s="163" t="s">
        <v>165</v>
      </c>
      <c r="AU443" s="163" t="s">
        <v>87</v>
      </c>
      <c r="AV443" s="13" t="s">
        <v>87</v>
      </c>
      <c r="AW443" s="13" t="s">
        <v>3</v>
      </c>
      <c r="AX443" s="13" t="s">
        <v>85</v>
      </c>
      <c r="AY443" s="163" t="s">
        <v>136</v>
      </c>
    </row>
    <row r="444" spans="1:65" s="2" customFormat="1" ht="16.5" customHeight="1">
      <c r="A444" s="33"/>
      <c r="B444" s="146"/>
      <c r="C444" s="147" t="s">
        <v>698</v>
      </c>
      <c r="D444" s="147" t="s">
        <v>139</v>
      </c>
      <c r="E444" s="148" t="s">
        <v>699</v>
      </c>
      <c r="F444" s="149" t="s">
        <v>700</v>
      </c>
      <c r="G444" s="150" t="s">
        <v>206</v>
      </c>
      <c r="H444" s="151">
        <v>1412.2280000000001</v>
      </c>
      <c r="I444" s="152"/>
      <c r="J444" s="153">
        <f>ROUND(I444*H444,2)</f>
        <v>0</v>
      </c>
      <c r="K444" s="154"/>
      <c r="L444" s="34"/>
      <c r="M444" s="155" t="s">
        <v>1</v>
      </c>
      <c r="N444" s="156" t="s">
        <v>42</v>
      </c>
      <c r="O444" s="59"/>
      <c r="P444" s="157">
        <f>O444*H444</f>
        <v>0</v>
      </c>
      <c r="Q444" s="157">
        <v>0</v>
      </c>
      <c r="R444" s="157">
        <f>Q444*H444</f>
        <v>0</v>
      </c>
      <c r="S444" s="157">
        <v>0</v>
      </c>
      <c r="T444" s="158">
        <f>S444*H444</f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59" t="s">
        <v>221</v>
      </c>
      <c r="AT444" s="159" t="s">
        <v>139</v>
      </c>
      <c r="AU444" s="159" t="s">
        <v>87</v>
      </c>
      <c r="AY444" s="18" t="s">
        <v>136</v>
      </c>
      <c r="BE444" s="160">
        <f>IF(N444="základní",J444,0)</f>
        <v>0</v>
      </c>
      <c r="BF444" s="160">
        <f>IF(N444="snížená",J444,0)</f>
        <v>0</v>
      </c>
      <c r="BG444" s="160">
        <f>IF(N444="zákl. přenesená",J444,0)</f>
        <v>0</v>
      </c>
      <c r="BH444" s="160">
        <f>IF(N444="sníž. přenesená",J444,0)</f>
        <v>0</v>
      </c>
      <c r="BI444" s="160">
        <f>IF(N444="nulová",J444,0)</f>
        <v>0</v>
      </c>
      <c r="BJ444" s="18" t="s">
        <v>85</v>
      </c>
      <c r="BK444" s="160">
        <f>ROUND(I444*H444,2)</f>
        <v>0</v>
      </c>
      <c r="BL444" s="18" t="s">
        <v>221</v>
      </c>
      <c r="BM444" s="159" t="s">
        <v>701</v>
      </c>
    </row>
    <row r="445" spans="1:65" s="2" customFormat="1" ht="21.75" customHeight="1">
      <c r="A445" s="33"/>
      <c r="B445" s="146"/>
      <c r="C445" s="178" t="s">
        <v>702</v>
      </c>
      <c r="D445" s="178" t="s">
        <v>241</v>
      </c>
      <c r="E445" s="179" t="s">
        <v>703</v>
      </c>
      <c r="F445" s="180" t="s">
        <v>704</v>
      </c>
      <c r="G445" s="181" t="s">
        <v>206</v>
      </c>
      <c r="H445" s="182">
        <v>1553.451</v>
      </c>
      <c r="I445" s="183"/>
      <c r="J445" s="184">
        <f>ROUND(I445*H445,2)</f>
        <v>0</v>
      </c>
      <c r="K445" s="185"/>
      <c r="L445" s="186"/>
      <c r="M445" s="187" t="s">
        <v>1</v>
      </c>
      <c r="N445" s="188" t="s">
        <v>42</v>
      </c>
      <c r="O445" s="59"/>
      <c r="P445" s="157">
        <f>O445*H445</f>
        <v>0</v>
      </c>
      <c r="Q445" s="157">
        <v>1.0000000000000001E-5</v>
      </c>
      <c r="R445" s="157">
        <f>Q445*H445</f>
        <v>1.5534510000000001E-2</v>
      </c>
      <c r="S445" s="157">
        <v>0</v>
      </c>
      <c r="T445" s="158">
        <f>S445*H445</f>
        <v>0</v>
      </c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R445" s="159" t="s">
        <v>244</v>
      </c>
      <c r="AT445" s="159" t="s">
        <v>241</v>
      </c>
      <c r="AU445" s="159" t="s">
        <v>87</v>
      </c>
      <c r="AY445" s="18" t="s">
        <v>136</v>
      </c>
      <c r="BE445" s="160">
        <f>IF(N445="základní",J445,0)</f>
        <v>0</v>
      </c>
      <c r="BF445" s="160">
        <f>IF(N445="snížená",J445,0)</f>
        <v>0</v>
      </c>
      <c r="BG445" s="160">
        <f>IF(N445="zákl. přenesená",J445,0)</f>
        <v>0</v>
      </c>
      <c r="BH445" s="160">
        <f>IF(N445="sníž. přenesená",J445,0)</f>
        <v>0</v>
      </c>
      <c r="BI445" s="160">
        <f>IF(N445="nulová",J445,0)</f>
        <v>0</v>
      </c>
      <c r="BJ445" s="18" t="s">
        <v>85</v>
      </c>
      <c r="BK445" s="160">
        <f>ROUND(I445*H445,2)</f>
        <v>0</v>
      </c>
      <c r="BL445" s="18" t="s">
        <v>221</v>
      </c>
      <c r="BM445" s="159" t="s">
        <v>705</v>
      </c>
    </row>
    <row r="446" spans="1:65" s="13" customFormat="1">
      <c r="B446" s="161"/>
      <c r="D446" s="162" t="s">
        <v>165</v>
      </c>
      <c r="F446" s="164" t="s">
        <v>706</v>
      </c>
      <c r="H446" s="165">
        <v>1553.451</v>
      </c>
      <c r="I446" s="166"/>
      <c r="L446" s="161"/>
      <c r="M446" s="167"/>
      <c r="N446" s="168"/>
      <c r="O446" s="168"/>
      <c r="P446" s="168"/>
      <c r="Q446" s="168"/>
      <c r="R446" s="168"/>
      <c r="S446" s="168"/>
      <c r="T446" s="169"/>
      <c r="AT446" s="163" t="s">
        <v>165</v>
      </c>
      <c r="AU446" s="163" t="s">
        <v>87</v>
      </c>
      <c r="AV446" s="13" t="s">
        <v>87</v>
      </c>
      <c r="AW446" s="13" t="s">
        <v>3</v>
      </c>
      <c r="AX446" s="13" t="s">
        <v>85</v>
      </c>
      <c r="AY446" s="163" t="s">
        <v>136</v>
      </c>
    </row>
    <row r="447" spans="1:65" s="2" customFormat="1" ht="21.75" customHeight="1">
      <c r="A447" s="33"/>
      <c r="B447" s="146"/>
      <c r="C447" s="147" t="s">
        <v>707</v>
      </c>
      <c r="D447" s="147" t="s">
        <v>139</v>
      </c>
      <c r="E447" s="148" t="s">
        <v>708</v>
      </c>
      <c r="F447" s="149" t="s">
        <v>709</v>
      </c>
      <c r="G447" s="150" t="s">
        <v>255</v>
      </c>
      <c r="H447" s="151">
        <v>18</v>
      </c>
      <c r="I447" s="152"/>
      <c r="J447" s="153">
        <f>ROUND(I447*H447,2)</f>
        <v>0</v>
      </c>
      <c r="K447" s="154"/>
      <c r="L447" s="34"/>
      <c r="M447" s="155" t="s">
        <v>1</v>
      </c>
      <c r="N447" s="156" t="s">
        <v>42</v>
      </c>
      <c r="O447" s="59"/>
      <c r="P447" s="157">
        <f>O447*H447</f>
        <v>0</v>
      </c>
      <c r="Q447" s="157">
        <v>4.0000000000000003E-5</v>
      </c>
      <c r="R447" s="157">
        <f>Q447*H447</f>
        <v>7.2000000000000005E-4</v>
      </c>
      <c r="S447" s="157">
        <v>0</v>
      </c>
      <c r="T447" s="158">
        <f>S447*H447</f>
        <v>0</v>
      </c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R447" s="159" t="s">
        <v>221</v>
      </c>
      <c r="AT447" s="159" t="s">
        <v>139</v>
      </c>
      <c r="AU447" s="159" t="s">
        <v>87</v>
      </c>
      <c r="AY447" s="18" t="s">
        <v>136</v>
      </c>
      <c r="BE447" s="160">
        <f>IF(N447="základní",J447,0)</f>
        <v>0</v>
      </c>
      <c r="BF447" s="160">
        <f>IF(N447="snížená",J447,0)</f>
        <v>0</v>
      </c>
      <c r="BG447" s="160">
        <f>IF(N447="zákl. přenesená",J447,0)</f>
        <v>0</v>
      </c>
      <c r="BH447" s="160">
        <f>IF(N447="sníž. přenesená",J447,0)</f>
        <v>0</v>
      </c>
      <c r="BI447" s="160">
        <f>IF(N447="nulová",J447,0)</f>
        <v>0</v>
      </c>
      <c r="BJ447" s="18" t="s">
        <v>85</v>
      </c>
      <c r="BK447" s="160">
        <f>ROUND(I447*H447,2)</f>
        <v>0</v>
      </c>
      <c r="BL447" s="18" t="s">
        <v>221</v>
      </c>
      <c r="BM447" s="159" t="s">
        <v>710</v>
      </c>
    </row>
    <row r="448" spans="1:65" s="13" customFormat="1">
      <c r="B448" s="161"/>
      <c r="D448" s="162" t="s">
        <v>165</v>
      </c>
      <c r="E448" s="163" t="s">
        <v>1</v>
      </c>
      <c r="F448" s="164" t="s">
        <v>235</v>
      </c>
      <c r="H448" s="165">
        <v>18</v>
      </c>
      <c r="I448" s="166"/>
      <c r="L448" s="161"/>
      <c r="M448" s="167"/>
      <c r="N448" s="168"/>
      <c r="O448" s="168"/>
      <c r="P448" s="168"/>
      <c r="Q448" s="168"/>
      <c r="R448" s="168"/>
      <c r="S448" s="168"/>
      <c r="T448" s="169"/>
      <c r="AT448" s="163" t="s">
        <v>165</v>
      </c>
      <c r="AU448" s="163" t="s">
        <v>87</v>
      </c>
      <c r="AV448" s="13" t="s">
        <v>87</v>
      </c>
      <c r="AW448" s="13" t="s">
        <v>33</v>
      </c>
      <c r="AX448" s="13" t="s">
        <v>85</v>
      </c>
      <c r="AY448" s="163" t="s">
        <v>136</v>
      </c>
    </row>
    <row r="449" spans="1:65" s="2" customFormat="1" ht="33" customHeight="1">
      <c r="A449" s="33"/>
      <c r="B449" s="146"/>
      <c r="C449" s="178" t="s">
        <v>711</v>
      </c>
      <c r="D449" s="178" t="s">
        <v>241</v>
      </c>
      <c r="E449" s="179" t="s">
        <v>694</v>
      </c>
      <c r="F449" s="180" t="s">
        <v>695</v>
      </c>
      <c r="G449" s="181" t="s">
        <v>163</v>
      </c>
      <c r="H449" s="182">
        <v>13.5</v>
      </c>
      <c r="I449" s="183"/>
      <c r="J449" s="184">
        <f>ROUND(I449*H449,2)</f>
        <v>0</v>
      </c>
      <c r="K449" s="185"/>
      <c r="L449" s="186"/>
      <c r="M449" s="187" t="s">
        <v>1</v>
      </c>
      <c r="N449" s="188" t="s">
        <v>42</v>
      </c>
      <c r="O449" s="59"/>
      <c r="P449" s="157">
        <f>O449*H449</f>
        <v>0</v>
      </c>
      <c r="Q449" s="157">
        <v>1.3999999999999999E-4</v>
      </c>
      <c r="R449" s="157">
        <f>Q449*H449</f>
        <v>1.8899999999999998E-3</v>
      </c>
      <c r="S449" s="157">
        <v>0</v>
      </c>
      <c r="T449" s="158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59" t="s">
        <v>244</v>
      </c>
      <c r="AT449" s="159" t="s">
        <v>241</v>
      </c>
      <c r="AU449" s="159" t="s">
        <v>87</v>
      </c>
      <c r="AY449" s="18" t="s">
        <v>136</v>
      </c>
      <c r="BE449" s="160">
        <f>IF(N449="základní",J449,0)</f>
        <v>0</v>
      </c>
      <c r="BF449" s="160">
        <f>IF(N449="snížená",J449,0)</f>
        <v>0</v>
      </c>
      <c r="BG449" s="160">
        <f>IF(N449="zákl. přenesená",J449,0)</f>
        <v>0</v>
      </c>
      <c r="BH449" s="160">
        <f>IF(N449="sníž. přenesená",J449,0)</f>
        <v>0</v>
      </c>
      <c r="BI449" s="160">
        <f>IF(N449="nulová",J449,0)</f>
        <v>0</v>
      </c>
      <c r="BJ449" s="18" t="s">
        <v>85</v>
      </c>
      <c r="BK449" s="160">
        <f>ROUND(I449*H449,2)</f>
        <v>0</v>
      </c>
      <c r="BL449" s="18" t="s">
        <v>221</v>
      </c>
      <c r="BM449" s="159" t="s">
        <v>712</v>
      </c>
    </row>
    <row r="450" spans="1:65" s="13" customFormat="1">
      <c r="B450" s="161"/>
      <c r="D450" s="162" t="s">
        <v>165</v>
      </c>
      <c r="F450" s="164" t="s">
        <v>713</v>
      </c>
      <c r="H450" s="165">
        <v>13.5</v>
      </c>
      <c r="I450" s="166"/>
      <c r="L450" s="161"/>
      <c r="M450" s="167"/>
      <c r="N450" s="168"/>
      <c r="O450" s="168"/>
      <c r="P450" s="168"/>
      <c r="Q450" s="168"/>
      <c r="R450" s="168"/>
      <c r="S450" s="168"/>
      <c r="T450" s="169"/>
      <c r="AT450" s="163" t="s">
        <v>165</v>
      </c>
      <c r="AU450" s="163" t="s">
        <v>87</v>
      </c>
      <c r="AV450" s="13" t="s">
        <v>87</v>
      </c>
      <c r="AW450" s="13" t="s">
        <v>3</v>
      </c>
      <c r="AX450" s="13" t="s">
        <v>85</v>
      </c>
      <c r="AY450" s="163" t="s">
        <v>136</v>
      </c>
    </row>
    <row r="451" spans="1:65" s="2" customFormat="1" ht="21.75" customHeight="1">
      <c r="A451" s="33"/>
      <c r="B451" s="146"/>
      <c r="C451" s="147" t="s">
        <v>714</v>
      </c>
      <c r="D451" s="147" t="s">
        <v>139</v>
      </c>
      <c r="E451" s="148" t="s">
        <v>715</v>
      </c>
      <c r="F451" s="149" t="s">
        <v>716</v>
      </c>
      <c r="G451" s="150" t="s">
        <v>255</v>
      </c>
      <c r="H451" s="151">
        <v>22</v>
      </c>
      <c r="I451" s="152"/>
      <c r="J451" s="153">
        <f>ROUND(I451*H451,2)</f>
        <v>0</v>
      </c>
      <c r="K451" s="154"/>
      <c r="L451" s="34"/>
      <c r="M451" s="155" t="s">
        <v>1</v>
      </c>
      <c r="N451" s="156" t="s">
        <v>42</v>
      </c>
      <c r="O451" s="59"/>
      <c r="P451" s="157">
        <f>O451*H451</f>
        <v>0</v>
      </c>
      <c r="Q451" s="157">
        <v>6.0000000000000002E-5</v>
      </c>
      <c r="R451" s="157">
        <f>Q451*H451</f>
        <v>1.32E-3</v>
      </c>
      <c r="S451" s="157">
        <v>0</v>
      </c>
      <c r="T451" s="158">
        <f>S451*H451</f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59" t="s">
        <v>221</v>
      </c>
      <c r="AT451" s="159" t="s">
        <v>139</v>
      </c>
      <c r="AU451" s="159" t="s">
        <v>87</v>
      </c>
      <c r="AY451" s="18" t="s">
        <v>136</v>
      </c>
      <c r="BE451" s="160">
        <f>IF(N451="základní",J451,0)</f>
        <v>0</v>
      </c>
      <c r="BF451" s="160">
        <f>IF(N451="snížená",J451,0)</f>
        <v>0</v>
      </c>
      <c r="BG451" s="160">
        <f>IF(N451="zákl. přenesená",J451,0)</f>
        <v>0</v>
      </c>
      <c r="BH451" s="160">
        <f>IF(N451="sníž. přenesená",J451,0)</f>
        <v>0</v>
      </c>
      <c r="BI451" s="160">
        <f>IF(N451="nulová",J451,0)</f>
        <v>0</v>
      </c>
      <c r="BJ451" s="18" t="s">
        <v>85</v>
      </c>
      <c r="BK451" s="160">
        <f>ROUND(I451*H451,2)</f>
        <v>0</v>
      </c>
      <c r="BL451" s="18" t="s">
        <v>221</v>
      </c>
      <c r="BM451" s="159" t="s">
        <v>717</v>
      </c>
    </row>
    <row r="452" spans="1:65" s="2" customFormat="1" ht="33" customHeight="1">
      <c r="A452" s="33"/>
      <c r="B452" s="146"/>
      <c r="C452" s="178" t="s">
        <v>718</v>
      </c>
      <c r="D452" s="178" t="s">
        <v>241</v>
      </c>
      <c r="E452" s="179" t="s">
        <v>694</v>
      </c>
      <c r="F452" s="180" t="s">
        <v>695</v>
      </c>
      <c r="G452" s="181" t="s">
        <v>163</v>
      </c>
      <c r="H452" s="182">
        <v>33</v>
      </c>
      <c r="I452" s="183"/>
      <c r="J452" s="184">
        <f>ROUND(I452*H452,2)</f>
        <v>0</v>
      </c>
      <c r="K452" s="185"/>
      <c r="L452" s="186"/>
      <c r="M452" s="187" t="s">
        <v>1</v>
      </c>
      <c r="N452" s="188" t="s">
        <v>42</v>
      </c>
      <c r="O452" s="59"/>
      <c r="P452" s="157">
        <f>O452*H452</f>
        <v>0</v>
      </c>
      <c r="Q452" s="157">
        <v>1.3999999999999999E-4</v>
      </c>
      <c r="R452" s="157">
        <f>Q452*H452</f>
        <v>4.62E-3</v>
      </c>
      <c r="S452" s="157">
        <v>0</v>
      </c>
      <c r="T452" s="158">
        <f>S452*H452</f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159" t="s">
        <v>244</v>
      </c>
      <c r="AT452" s="159" t="s">
        <v>241</v>
      </c>
      <c r="AU452" s="159" t="s">
        <v>87</v>
      </c>
      <c r="AY452" s="18" t="s">
        <v>136</v>
      </c>
      <c r="BE452" s="160">
        <f>IF(N452="základní",J452,0)</f>
        <v>0</v>
      </c>
      <c r="BF452" s="160">
        <f>IF(N452="snížená",J452,0)</f>
        <v>0</v>
      </c>
      <c r="BG452" s="160">
        <f>IF(N452="zákl. přenesená",J452,0)</f>
        <v>0</v>
      </c>
      <c r="BH452" s="160">
        <f>IF(N452="sníž. přenesená",J452,0)</f>
        <v>0</v>
      </c>
      <c r="BI452" s="160">
        <f>IF(N452="nulová",J452,0)</f>
        <v>0</v>
      </c>
      <c r="BJ452" s="18" t="s">
        <v>85</v>
      </c>
      <c r="BK452" s="160">
        <f>ROUND(I452*H452,2)</f>
        <v>0</v>
      </c>
      <c r="BL452" s="18" t="s">
        <v>221</v>
      </c>
      <c r="BM452" s="159" t="s">
        <v>719</v>
      </c>
    </row>
    <row r="453" spans="1:65" s="13" customFormat="1">
      <c r="B453" s="161"/>
      <c r="D453" s="162" t="s">
        <v>165</v>
      </c>
      <c r="F453" s="164" t="s">
        <v>720</v>
      </c>
      <c r="H453" s="165">
        <v>33</v>
      </c>
      <c r="I453" s="166"/>
      <c r="L453" s="161"/>
      <c r="M453" s="167"/>
      <c r="N453" s="168"/>
      <c r="O453" s="168"/>
      <c r="P453" s="168"/>
      <c r="Q453" s="168"/>
      <c r="R453" s="168"/>
      <c r="S453" s="168"/>
      <c r="T453" s="169"/>
      <c r="AT453" s="163" t="s">
        <v>165</v>
      </c>
      <c r="AU453" s="163" t="s">
        <v>87</v>
      </c>
      <c r="AV453" s="13" t="s">
        <v>87</v>
      </c>
      <c r="AW453" s="13" t="s">
        <v>3</v>
      </c>
      <c r="AX453" s="13" t="s">
        <v>85</v>
      </c>
      <c r="AY453" s="163" t="s">
        <v>136</v>
      </c>
    </row>
    <row r="454" spans="1:65" s="2" customFormat="1" ht="21.75" customHeight="1">
      <c r="A454" s="33"/>
      <c r="B454" s="146"/>
      <c r="C454" s="147" t="s">
        <v>721</v>
      </c>
      <c r="D454" s="147" t="s">
        <v>139</v>
      </c>
      <c r="E454" s="148" t="s">
        <v>722</v>
      </c>
      <c r="F454" s="149" t="s">
        <v>723</v>
      </c>
      <c r="G454" s="150" t="s">
        <v>206</v>
      </c>
      <c r="H454" s="151">
        <v>261.75</v>
      </c>
      <c r="I454" s="152"/>
      <c r="J454" s="153">
        <f>ROUND(I454*H454,2)</f>
        <v>0</v>
      </c>
      <c r="K454" s="154"/>
      <c r="L454" s="34"/>
      <c r="M454" s="155" t="s">
        <v>1</v>
      </c>
      <c r="N454" s="156" t="s">
        <v>42</v>
      </c>
      <c r="O454" s="59"/>
      <c r="P454" s="157">
        <f>O454*H454</f>
        <v>0</v>
      </c>
      <c r="Q454" s="157">
        <v>0</v>
      </c>
      <c r="R454" s="157">
        <f>Q454*H454</f>
        <v>0</v>
      </c>
      <c r="S454" s="157">
        <v>0</v>
      </c>
      <c r="T454" s="158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59" t="s">
        <v>221</v>
      </c>
      <c r="AT454" s="159" t="s">
        <v>139</v>
      </c>
      <c r="AU454" s="159" t="s">
        <v>87</v>
      </c>
      <c r="AY454" s="18" t="s">
        <v>136</v>
      </c>
      <c r="BE454" s="160">
        <f>IF(N454="základní",J454,0)</f>
        <v>0</v>
      </c>
      <c r="BF454" s="160">
        <f>IF(N454="snížená",J454,0)</f>
        <v>0</v>
      </c>
      <c r="BG454" s="160">
        <f>IF(N454="zákl. přenesená",J454,0)</f>
        <v>0</v>
      </c>
      <c r="BH454" s="160">
        <f>IF(N454="sníž. přenesená",J454,0)</f>
        <v>0</v>
      </c>
      <c r="BI454" s="160">
        <f>IF(N454="nulová",J454,0)</f>
        <v>0</v>
      </c>
      <c r="BJ454" s="18" t="s">
        <v>85</v>
      </c>
      <c r="BK454" s="160">
        <f>ROUND(I454*H454,2)</f>
        <v>0</v>
      </c>
      <c r="BL454" s="18" t="s">
        <v>221</v>
      </c>
      <c r="BM454" s="159" t="s">
        <v>724</v>
      </c>
    </row>
    <row r="455" spans="1:65" s="13" customFormat="1">
      <c r="B455" s="161"/>
      <c r="D455" s="162" t="s">
        <v>165</v>
      </c>
      <c r="E455" s="163" t="s">
        <v>1</v>
      </c>
      <c r="F455" s="164" t="s">
        <v>725</v>
      </c>
      <c r="H455" s="165">
        <v>119.31100000000001</v>
      </c>
      <c r="I455" s="166"/>
      <c r="L455" s="161"/>
      <c r="M455" s="167"/>
      <c r="N455" s="168"/>
      <c r="O455" s="168"/>
      <c r="P455" s="168"/>
      <c r="Q455" s="168"/>
      <c r="R455" s="168"/>
      <c r="S455" s="168"/>
      <c r="T455" s="169"/>
      <c r="AT455" s="163" t="s">
        <v>165</v>
      </c>
      <c r="AU455" s="163" t="s">
        <v>87</v>
      </c>
      <c r="AV455" s="13" t="s">
        <v>87</v>
      </c>
      <c r="AW455" s="13" t="s">
        <v>33</v>
      </c>
      <c r="AX455" s="13" t="s">
        <v>77</v>
      </c>
      <c r="AY455" s="163" t="s">
        <v>136</v>
      </c>
    </row>
    <row r="456" spans="1:65" s="13" customFormat="1">
      <c r="B456" s="161"/>
      <c r="D456" s="162" t="s">
        <v>165</v>
      </c>
      <c r="E456" s="163" t="s">
        <v>1</v>
      </c>
      <c r="F456" s="164" t="s">
        <v>726</v>
      </c>
      <c r="H456" s="165">
        <v>31.76</v>
      </c>
      <c r="I456" s="166"/>
      <c r="L456" s="161"/>
      <c r="M456" s="167"/>
      <c r="N456" s="168"/>
      <c r="O456" s="168"/>
      <c r="P456" s="168"/>
      <c r="Q456" s="168"/>
      <c r="R456" s="168"/>
      <c r="S456" s="168"/>
      <c r="T456" s="169"/>
      <c r="AT456" s="163" t="s">
        <v>165</v>
      </c>
      <c r="AU456" s="163" t="s">
        <v>87</v>
      </c>
      <c r="AV456" s="13" t="s">
        <v>87</v>
      </c>
      <c r="AW456" s="13" t="s">
        <v>33</v>
      </c>
      <c r="AX456" s="13" t="s">
        <v>77</v>
      </c>
      <c r="AY456" s="163" t="s">
        <v>136</v>
      </c>
    </row>
    <row r="457" spans="1:65" s="13" customFormat="1" ht="22.5">
      <c r="B457" s="161"/>
      <c r="D457" s="162" t="s">
        <v>165</v>
      </c>
      <c r="E457" s="163" t="s">
        <v>1</v>
      </c>
      <c r="F457" s="164" t="s">
        <v>544</v>
      </c>
      <c r="H457" s="165">
        <v>110.679</v>
      </c>
      <c r="I457" s="166"/>
      <c r="L457" s="161"/>
      <c r="M457" s="167"/>
      <c r="N457" s="168"/>
      <c r="O457" s="168"/>
      <c r="P457" s="168"/>
      <c r="Q457" s="168"/>
      <c r="R457" s="168"/>
      <c r="S457" s="168"/>
      <c r="T457" s="169"/>
      <c r="AT457" s="163" t="s">
        <v>165</v>
      </c>
      <c r="AU457" s="163" t="s">
        <v>87</v>
      </c>
      <c r="AV457" s="13" t="s">
        <v>87</v>
      </c>
      <c r="AW457" s="13" t="s">
        <v>33</v>
      </c>
      <c r="AX457" s="13" t="s">
        <v>77</v>
      </c>
      <c r="AY457" s="163" t="s">
        <v>136</v>
      </c>
    </row>
    <row r="458" spans="1:65" s="14" customFormat="1">
      <c r="B458" s="170"/>
      <c r="D458" s="162" t="s">
        <v>165</v>
      </c>
      <c r="E458" s="171" t="s">
        <v>1</v>
      </c>
      <c r="F458" s="172" t="s">
        <v>175</v>
      </c>
      <c r="H458" s="173">
        <v>261.75</v>
      </c>
      <c r="I458" s="174"/>
      <c r="L458" s="170"/>
      <c r="M458" s="175"/>
      <c r="N458" s="176"/>
      <c r="O458" s="176"/>
      <c r="P458" s="176"/>
      <c r="Q458" s="176"/>
      <c r="R458" s="176"/>
      <c r="S458" s="176"/>
      <c r="T458" s="177"/>
      <c r="AT458" s="171" t="s">
        <v>165</v>
      </c>
      <c r="AU458" s="171" t="s">
        <v>87</v>
      </c>
      <c r="AV458" s="14" t="s">
        <v>143</v>
      </c>
      <c r="AW458" s="14" t="s">
        <v>33</v>
      </c>
      <c r="AX458" s="14" t="s">
        <v>85</v>
      </c>
      <c r="AY458" s="171" t="s">
        <v>136</v>
      </c>
    </row>
    <row r="459" spans="1:65" s="2" customFormat="1" ht="33" customHeight="1">
      <c r="A459" s="33"/>
      <c r="B459" s="146"/>
      <c r="C459" s="178" t="s">
        <v>727</v>
      </c>
      <c r="D459" s="178" t="s">
        <v>241</v>
      </c>
      <c r="E459" s="179" t="s">
        <v>694</v>
      </c>
      <c r="F459" s="180" t="s">
        <v>695</v>
      </c>
      <c r="G459" s="181" t="s">
        <v>163</v>
      </c>
      <c r="H459" s="182">
        <v>86.378</v>
      </c>
      <c r="I459" s="183"/>
      <c r="J459" s="184">
        <f>ROUND(I459*H459,2)</f>
        <v>0</v>
      </c>
      <c r="K459" s="185"/>
      <c r="L459" s="186"/>
      <c r="M459" s="187" t="s">
        <v>1</v>
      </c>
      <c r="N459" s="188" t="s">
        <v>42</v>
      </c>
      <c r="O459" s="59"/>
      <c r="P459" s="157">
        <f>O459*H459</f>
        <v>0</v>
      </c>
      <c r="Q459" s="157">
        <v>1.3999999999999999E-4</v>
      </c>
      <c r="R459" s="157">
        <f>Q459*H459</f>
        <v>1.2092919999999998E-2</v>
      </c>
      <c r="S459" s="157">
        <v>0</v>
      </c>
      <c r="T459" s="158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59" t="s">
        <v>244</v>
      </c>
      <c r="AT459" s="159" t="s">
        <v>241</v>
      </c>
      <c r="AU459" s="159" t="s">
        <v>87</v>
      </c>
      <c r="AY459" s="18" t="s">
        <v>136</v>
      </c>
      <c r="BE459" s="160">
        <f>IF(N459="základní",J459,0)</f>
        <v>0</v>
      </c>
      <c r="BF459" s="160">
        <f>IF(N459="snížená",J459,0)</f>
        <v>0</v>
      </c>
      <c r="BG459" s="160">
        <f>IF(N459="zákl. přenesená",J459,0)</f>
        <v>0</v>
      </c>
      <c r="BH459" s="160">
        <f>IF(N459="sníž. přenesená",J459,0)</f>
        <v>0</v>
      </c>
      <c r="BI459" s="160">
        <f>IF(N459="nulová",J459,0)</f>
        <v>0</v>
      </c>
      <c r="BJ459" s="18" t="s">
        <v>85</v>
      </c>
      <c r="BK459" s="160">
        <f>ROUND(I459*H459,2)</f>
        <v>0</v>
      </c>
      <c r="BL459" s="18" t="s">
        <v>221</v>
      </c>
      <c r="BM459" s="159" t="s">
        <v>728</v>
      </c>
    </row>
    <row r="460" spans="1:65" s="13" customFormat="1">
      <c r="B460" s="161"/>
      <c r="D460" s="162" t="s">
        <v>165</v>
      </c>
      <c r="F460" s="164" t="s">
        <v>729</v>
      </c>
      <c r="H460" s="165">
        <v>86.378</v>
      </c>
      <c r="I460" s="166"/>
      <c r="L460" s="161"/>
      <c r="M460" s="167"/>
      <c r="N460" s="168"/>
      <c r="O460" s="168"/>
      <c r="P460" s="168"/>
      <c r="Q460" s="168"/>
      <c r="R460" s="168"/>
      <c r="S460" s="168"/>
      <c r="T460" s="169"/>
      <c r="AT460" s="163" t="s">
        <v>165</v>
      </c>
      <c r="AU460" s="163" t="s">
        <v>87</v>
      </c>
      <c r="AV460" s="13" t="s">
        <v>87</v>
      </c>
      <c r="AW460" s="13" t="s">
        <v>3</v>
      </c>
      <c r="AX460" s="13" t="s">
        <v>85</v>
      </c>
      <c r="AY460" s="163" t="s">
        <v>136</v>
      </c>
    </row>
    <row r="461" spans="1:65" s="2" customFormat="1" ht="21.75" customHeight="1">
      <c r="A461" s="33"/>
      <c r="B461" s="146"/>
      <c r="C461" s="147" t="s">
        <v>730</v>
      </c>
      <c r="D461" s="147" t="s">
        <v>139</v>
      </c>
      <c r="E461" s="148" t="s">
        <v>731</v>
      </c>
      <c r="F461" s="149" t="s">
        <v>732</v>
      </c>
      <c r="G461" s="150" t="s">
        <v>206</v>
      </c>
      <c r="H461" s="151">
        <v>150.209</v>
      </c>
      <c r="I461" s="152"/>
      <c r="J461" s="153">
        <f>ROUND(I461*H461,2)</f>
        <v>0</v>
      </c>
      <c r="K461" s="154"/>
      <c r="L461" s="34"/>
      <c r="M461" s="155" t="s">
        <v>1</v>
      </c>
      <c r="N461" s="156" t="s">
        <v>42</v>
      </c>
      <c r="O461" s="59"/>
      <c r="P461" s="157">
        <f>O461*H461</f>
        <v>0</v>
      </c>
      <c r="Q461" s="157">
        <v>0</v>
      </c>
      <c r="R461" s="157">
        <f>Q461*H461</f>
        <v>0</v>
      </c>
      <c r="S461" s="157">
        <v>0</v>
      </c>
      <c r="T461" s="158">
        <f>S461*H461</f>
        <v>0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159" t="s">
        <v>221</v>
      </c>
      <c r="AT461" s="159" t="s">
        <v>139</v>
      </c>
      <c r="AU461" s="159" t="s">
        <v>87</v>
      </c>
      <c r="AY461" s="18" t="s">
        <v>136</v>
      </c>
      <c r="BE461" s="160">
        <f>IF(N461="základní",J461,0)</f>
        <v>0</v>
      </c>
      <c r="BF461" s="160">
        <f>IF(N461="snížená",J461,0)</f>
        <v>0</v>
      </c>
      <c r="BG461" s="160">
        <f>IF(N461="zákl. přenesená",J461,0)</f>
        <v>0</v>
      </c>
      <c r="BH461" s="160">
        <f>IF(N461="sníž. přenesená",J461,0)</f>
        <v>0</v>
      </c>
      <c r="BI461" s="160">
        <f>IF(N461="nulová",J461,0)</f>
        <v>0</v>
      </c>
      <c r="BJ461" s="18" t="s">
        <v>85</v>
      </c>
      <c r="BK461" s="160">
        <f>ROUND(I461*H461,2)</f>
        <v>0</v>
      </c>
      <c r="BL461" s="18" t="s">
        <v>221</v>
      </c>
      <c r="BM461" s="159" t="s">
        <v>733</v>
      </c>
    </row>
    <row r="462" spans="1:65" s="13" customFormat="1">
      <c r="B462" s="161"/>
      <c r="D462" s="162" t="s">
        <v>165</v>
      </c>
      <c r="E462" s="163" t="s">
        <v>1</v>
      </c>
      <c r="F462" s="164" t="s">
        <v>734</v>
      </c>
      <c r="H462" s="165">
        <v>42.555</v>
      </c>
      <c r="I462" s="166"/>
      <c r="L462" s="161"/>
      <c r="M462" s="167"/>
      <c r="N462" s="168"/>
      <c r="O462" s="168"/>
      <c r="P462" s="168"/>
      <c r="Q462" s="168"/>
      <c r="R462" s="168"/>
      <c r="S462" s="168"/>
      <c r="T462" s="169"/>
      <c r="AT462" s="163" t="s">
        <v>165</v>
      </c>
      <c r="AU462" s="163" t="s">
        <v>87</v>
      </c>
      <c r="AV462" s="13" t="s">
        <v>87</v>
      </c>
      <c r="AW462" s="13" t="s">
        <v>33</v>
      </c>
      <c r="AX462" s="13" t="s">
        <v>77</v>
      </c>
      <c r="AY462" s="163" t="s">
        <v>136</v>
      </c>
    </row>
    <row r="463" spans="1:65" s="13" customFormat="1" ht="22.5">
      <c r="B463" s="161"/>
      <c r="D463" s="162" t="s">
        <v>165</v>
      </c>
      <c r="E463" s="163" t="s">
        <v>1</v>
      </c>
      <c r="F463" s="164" t="s">
        <v>735</v>
      </c>
      <c r="H463" s="165">
        <v>107.654</v>
      </c>
      <c r="I463" s="166"/>
      <c r="L463" s="161"/>
      <c r="M463" s="167"/>
      <c r="N463" s="168"/>
      <c r="O463" s="168"/>
      <c r="P463" s="168"/>
      <c r="Q463" s="168"/>
      <c r="R463" s="168"/>
      <c r="S463" s="168"/>
      <c r="T463" s="169"/>
      <c r="AT463" s="163" t="s">
        <v>165</v>
      </c>
      <c r="AU463" s="163" t="s">
        <v>87</v>
      </c>
      <c r="AV463" s="13" t="s">
        <v>87</v>
      </c>
      <c r="AW463" s="13" t="s">
        <v>33</v>
      </c>
      <c r="AX463" s="13" t="s">
        <v>77</v>
      </c>
      <c r="AY463" s="163" t="s">
        <v>136</v>
      </c>
    </row>
    <row r="464" spans="1:65" s="14" customFormat="1">
      <c r="B464" s="170"/>
      <c r="D464" s="162" t="s">
        <v>165</v>
      </c>
      <c r="E464" s="171" t="s">
        <v>1</v>
      </c>
      <c r="F464" s="172" t="s">
        <v>175</v>
      </c>
      <c r="H464" s="173">
        <v>150.209</v>
      </c>
      <c r="I464" s="174"/>
      <c r="L464" s="170"/>
      <c r="M464" s="175"/>
      <c r="N464" s="176"/>
      <c r="O464" s="176"/>
      <c r="P464" s="176"/>
      <c r="Q464" s="176"/>
      <c r="R464" s="176"/>
      <c r="S464" s="176"/>
      <c r="T464" s="177"/>
      <c r="AT464" s="171" t="s">
        <v>165</v>
      </c>
      <c r="AU464" s="171" t="s">
        <v>87</v>
      </c>
      <c r="AV464" s="14" t="s">
        <v>143</v>
      </c>
      <c r="AW464" s="14" t="s">
        <v>33</v>
      </c>
      <c r="AX464" s="14" t="s">
        <v>85</v>
      </c>
      <c r="AY464" s="171" t="s">
        <v>136</v>
      </c>
    </row>
    <row r="465" spans="1:65" s="2" customFormat="1" ht="33" customHeight="1">
      <c r="A465" s="33"/>
      <c r="B465" s="146"/>
      <c r="C465" s="178" t="s">
        <v>736</v>
      </c>
      <c r="D465" s="178" t="s">
        <v>241</v>
      </c>
      <c r="E465" s="179" t="s">
        <v>694</v>
      </c>
      <c r="F465" s="180" t="s">
        <v>695</v>
      </c>
      <c r="G465" s="181" t="s">
        <v>163</v>
      </c>
      <c r="H465" s="182">
        <v>49.569000000000003</v>
      </c>
      <c r="I465" s="183"/>
      <c r="J465" s="184">
        <f>ROUND(I465*H465,2)</f>
        <v>0</v>
      </c>
      <c r="K465" s="185"/>
      <c r="L465" s="186"/>
      <c r="M465" s="187" t="s">
        <v>1</v>
      </c>
      <c r="N465" s="188" t="s">
        <v>42</v>
      </c>
      <c r="O465" s="59"/>
      <c r="P465" s="157">
        <f>O465*H465</f>
        <v>0</v>
      </c>
      <c r="Q465" s="157">
        <v>1.3999999999999999E-4</v>
      </c>
      <c r="R465" s="157">
        <f>Q465*H465</f>
        <v>6.9396599999999994E-3</v>
      </c>
      <c r="S465" s="157">
        <v>0</v>
      </c>
      <c r="T465" s="158">
        <f>S465*H465</f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59" t="s">
        <v>244</v>
      </c>
      <c r="AT465" s="159" t="s">
        <v>241</v>
      </c>
      <c r="AU465" s="159" t="s">
        <v>87</v>
      </c>
      <c r="AY465" s="18" t="s">
        <v>136</v>
      </c>
      <c r="BE465" s="160">
        <f>IF(N465="základní",J465,0)</f>
        <v>0</v>
      </c>
      <c r="BF465" s="160">
        <f>IF(N465="snížená",J465,0)</f>
        <v>0</v>
      </c>
      <c r="BG465" s="160">
        <f>IF(N465="zákl. přenesená",J465,0)</f>
        <v>0</v>
      </c>
      <c r="BH465" s="160">
        <f>IF(N465="sníž. přenesená",J465,0)</f>
        <v>0</v>
      </c>
      <c r="BI465" s="160">
        <f>IF(N465="nulová",J465,0)</f>
        <v>0</v>
      </c>
      <c r="BJ465" s="18" t="s">
        <v>85</v>
      </c>
      <c r="BK465" s="160">
        <f>ROUND(I465*H465,2)</f>
        <v>0</v>
      </c>
      <c r="BL465" s="18" t="s">
        <v>221</v>
      </c>
      <c r="BM465" s="159" t="s">
        <v>737</v>
      </c>
    </row>
    <row r="466" spans="1:65" s="13" customFormat="1">
      <c r="B466" s="161"/>
      <c r="D466" s="162" t="s">
        <v>165</v>
      </c>
      <c r="F466" s="164" t="s">
        <v>738</v>
      </c>
      <c r="H466" s="165">
        <v>49.569000000000003</v>
      </c>
      <c r="I466" s="166"/>
      <c r="L466" s="161"/>
      <c r="M466" s="167"/>
      <c r="N466" s="168"/>
      <c r="O466" s="168"/>
      <c r="P466" s="168"/>
      <c r="Q466" s="168"/>
      <c r="R466" s="168"/>
      <c r="S466" s="168"/>
      <c r="T466" s="169"/>
      <c r="AT466" s="163" t="s">
        <v>165</v>
      </c>
      <c r="AU466" s="163" t="s">
        <v>87</v>
      </c>
      <c r="AV466" s="13" t="s">
        <v>87</v>
      </c>
      <c r="AW466" s="13" t="s">
        <v>3</v>
      </c>
      <c r="AX466" s="13" t="s">
        <v>85</v>
      </c>
      <c r="AY466" s="163" t="s">
        <v>136</v>
      </c>
    </row>
    <row r="467" spans="1:65" s="2" customFormat="1" ht="21.75" customHeight="1">
      <c r="A467" s="33"/>
      <c r="B467" s="146"/>
      <c r="C467" s="147" t="s">
        <v>739</v>
      </c>
      <c r="D467" s="147" t="s">
        <v>139</v>
      </c>
      <c r="E467" s="148" t="s">
        <v>740</v>
      </c>
      <c r="F467" s="149" t="s">
        <v>741</v>
      </c>
      <c r="G467" s="150" t="s">
        <v>206</v>
      </c>
      <c r="H467" s="151">
        <v>169.57</v>
      </c>
      <c r="I467" s="152"/>
      <c r="J467" s="153">
        <f>ROUND(I467*H467,2)</f>
        <v>0</v>
      </c>
      <c r="K467" s="154"/>
      <c r="L467" s="34"/>
      <c r="M467" s="155" t="s">
        <v>1</v>
      </c>
      <c r="N467" s="156" t="s">
        <v>42</v>
      </c>
      <c r="O467" s="59"/>
      <c r="P467" s="157">
        <f>O467*H467</f>
        <v>0</v>
      </c>
      <c r="Q467" s="157">
        <v>0</v>
      </c>
      <c r="R467" s="157">
        <f>Q467*H467</f>
        <v>0</v>
      </c>
      <c r="S467" s="157">
        <v>0</v>
      </c>
      <c r="T467" s="158">
        <f>S467*H467</f>
        <v>0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59" t="s">
        <v>221</v>
      </c>
      <c r="AT467" s="159" t="s">
        <v>139</v>
      </c>
      <c r="AU467" s="159" t="s">
        <v>87</v>
      </c>
      <c r="AY467" s="18" t="s">
        <v>136</v>
      </c>
      <c r="BE467" s="160">
        <f>IF(N467="základní",J467,0)</f>
        <v>0</v>
      </c>
      <c r="BF467" s="160">
        <f>IF(N467="snížená",J467,0)</f>
        <v>0</v>
      </c>
      <c r="BG467" s="160">
        <f>IF(N467="zákl. přenesená",J467,0)</f>
        <v>0</v>
      </c>
      <c r="BH467" s="160">
        <f>IF(N467="sníž. přenesená",J467,0)</f>
        <v>0</v>
      </c>
      <c r="BI467" s="160">
        <f>IF(N467="nulová",J467,0)</f>
        <v>0</v>
      </c>
      <c r="BJ467" s="18" t="s">
        <v>85</v>
      </c>
      <c r="BK467" s="160">
        <f>ROUND(I467*H467,2)</f>
        <v>0</v>
      </c>
      <c r="BL467" s="18" t="s">
        <v>221</v>
      </c>
      <c r="BM467" s="159" t="s">
        <v>742</v>
      </c>
    </row>
    <row r="468" spans="1:65" s="13" customFormat="1">
      <c r="B468" s="161"/>
      <c r="D468" s="162" t="s">
        <v>165</v>
      </c>
      <c r="E468" s="163" t="s">
        <v>1</v>
      </c>
      <c r="F468" s="164" t="s">
        <v>743</v>
      </c>
      <c r="H468" s="165">
        <v>169.57</v>
      </c>
      <c r="I468" s="166"/>
      <c r="L468" s="161"/>
      <c r="M468" s="167"/>
      <c r="N468" s="168"/>
      <c r="O468" s="168"/>
      <c r="P468" s="168"/>
      <c r="Q468" s="168"/>
      <c r="R468" s="168"/>
      <c r="S468" s="168"/>
      <c r="T468" s="169"/>
      <c r="AT468" s="163" t="s">
        <v>165</v>
      </c>
      <c r="AU468" s="163" t="s">
        <v>87</v>
      </c>
      <c r="AV468" s="13" t="s">
        <v>87</v>
      </c>
      <c r="AW468" s="13" t="s">
        <v>33</v>
      </c>
      <c r="AX468" s="13" t="s">
        <v>85</v>
      </c>
      <c r="AY468" s="163" t="s">
        <v>136</v>
      </c>
    </row>
    <row r="469" spans="1:65" s="2" customFormat="1" ht="33" customHeight="1">
      <c r="A469" s="33"/>
      <c r="B469" s="146"/>
      <c r="C469" s="178" t="s">
        <v>744</v>
      </c>
      <c r="D469" s="178" t="s">
        <v>241</v>
      </c>
      <c r="E469" s="179" t="s">
        <v>694</v>
      </c>
      <c r="F469" s="180" t="s">
        <v>695</v>
      </c>
      <c r="G469" s="181" t="s">
        <v>163</v>
      </c>
      <c r="H469" s="182">
        <v>55.957999999999998</v>
      </c>
      <c r="I469" s="183"/>
      <c r="J469" s="184">
        <f>ROUND(I469*H469,2)</f>
        <v>0</v>
      </c>
      <c r="K469" s="185"/>
      <c r="L469" s="186"/>
      <c r="M469" s="187" t="s">
        <v>1</v>
      </c>
      <c r="N469" s="188" t="s">
        <v>42</v>
      </c>
      <c r="O469" s="59"/>
      <c r="P469" s="157">
        <f>O469*H469</f>
        <v>0</v>
      </c>
      <c r="Q469" s="157">
        <v>1.3999999999999999E-4</v>
      </c>
      <c r="R469" s="157">
        <f>Q469*H469</f>
        <v>7.8341199999999982E-3</v>
      </c>
      <c r="S469" s="157">
        <v>0</v>
      </c>
      <c r="T469" s="158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59" t="s">
        <v>244</v>
      </c>
      <c r="AT469" s="159" t="s">
        <v>241</v>
      </c>
      <c r="AU469" s="159" t="s">
        <v>87</v>
      </c>
      <c r="AY469" s="18" t="s">
        <v>136</v>
      </c>
      <c r="BE469" s="160">
        <f>IF(N469="základní",J469,0)</f>
        <v>0</v>
      </c>
      <c r="BF469" s="160">
        <f>IF(N469="snížená",J469,0)</f>
        <v>0</v>
      </c>
      <c r="BG469" s="160">
        <f>IF(N469="zákl. přenesená",J469,0)</f>
        <v>0</v>
      </c>
      <c r="BH469" s="160">
        <f>IF(N469="sníž. přenesená",J469,0)</f>
        <v>0</v>
      </c>
      <c r="BI469" s="160">
        <f>IF(N469="nulová",J469,0)</f>
        <v>0</v>
      </c>
      <c r="BJ469" s="18" t="s">
        <v>85</v>
      </c>
      <c r="BK469" s="160">
        <f>ROUND(I469*H469,2)</f>
        <v>0</v>
      </c>
      <c r="BL469" s="18" t="s">
        <v>221</v>
      </c>
      <c r="BM469" s="159" t="s">
        <v>745</v>
      </c>
    </row>
    <row r="470" spans="1:65" s="13" customFormat="1">
      <c r="B470" s="161"/>
      <c r="D470" s="162" t="s">
        <v>165</v>
      </c>
      <c r="F470" s="164" t="s">
        <v>746</v>
      </c>
      <c r="H470" s="165">
        <v>55.957999999999998</v>
      </c>
      <c r="I470" s="166"/>
      <c r="L470" s="161"/>
      <c r="M470" s="167"/>
      <c r="N470" s="168"/>
      <c r="O470" s="168"/>
      <c r="P470" s="168"/>
      <c r="Q470" s="168"/>
      <c r="R470" s="168"/>
      <c r="S470" s="168"/>
      <c r="T470" s="169"/>
      <c r="AT470" s="163" t="s">
        <v>165</v>
      </c>
      <c r="AU470" s="163" t="s">
        <v>87</v>
      </c>
      <c r="AV470" s="13" t="s">
        <v>87</v>
      </c>
      <c r="AW470" s="13" t="s">
        <v>3</v>
      </c>
      <c r="AX470" s="13" t="s">
        <v>85</v>
      </c>
      <c r="AY470" s="163" t="s">
        <v>136</v>
      </c>
    </row>
    <row r="471" spans="1:65" s="2" customFormat="1" ht="21.75" customHeight="1">
      <c r="A471" s="33"/>
      <c r="B471" s="146"/>
      <c r="C471" s="147" t="s">
        <v>747</v>
      </c>
      <c r="D471" s="147" t="s">
        <v>139</v>
      </c>
      <c r="E471" s="148" t="s">
        <v>748</v>
      </c>
      <c r="F471" s="149" t="s">
        <v>749</v>
      </c>
      <c r="G471" s="150" t="s">
        <v>163</v>
      </c>
      <c r="H471" s="151">
        <v>916.13199999999995</v>
      </c>
      <c r="I471" s="152"/>
      <c r="J471" s="153">
        <f>ROUND(I471*H471,2)</f>
        <v>0</v>
      </c>
      <c r="K471" s="154"/>
      <c r="L471" s="34"/>
      <c r="M471" s="155" t="s">
        <v>1</v>
      </c>
      <c r="N471" s="156" t="s">
        <v>42</v>
      </c>
      <c r="O471" s="59"/>
      <c r="P471" s="157">
        <f>O471*H471</f>
        <v>0</v>
      </c>
      <c r="Q471" s="157">
        <v>0</v>
      </c>
      <c r="R471" s="157">
        <f>Q471*H471</f>
        <v>0</v>
      </c>
      <c r="S471" s="157">
        <v>0</v>
      </c>
      <c r="T471" s="158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59" t="s">
        <v>221</v>
      </c>
      <c r="AT471" s="159" t="s">
        <v>139</v>
      </c>
      <c r="AU471" s="159" t="s">
        <v>87</v>
      </c>
      <c r="AY471" s="18" t="s">
        <v>136</v>
      </c>
      <c r="BE471" s="160">
        <f>IF(N471="základní",J471,0)</f>
        <v>0</v>
      </c>
      <c r="BF471" s="160">
        <f>IF(N471="snížená",J471,0)</f>
        <v>0</v>
      </c>
      <c r="BG471" s="160">
        <f>IF(N471="zákl. přenesená",J471,0)</f>
        <v>0</v>
      </c>
      <c r="BH471" s="160">
        <f>IF(N471="sníž. přenesená",J471,0)</f>
        <v>0</v>
      </c>
      <c r="BI471" s="160">
        <f>IF(N471="nulová",J471,0)</f>
        <v>0</v>
      </c>
      <c r="BJ471" s="18" t="s">
        <v>85</v>
      </c>
      <c r="BK471" s="160">
        <f>ROUND(I471*H471,2)</f>
        <v>0</v>
      </c>
      <c r="BL471" s="18" t="s">
        <v>221</v>
      </c>
      <c r="BM471" s="159" t="s">
        <v>750</v>
      </c>
    </row>
    <row r="472" spans="1:65" s="13" customFormat="1">
      <c r="B472" s="161"/>
      <c r="D472" s="162" t="s">
        <v>165</v>
      </c>
      <c r="E472" s="163" t="s">
        <v>1</v>
      </c>
      <c r="F472" s="164" t="s">
        <v>660</v>
      </c>
      <c r="H472" s="165">
        <v>916.13199999999995</v>
      </c>
      <c r="I472" s="166"/>
      <c r="L472" s="161"/>
      <c r="M472" s="167"/>
      <c r="N472" s="168"/>
      <c r="O472" s="168"/>
      <c r="P472" s="168"/>
      <c r="Q472" s="168"/>
      <c r="R472" s="168"/>
      <c r="S472" s="168"/>
      <c r="T472" s="169"/>
      <c r="AT472" s="163" t="s">
        <v>165</v>
      </c>
      <c r="AU472" s="163" t="s">
        <v>87</v>
      </c>
      <c r="AV472" s="13" t="s">
        <v>87</v>
      </c>
      <c r="AW472" s="13" t="s">
        <v>33</v>
      </c>
      <c r="AX472" s="13" t="s">
        <v>85</v>
      </c>
      <c r="AY472" s="163" t="s">
        <v>136</v>
      </c>
    </row>
    <row r="473" spans="1:65" s="2" customFormat="1" ht="16.5" customHeight="1">
      <c r="A473" s="33"/>
      <c r="B473" s="146"/>
      <c r="C473" s="147" t="s">
        <v>751</v>
      </c>
      <c r="D473" s="147" t="s">
        <v>139</v>
      </c>
      <c r="E473" s="148" t="s">
        <v>752</v>
      </c>
      <c r="F473" s="149" t="s">
        <v>753</v>
      </c>
      <c r="G473" s="150" t="s">
        <v>163</v>
      </c>
      <c r="H473" s="151">
        <v>1047.827</v>
      </c>
      <c r="I473" s="152"/>
      <c r="J473" s="153">
        <f>ROUND(I473*H473,2)</f>
        <v>0</v>
      </c>
      <c r="K473" s="154"/>
      <c r="L473" s="34"/>
      <c r="M473" s="155" t="s">
        <v>1</v>
      </c>
      <c r="N473" s="156" t="s">
        <v>42</v>
      </c>
      <c r="O473" s="59"/>
      <c r="P473" s="157">
        <f>O473*H473</f>
        <v>0</v>
      </c>
      <c r="Q473" s="157">
        <v>1.3999999999999999E-4</v>
      </c>
      <c r="R473" s="157">
        <f>Q473*H473</f>
        <v>0.14669578</v>
      </c>
      <c r="S473" s="157">
        <v>0</v>
      </c>
      <c r="T473" s="158">
        <f>S473*H473</f>
        <v>0</v>
      </c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R473" s="159" t="s">
        <v>221</v>
      </c>
      <c r="AT473" s="159" t="s">
        <v>139</v>
      </c>
      <c r="AU473" s="159" t="s">
        <v>87</v>
      </c>
      <c r="AY473" s="18" t="s">
        <v>136</v>
      </c>
      <c r="BE473" s="160">
        <f>IF(N473="základní",J473,0)</f>
        <v>0</v>
      </c>
      <c r="BF473" s="160">
        <f>IF(N473="snížená",J473,0)</f>
        <v>0</v>
      </c>
      <c r="BG473" s="160">
        <f>IF(N473="zákl. přenesená",J473,0)</f>
        <v>0</v>
      </c>
      <c r="BH473" s="160">
        <f>IF(N473="sníž. přenesená",J473,0)</f>
        <v>0</v>
      </c>
      <c r="BI473" s="160">
        <f>IF(N473="nulová",J473,0)</f>
        <v>0</v>
      </c>
      <c r="BJ473" s="18" t="s">
        <v>85</v>
      </c>
      <c r="BK473" s="160">
        <f>ROUND(I473*H473,2)</f>
        <v>0</v>
      </c>
      <c r="BL473" s="18" t="s">
        <v>221</v>
      </c>
      <c r="BM473" s="159" t="s">
        <v>754</v>
      </c>
    </row>
    <row r="474" spans="1:65" s="13" customFormat="1">
      <c r="B474" s="161"/>
      <c r="D474" s="162" t="s">
        <v>165</v>
      </c>
      <c r="E474" s="163" t="s">
        <v>1</v>
      </c>
      <c r="F474" s="164" t="s">
        <v>755</v>
      </c>
      <c r="H474" s="165">
        <v>1047.827</v>
      </c>
      <c r="I474" s="166"/>
      <c r="L474" s="161"/>
      <c r="M474" s="167"/>
      <c r="N474" s="168"/>
      <c r="O474" s="168"/>
      <c r="P474" s="168"/>
      <c r="Q474" s="168"/>
      <c r="R474" s="168"/>
      <c r="S474" s="168"/>
      <c r="T474" s="169"/>
      <c r="AT474" s="163" t="s">
        <v>165</v>
      </c>
      <c r="AU474" s="163" t="s">
        <v>87</v>
      </c>
      <c r="AV474" s="13" t="s">
        <v>87</v>
      </c>
      <c r="AW474" s="13" t="s">
        <v>33</v>
      </c>
      <c r="AX474" s="13" t="s">
        <v>85</v>
      </c>
      <c r="AY474" s="163" t="s">
        <v>136</v>
      </c>
    </row>
    <row r="475" spans="1:65" s="2" customFormat="1" ht="16.5" customHeight="1">
      <c r="A475" s="33"/>
      <c r="B475" s="146"/>
      <c r="C475" s="147" t="s">
        <v>756</v>
      </c>
      <c r="D475" s="147" t="s">
        <v>139</v>
      </c>
      <c r="E475" s="148" t="s">
        <v>757</v>
      </c>
      <c r="F475" s="149" t="s">
        <v>758</v>
      </c>
      <c r="G475" s="150" t="s">
        <v>255</v>
      </c>
      <c r="H475" s="151">
        <v>18</v>
      </c>
      <c r="I475" s="152"/>
      <c r="J475" s="153">
        <f>ROUND(I475*H475,2)</f>
        <v>0</v>
      </c>
      <c r="K475" s="154"/>
      <c r="L475" s="34"/>
      <c r="M475" s="155" t="s">
        <v>1</v>
      </c>
      <c r="N475" s="156" t="s">
        <v>42</v>
      </c>
      <c r="O475" s="59"/>
      <c r="P475" s="157">
        <f>O475*H475</f>
        <v>0</v>
      </c>
      <c r="Q475" s="157">
        <v>0</v>
      </c>
      <c r="R475" s="157">
        <f>Q475*H475</f>
        <v>0</v>
      </c>
      <c r="S475" s="157">
        <v>1.6500000000000001E-2</v>
      </c>
      <c r="T475" s="158">
        <f>S475*H475</f>
        <v>0.29700000000000004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59" t="s">
        <v>221</v>
      </c>
      <c r="AT475" s="159" t="s">
        <v>139</v>
      </c>
      <c r="AU475" s="159" t="s">
        <v>87</v>
      </c>
      <c r="AY475" s="18" t="s">
        <v>136</v>
      </c>
      <c r="BE475" s="160">
        <f>IF(N475="základní",J475,0)</f>
        <v>0</v>
      </c>
      <c r="BF475" s="160">
        <f>IF(N475="snížená",J475,0)</f>
        <v>0</v>
      </c>
      <c r="BG475" s="160">
        <f>IF(N475="zákl. přenesená",J475,0)</f>
        <v>0</v>
      </c>
      <c r="BH475" s="160">
        <f>IF(N475="sníž. přenesená",J475,0)</f>
        <v>0</v>
      </c>
      <c r="BI475" s="160">
        <f>IF(N475="nulová",J475,0)</f>
        <v>0</v>
      </c>
      <c r="BJ475" s="18" t="s">
        <v>85</v>
      </c>
      <c r="BK475" s="160">
        <f>ROUND(I475*H475,2)</f>
        <v>0</v>
      </c>
      <c r="BL475" s="18" t="s">
        <v>221</v>
      </c>
      <c r="BM475" s="159" t="s">
        <v>759</v>
      </c>
    </row>
    <row r="476" spans="1:65" s="2" customFormat="1" ht="21.75" customHeight="1">
      <c r="A476" s="33"/>
      <c r="B476" s="146"/>
      <c r="C476" s="147" t="s">
        <v>760</v>
      </c>
      <c r="D476" s="147" t="s">
        <v>139</v>
      </c>
      <c r="E476" s="148" t="s">
        <v>761</v>
      </c>
      <c r="F476" s="149" t="s">
        <v>762</v>
      </c>
      <c r="G476" s="150" t="s">
        <v>201</v>
      </c>
      <c r="H476" s="151">
        <v>41.485999999999997</v>
      </c>
      <c r="I476" s="152"/>
      <c r="J476" s="153">
        <f>ROUND(I476*H476,2)</f>
        <v>0</v>
      </c>
      <c r="K476" s="154"/>
      <c r="L476" s="34"/>
      <c r="M476" s="155" t="s">
        <v>1</v>
      </c>
      <c r="N476" s="156" t="s">
        <v>42</v>
      </c>
      <c r="O476" s="59"/>
      <c r="P476" s="157">
        <f>O476*H476</f>
        <v>0</v>
      </c>
      <c r="Q476" s="157">
        <v>0</v>
      </c>
      <c r="R476" s="157">
        <f>Q476*H476</f>
        <v>0</v>
      </c>
      <c r="S476" s="157">
        <v>0</v>
      </c>
      <c r="T476" s="158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59" t="s">
        <v>221</v>
      </c>
      <c r="AT476" s="159" t="s">
        <v>139</v>
      </c>
      <c r="AU476" s="159" t="s">
        <v>87</v>
      </c>
      <c r="AY476" s="18" t="s">
        <v>136</v>
      </c>
      <c r="BE476" s="160">
        <f>IF(N476="základní",J476,0)</f>
        <v>0</v>
      </c>
      <c r="BF476" s="160">
        <f>IF(N476="snížená",J476,0)</f>
        <v>0</v>
      </c>
      <c r="BG476" s="160">
        <f>IF(N476="zákl. přenesená",J476,0)</f>
        <v>0</v>
      </c>
      <c r="BH476" s="160">
        <f>IF(N476="sníž. přenesená",J476,0)</f>
        <v>0</v>
      </c>
      <c r="BI476" s="160">
        <f>IF(N476="nulová",J476,0)</f>
        <v>0</v>
      </c>
      <c r="BJ476" s="18" t="s">
        <v>85</v>
      </c>
      <c r="BK476" s="160">
        <f>ROUND(I476*H476,2)</f>
        <v>0</v>
      </c>
      <c r="BL476" s="18" t="s">
        <v>221</v>
      </c>
      <c r="BM476" s="159" t="s">
        <v>763</v>
      </c>
    </row>
    <row r="477" spans="1:65" s="12" customFormat="1" ht="22.9" customHeight="1">
      <c r="B477" s="134"/>
      <c r="D477" s="135" t="s">
        <v>76</v>
      </c>
      <c r="E477" s="144" t="s">
        <v>764</v>
      </c>
      <c r="F477" s="144" t="s">
        <v>765</v>
      </c>
      <c r="I477" s="137"/>
      <c r="J477" s="145">
        <f>BK477</f>
        <v>0</v>
      </c>
      <c r="L477" s="134"/>
      <c r="M477" s="138"/>
      <c r="N477" s="139"/>
      <c r="O477" s="139"/>
      <c r="P477" s="140">
        <f>SUM(P478:P480)</f>
        <v>0</v>
      </c>
      <c r="Q477" s="139"/>
      <c r="R477" s="140">
        <f>SUM(R478:R480)</f>
        <v>5.527E-2</v>
      </c>
      <c r="S477" s="139"/>
      <c r="T477" s="141">
        <f>SUM(T478:T480)</f>
        <v>0</v>
      </c>
      <c r="AR477" s="135" t="s">
        <v>87</v>
      </c>
      <c r="AT477" s="142" t="s">
        <v>76</v>
      </c>
      <c r="AU477" s="142" t="s">
        <v>85</v>
      </c>
      <c r="AY477" s="135" t="s">
        <v>136</v>
      </c>
      <c r="BK477" s="143">
        <f>SUM(BK478:BK480)</f>
        <v>0</v>
      </c>
    </row>
    <row r="478" spans="1:65" s="2" customFormat="1" ht="21.75" customHeight="1">
      <c r="A478" s="33"/>
      <c r="B478" s="146"/>
      <c r="C478" s="147" t="s">
        <v>766</v>
      </c>
      <c r="D478" s="147" t="s">
        <v>139</v>
      </c>
      <c r="E478" s="148" t="s">
        <v>767</v>
      </c>
      <c r="F478" s="149" t="s">
        <v>768</v>
      </c>
      <c r="G478" s="150" t="s">
        <v>255</v>
      </c>
      <c r="H478" s="151">
        <v>1</v>
      </c>
      <c r="I478" s="152"/>
      <c r="J478" s="153">
        <f>ROUND(I478*H478,2)</f>
        <v>0</v>
      </c>
      <c r="K478" s="154"/>
      <c r="L478" s="34"/>
      <c r="M478" s="155" t="s">
        <v>1</v>
      </c>
      <c r="N478" s="156" t="s">
        <v>42</v>
      </c>
      <c r="O478" s="59"/>
      <c r="P478" s="157">
        <f>O478*H478</f>
        <v>0</v>
      </c>
      <c r="Q478" s="157">
        <v>2.7E-4</v>
      </c>
      <c r="R478" s="157">
        <f>Q478*H478</f>
        <v>2.7E-4</v>
      </c>
      <c r="S478" s="157">
        <v>0</v>
      </c>
      <c r="T478" s="158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59" t="s">
        <v>221</v>
      </c>
      <c r="AT478" s="159" t="s">
        <v>139</v>
      </c>
      <c r="AU478" s="159" t="s">
        <v>87</v>
      </c>
      <c r="AY478" s="18" t="s">
        <v>136</v>
      </c>
      <c r="BE478" s="160">
        <f>IF(N478="základní",J478,0)</f>
        <v>0</v>
      </c>
      <c r="BF478" s="160">
        <f>IF(N478="snížená",J478,0)</f>
        <v>0</v>
      </c>
      <c r="BG478" s="160">
        <f>IF(N478="zákl. přenesená",J478,0)</f>
        <v>0</v>
      </c>
      <c r="BH478" s="160">
        <f>IF(N478="sníž. přenesená",J478,0)</f>
        <v>0</v>
      </c>
      <c r="BI478" s="160">
        <f>IF(N478="nulová",J478,0)</f>
        <v>0</v>
      </c>
      <c r="BJ478" s="18" t="s">
        <v>85</v>
      </c>
      <c r="BK478" s="160">
        <f>ROUND(I478*H478,2)</f>
        <v>0</v>
      </c>
      <c r="BL478" s="18" t="s">
        <v>221</v>
      </c>
      <c r="BM478" s="159" t="s">
        <v>769</v>
      </c>
    </row>
    <row r="479" spans="1:65" s="2" customFormat="1" ht="33" customHeight="1">
      <c r="A479" s="33"/>
      <c r="B479" s="146"/>
      <c r="C479" s="178" t="s">
        <v>770</v>
      </c>
      <c r="D479" s="178" t="s">
        <v>241</v>
      </c>
      <c r="E479" s="179" t="s">
        <v>771</v>
      </c>
      <c r="F479" s="180" t="s">
        <v>772</v>
      </c>
      <c r="G479" s="181" t="s">
        <v>255</v>
      </c>
      <c r="H479" s="182">
        <v>1</v>
      </c>
      <c r="I479" s="183"/>
      <c r="J479" s="184">
        <f>ROUND(I479*H479,2)</f>
        <v>0</v>
      </c>
      <c r="K479" s="185"/>
      <c r="L479" s="186"/>
      <c r="M479" s="187" t="s">
        <v>1</v>
      </c>
      <c r="N479" s="188" t="s">
        <v>42</v>
      </c>
      <c r="O479" s="59"/>
      <c r="P479" s="157">
        <f>O479*H479</f>
        <v>0</v>
      </c>
      <c r="Q479" s="157">
        <v>5.5E-2</v>
      </c>
      <c r="R479" s="157">
        <f>Q479*H479</f>
        <v>5.5E-2</v>
      </c>
      <c r="S479" s="157">
        <v>0</v>
      </c>
      <c r="T479" s="158">
        <f>S479*H479</f>
        <v>0</v>
      </c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R479" s="159" t="s">
        <v>244</v>
      </c>
      <c r="AT479" s="159" t="s">
        <v>241</v>
      </c>
      <c r="AU479" s="159" t="s">
        <v>87</v>
      </c>
      <c r="AY479" s="18" t="s">
        <v>136</v>
      </c>
      <c r="BE479" s="160">
        <f>IF(N479="základní",J479,0)</f>
        <v>0</v>
      </c>
      <c r="BF479" s="160">
        <f>IF(N479="snížená",J479,0)</f>
        <v>0</v>
      </c>
      <c r="BG479" s="160">
        <f>IF(N479="zákl. přenesená",J479,0)</f>
        <v>0</v>
      </c>
      <c r="BH479" s="160">
        <f>IF(N479="sníž. přenesená",J479,0)</f>
        <v>0</v>
      </c>
      <c r="BI479" s="160">
        <f>IF(N479="nulová",J479,0)</f>
        <v>0</v>
      </c>
      <c r="BJ479" s="18" t="s">
        <v>85</v>
      </c>
      <c r="BK479" s="160">
        <f>ROUND(I479*H479,2)</f>
        <v>0</v>
      </c>
      <c r="BL479" s="18" t="s">
        <v>221</v>
      </c>
      <c r="BM479" s="159" t="s">
        <v>773</v>
      </c>
    </row>
    <row r="480" spans="1:65" s="2" customFormat="1" ht="21.75" customHeight="1">
      <c r="A480" s="33"/>
      <c r="B480" s="146"/>
      <c r="C480" s="147" t="s">
        <v>774</v>
      </c>
      <c r="D480" s="147" t="s">
        <v>139</v>
      </c>
      <c r="E480" s="148" t="s">
        <v>775</v>
      </c>
      <c r="F480" s="149" t="s">
        <v>776</v>
      </c>
      <c r="G480" s="150" t="s">
        <v>201</v>
      </c>
      <c r="H480" s="151">
        <v>5.5E-2</v>
      </c>
      <c r="I480" s="152"/>
      <c r="J480" s="153">
        <f>ROUND(I480*H480,2)</f>
        <v>0</v>
      </c>
      <c r="K480" s="154"/>
      <c r="L480" s="34"/>
      <c r="M480" s="155" t="s">
        <v>1</v>
      </c>
      <c r="N480" s="156" t="s">
        <v>42</v>
      </c>
      <c r="O480" s="59"/>
      <c r="P480" s="157">
        <f>O480*H480</f>
        <v>0</v>
      </c>
      <c r="Q480" s="157">
        <v>0</v>
      </c>
      <c r="R480" s="157">
        <f>Q480*H480</f>
        <v>0</v>
      </c>
      <c r="S480" s="157">
        <v>0</v>
      </c>
      <c r="T480" s="158">
        <f>S480*H480</f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159" t="s">
        <v>221</v>
      </c>
      <c r="AT480" s="159" t="s">
        <v>139</v>
      </c>
      <c r="AU480" s="159" t="s">
        <v>87</v>
      </c>
      <c r="AY480" s="18" t="s">
        <v>136</v>
      </c>
      <c r="BE480" s="160">
        <f>IF(N480="základní",J480,0)</f>
        <v>0</v>
      </c>
      <c r="BF480" s="160">
        <f>IF(N480="snížená",J480,0)</f>
        <v>0</v>
      </c>
      <c r="BG480" s="160">
        <f>IF(N480="zákl. přenesená",J480,0)</f>
        <v>0</v>
      </c>
      <c r="BH480" s="160">
        <f>IF(N480="sníž. přenesená",J480,0)</f>
        <v>0</v>
      </c>
      <c r="BI480" s="160">
        <f>IF(N480="nulová",J480,0)</f>
        <v>0</v>
      </c>
      <c r="BJ480" s="18" t="s">
        <v>85</v>
      </c>
      <c r="BK480" s="160">
        <f>ROUND(I480*H480,2)</f>
        <v>0</v>
      </c>
      <c r="BL480" s="18" t="s">
        <v>221</v>
      </c>
      <c r="BM480" s="159" t="s">
        <v>777</v>
      </c>
    </row>
    <row r="481" spans="1:65" s="12" customFormat="1" ht="22.9" customHeight="1">
      <c r="B481" s="134"/>
      <c r="D481" s="135" t="s">
        <v>76</v>
      </c>
      <c r="E481" s="144" t="s">
        <v>778</v>
      </c>
      <c r="F481" s="144" t="s">
        <v>779</v>
      </c>
      <c r="I481" s="137"/>
      <c r="J481" s="145">
        <f>BK481</f>
        <v>0</v>
      </c>
      <c r="L481" s="134"/>
      <c r="M481" s="138"/>
      <c r="N481" s="139"/>
      <c r="O481" s="139"/>
      <c r="P481" s="140">
        <f>SUM(P482:P486)</f>
        <v>0</v>
      </c>
      <c r="Q481" s="139"/>
      <c r="R481" s="140">
        <f>SUM(R482:R486)</f>
        <v>5.8999999999999999E-3</v>
      </c>
      <c r="S481" s="139"/>
      <c r="T481" s="141">
        <f>SUM(T482:T486)</f>
        <v>5.0750000000000003E-2</v>
      </c>
      <c r="AR481" s="135" t="s">
        <v>87</v>
      </c>
      <c r="AT481" s="142" t="s">
        <v>76</v>
      </c>
      <c r="AU481" s="142" t="s">
        <v>85</v>
      </c>
      <c r="AY481" s="135" t="s">
        <v>136</v>
      </c>
      <c r="BK481" s="143">
        <f>SUM(BK482:BK486)</f>
        <v>0</v>
      </c>
    </row>
    <row r="482" spans="1:65" s="2" customFormat="1" ht="16.5" customHeight="1">
      <c r="A482" s="33"/>
      <c r="B482" s="146"/>
      <c r="C482" s="147" t="s">
        <v>780</v>
      </c>
      <c r="D482" s="147" t="s">
        <v>139</v>
      </c>
      <c r="E482" s="148" t="s">
        <v>781</v>
      </c>
      <c r="F482" s="149" t="s">
        <v>782</v>
      </c>
      <c r="G482" s="150" t="s">
        <v>206</v>
      </c>
      <c r="H482" s="151">
        <v>1.45</v>
      </c>
      <c r="I482" s="152"/>
      <c r="J482" s="153">
        <f>ROUND(I482*H482,2)</f>
        <v>0</v>
      </c>
      <c r="K482" s="154"/>
      <c r="L482" s="34"/>
      <c r="M482" s="155" t="s">
        <v>1</v>
      </c>
      <c r="N482" s="156" t="s">
        <v>42</v>
      </c>
      <c r="O482" s="59"/>
      <c r="P482" s="157">
        <f>O482*H482</f>
        <v>0</v>
      </c>
      <c r="Q482" s="157">
        <v>0</v>
      </c>
      <c r="R482" s="157">
        <f>Q482*H482</f>
        <v>0</v>
      </c>
      <c r="S482" s="157">
        <v>0</v>
      </c>
      <c r="T482" s="158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59" t="s">
        <v>221</v>
      </c>
      <c r="AT482" s="159" t="s">
        <v>139</v>
      </c>
      <c r="AU482" s="159" t="s">
        <v>87</v>
      </c>
      <c r="AY482" s="18" t="s">
        <v>136</v>
      </c>
      <c r="BE482" s="160">
        <f>IF(N482="základní",J482,0)</f>
        <v>0</v>
      </c>
      <c r="BF482" s="160">
        <f>IF(N482="snížená",J482,0)</f>
        <v>0</v>
      </c>
      <c r="BG482" s="160">
        <f>IF(N482="zákl. přenesená",J482,0)</f>
        <v>0</v>
      </c>
      <c r="BH482" s="160">
        <f>IF(N482="sníž. přenesená",J482,0)</f>
        <v>0</v>
      </c>
      <c r="BI482" s="160">
        <f>IF(N482="nulová",J482,0)</f>
        <v>0</v>
      </c>
      <c r="BJ482" s="18" t="s">
        <v>85</v>
      </c>
      <c r="BK482" s="160">
        <f>ROUND(I482*H482,2)</f>
        <v>0</v>
      </c>
      <c r="BL482" s="18" t="s">
        <v>221</v>
      </c>
      <c r="BM482" s="159" t="s">
        <v>783</v>
      </c>
    </row>
    <row r="483" spans="1:65" s="13" customFormat="1">
      <c r="B483" s="161"/>
      <c r="D483" s="162" t="s">
        <v>165</v>
      </c>
      <c r="E483" s="163" t="s">
        <v>1</v>
      </c>
      <c r="F483" s="164" t="s">
        <v>784</v>
      </c>
      <c r="H483" s="165">
        <v>1.45</v>
      </c>
      <c r="I483" s="166"/>
      <c r="L483" s="161"/>
      <c r="M483" s="167"/>
      <c r="N483" s="168"/>
      <c r="O483" s="168"/>
      <c r="P483" s="168"/>
      <c r="Q483" s="168"/>
      <c r="R483" s="168"/>
      <c r="S483" s="168"/>
      <c r="T483" s="169"/>
      <c r="AT483" s="163" t="s">
        <v>165</v>
      </c>
      <c r="AU483" s="163" t="s">
        <v>87</v>
      </c>
      <c r="AV483" s="13" t="s">
        <v>87</v>
      </c>
      <c r="AW483" s="13" t="s">
        <v>33</v>
      </c>
      <c r="AX483" s="13" t="s">
        <v>85</v>
      </c>
      <c r="AY483" s="163" t="s">
        <v>136</v>
      </c>
    </row>
    <row r="484" spans="1:65" s="2" customFormat="1" ht="21.75" customHeight="1">
      <c r="A484" s="33"/>
      <c r="B484" s="146"/>
      <c r="C484" s="178" t="s">
        <v>785</v>
      </c>
      <c r="D484" s="178" t="s">
        <v>241</v>
      </c>
      <c r="E484" s="179" t="s">
        <v>786</v>
      </c>
      <c r="F484" s="180" t="s">
        <v>787</v>
      </c>
      <c r="G484" s="181" t="s">
        <v>255</v>
      </c>
      <c r="H484" s="182">
        <v>1</v>
      </c>
      <c r="I484" s="183"/>
      <c r="J484" s="184">
        <f>ROUND(I484*H484,2)</f>
        <v>0</v>
      </c>
      <c r="K484" s="185"/>
      <c r="L484" s="186"/>
      <c r="M484" s="187" t="s">
        <v>1</v>
      </c>
      <c r="N484" s="188" t="s">
        <v>42</v>
      </c>
      <c r="O484" s="59"/>
      <c r="P484" s="157">
        <f>O484*H484</f>
        <v>0</v>
      </c>
      <c r="Q484" s="157">
        <v>5.8999999999999999E-3</v>
      </c>
      <c r="R484" s="157">
        <f>Q484*H484</f>
        <v>5.8999999999999999E-3</v>
      </c>
      <c r="S484" s="157">
        <v>0</v>
      </c>
      <c r="T484" s="158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59" t="s">
        <v>244</v>
      </c>
      <c r="AT484" s="159" t="s">
        <v>241</v>
      </c>
      <c r="AU484" s="159" t="s">
        <v>87</v>
      </c>
      <c r="AY484" s="18" t="s">
        <v>136</v>
      </c>
      <c r="BE484" s="160">
        <f>IF(N484="základní",J484,0)</f>
        <v>0</v>
      </c>
      <c r="BF484" s="160">
        <f>IF(N484="snížená",J484,0)</f>
        <v>0</v>
      </c>
      <c r="BG484" s="160">
        <f>IF(N484="zákl. přenesená",J484,0)</f>
        <v>0</v>
      </c>
      <c r="BH484" s="160">
        <f>IF(N484="sníž. přenesená",J484,0)</f>
        <v>0</v>
      </c>
      <c r="BI484" s="160">
        <f>IF(N484="nulová",J484,0)</f>
        <v>0</v>
      </c>
      <c r="BJ484" s="18" t="s">
        <v>85</v>
      </c>
      <c r="BK484" s="160">
        <f>ROUND(I484*H484,2)</f>
        <v>0</v>
      </c>
      <c r="BL484" s="18" t="s">
        <v>221</v>
      </c>
      <c r="BM484" s="159" t="s">
        <v>788</v>
      </c>
    </row>
    <row r="485" spans="1:65" s="2" customFormat="1" ht="21.75" customHeight="1">
      <c r="A485" s="33"/>
      <c r="B485" s="146"/>
      <c r="C485" s="147" t="s">
        <v>789</v>
      </c>
      <c r="D485" s="147" t="s">
        <v>139</v>
      </c>
      <c r="E485" s="148" t="s">
        <v>790</v>
      </c>
      <c r="F485" s="149" t="s">
        <v>791</v>
      </c>
      <c r="G485" s="150" t="s">
        <v>206</v>
      </c>
      <c r="H485" s="151">
        <v>1.45</v>
      </c>
      <c r="I485" s="152"/>
      <c r="J485" s="153">
        <f>ROUND(I485*H485,2)</f>
        <v>0</v>
      </c>
      <c r="K485" s="154"/>
      <c r="L485" s="34"/>
      <c r="M485" s="155" t="s">
        <v>1</v>
      </c>
      <c r="N485" s="156" t="s">
        <v>42</v>
      </c>
      <c r="O485" s="59"/>
      <c r="P485" s="157">
        <f>O485*H485</f>
        <v>0</v>
      </c>
      <c r="Q485" s="157">
        <v>0</v>
      </c>
      <c r="R485" s="157">
        <f>Q485*H485</f>
        <v>0</v>
      </c>
      <c r="S485" s="157">
        <v>3.5000000000000003E-2</v>
      </c>
      <c r="T485" s="158">
        <f>S485*H485</f>
        <v>5.0750000000000003E-2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59" t="s">
        <v>221</v>
      </c>
      <c r="AT485" s="159" t="s">
        <v>139</v>
      </c>
      <c r="AU485" s="159" t="s">
        <v>87</v>
      </c>
      <c r="AY485" s="18" t="s">
        <v>136</v>
      </c>
      <c r="BE485" s="160">
        <f>IF(N485="základní",J485,0)</f>
        <v>0</v>
      </c>
      <c r="BF485" s="160">
        <f>IF(N485="snížená",J485,0)</f>
        <v>0</v>
      </c>
      <c r="BG485" s="160">
        <f>IF(N485="zákl. přenesená",J485,0)</f>
        <v>0</v>
      </c>
      <c r="BH485" s="160">
        <f>IF(N485="sníž. přenesená",J485,0)</f>
        <v>0</v>
      </c>
      <c r="BI485" s="160">
        <f>IF(N485="nulová",J485,0)</f>
        <v>0</v>
      </c>
      <c r="BJ485" s="18" t="s">
        <v>85</v>
      </c>
      <c r="BK485" s="160">
        <f>ROUND(I485*H485,2)</f>
        <v>0</v>
      </c>
      <c r="BL485" s="18" t="s">
        <v>221</v>
      </c>
      <c r="BM485" s="159" t="s">
        <v>792</v>
      </c>
    </row>
    <row r="486" spans="1:65" s="2" customFormat="1" ht="21.75" customHeight="1">
      <c r="A486" s="33"/>
      <c r="B486" s="146"/>
      <c r="C486" s="147" t="s">
        <v>793</v>
      </c>
      <c r="D486" s="147" t="s">
        <v>139</v>
      </c>
      <c r="E486" s="148" t="s">
        <v>794</v>
      </c>
      <c r="F486" s="149" t="s">
        <v>795</v>
      </c>
      <c r="G486" s="150" t="s">
        <v>201</v>
      </c>
      <c r="H486" s="151">
        <v>6.0000000000000001E-3</v>
      </c>
      <c r="I486" s="152"/>
      <c r="J486" s="153">
        <f>ROUND(I486*H486,2)</f>
        <v>0</v>
      </c>
      <c r="K486" s="154"/>
      <c r="L486" s="34"/>
      <c r="M486" s="155" t="s">
        <v>1</v>
      </c>
      <c r="N486" s="156" t="s">
        <v>42</v>
      </c>
      <c r="O486" s="59"/>
      <c r="P486" s="157">
        <f>O486*H486</f>
        <v>0</v>
      </c>
      <c r="Q486" s="157">
        <v>0</v>
      </c>
      <c r="R486" s="157">
        <f>Q486*H486</f>
        <v>0</v>
      </c>
      <c r="S486" s="157">
        <v>0</v>
      </c>
      <c r="T486" s="158">
        <f>S486*H486</f>
        <v>0</v>
      </c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R486" s="159" t="s">
        <v>221</v>
      </c>
      <c r="AT486" s="159" t="s">
        <v>139</v>
      </c>
      <c r="AU486" s="159" t="s">
        <v>87</v>
      </c>
      <c r="AY486" s="18" t="s">
        <v>136</v>
      </c>
      <c r="BE486" s="160">
        <f>IF(N486="základní",J486,0)</f>
        <v>0</v>
      </c>
      <c r="BF486" s="160">
        <f>IF(N486="snížená",J486,0)</f>
        <v>0</v>
      </c>
      <c r="BG486" s="160">
        <f>IF(N486="zákl. přenesená",J486,0)</f>
        <v>0</v>
      </c>
      <c r="BH486" s="160">
        <f>IF(N486="sníž. přenesená",J486,0)</f>
        <v>0</v>
      </c>
      <c r="BI486" s="160">
        <f>IF(N486="nulová",J486,0)</f>
        <v>0</v>
      </c>
      <c r="BJ486" s="18" t="s">
        <v>85</v>
      </c>
      <c r="BK486" s="160">
        <f>ROUND(I486*H486,2)</f>
        <v>0</v>
      </c>
      <c r="BL486" s="18" t="s">
        <v>221</v>
      </c>
      <c r="BM486" s="159" t="s">
        <v>796</v>
      </c>
    </row>
    <row r="487" spans="1:65" s="12" customFormat="1" ht="22.9" customHeight="1">
      <c r="B487" s="134"/>
      <c r="D487" s="135" t="s">
        <v>76</v>
      </c>
      <c r="E487" s="144" t="s">
        <v>797</v>
      </c>
      <c r="F487" s="144" t="s">
        <v>798</v>
      </c>
      <c r="I487" s="137"/>
      <c r="J487" s="145">
        <f>BK487</f>
        <v>0</v>
      </c>
      <c r="L487" s="134"/>
      <c r="M487" s="138"/>
      <c r="N487" s="139"/>
      <c r="O487" s="139"/>
      <c r="P487" s="140">
        <f>SUM(P488:P500)</f>
        <v>0</v>
      </c>
      <c r="Q487" s="139"/>
      <c r="R487" s="140">
        <f>SUM(R488:R500)</f>
        <v>4.3490000000000001E-2</v>
      </c>
      <c r="S487" s="139"/>
      <c r="T487" s="141">
        <f>SUM(T488:T500)</f>
        <v>0</v>
      </c>
      <c r="AR487" s="135" t="s">
        <v>87</v>
      </c>
      <c r="AT487" s="142" t="s">
        <v>76</v>
      </c>
      <c r="AU487" s="142" t="s">
        <v>85</v>
      </c>
      <c r="AY487" s="135" t="s">
        <v>136</v>
      </c>
      <c r="BK487" s="143">
        <f>SUM(BK488:BK500)</f>
        <v>0</v>
      </c>
    </row>
    <row r="488" spans="1:65" s="2" customFormat="1" ht="16.5" customHeight="1">
      <c r="A488" s="33"/>
      <c r="B488" s="146"/>
      <c r="C488" s="147" t="s">
        <v>799</v>
      </c>
      <c r="D488" s="147" t="s">
        <v>139</v>
      </c>
      <c r="E488" s="148" t="s">
        <v>800</v>
      </c>
      <c r="F488" s="149" t="s">
        <v>801</v>
      </c>
      <c r="G488" s="150" t="s">
        <v>163</v>
      </c>
      <c r="H488" s="151">
        <v>2</v>
      </c>
      <c r="I488" s="152"/>
      <c r="J488" s="153">
        <f>ROUND(I488*H488,2)</f>
        <v>0</v>
      </c>
      <c r="K488" s="154"/>
      <c r="L488" s="34"/>
      <c r="M488" s="155" t="s">
        <v>1</v>
      </c>
      <c r="N488" s="156" t="s">
        <v>42</v>
      </c>
      <c r="O488" s="59"/>
      <c r="P488" s="157">
        <f>O488*H488</f>
        <v>0</v>
      </c>
      <c r="Q488" s="157">
        <v>2.9999999999999997E-4</v>
      </c>
      <c r="R488" s="157">
        <f>Q488*H488</f>
        <v>5.9999999999999995E-4</v>
      </c>
      <c r="S488" s="157">
        <v>0</v>
      </c>
      <c r="T488" s="158">
        <f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59" t="s">
        <v>221</v>
      </c>
      <c r="AT488" s="159" t="s">
        <v>139</v>
      </c>
      <c r="AU488" s="159" t="s">
        <v>87</v>
      </c>
      <c r="AY488" s="18" t="s">
        <v>136</v>
      </c>
      <c r="BE488" s="160">
        <f>IF(N488="základní",J488,0)</f>
        <v>0</v>
      </c>
      <c r="BF488" s="160">
        <f>IF(N488="snížená",J488,0)</f>
        <v>0</v>
      </c>
      <c r="BG488" s="160">
        <f>IF(N488="zákl. přenesená",J488,0)</f>
        <v>0</v>
      </c>
      <c r="BH488" s="160">
        <f>IF(N488="sníž. přenesená",J488,0)</f>
        <v>0</v>
      </c>
      <c r="BI488" s="160">
        <f>IF(N488="nulová",J488,0)</f>
        <v>0</v>
      </c>
      <c r="BJ488" s="18" t="s">
        <v>85</v>
      </c>
      <c r="BK488" s="160">
        <f>ROUND(I488*H488,2)</f>
        <v>0</v>
      </c>
      <c r="BL488" s="18" t="s">
        <v>221</v>
      </c>
      <c r="BM488" s="159" t="s">
        <v>802</v>
      </c>
    </row>
    <row r="489" spans="1:65" s="13" customFormat="1">
      <c r="B489" s="161"/>
      <c r="D489" s="162" t="s">
        <v>165</v>
      </c>
      <c r="E489" s="163" t="s">
        <v>1</v>
      </c>
      <c r="F489" s="164" t="s">
        <v>803</v>
      </c>
      <c r="H489" s="165">
        <v>2</v>
      </c>
      <c r="I489" s="166"/>
      <c r="L489" s="161"/>
      <c r="M489" s="167"/>
      <c r="N489" s="168"/>
      <c r="O489" s="168"/>
      <c r="P489" s="168"/>
      <c r="Q489" s="168"/>
      <c r="R489" s="168"/>
      <c r="S489" s="168"/>
      <c r="T489" s="169"/>
      <c r="AT489" s="163" t="s">
        <v>165</v>
      </c>
      <c r="AU489" s="163" t="s">
        <v>87</v>
      </c>
      <c r="AV489" s="13" t="s">
        <v>87</v>
      </c>
      <c r="AW489" s="13" t="s">
        <v>33</v>
      </c>
      <c r="AX489" s="13" t="s">
        <v>85</v>
      </c>
      <c r="AY489" s="163" t="s">
        <v>136</v>
      </c>
    </row>
    <row r="490" spans="1:65" s="2" customFormat="1" ht="21.75" customHeight="1">
      <c r="A490" s="33"/>
      <c r="B490" s="146"/>
      <c r="C490" s="147" t="s">
        <v>804</v>
      </c>
      <c r="D490" s="147" t="s">
        <v>139</v>
      </c>
      <c r="E490" s="148" t="s">
        <v>805</v>
      </c>
      <c r="F490" s="149" t="s">
        <v>806</v>
      </c>
      <c r="G490" s="150" t="s">
        <v>163</v>
      </c>
      <c r="H490" s="151">
        <v>2</v>
      </c>
      <c r="I490" s="152"/>
      <c r="J490" s="153">
        <f>ROUND(I490*H490,2)</f>
        <v>0</v>
      </c>
      <c r="K490" s="154"/>
      <c r="L490" s="34"/>
      <c r="M490" s="155" t="s">
        <v>1</v>
      </c>
      <c r="N490" s="156" t="s">
        <v>42</v>
      </c>
      <c r="O490" s="59"/>
      <c r="P490" s="157">
        <f>O490*H490</f>
        <v>0</v>
      </c>
      <c r="Q490" s="157">
        <v>1.5E-3</v>
      </c>
      <c r="R490" s="157">
        <f>Q490*H490</f>
        <v>3.0000000000000001E-3</v>
      </c>
      <c r="S490" s="157">
        <v>0</v>
      </c>
      <c r="T490" s="158">
        <f>S490*H490</f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59" t="s">
        <v>221</v>
      </c>
      <c r="AT490" s="159" t="s">
        <v>139</v>
      </c>
      <c r="AU490" s="159" t="s">
        <v>87</v>
      </c>
      <c r="AY490" s="18" t="s">
        <v>136</v>
      </c>
      <c r="BE490" s="160">
        <f>IF(N490="základní",J490,0)</f>
        <v>0</v>
      </c>
      <c r="BF490" s="160">
        <f>IF(N490="snížená",J490,0)</f>
        <v>0</v>
      </c>
      <c r="BG490" s="160">
        <f>IF(N490="zákl. přenesená",J490,0)</f>
        <v>0</v>
      </c>
      <c r="BH490" s="160">
        <f>IF(N490="sníž. přenesená",J490,0)</f>
        <v>0</v>
      </c>
      <c r="BI490" s="160">
        <f>IF(N490="nulová",J490,0)</f>
        <v>0</v>
      </c>
      <c r="BJ490" s="18" t="s">
        <v>85</v>
      </c>
      <c r="BK490" s="160">
        <f>ROUND(I490*H490,2)</f>
        <v>0</v>
      </c>
      <c r="BL490" s="18" t="s">
        <v>221</v>
      </c>
      <c r="BM490" s="159" t="s">
        <v>807</v>
      </c>
    </row>
    <row r="491" spans="1:65" s="2" customFormat="1" ht="21.75" customHeight="1">
      <c r="A491" s="33"/>
      <c r="B491" s="146"/>
      <c r="C491" s="147" t="s">
        <v>808</v>
      </c>
      <c r="D491" s="147" t="s">
        <v>139</v>
      </c>
      <c r="E491" s="148" t="s">
        <v>809</v>
      </c>
      <c r="F491" s="149" t="s">
        <v>810</v>
      </c>
      <c r="G491" s="150" t="s">
        <v>206</v>
      </c>
      <c r="H491" s="151">
        <v>5</v>
      </c>
      <c r="I491" s="152"/>
      <c r="J491" s="153">
        <f>ROUND(I491*H491,2)</f>
        <v>0</v>
      </c>
      <c r="K491" s="154"/>
      <c r="L491" s="34"/>
      <c r="M491" s="155" t="s">
        <v>1</v>
      </c>
      <c r="N491" s="156" t="s">
        <v>42</v>
      </c>
      <c r="O491" s="59"/>
      <c r="P491" s="157">
        <f>O491*H491</f>
        <v>0</v>
      </c>
      <c r="Q491" s="157">
        <v>2.7999999999999998E-4</v>
      </c>
      <c r="R491" s="157">
        <f>Q491*H491</f>
        <v>1.3999999999999998E-3</v>
      </c>
      <c r="S491" s="157">
        <v>0</v>
      </c>
      <c r="T491" s="158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59" t="s">
        <v>221</v>
      </c>
      <c r="AT491" s="159" t="s">
        <v>139</v>
      </c>
      <c r="AU491" s="159" t="s">
        <v>87</v>
      </c>
      <c r="AY491" s="18" t="s">
        <v>136</v>
      </c>
      <c r="BE491" s="160">
        <f>IF(N491="základní",J491,0)</f>
        <v>0</v>
      </c>
      <c r="BF491" s="160">
        <f>IF(N491="snížená",J491,0)</f>
        <v>0</v>
      </c>
      <c r="BG491" s="160">
        <f>IF(N491="zákl. přenesená",J491,0)</f>
        <v>0</v>
      </c>
      <c r="BH491" s="160">
        <f>IF(N491="sníž. přenesená",J491,0)</f>
        <v>0</v>
      </c>
      <c r="BI491" s="160">
        <f>IF(N491="nulová",J491,0)</f>
        <v>0</v>
      </c>
      <c r="BJ491" s="18" t="s">
        <v>85</v>
      </c>
      <c r="BK491" s="160">
        <f>ROUND(I491*H491,2)</f>
        <v>0</v>
      </c>
      <c r="BL491" s="18" t="s">
        <v>221</v>
      </c>
      <c r="BM491" s="159" t="s">
        <v>811</v>
      </c>
    </row>
    <row r="492" spans="1:65" s="13" customFormat="1">
      <c r="B492" s="161"/>
      <c r="D492" s="162" t="s">
        <v>165</v>
      </c>
      <c r="E492" s="163" t="s">
        <v>1</v>
      </c>
      <c r="F492" s="164" t="s">
        <v>812</v>
      </c>
      <c r="H492" s="165">
        <v>5</v>
      </c>
      <c r="I492" s="166"/>
      <c r="L492" s="161"/>
      <c r="M492" s="167"/>
      <c r="N492" s="168"/>
      <c r="O492" s="168"/>
      <c r="P492" s="168"/>
      <c r="Q492" s="168"/>
      <c r="R492" s="168"/>
      <c r="S492" s="168"/>
      <c r="T492" s="169"/>
      <c r="AT492" s="163" t="s">
        <v>165</v>
      </c>
      <c r="AU492" s="163" t="s">
        <v>87</v>
      </c>
      <c r="AV492" s="13" t="s">
        <v>87</v>
      </c>
      <c r="AW492" s="13" t="s">
        <v>33</v>
      </c>
      <c r="AX492" s="13" t="s">
        <v>85</v>
      </c>
      <c r="AY492" s="163" t="s">
        <v>136</v>
      </c>
    </row>
    <row r="493" spans="1:65" s="2" customFormat="1" ht="21.75" customHeight="1">
      <c r="A493" s="33"/>
      <c r="B493" s="146"/>
      <c r="C493" s="147" t="s">
        <v>813</v>
      </c>
      <c r="D493" s="147" t="s">
        <v>139</v>
      </c>
      <c r="E493" s="148" t="s">
        <v>814</v>
      </c>
      <c r="F493" s="149" t="s">
        <v>815</v>
      </c>
      <c r="G493" s="150" t="s">
        <v>163</v>
      </c>
      <c r="H493" s="151">
        <v>2</v>
      </c>
      <c r="I493" s="152"/>
      <c r="J493" s="153">
        <f>ROUND(I493*H493,2)</f>
        <v>0</v>
      </c>
      <c r="K493" s="154"/>
      <c r="L493" s="34"/>
      <c r="M493" s="155" t="s">
        <v>1</v>
      </c>
      <c r="N493" s="156" t="s">
        <v>42</v>
      </c>
      <c r="O493" s="59"/>
      <c r="P493" s="157">
        <f>O493*H493</f>
        <v>0</v>
      </c>
      <c r="Q493" s="157">
        <v>6.0000000000000001E-3</v>
      </c>
      <c r="R493" s="157">
        <f>Q493*H493</f>
        <v>1.2E-2</v>
      </c>
      <c r="S493" s="157">
        <v>0</v>
      </c>
      <c r="T493" s="158">
        <f>S493*H493</f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59" t="s">
        <v>221</v>
      </c>
      <c r="AT493" s="159" t="s">
        <v>139</v>
      </c>
      <c r="AU493" s="159" t="s">
        <v>87</v>
      </c>
      <c r="AY493" s="18" t="s">
        <v>136</v>
      </c>
      <c r="BE493" s="160">
        <f>IF(N493="základní",J493,0)</f>
        <v>0</v>
      </c>
      <c r="BF493" s="160">
        <f>IF(N493="snížená",J493,0)</f>
        <v>0</v>
      </c>
      <c r="BG493" s="160">
        <f>IF(N493="zákl. přenesená",J493,0)</f>
        <v>0</v>
      </c>
      <c r="BH493" s="160">
        <f>IF(N493="sníž. přenesená",J493,0)</f>
        <v>0</v>
      </c>
      <c r="BI493" s="160">
        <f>IF(N493="nulová",J493,0)</f>
        <v>0</v>
      </c>
      <c r="BJ493" s="18" t="s">
        <v>85</v>
      </c>
      <c r="BK493" s="160">
        <f>ROUND(I493*H493,2)</f>
        <v>0</v>
      </c>
      <c r="BL493" s="18" t="s">
        <v>221</v>
      </c>
      <c r="BM493" s="159" t="s">
        <v>816</v>
      </c>
    </row>
    <row r="494" spans="1:65" s="13" customFormat="1">
      <c r="B494" s="161"/>
      <c r="D494" s="162" t="s">
        <v>165</v>
      </c>
      <c r="E494" s="163" t="s">
        <v>1</v>
      </c>
      <c r="F494" s="164" t="s">
        <v>817</v>
      </c>
      <c r="H494" s="165">
        <v>2</v>
      </c>
      <c r="I494" s="166"/>
      <c r="L494" s="161"/>
      <c r="M494" s="167"/>
      <c r="N494" s="168"/>
      <c r="O494" s="168"/>
      <c r="P494" s="168"/>
      <c r="Q494" s="168"/>
      <c r="R494" s="168"/>
      <c r="S494" s="168"/>
      <c r="T494" s="169"/>
      <c r="AT494" s="163" t="s">
        <v>165</v>
      </c>
      <c r="AU494" s="163" t="s">
        <v>87</v>
      </c>
      <c r="AV494" s="13" t="s">
        <v>87</v>
      </c>
      <c r="AW494" s="13" t="s">
        <v>33</v>
      </c>
      <c r="AX494" s="13" t="s">
        <v>85</v>
      </c>
      <c r="AY494" s="163" t="s">
        <v>136</v>
      </c>
    </row>
    <row r="495" spans="1:65" s="2" customFormat="1" ht="16.5" customHeight="1">
      <c r="A495" s="33"/>
      <c r="B495" s="146"/>
      <c r="C495" s="178" t="s">
        <v>818</v>
      </c>
      <c r="D495" s="178" t="s">
        <v>241</v>
      </c>
      <c r="E495" s="179" t="s">
        <v>819</v>
      </c>
      <c r="F495" s="180" t="s">
        <v>820</v>
      </c>
      <c r="G495" s="181" t="s">
        <v>163</v>
      </c>
      <c r="H495" s="182">
        <v>2.2000000000000002</v>
      </c>
      <c r="I495" s="183"/>
      <c r="J495" s="184">
        <f>ROUND(I495*H495,2)</f>
        <v>0</v>
      </c>
      <c r="K495" s="185"/>
      <c r="L495" s="186"/>
      <c r="M495" s="187" t="s">
        <v>1</v>
      </c>
      <c r="N495" s="188" t="s">
        <v>42</v>
      </c>
      <c r="O495" s="59"/>
      <c r="P495" s="157">
        <f>O495*H495</f>
        <v>0</v>
      </c>
      <c r="Q495" s="157">
        <v>1.18E-2</v>
      </c>
      <c r="R495" s="157">
        <f>Q495*H495</f>
        <v>2.596E-2</v>
      </c>
      <c r="S495" s="157">
        <v>0</v>
      </c>
      <c r="T495" s="158">
        <f>S495*H495</f>
        <v>0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59" t="s">
        <v>244</v>
      </c>
      <c r="AT495" s="159" t="s">
        <v>241</v>
      </c>
      <c r="AU495" s="159" t="s">
        <v>87</v>
      </c>
      <c r="AY495" s="18" t="s">
        <v>136</v>
      </c>
      <c r="BE495" s="160">
        <f>IF(N495="základní",J495,0)</f>
        <v>0</v>
      </c>
      <c r="BF495" s="160">
        <f>IF(N495="snížená",J495,0)</f>
        <v>0</v>
      </c>
      <c r="BG495" s="160">
        <f>IF(N495="zákl. přenesená",J495,0)</f>
        <v>0</v>
      </c>
      <c r="BH495" s="160">
        <f>IF(N495="sníž. přenesená",J495,0)</f>
        <v>0</v>
      </c>
      <c r="BI495" s="160">
        <f>IF(N495="nulová",J495,0)</f>
        <v>0</v>
      </c>
      <c r="BJ495" s="18" t="s">
        <v>85</v>
      </c>
      <c r="BK495" s="160">
        <f>ROUND(I495*H495,2)</f>
        <v>0</v>
      </c>
      <c r="BL495" s="18" t="s">
        <v>221</v>
      </c>
      <c r="BM495" s="159" t="s">
        <v>821</v>
      </c>
    </row>
    <row r="496" spans="1:65" s="13" customFormat="1">
      <c r="B496" s="161"/>
      <c r="D496" s="162" t="s">
        <v>165</v>
      </c>
      <c r="F496" s="164" t="s">
        <v>822</v>
      </c>
      <c r="H496" s="165">
        <v>2.2000000000000002</v>
      </c>
      <c r="I496" s="166"/>
      <c r="L496" s="161"/>
      <c r="M496" s="167"/>
      <c r="N496" s="168"/>
      <c r="O496" s="168"/>
      <c r="P496" s="168"/>
      <c r="Q496" s="168"/>
      <c r="R496" s="168"/>
      <c r="S496" s="168"/>
      <c r="T496" s="169"/>
      <c r="AT496" s="163" t="s">
        <v>165</v>
      </c>
      <c r="AU496" s="163" t="s">
        <v>87</v>
      </c>
      <c r="AV496" s="13" t="s">
        <v>87</v>
      </c>
      <c r="AW496" s="13" t="s">
        <v>3</v>
      </c>
      <c r="AX496" s="13" t="s">
        <v>85</v>
      </c>
      <c r="AY496" s="163" t="s">
        <v>136</v>
      </c>
    </row>
    <row r="497" spans="1:65" s="2" customFormat="1" ht="21.75" customHeight="1">
      <c r="A497" s="33"/>
      <c r="B497" s="146"/>
      <c r="C497" s="147" t="s">
        <v>823</v>
      </c>
      <c r="D497" s="147" t="s">
        <v>139</v>
      </c>
      <c r="E497" s="148" t="s">
        <v>824</v>
      </c>
      <c r="F497" s="149" t="s">
        <v>825</v>
      </c>
      <c r="G497" s="150" t="s">
        <v>206</v>
      </c>
      <c r="H497" s="151">
        <v>1</v>
      </c>
      <c r="I497" s="152"/>
      <c r="J497" s="153">
        <f>ROUND(I497*H497,2)</f>
        <v>0</v>
      </c>
      <c r="K497" s="154"/>
      <c r="L497" s="34"/>
      <c r="M497" s="155" t="s">
        <v>1</v>
      </c>
      <c r="N497" s="156" t="s">
        <v>42</v>
      </c>
      <c r="O497" s="59"/>
      <c r="P497" s="157">
        <f>O497*H497</f>
        <v>0</v>
      </c>
      <c r="Q497" s="157">
        <v>5.0000000000000001E-4</v>
      </c>
      <c r="R497" s="157">
        <f>Q497*H497</f>
        <v>5.0000000000000001E-4</v>
      </c>
      <c r="S497" s="157">
        <v>0</v>
      </c>
      <c r="T497" s="158">
        <f>S497*H497</f>
        <v>0</v>
      </c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R497" s="159" t="s">
        <v>221</v>
      </c>
      <c r="AT497" s="159" t="s">
        <v>139</v>
      </c>
      <c r="AU497" s="159" t="s">
        <v>87</v>
      </c>
      <c r="AY497" s="18" t="s">
        <v>136</v>
      </c>
      <c r="BE497" s="160">
        <f>IF(N497="základní",J497,0)</f>
        <v>0</v>
      </c>
      <c r="BF497" s="160">
        <f>IF(N497="snížená",J497,0)</f>
        <v>0</v>
      </c>
      <c r="BG497" s="160">
        <f>IF(N497="zákl. přenesená",J497,0)</f>
        <v>0</v>
      </c>
      <c r="BH497" s="160">
        <f>IF(N497="sníž. přenesená",J497,0)</f>
        <v>0</v>
      </c>
      <c r="BI497" s="160">
        <f>IF(N497="nulová",J497,0)</f>
        <v>0</v>
      </c>
      <c r="BJ497" s="18" t="s">
        <v>85</v>
      </c>
      <c r="BK497" s="160">
        <f>ROUND(I497*H497,2)</f>
        <v>0</v>
      </c>
      <c r="BL497" s="18" t="s">
        <v>221</v>
      </c>
      <c r="BM497" s="159" t="s">
        <v>826</v>
      </c>
    </row>
    <row r="498" spans="1:65" s="2" customFormat="1" ht="16.5" customHeight="1">
      <c r="A498" s="33"/>
      <c r="B498" s="146"/>
      <c r="C498" s="147" t="s">
        <v>827</v>
      </c>
      <c r="D498" s="147" t="s">
        <v>139</v>
      </c>
      <c r="E498" s="148" t="s">
        <v>828</v>
      </c>
      <c r="F498" s="149" t="s">
        <v>829</v>
      </c>
      <c r="G498" s="150" t="s">
        <v>206</v>
      </c>
      <c r="H498" s="151">
        <v>1</v>
      </c>
      <c r="I498" s="152"/>
      <c r="J498" s="153">
        <f>ROUND(I498*H498,2)</f>
        <v>0</v>
      </c>
      <c r="K498" s="154"/>
      <c r="L498" s="34"/>
      <c r="M498" s="155" t="s">
        <v>1</v>
      </c>
      <c r="N498" s="156" t="s">
        <v>42</v>
      </c>
      <c r="O498" s="59"/>
      <c r="P498" s="157">
        <f>O498*H498</f>
        <v>0</v>
      </c>
      <c r="Q498" s="157">
        <v>3.0000000000000001E-5</v>
      </c>
      <c r="R498" s="157">
        <f>Q498*H498</f>
        <v>3.0000000000000001E-5</v>
      </c>
      <c r="S498" s="157">
        <v>0</v>
      </c>
      <c r="T498" s="158">
        <f>S498*H498</f>
        <v>0</v>
      </c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R498" s="159" t="s">
        <v>221</v>
      </c>
      <c r="AT498" s="159" t="s">
        <v>139</v>
      </c>
      <c r="AU498" s="159" t="s">
        <v>87</v>
      </c>
      <c r="AY498" s="18" t="s">
        <v>136</v>
      </c>
      <c r="BE498" s="160">
        <f>IF(N498="základní",J498,0)</f>
        <v>0</v>
      </c>
      <c r="BF498" s="160">
        <f>IF(N498="snížená",J498,0)</f>
        <v>0</v>
      </c>
      <c r="BG498" s="160">
        <f>IF(N498="zákl. přenesená",J498,0)</f>
        <v>0</v>
      </c>
      <c r="BH498" s="160">
        <f>IF(N498="sníž. přenesená",J498,0)</f>
        <v>0</v>
      </c>
      <c r="BI498" s="160">
        <f>IF(N498="nulová",J498,0)</f>
        <v>0</v>
      </c>
      <c r="BJ498" s="18" t="s">
        <v>85</v>
      </c>
      <c r="BK498" s="160">
        <f>ROUND(I498*H498,2)</f>
        <v>0</v>
      </c>
      <c r="BL498" s="18" t="s">
        <v>221</v>
      </c>
      <c r="BM498" s="159" t="s">
        <v>830</v>
      </c>
    </row>
    <row r="499" spans="1:65" s="13" customFormat="1">
      <c r="B499" s="161"/>
      <c r="D499" s="162" t="s">
        <v>165</v>
      </c>
      <c r="E499" s="163" t="s">
        <v>1</v>
      </c>
      <c r="F499" s="164" t="s">
        <v>831</v>
      </c>
      <c r="H499" s="165">
        <v>1</v>
      </c>
      <c r="I499" s="166"/>
      <c r="L499" s="161"/>
      <c r="M499" s="167"/>
      <c r="N499" s="168"/>
      <c r="O499" s="168"/>
      <c r="P499" s="168"/>
      <c r="Q499" s="168"/>
      <c r="R499" s="168"/>
      <c r="S499" s="168"/>
      <c r="T499" s="169"/>
      <c r="AT499" s="163" t="s">
        <v>165</v>
      </c>
      <c r="AU499" s="163" t="s">
        <v>87</v>
      </c>
      <c r="AV499" s="13" t="s">
        <v>87</v>
      </c>
      <c r="AW499" s="13" t="s">
        <v>33</v>
      </c>
      <c r="AX499" s="13" t="s">
        <v>85</v>
      </c>
      <c r="AY499" s="163" t="s">
        <v>136</v>
      </c>
    </row>
    <row r="500" spans="1:65" s="2" customFormat="1" ht="21.75" customHeight="1">
      <c r="A500" s="33"/>
      <c r="B500" s="146"/>
      <c r="C500" s="147" t="s">
        <v>832</v>
      </c>
      <c r="D500" s="147" t="s">
        <v>139</v>
      </c>
      <c r="E500" s="148" t="s">
        <v>833</v>
      </c>
      <c r="F500" s="149" t="s">
        <v>834</v>
      </c>
      <c r="G500" s="150" t="s">
        <v>201</v>
      </c>
      <c r="H500" s="151">
        <v>4.2999999999999997E-2</v>
      </c>
      <c r="I500" s="152"/>
      <c r="J500" s="153">
        <f>ROUND(I500*H500,2)</f>
        <v>0</v>
      </c>
      <c r="K500" s="154"/>
      <c r="L500" s="34"/>
      <c r="M500" s="155" t="s">
        <v>1</v>
      </c>
      <c r="N500" s="156" t="s">
        <v>42</v>
      </c>
      <c r="O500" s="59"/>
      <c r="P500" s="157">
        <f>O500*H500</f>
        <v>0</v>
      </c>
      <c r="Q500" s="157">
        <v>0</v>
      </c>
      <c r="R500" s="157">
        <f>Q500*H500</f>
        <v>0</v>
      </c>
      <c r="S500" s="157">
        <v>0</v>
      </c>
      <c r="T500" s="158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59" t="s">
        <v>221</v>
      </c>
      <c r="AT500" s="159" t="s">
        <v>139</v>
      </c>
      <c r="AU500" s="159" t="s">
        <v>87</v>
      </c>
      <c r="AY500" s="18" t="s">
        <v>136</v>
      </c>
      <c r="BE500" s="160">
        <f>IF(N500="základní",J500,0)</f>
        <v>0</v>
      </c>
      <c r="BF500" s="160">
        <f>IF(N500="snížená",J500,0)</f>
        <v>0</v>
      </c>
      <c r="BG500" s="160">
        <f>IF(N500="zákl. přenesená",J500,0)</f>
        <v>0</v>
      </c>
      <c r="BH500" s="160">
        <f>IF(N500="sníž. přenesená",J500,0)</f>
        <v>0</v>
      </c>
      <c r="BI500" s="160">
        <f>IF(N500="nulová",J500,0)</f>
        <v>0</v>
      </c>
      <c r="BJ500" s="18" t="s">
        <v>85</v>
      </c>
      <c r="BK500" s="160">
        <f>ROUND(I500*H500,2)</f>
        <v>0</v>
      </c>
      <c r="BL500" s="18" t="s">
        <v>221</v>
      </c>
      <c r="BM500" s="159" t="s">
        <v>835</v>
      </c>
    </row>
    <row r="501" spans="1:65" s="12" customFormat="1" ht="22.9" customHeight="1">
      <c r="B501" s="134"/>
      <c r="D501" s="135" t="s">
        <v>76</v>
      </c>
      <c r="E501" s="144" t="s">
        <v>836</v>
      </c>
      <c r="F501" s="144" t="s">
        <v>837</v>
      </c>
      <c r="I501" s="137"/>
      <c r="J501" s="145">
        <f>BK501</f>
        <v>0</v>
      </c>
      <c r="L501" s="134"/>
      <c r="M501" s="138"/>
      <c r="N501" s="139"/>
      <c r="O501" s="139"/>
      <c r="P501" s="140">
        <f>SUM(P502:P516)</f>
        <v>0</v>
      </c>
      <c r="Q501" s="139"/>
      <c r="R501" s="140">
        <f>SUM(R502:R516)</f>
        <v>2.3779700000000001E-2</v>
      </c>
      <c r="S501" s="139"/>
      <c r="T501" s="141">
        <f>SUM(T502:T516)</f>
        <v>0</v>
      </c>
      <c r="AR501" s="135" t="s">
        <v>87</v>
      </c>
      <c r="AT501" s="142" t="s">
        <v>76</v>
      </c>
      <c r="AU501" s="142" t="s">
        <v>85</v>
      </c>
      <c r="AY501" s="135" t="s">
        <v>136</v>
      </c>
      <c r="BK501" s="143">
        <f>SUM(BK502:BK516)</f>
        <v>0</v>
      </c>
    </row>
    <row r="502" spans="1:65" s="2" customFormat="1" ht="21.75" customHeight="1">
      <c r="A502" s="33"/>
      <c r="B502" s="146"/>
      <c r="C502" s="147" t="s">
        <v>838</v>
      </c>
      <c r="D502" s="147" t="s">
        <v>139</v>
      </c>
      <c r="E502" s="148" t="s">
        <v>839</v>
      </c>
      <c r="F502" s="149" t="s">
        <v>840</v>
      </c>
      <c r="G502" s="150" t="s">
        <v>163</v>
      </c>
      <c r="H502" s="151">
        <v>40.027000000000001</v>
      </c>
      <c r="I502" s="152"/>
      <c r="J502" s="153">
        <f>ROUND(I502*H502,2)</f>
        <v>0</v>
      </c>
      <c r="K502" s="154"/>
      <c r="L502" s="34"/>
      <c r="M502" s="155" t="s">
        <v>1</v>
      </c>
      <c r="N502" s="156" t="s">
        <v>42</v>
      </c>
      <c r="O502" s="59"/>
      <c r="P502" s="157">
        <f>O502*H502</f>
        <v>0</v>
      </c>
      <c r="Q502" s="157">
        <v>0</v>
      </c>
      <c r="R502" s="157">
        <f>Q502*H502</f>
        <v>0</v>
      </c>
      <c r="S502" s="157">
        <v>0</v>
      </c>
      <c r="T502" s="158">
        <f>S502*H502</f>
        <v>0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159" t="s">
        <v>221</v>
      </c>
      <c r="AT502" s="159" t="s">
        <v>139</v>
      </c>
      <c r="AU502" s="159" t="s">
        <v>87</v>
      </c>
      <c r="AY502" s="18" t="s">
        <v>136</v>
      </c>
      <c r="BE502" s="160">
        <f>IF(N502="základní",J502,0)</f>
        <v>0</v>
      </c>
      <c r="BF502" s="160">
        <f>IF(N502="snížená",J502,0)</f>
        <v>0</v>
      </c>
      <c r="BG502" s="160">
        <f>IF(N502="zákl. přenesená",J502,0)</f>
        <v>0</v>
      </c>
      <c r="BH502" s="160">
        <f>IF(N502="sníž. přenesená",J502,0)</f>
        <v>0</v>
      </c>
      <c r="BI502" s="160">
        <f>IF(N502="nulová",J502,0)</f>
        <v>0</v>
      </c>
      <c r="BJ502" s="18" t="s">
        <v>85</v>
      </c>
      <c r="BK502" s="160">
        <f>ROUND(I502*H502,2)</f>
        <v>0</v>
      </c>
      <c r="BL502" s="18" t="s">
        <v>221</v>
      </c>
      <c r="BM502" s="159" t="s">
        <v>841</v>
      </c>
    </row>
    <row r="503" spans="1:65" s="13" customFormat="1">
      <c r="B503" s="161"/>
      <c r="D503" s="162" t="s">
        <v>165</v>
      </c>
      <c r="E503" s="163" t="s">
        <v>1</v>
      </c>
      <c r="F503" s="164" t="s">
        <v>842</v>
      </c>
      <c r="H503" s="165">
        <v>1</v>
      </c>
      <c r="I503" s="166"/>
      <c r="L503" s="161"/>
      <c r="M503" s="167"/>
      <c r="N503" s="168"/>
      <c r="O503" s="168"/>
      <c r="P503" s="168"/>
      <c r="Q503" s="168"/>
      <c r="R503" s="168"/>
      <c r="S503" s="168"/>
      <c r="T503" s="169"/>
      <c r="AT503" s="163" t="s">
        <v>165</v>
      </c>
      <c r="AU503" s="163" t="s">
        <v>87</v>
      </c>
      <c r="AV503" s="13" t="s">
        <v>87</v>
      </c>
      <c r="AW503" s="13" t="s">
        <v>33</v>
      </c>
      <c r="AX503" s="13" t="s">
        <v>77</v>
      </c>
      <c r="AY503" s="163" t="s">
        <v>136</v>
      </c>
    </row>
    <row r="504" spans="1:65" s="13" customFormat="1">
      <c r="B504" s="161"/>
      <c r="D504" s="162" t="s">
        <v>165</v>
      </c>
      <c r="E504" s="163" t="s">
        <v>1</v>
      </c>
      <c r="F504" s="164" t="s">
        <v>172</v>
      </c>
      <c r="H504" s="165">
        <v>0.68</v>
      </c>
      <c r="I504" s="166"/>
      <c r="L504" s="161"/>
      <c r="M504" s="167"/>
      <c r="N504" s="168"/>
      <c r="O504" s="168"/>
      <c r="P504" s="168"/>
      <c r="Q504" s="168"/>
      <c r="R504" s="168"/>
      <c r="S504" s="168"/>
      <c r="T504" s="169"/>
      <c r="AT504" s="163" t="s">
        <v>165</v>
      </c>
      <c r="AU504" s="163" t="s">
        <v>87</v>
      </c>
      <c r="AV504" s="13" t="s">
        <v>87</v>
      </c>
      <c r="AW504" s="13" t="s">
        <v>33</v>
      </c>
      <c r="AX504" s="13" t="s">
        <v>77</v>
      </c>
      <c r="AY504" s="163" t="s">
        <v>136</v>
      </c>
    </row>
    <row r="505" spans="1:65" s="13" customFormat="1">
      <c r="B505" s="161"/>
      <c r="D505" s="162" t="s">
        <v>165</v>
      </c>
      <c r="E505" s="163" t="s">
        <v>1</v>
      </c>
      <c r="F505" s="164" t="s">
        <v>173</v>
      </c>
      <c r="H505" s="165">
        <v>5.6070000000000002</v>
      </c>
      <c r="I505" s="166"/>
      <c r="L505" s="161"/>
      <c r="M505" s="167"/>
      <c r="N505" s="168"/>
      <c r="O505" s="168"/>
      <c r="P505" s="168"/>
      <c r="Q505" s="168"/>
      <c r="R505" s="168"/>
      <c r="S505" s="168"/>
      <c r="T505" s="169"/>
      <c r="AT505" s="163" t="s">
        <v>165</v>
      </c>
      <c r="AU505" s="163" t="s">
        <v>87</v>
      </c>
      <c r="AV505" s="13" t="s">
        <v>87</v>
      </c>
      <c r="AW505" s="13" t="s">
        <v>33</v>
      </c>
      <c r="AX505" s="13" t="s">
        <v>77</v>
      </c>
      <c r="AY505" s="163" t="s">
        <v>136</v>
      </c>
    </row>
    <row r="506" spans="1:65" s="13" customFormat="1">
      <c r="B506" s="161"/>
      <c r="D506" s="162" t="s">
        <v>165</v>
      </c>
      <c r="E506" s="163" t="s">
        <v>1</v>
      </c>
      <c r="F506" s="164" t="s">
        <v>174</v>
      </c>
      <c r="H506" s="165">
        <v>32.74</v>
      </c>
      <c r="I506" s="166"/>
      <c r="L506" s="161"/>
      <c r="M506" s="167"/>
      <c r="N506" s="168"/>
      <c r="O506" s="168"/>
      <c r="P506" s="168"/>
      <c r="Q506" s="168"/>
      <c r="R506" s="168"/>
      <c r="S506" s="168"/>
      <c r="T506" s="169"/>
      <c r="AT506" s="163" t="s">
        <v>165</v>
      </c>
      <c r="AU506" s="163" t="s">
        <v>87</v>
      </c>
      <c r="AV506" s="13" t="s">
        <v>87</v>
      </c>
      <c r="AW506" s="13" t="s">
        <v>33</v>
      </c>
      <c r="AX506" s="13" t="s">
        <v>77</v>
      </c>
      <c r="AY506" s="163" t="s">
        <v>136</v>
      </c>
    </row>
    <row r="507" spans="1:65" s="14" customFormat="1">
      <c r="B507" s="170"/>
      <c r="D507" s="162" t="s">
        <v>165</v>
      </c>
      <c r="E507" s="171" t="s">
        <v>1</v>
      </c>
      <c r="F507" s="172" t="s">
        <v>175</v>
      </c>
      <c r="H507" s="173">
        <v>40.027000000000001</v>
      </c>
      <c r="I507" s="174"/>
      <c r="L507" s="170"/>
      <c r="M507" s="175"/>
      <c r="N507" s="176"/>
      <c r="O507" s="176"/>
      <c r="P507" s="176"/>
      <c r="Q507" s="176"/>
      <c r="R507" s="176"/>
      <c r="S507" s="176"/>
      <c r="T507" s="177"/>
      <c r="AT507" s="171" t="s">
        <v>165</v>
      </c>
      <c r="AU507" s="171" t="s">
        <v>87</v>
      </c>
      <c r="AV507" s="14" t="s">
        <v>143</v>
      </c>
      <c r="AW507" s="14" t="s">
        <v>33</v>
      </c>
      <c r="AX507" s="14" t="s">
        <v>85</v>
      </c>
      <c r="AY507" s="171" t="s">
        <v>136</v>
      </c>
    </row>
    <row r="508" spans="1:65" s="2" customFormat="1" ht="33" customHeight="1">
      <c r="A508" s="33"/>
      <c r="B508" s="146"/>
      <c r="C508" s="147" t="s">
        <v>843</v>
      </c>
      <c r="D508" s="147" t="s">
        <v>139</v>
      </c>
      <c r="E508" s="148" t="s">
        <v>844</v>
      </c>
      <c r="F508" s="149" t="s">
        <v>845</v>
      </c>
      <c r="G508" s="150" t="s">
        <v>163</v>
      </c>
      <c r="H508" s="151">
        <v>8.5030000000000001</v>
      </c>
      <c r="I508" s="152"/>
      <c r="J508" s="153">
        <f>ROUND(I508*H508,2)</f>
        <v>0</v>
      </c>
      <c r="K508" s="154"/>
      <c r="L508" s="34"/>
      <c r="M508" s="155" t="s">
        <v>1</v>
      </c>
      <c r="N508" s="156" t="s">
        <v>42</v>
      </c>
      <c r="O508" s="59"/>
      <c r="P508" s="157">
        <f>O508*H508</f>
        <v>0</v>
      </c>
      <c r="Q508" s="157">
        <v>2.0000000000000001E-4</v>
      </c>
      <c r="R508" s="157">
        <f>Q508*H508</f>
        <v>1.7006E-3</v>
      </c>
      <c r="S508" s="157">
        <v>0</v>
      </c>
      <c r="T508" s="158">
        <f>S508*H508</f>
        <v>0</v>
      </c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R508" s="159" t="s">
        <v>221</v>
      </c>
      <c r="AT508" s="159" t="s">
        <v>139</v>
      </c>
      <c r="AU508" s="159" t="s">
        <v>87</v>
      </c>
      <c r="AY508" s="18" t="s">
        <v>136</v>
      </c>
      <c r="BE508" s="160">
        <f>IF(N508="základní",J508,0)</f>
        <v>0</v>
      </c>
      <c r="BF508" s="160">
        <f>IF(N508="snížená",J508,0)</f>
        <v>0</v>
      </c>
      <c r="BG508" s="160">
        <f>IF(N508="zákl. přenesená",J508,0)</f>
        <v>0</v>
      </c>
      <c r="BH508" s="160">
        <f>IF(N508="sníž. přenesená",J508,0)</f>
        <v>0</v>
      </c>
      <c r="BI508" s="160">
        <f>IF(N508="nulová",J508,0)</f>
        <v>0</v>
      </c>
      <c r="BJ508" s="18" t="s">
        <v>85</v>
      </c>
      <c r="BK508" s="160">
        <f>ROUND(I508*H508,2)</f>
        <v>0</v>
      </c>
      <c r="BL508" s="18" t="s">
        <v>221</v>
      </c>
      <c r="BM508" s="159" t="s">
        <v>846</v>
      </c>
    </row>
    <row r="509" spans="1:65" s="13" customFormat="1">
      <c r="B509" s="161"/>
      <c r="D509" s="162" t="s">
        <v>165</v>
      </c>
      <c r="E509" s="163" t="s">
        <v>1</v>
      </c>
      <c r="F509" s="164" t="s">
        <v>847</v>
      </c>
      <c r="H509" s="165">
        <v>5.9630000000000001</v>
      </c>
      <c r="I509" s="166"/>
      <c r="L509" s="161"/>
      <c r="M509" s="167"/>
      <c r="N509" s="168"/>
      <c r="O509" s="168"/>
      <c r="P509" s="168"/>
      <c r="Q509" s="168"/>
      <c r="R509" s="168"/>
      <c r="S509" s="168"/>
      <c r="T509" s="169"/>
      <c r="AT509" s="163" t="s">
        <v>165</v>
      </c>
      <c r="AU509" s="163" t="s">
        <v>87</v>
      </c>
      <c r="AV509" s="13" t="s">
        <v>87</v>
      </c>
      <c r="AW509" s="13" t="s">
        <v>33</v>
      </c>
      <c r="AX509" s="13" t="s">
        <v>77</v>
      </c>
      <c r="AY509" s="163" t="s">
        <v>136</v>
      </c>
    </row>
    <row r="510" spans="1:65" s="13" customFormat="1">
      <c r="B510" s="161"/>
      <c r="D510" s="162" t="s">
        <v>165</v>
      </c>
      <c r="E510" s="163" t="s">
        <v>1</v>
      </c>
      <c r="F510" s="164" t="s">
        <v>848</v>
      </c>
      <c r="H510" s="165">
        <v>2.54</v>
      </c>
      <c r="I510" s="166"/>
      <c r="L510" s="161"/>
      <c r="M510" s="167"/>
      <c r="N510" s="168"/>
      <c r="O510" s="168"/>
      <c r="P510" s="168"/>
      <c r="Q510" s="168"/>
      <c r="R510" s="168"/>
      <c r="S510" s="168"/>
      <c r="T510" s="169"/>
      <c r="AT510" s="163" t="s">
        <v>165</v>
      </c>
      <c r="AU510" s="163" t="s">
        <v>87</v>
      </c>
      <c r="AV510" s="13" t="s">
        <v>87</v>
      </c>
      <c r="AW510" s="13" t="s">
        <v>33</v>
      </c>
      <c r="AX510" s="13" t="s">
        <v>77</v>
      </c>
      <c r="AY510" s="163" t="s">
        <v>136</v>
      </c>
    </row>
    <row r="511" spans="1:65" s="14" customFormat="1">
      <c r="B511" s="170"/>
      <c r="D511" s="162" t="s">
        <v>165</v>
      </c>
      <c r="E511" s="171" t="s">
        <v>1</v>
      </c>
      <c r="F511" s="172" t="s">
        <v>175</v>
      </c>
      <c r="H511" s="173">
        <v>8.5030000000000001</v>
      </c>
      <c r="I511" s="174"/>
      <c r="L511" s="170"/>
      <c r="M511" s="175"/>
      <c r="N511" s="176"/>
      <c r="O511" s="176"/>
      <c r="P511" s="176"/>
      <c r="Q511" s="176"/>
      <c r="R511" s="176"/>
      <c r="S511" s="176"/>
      <c r="T511" s="177"/>
      <c r="AT511" s="171" t="s">
        <v>165</v>
      </c>
      <c r="AU511" s="171" t="s">
        <v>87</v>
      </c>
      <c r="AV511" s="14" t="s">
        <v>143</v>
      </c>
      <c r="AW511" s="14" t="s">
        <v>33</v>
      </c>
      <c r="AX511" s="14" t="s">
        <v>85</v>
      </c>
      <c r="AY511" s="171" t="s">
        <v>136</v>
      </c>
    </row>
    <row r="512" spans="1:65" s="2" customFormat="1" ht="33" customHeight="1">
      <c r="A512" s="33"/>
      <c r="B512" s="146"/>
      <c r="C512" s="147" t="s">
        <v>849</v>
      </c>
      <c r="D512" s="147" t="s">
        <v>139</v>
      </c>
      <c r="E512" s="148" t="s">
        <v>850</v>
      </c>
      <c r="F512" s="149" t="s">
        <v>851</v>
      </c>
      <c r="G512" s="150" t="s">
        <v>163</v>
      </c>
      <c r="H512" s="151">
        <v>40.027000000000001</v>
      </c>
      <c r="I512" s="152"/>
      <c r="J512" s="153">
        <f>ROUND(I512*H512,2)</f>
        <v>0</v>
      </c>
      <c r="K512" s="154"/>
      <c r="L512" s="34"/>
      <c r="M512" s="155" t="s">
        <v>1</v>
      </c>
      <c r="N512" s="156" t="s">
        <v>42</v>
      </c>
      <c r="O512" s="59"/>
      <c r="P512" s="157">
        <f>O512*H512</f>
        <v>0</v>
      </c>
      <c r="Q512" s="157">
        <v>2.0000000000000001E-4</v>
      </c>
      <c r="R512" s="157">
        <f>Q512*H512</f>
        <v>8.0054000000000011E-3</v>
      </c>
      <c r="S512" s="157">
        <v>0</v>
      </c>
      <c r="T512" s="158">
        <f>S512*H512</f>
        <v>0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59" t="s">
        <v>221</v>
      </c>
      <c r="AT512" s="159" t="s">
        <v>139</v>
      </c>
      <c r="AU512" s="159" t="s">
        <v>87</v>
      </c>
      <c r="AY512" s="18" t="s">
        <v>136</v>
      </c>
      <c r="BE512" s="160">
        <f>IF(N512="základní",J512,0)</f>
        <v>0</v>
      </c>
      <c r="BF512" s="160">
        <f>IF(N512="snížená",J512,0)</f>
        <v>0</v>
      </c>
      <c r="BG512" s="160">
        <f>IF(N512="zákl. přenesená",J512,0)</f>
        <v>0</v>
      </c>
      <c r="BH512" s="160">
        <f>IF(N512="sníž. přenesená",J512,0)</f>
        <v>0</v>
      </c>
      <c r="BI512" s="160">
        <f>IF(N512="nulová",J512,0)</f>
        <v>0</v>
      </c>
      <c r="BJ512" s="18" t="s">
        <v>85</v>
      </c>
      <c r="BK512" s="160">
        <f>ROUND(I512*H512,2)</f>
        <v>0</v>
      </c>
      <c r="BL512" s="18" t="s">
        <v>221</v>
      </c>
      <c r="BM512" s="159" t="s">
        <v>852</v>
      </c>
    </row>
    <row r="513" spans="1:65" s="2" customFormat="1" ht="21.75" customHeight="1">
      <c r="A513" s="33"/>
      <c r="B513" s="146"/>
      <c r="C513" s="147" t="s">
        <v>853</v>
      </c>
      <c r="D513" s="147" t="s">
        <v>139</v>
      </c>
      <c r="E513" s="148" t="s">
        <v>854</v>
      </c>
      <c r="F513" s="149" t="s">
        <v>855</v>
      </c>
      <c r="G513" s="150" t="s">
        <v>163</v>
      </c>
      <c r="H513" s="151">
        <v>8.5030000000000001</v>
      </c>
      <c r="I513" s="152"/>
      <c r="J513" s="153">
        <f>ROUND(I513*H513,2)</f>
        <v>0</v>
      </c>
      <c r="K513" s="154"/>
      <c r="L513" s="34"/>
      <c r="M513" s="155" t="s">
        <v>1</v>
      </c>
      <c r="N513" s="156" t="s">
        <v>42</v>
      </c>
      <c r="O513" s="59"/>
      <c r="P513" s="157">
        <f>O513*H513</f>
        <v>0</v>
      </c>
      <c r="Q513" s="157">
        <v>2.9E-4</v>
      </c>
      <c r="R513" s="157">
        <f>Q513*H513</f>
        <v>2.4658700000000002E-3</v>
      </c>
      <c r="S513" s="157">
        <v>0</v>
      </c>
      <c r="T513" s="158">
        <f>S513*H513</f>
        <v>0</v>
      </c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R513" s="159" t="s">
        <v>221</v>
      </c>
      <c r="AT513" s="159" t="s">
        <v>139</v>
      </c>
      <c r="AU513" s="159" t="s">
        <v>87</v>
      </c>
      <c r="AY513" s="18" t="s">
        <v>136</v>
      </c>
      <c r="BE513" s="160">
        <f>IF(N513="základní",J513,0)</f>
        <v>0</v>
      </c>
      <c r="BF513" s="160">
        <f>IF(N513="snížená",J513,0)</f>
        <v>0</v>
      </c>
      <c r="BG513" s="160">
        <f>IF(N513="zákl. přenesená",J513,0)</f>
        <v>0</v>
      </c>
      <c r="BH513" s="160">
        <f>IF(N513="sníž. přenesená",J513,0)</f>
        <v>0</v>
      </c>
      <c r="BI513" s="160">
        <f>IF(N513="nulová",J513,0)</f>
        <v>0</v>
      </c>
      <c r="BJ513" s="18" t="s">
        <v>85</v>
      </c>
      <c r="BK513" s="160">
        <f>ROUND(I513*H513,2)</f>
        <v>0</v>
      </c>
      <c r="BL513" s="18" t="s">
        <v>221</v>
      </c>
      <c r="BM513" s="159" t="s">
        <v>856</v>
      </c>
    </row>
    <row r="514" spans="1:65" s="2" customFormat="1" ht="21.75" customHeight="1">
      <c r="A514" s="33"/>
      <c r="B514" s="146"/>
      <c r="C514" s="147" t="s">
        <v>857</v>
      </c>
      <c r="D514" s="147" t="s">
        <v>139</v>
      </c>
      <c r="E514" s="148" t="s">
        <v>858</v>
      </c>
      <c r="F514" s="149" t="s">
        <v>859</v>
      </c>
      <c r="G514" s="150" t="s">
        <v>163</v>
      </c>
      <c r="H514" s="151">
        <v>40.027000000000001</v>
      </c>
      <c r="I514" s="152"/>
      <c r="J514" s="153">
        <f>ROUND(I514*H514,2)</f>
        <v>0</v>
      </c>
      <c r="K514" s="154"/>
      <c r="L514" s="34"/>
      <c r="M514" s="155" t="s">
        <v>1</v>
      </c>
      <c r="N514" s="156" t="s">
        <v>42</v>
      </c>
      <c r="O514" s="59"/>
      <c r="P514" s="157">
        <f>O514*H514</f>
        <v>0</v>
      </c>
      <c r="Q514" s="157">
        <v>2.9E-4</v>
      </c>
      <c r="R514" s="157">
        <f>Q514*H514</f>
        <v>1.160783E-2</v>
      </c>
      <c r="S514" s="157">
        <v>0</v>
      </c>
      <c r="T514" s="158">
        <f>S514*H514</f>
        <v>0</v>
      </c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R514" s="159" t="s">
        <v>221</v>
      </c>
      <c r="AT514" s="159" t="s">
        <v>139</v>
      </c>
      <c r="AU514" s="159" t="s">
        <v>87</v>
      </c>
      <c r="AY514" s="18" t="s">
        <v>136</v>
      </c>
      <c r="BE514" s="160">
        <f>IF(N514="základní",J514,0)</f>
        <v>0</v>
      </c>
      <c r="BF514" s="160">
        <f>IF(N514="snížená",J514,0)</f>
        <v>0</v>
      </c>
      <c r="BG514" s="160">
        <f>IF(N514="zákl. přenesená",J514,0)</f>
        <v>0</v>
      </c>
      <c r="BH514" s="160">
        <f>IF(N514="sníž. přenesená",J514,0)</f>
        <v>0</v>
      </c>
      <c r="BI514" s="160">
        <f>IF(N514="nulová",J514,0)</f>
        <v>0</v>
      </c>
      <c r="BJ514" s="18" t="s">
        <v>85</v>
      </c>
      <c r="BK514" s="160">
        <f>ROUND(I514*H514,2)</f>
        <v>0</v>
      </c>
      <c r="BL514" s="18" t="s">
        <v>221</v>
      </c>
      <c r="BM514" s="159" t="s">
        <v>860</v>
      </c>
    </row>
    <row r="515" spans="1:65" s="2" customFormat="1" ht="21.75" customHeight="1">
      <c r="A515" s="33"/>
      <c r="B515" s="146"/>
      <c r="C515" s="147" t="s">
        <v>861</v>
      </c>
      <c r="D515" s="147" t="s">
        <v>139</v>
      </c>
      <c r="E515" s="148" t="s">
        <v>862</v>
      </c>
      <c r="F515" s="149" t="s">
        <v>863</v>
      </c>
      <c r="G515" s="150" t="s">
        <v>163</v>
      </c>
      <c r="H515" s="151">
        <v>48.53</v>
      </c>
      <c r="I515" s="152"/>
      <c r="J515" s="153">
        <f>ROUND(I515*H515,2)</f>
        <v>0</v>
      </c>
      <c r="K515" s="154"/>
      <c r="L515" s="34"/>
      <c r="M515" s="155" t="s">
        <v>1</v>
      </c>
      <c r="N515" s="156" t="s">
        <v>42</v>
      </c>
      <c r="O515" s="59"/>
      <c r="P515" s="157">
        <f>O515*H515</f>
        <v>0</v>
      </c>
      <c r="Q515" s="157">
        <v>0</v>
      </c>
      <c r="R515" s="157">
        <f>Q515*H515</f>
        <v>0</v>
      </c>
      <c r="S515" s="157">
        <v>0</v>
      </c>
      <c r="T515" s="158">
        <f>S515*H515</f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59" t="s">
        <v>221</v>
      </c>
      <c r="AT515" s="159" t="s">
        <v>139</v>
      </c>
      <c r="AU515" s="159" t="s">
        <v>87</v>
      </c>
      <c r="AY515" s="18" t="s">
        <v>136</v>
      </c>
      <c r="BE515" s="160">
        <f>IF(N515="základní",J515,0)</f>
        <v>0</v>
      </c>
      <c r="BF515" s="160">
        <f>IF(N515="snížená",J515,0)</f>
        <v>0</v>
      </c>
      <c r="BG515" s="160">
        <f>IF(N515="zákl. přenesená",J515,0)</f>
        <v>0</v>
      </c>
      <c r="BH515" s="160">
        <f>IF(N515="sníž. přenesená",J515,0)</f>
        <v>0</v>
      </c>
      <c r="BI515" s="160">
        <f>IF(N515="nulová",J515,0)</f>
        <v>0</v>
      </c>
      <c r="BJ515" s="18" t="s">
        <v>85</v>
      </c>
      <c r="BK515" s="160">
        <f>ROUND(I515*H515,2)</f>
        <v>0</v>
      </c>
      <c r="BL515" s="18" t="s">
        <v>221</v>
      </c>
      <c r="BM515" s="159" t="s">
        <v>864</v>
      </c>
    </row>
    <row r="516" spans="1:65" s="13" customFormat="1">
      <c r="B516" s="161"/>
      <c r="D516" s="162" t="s">
        <v>165</v>
      </c>
      <c r="E516" s="163" t="s">
        <v>1</v>
      </c>
      <c r="F516" s="164" t="s">
        <v>865</v>
      </c>
      <c r="H516" s="165">
        <v>48.53</v>
      </c>
      <c r="I516" s="166"/>
      <c r="L516" s="161"/>
      <c r="M516" s="167"/>
      <c r="N516" s="168"/>
      <c r="O516" s="168"/>
      <c r="P516" s="168"/>
      <c r="Q516" s="168"/>
      <c r="R516" s="168"/>
      <c r="S516" s="168"/>
      <c r="T516" s="169"/>
      <c r="AT516" s="163" t="s">
        <v>165</v>
      </c>
      <c r="AU516" s="163" t="s">
        <v>87</v>
      </c>
      <c r="AV516" s="13" t="s">
        <v>87</v>
      </c>
      <c r="AW516" s="13" t="s">
        <v>33</v>
      </c>
      <c r="AX516" s="13" t="s">
        <v>85</v>
      </c>
      <c r="AY516" s="163" t="s">
        <v>136</v>
      </c>
    </row>
    <row r="517" spans="1:65" s="12" customFormat="1" ht="25.9" customHeight="1">
      <c r="B517" s="134"/>
      <c r="D517" s="135" t="s">
        <v>76</v>
      </c>
      <c r="E517" s="136" t="s">
        <v>241</v>
      </c>
      <c r="F517" s="136" t="s">
        <v>866</v>
      </c>
      <c r="I517" s="137"/>
      <c r="J517" s="122">
        <f>BK517</f>
        <v>0</v>
      </c>
      <c r="L517" s="134"/>
      <c r="M517" s="138"/>
      <c r="N517" s="139"/>
      <c r="O517" s="139"/>
      <c r="P517" s="140">
        <f>P518</f>
        <v>0</v>
      </c>
      <c r="Q517" s="139"/>
      <c r="R517" s="140">
        <f>R518</f>
        <v>0</v>
      </c>
      <c r="S517" s="139"/>
      <c r="T517" s="141">
        <f>T518</f>
        <v>0</v>
      </c>
      <c r="AR517" s="135" t="s">
        <v>148</v>
      </c>
      <c r="AT517" s="142" t="s">
        <v>76</v>
      </c>
      <c r="AU517" s="142" t="s">
        <v>77</v>
      </c>
      <c r="AY517" s="135" t="s">
        <v>136</v>
      </c>
      <c r="BK517" s="143">
        <f>BK518</f>
        <v>0</v>
      </c>
    </row>
    <row r="518" spans="1:65" s="12" customFormat="1" ht="22.9" customHeight="1">
      <c r="B518" s="134"/>
      <c r="D518" s="135" t="s">
        <v>76</v>
      </c>
      <c r="E518" s="144" t="s">
        <v>867</v>
      </c>
      <c r="F518" s="144" t="s">
        <v>868</v>
      </c>
      <c r="I518" s="137"/>
      <c r="J518" s="145">
        <f>BK518</f>
        <v>0</v>
      </c>
      <c r="L518" s="134"/>
      <c r="M518" s="138"/>
      <c r="N518" s="139"/>
      <c r="O518" s="139"/>
      <c r="P518" s="140">
        <f>P519</f>
        <v>0</v>
      </c>
      <c r="Q518" s="139"/>
      <c r="R518" s="140">
        <f>R519</f>
        <v>0</v>
      </c>
      <c r="S518" s="139"/>
      <c r="T518" s="141">
        <f>T519</f>
        <v>0</v>
      </c>
      <c r="AR518" s="135" t="s">
        <v>148</v>
      </c>
      <c r="AT518" s="142" t="s">
        <v>76</v>
      </c>
      <c r="AU518" s="142" t="s">
        <v>85</v>
      </c>
      <c r="AY518" s="135" t="s">
        <v>136</v>
      </c>
      <c r="BK518" s="143">
        <f>BK519</f>
        <v>0</v>
      </c>
    </row>
    <row r="519" spans="1:65" s="2" customFormat="1" ht="16.5" customHeight="1">
      <c r="A519" s="33"/>
      <c r="B519" s="146"/>
      <c r="C519" s="147" t="s">
        <v>869</v>
      </c>
      <c r="D519" s="147" t="s">
        <v>139</v>
      </c>
      <c r="E519" s="148" t="s">
        <v>870</v>
      </c>
      <c r="F519" s="149" t="s">
        <v>871</v>
      </c>
      <c r="G519" s="150" t="s">
        <v>142</v>
      </c>
      <c r="H519" s="151">
        <v>1</v>
      </c>
      <c r="I519" s="152">
        <f>'SO-01 ELE'!H12</f>
        <v>0</v>
      </c>
      <c r="J519" s="153">
        <f>ROUND(I519*H519,2)</f>
        <v>0</v>
      </c>
      <c r="K519" s="154"/>
      <c r="L519" s="34"/>
      <c r="M519" s="155" t="s">
        <v>1</v>
      </c>
      <c r="N519" s="156" t="s">
        <v>42</v>
      </c>
      <c r="O519" s="59"/>
      <c r="P519" s="157">
        <f>O519*H519</f>
        <v>0</v>
      </c>
      <c r="Q519" s="157">
        <v>0</v>
      </c>
      <c r="R519" s="157">
        <f>Q519*H519</f>
        <v>0</v>
      </c>
      <c r="S519" s="157">
        <v>0</v>
      </c>
      <c r="T519" s="158">
        <f>S519*H519</f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59" t="s">
        <v>504</v>
      </c>
      <c r="AT519" s="159" t="s">
        <v>139</v>
      </c>
      <c r="AU519" s="159" t="s">
        <v>87</v>
      </c>
      <c r="AY519" s="18" t="s">
        <v>136</v>
      </c>
      <c r="BE519" s="160">
        <f>IF(N519="základní",J519,0)</f>
        <v>0</v>
      </c>
      <c r="BF519" s="160">
        <f>IF(N519="snížená",J519,0)</f>
        <v>0</v>
      </c>
      <c r="BG519" s="160">
        <f>IF(N519="zákl. přenesená",J519,0)</f>
        <v>0</v>
      </c>
      <c r="BH519" s="160">
        <f>IF(N519="sníž. přenesená",J519,0)</f>
        <v>0</v>
      </c>
      <c r="BI519" s="160">
        <f>IF(N519="nulová",J519,0)</f>
        <v>0</v>
      </c>
      <c r="BJ519" s="18" t="s">
        <v>85</v>
      </c>
      <c r="BK519" s="160">
        <f>ROUND(I519*H519,2)</f>
        <v>0</v>
      </c>
      <c r="BL519" s="18" t="s">
        <v>504</v>
      </c>
      <c r="BM519" s="159" t="s">
        <v>872</v>
      </c>
    </row>
    <row r="520" spans="1:65" s="12" customFormat="1" ht="25.9" customHeight="1">
      <c r="B520" s="134"/>
      <c r="D520" s="135" t="s">
        <v>76</v>
      </c>
      <c r="E520" s="136" t="s">
        <v>873</v>
      </c>
      <c r="F520" s="136" t="s">
        <v>874</v>
      </c>
      <c r="I520" s="137"/>
      <c r="J520" s="122">
        <f>BK520</f>
        <v>0</v>
      </c>
      <c r="L520" s="134"/>
      <c r="M520" s="138"/>
      <c r="N520" s="139"/>
      <c r="O520" s="139"/>
      <c r="P520" s="140">
        <f>SUM(P521:P527)</f>
        <v>0</v>
      </c>
      <c r="Q520" s="139"/>
      <c r="R520" s="140">
        <f>SUM(R521:R527)</f>
        <v>0</v>
      </c>
      <c r="S520" s="139"/>
      <c r="T520" s="141">
        <f>SUM(T521:T527)</f>
        <v>0</v>
      </c>
      <c r="AR520" s="135" t="s">
        <v>155</v>
      </c>
      <c r="AT520" s="142" t="s">
        <v>76</v>
      </c>
      <c r="AU520" s="142" t="s">
        <v>77</v>
      </c>
      <c r="AY520" s="135" t="s">
        <v>136</v>
      </c>
      <c r="BK520" s="143">
        <f>SUM(BK521:BK527)</f>
        <v>0</v>
      </c>
    </row>
    <row r="521" spans="1:65" s="2" customFormat="1" ht="16.5" customHeight="1">
      <c r="A521" s="33"/>
      <c r="B521" s="146"/>
      <c r="C521" s="147" t="s">
        <v>875</v>
      </c>
      <c r="D521" s="147" t="s">
        <v>139</v>
      </c>
      <c r="E521" s="148" t="s">
        <v>876</v>
      </c>
      <c r="F521" s="149" t="s">
        <v>877</v>
      </c>
      <c r="G521" s="150" t="s">
        <v>142</v>
      </c>
      <c r="H521" s="151">
        <v>1</v>
      </c>
      <c r="I521" s="152"/>
      <c r="J521" s="153">
        <f t="shared" ref="J521:J527" si="0">ROUND(I521*H521,2)</f>
        <v>0</v>
      </c>
      <c r="K521" s="154"/>
      <c r="L521" s="34"/>
      <c r="M521" s="155" t="s">
        <v>1</v>
      </c>
      <c r="N521" s="156" t="s">
        <v>42</v>
      </c>
      <c r="O521" s="59"/>
      <c r="P521" s="157">
        <f t="shared" ref="P521:P527" si="1">O521*H521</f>
        <v>0</v>
      </c>
      <c r="Q521" s="157">
        <v>0</v>
      </c>
      <c r="R521" s="157">
        <f t="shared" ref="R521:R527" si="2">Q521*H521</f>
        <v>0</v>
      </c>
      <c r="S521" s="157">
        <v>0</v>
      </c>
      <c r="T521" s="158">
        <f t="shared" ref="T521:T527" si="3">S521*H521</f>
        <v>0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159" t="s">
        <v>878</v>
      </c>
      <c r="AT521" s="159" t="s">
        <v>139</v>
      </c>
      <c r="AU521" s="159" t="s">
        <v>85</v>
      </c>
      <c r="AY521" s="18" t="s">
        <v>136</v>
      </c>
      <c r="BE521" s="160">
        <f t="shared" ref="BE521:BE527" si="4">IF(N521="základní",J521,0)</f>
        <v>0</v>
      </c>
      <c r="BF521" s="160">
        <f t="shared" ref="BF521:BF527" si="5">IF(N521="snížená",J521,0)</f>
        <v>0</v>
      </c>
      <c r="BG521" s="160">
        <f t="shared" ref="BG521:BG527" si="6">IF(N521="zákl. přenesená",J521,0)</f>
        <v>0</v>
      </c>
      <c r="BH521" s="160">
        <f t="shared" ref="BH521:BH527" si="7">IF(N521="sníž. přenesená",J521,0)</f>
        <v>0</v>
      </c>
      <c r="BI521" s="160">
        <f t="shared" ref="BI521:BI527" si="8">IF(N521="nulová",J521,0)</f>
        <v>0</v>
      </c>
      <c r="BJ521" s="18" t="s">
        <v>85</v>
      </c>
      <c r="BK521" s="160">
        <f t="shared" ref="BK521:BK527" si="9">ROUND(I521*H521,2)</f>
        <v>0</v>
      </c>
      <c r="BL521" s="18" t="s">
        <v>878</v>
      </c>
      <c r="BM521" s="159" t="s">
        <v>879</v>
      </c>
    </row>
    <row r="522" spans="1:65" s="2" customFormat="1" ht="16.5" customHeight="1">
      <c r="A522" s="33"/>
      <c r="B522" s="146"/>
      <c r="C522" s="147" t="s">
        <v>880</v>
      </c>
      <c r="D522" s="147" t="s">
        <v>139</v>
      </c>
      <c r="E522" s="148" t="s">
        <v>881</v>
      </c>
      <c r="F522" s="149" t="s">
        <v>882</v>
      </c>
      <c r="G522" s="150" t="s">
        <v>883</v>
      </c>
      <c r="H522" s="204"/>
      <c r="I522" s="152"/>
      <c r="J522" s="153">
        <f t="shared" si="0"/>
        <v>0</v>
      </c>
      <c r="K522" s="154"/>
      <c r="L522" s="34"/>
      <c r="M522" s="155" t="s">
        <v>1</v>
      </c>
      <c r="N522" s="156" t="s">
        <v>42</v>
      </c>
      <c r="O522" s="59"/>
      <c r="P522" s="157">
        <f t="shared" si="1"/>
        <v>0</v>
      </c>
      <c r="Q522" s="157">
        <v>0</v>
      </c>
      <c r="R522" s="157">
        <f t="shared" si="2"/>
        <v>0</v>
      </c>
      <c r="S522" s="157">
        <v>0</v>
      </c>
      <c r="T522" s="158">
        <f t="shared" si="3"/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59" t="s">
        <v>878</v>
      </c>
      <c r="AT522" s="159" t="s">
        <v>139</v>
      </c>
      <c r="AU522" s="159" t="s">
        <v>85</v>
      </c>
      <c r="AY522" s="18" t="s">
        <v>136</v>
      </c>
      <c r="BE522" s="160">
        <f t="shared" si="4"/>
        <v>0</v>
      </c>
      <c r="BF522" s="160">
        <f t="shared" si="5"/>
        <v>0</v>
      </c>
      <c r="BG522" s="160">
        <f t="shared" si="6"/>
        <v>0</v>
      </c>
      <c r="BH522" s="160">
        <f t="shared" si="7"/>
        <v>0</v>
      </c>
      <c r="BI522" s="160">
        <f t="shared" si="8"/>
        <v>0</v>
      </c>
      <c r="BJ522" s="18" t="s">
        <v>85</v>
      </c>
      <c r="BK522" s="160">
        <f t="shared" si="9"/>
        <v>0</v>
      </c>
      <c r="BL522" s="18" t="s">
        <v>878</v>
      </c>
      <c r="BM522" s="159" t="s">
        <v>884</v>
      </c>
    </row>
    <row r="523" spans="1:65" s="2" customFormat="1" ht="21.75" customHeight="1">
      <c r="A523" s="33"/>
      <c r="B523" s="146"/>
      <c r="C523" s="147" t="s">
        <v>885</v>
      </c>
      <c r="D523" s="147" t="s">
        <v>139</v>
      </c>
      <c r="E523" s="148" t="s">
        <v>886</v>
      </c>
      <c r="F523" s="149" t="s">
        <v>887</v>
      </c>
      <c r="G523" s="150" t="s">
        <v>142</v>
      </c>
      <c r="H523" s="151">
        <v>1</v>
      </c>
      <c r="I523" s="152"/>
      <c r="J523" s="153">
        <f t="shared" si="0"/>
        <v>0</v>
      </c>
      <c r="K523" s="154"/>
      <c r="L523" s="34"/>
      <c r="M523" s="155" t="s">
        <v>1</v>
      </c>
      <c r="N523" s="156" t="s">
        <v>42</v>
      </c>
      <c r="O523" s="59"/>
      <c r="P523" s="157">
        <f t="shared" si="1"/>
        <v>0</v>
      </c>
      <c r="Q523" s="157">
        <v>0</v>
      </c>
      <c r="R523" s="157">
        <f t="shared" si="2"/>
        <v>0</v>
      </c>
      <c r="S523" s="157">
        <v>0</v>
      </c>
      <c r="T523" s="158">
        <f t="shared" si="3"/>
        <v>0</v>
      </c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R523" s="159" t="s">
        <v>878</v>
      </c>
      <c r="AT523" s="159" t="s">
        <v>139</v>
      </c>
      <c r="AU523" s="159" t="s">
        <v>85</v>
      </c>
      <c r="AY523" s="18" t="s">
        <v>136</v>
      </c>
      <c r="BE523" s="160">
        <f t="shared" si="4"/>
        <v>0</v>
      </c>
      <c r="BF523" s="160">
        <f t="shared" si="5"/>
        <v>0</v>
      </c>
      <c r="BG523" s="160">
        <f t="shared" si="6"/>
        <v>0</v>
      </c>
      <c r="BH523" s="160">
        <f t="shared" si="7"/>
        <v>0</v>
      </c>
      <c r="BI523" s="160">
        <f t="shared" si="8"/>
        <v>0</v>
      </c>
      <c r="BJ523" s="18" t="s">
        <v>85</v>
      </c>
      <c r="BK523" s="160">
        <f t="shared" si="9"/>
        <v>0</v>
      </c>
      <c r="BL523" s="18" t="s">
        <v>878</v>
      </c>
      <c r="BM523" s="159" t="s">
        <v>888</v>
      </c>
    </row>
    <row r="524" spans="1:65" s="2" customFormat="1" ht="21.75" customHeight="1">
      <c r="A524" s="33"/>
      <c r="B524" s="146"/>
      <c r="C524" s="147" t="s">
        <v>889</v>
      </c>
      <c r="D524" s="147" t="s">
        <v>139</v>
      </c>
      <c r="E524" s="148" t="s">
        <v>890</v>
      </c>
      <c r="F524" s="149" t="s">
        <v>891</v>
      </c>
      <c r="G524" s="150" t="s">
        <v>142</v>
      </c>
      <c r="H524" s="151">
        <v>1</v>
      </c>
      <c r="I524" s="152"/>
      <c r="J524" s="153">
        <f t="shared" si="0"/>
        <v>0</v>
      </c>
      <c r="K524" s="154"/>
      <c r="L524" s="34"/>
      <c r="M524" s="155" t="s">
        <v>1</v>
      </c>
      <c r="N524" s="156" t="s">
        <v>42</v>
      </c>
      <c r="O524" s="59"/>
      <c r="P524" s="157">
        <f t="shared" si="1"/>
        <v>0</v>
      </c>
      <c r="Q524" s="157">
        <v>0</v>
      </c>
      <c r="R524" s="157">
        <f t="shared" si="2"/>
        <v>0</v>
      </c>
      <c r="S524" s="157">
        <v>0</v>
      </c>
      <c r="T524" s="158">
        <f t="shared" si="3"/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159" t="s">
        <v>878</v>
      </c>
      <c r="AT524" s="159" t="s">
        <v>139</v>
      </c>
      <c r="AU524" s="159" t="s">
        <v>85</v>
      </c>
      <c r="AY524" s="18" t="s">
        <v>136</v>
      </c>
      <c r="BE524" s="160">
        <f t="shared" si="4"/>
        <v>0</v>
      </c>
      <c r="BF524" s="160">
        <f t="shared" si="5"/>
        <v>0</v>
      </c>
      <c r="BG524" s="160">
        <f t="shared" si="6"/>
        <v>0</v>
      </c>
      <c r="BH524" s="160">
        <f t="shared" si="7"/>
        <v>0</v>
      </c>
      <c r="BI524" s="160">
        <f t="shared" si="8"/>
        <v>0</v>
      </c>
      <c r="BJ524" s="18" t="s">
        <v>85</v>
      </c>
      <c r="BK524" s="160">
        <f t="shared" si="9"/>
        <v>0</v>
      </c>
      <c r="BL524" s="18" t="s">
        <v>878</v>
      </c>
      <c r="BM524" s="159" t="s">
        <v>892</v>
      </c>
    </row>
    <row r="525" spans="1:65" s="2" customFormat="1" ht="16.5" customHeight="1">
      <c r="A525" s="33"/>
      <c r="B525" s="146"/>
      <c r="C525" s="147" t="s">
        <v>893</v>
      </c>
      <c r="D525" s="147" t="s">
        <v>139</v>
      </c>
      <c r="E525" s="148" t="s">
        <v>894</v>
      </c>
      <c r="F525" s="149" t="s">
        <v>895</v>
      </c>
      <c r="G525" s="150" t="s">
        <v>883</v>
      </c>
      <c r="H525" s="204"/>
      <c r="I525" s="152"/>
      <c r="J525" s="153">
        <f t="shared" si="0"/>
        <v>0</v>
      </c>
      <c r="K525" s="154"/>
      <c r="L525" s="34"/>
      <c r="M525" s="155" t="s">
        <v>1</v>
      </c>
      <c r="N525" s="156" t="s">
        <v>42</v>
      </c>
      <c r="O525" s="59"/>
      <c r="P525" s="157">
        <f t="shared" si="1"/>
        <v>0</v>
      </c>
      <c r="Q525" s="157">
        <v>0</v>
      </c>
      <c r="R525" s="157">
        <f t="shared" si="2"/>
        <v>0</v>
      </c>
      <c r="S525" s="157">
        <v>0</v>
      </c>
      <c r="T525" s="158">
        <f t="shared" si="3"/>
        <v>0</v>
      </c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R525" s="159" t="s">
        <v>878</v>
      </c>
      <c r="AT525" s="159" t="s">
        <v>139</v>
      </c>
      <c r="AU525" s="159" t="s">
        <v>85</v>
      </c>
      <c r="AY525" s="18" t="s">
        <v>136</v>
      </c>
      <c r="BE525" s="160">
        <f t="shared" si="4"/>
        <v>0</v>
      </c>
      <c r="BF525" s="160">
        <f t="shared" si="5"/>
        <v>0</v>
      </c>
      <c r="BG525" s="160">
        <f t="shared" si="6"/>
        <v>0</v>
      </c>
      <c r="BH525" s="160">
        <f t="shared" si="7"/>
        <v>0</v>
      </c>
      <c r="BI525" s="160">
        <f t="shared" si="8"/>
        <v>0</v>
      </c>
      <c r="BJ525" s="18" t="s">
        <v>85</v>
      </c>
      <c r="BK525" s="160">
        <f t="shared" si="9"/>
        <v>0</v>
      </c>
      <c r="BL525" s="18" t="s">
        <v>878</v>
      </c>
      <c r="BM525" s="159" t="s">
        <v>896</v>
      </c>
    </row>
    <row r="526" spans="1:65" s="2" customFormat="1" ht="16.5" customHeight="1">
      <c r="A526" s="33"/>
      <c r="B526" s="146"/>
      <c r="C526" s="147" t="s">
        <v>897</v>
      </c>
      <c r="D526" s="147" t="s">
        <v>139</v>
      </c>
      <c r="E526" s="148" t="s">
        <v>898</v>
      </c>
      <c r="F526" s="149" t="s">
        <v>899</v>
      </c>
      <c r="G526" s="150" t="s">
        <v>883</v>
      </c>
      <c r="H526" s="204"/>
      <c r="I526" s="152"/>
      <c r="J526" s="153">
        <f t="shared" si="0"/>
        <v>0</v>
      </c>
      <c r="K526" s="154"/>
      <c r="L526" s="34"/>
      <c r="M526" s="155" t="s">
        <v>1</v>
      </c>
      <c r="N526" s="156" t="s">
        <v>42</v>
      </c>
      <c r="O526" s="59"/>
      <c r="P526" s="157">
        <f t="shared" si="1"/>
        <v>0</v>
      </c>
      <c r="Q526" s="157">
        <v>0</v>
      </c>
      <c r="R526" s="157">
        <f t="shared" si="2"/>
        <v>0</v>
      </c>
      <c r="S526" s="157">
        <v>0</v>
      </c>
      <c r="T526" s="158">
        <f t="shared" si="3"/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59" t="s">
        <v>878</v>
      </c>
      <c r="AT526" s="159" t="s">
        <v>139</v>
      </c>
      <c r="AU526" s="159" t="s">
        <v>85</v>
      </c>
      <c r="AY526" s="18" t="s">
        <v>136</v>
      </c>
      <c r="BE526" s="160">
        <f t="shared" si="4"/>
        <v>0</v>
      </c>
      <c r="BF526" s="160">
        <f t="shared" si="5"/>
        <v>0</v>
      </c>
      <c r="BG526" s="160">
        <f t="shared" si="6"/>
        <v>0</v>
      </c>
      <c r="BH526" s="160">
        <f t="shared" si="7"/>
        <v>0</v>
      </c>
      <c r="BI526" s="160">
        <f t="shared" si="8"/>
        <v>0</v>
      </c>
      <c r="BJ526" s="18" t="s">
        <v>85</v>
      </c>
      <c r="BK526" s="160">
        <f t="shared" si="9"/>
        <v>0</v>
      </c>
      <c r="BL526" s="18" t="s">
        <v>878</v>
      </c>
      <c r="BM526" s="159" t="s">
        <v>900</v>
      </c>
    </row>
    <row r="527" spans="1:65" s="2" customFormat="1" ht="21.75" customHeight="1">
      <c r="A527" s="33"/>
      <c r="B527" s="146"/>
      <c r="C527" s="147" t="s">
        <v>901</v>
      </c>
      <c r="D527" s="147" t="s">
        <v>139</v>
      </c>
      <c r="E527" s="148" t="s">
        <v>902</v>
      </c>
      <c r="F527" s="149" t="s">
        <v>903</v>
      </c>
      <c r="G527" s="150" t="s">
        <v>883</v>
      </c>
      <c r="H527" s="204"/>
      <c r="I527" s="152"/>
      <c r="J527" s="153">
        <f t="shared" si="0"/>
        <v>0</v>
      </c>
      <c r="K527" s="154"/>
      <c r="L527" s="34"/>
      <c r="M527" s="155" t="s">
        <v>1</v>
      </c>
      <c r="N527" s="156" t="s">
        <v>42</v>
      </c>
      <c r="O527" s="59"/>
      <c r="P527" s="157">
        <f t="shared" si="1"/>
        <v>0</v>
      </c>
      <c r="Q527" s="157">
        <v>0</v>
      </c>
      <c r="R527" s="157">
        <f t="shared" si="2"/>
        <v>0</v>
      </c>
      <c r="S527" s="157">
        <v>0</v>
      </c>
      <c r="T527" s="158">
        <f t="shared" si="3"/>
        <v>0</v>
      </c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R527" s="159" t="s">
        <v>878</v>
      </c>
      <c r="AT527" s="159" t="s">
        <v>139</v>
      </c>
      <c r="AU527" s="159" t="s">
        <v>85</v>
      </c>
      <c r="AY527" s="18" t="s">
        <v>136</v>
      </c>
      <c r="BE527" s="160">
        <f t="shared" si="4"/>
        <v>0</v>
      </c>
      <c r="BF527" s="160">
        <f t="shared" si="5"/>
        <v>0</v>
      </c>
      <c r="BG527" s="160">
        <f t="shared" si="6"/>
        <v>0</v>
      </c>
      <c r="BH527" s="160">
        <f t="shared" si="7"/>
        <v>0</v>
      </c>
      <c r="BI527" s="160">
        <f t="shared" si="8"/>
        <v>0</v>
      </c>
      <c r="BJ527" s="18" t="s">
        <v>85</v>
      </c>
      <c r="BK527" s="160">
        <f t="shared" si="9"/>
        <v>0</v>
      </c>
      <c r="BL527" s="18" t="s">
        <v>878</v>
      </c>
      <c r="BM527" s="159" t="s">
        <v>904</v>
      </c>
    </row>
    <row r="528" spans="1:65" s="2" customFormat="1" ht="49.9" customHeight="1">
      <c r="A528" s="33"/>
      <c r="B528" s="34"/>
      <c r="C528" s="33"/>
      <c r="D528" s="33"/>
      <c r="E528" s="136" t="s">
        <v>905</v>
      </c>
      <c r="F528" s="136" t="s">
        <v>906</v>
      </c>
      <c r="G528" s="33"/>
      <c r="H528" s="33"/>
      <c r="I528" s="33"/>
      <c r="J528" s="122">
        <f t="shared" ref="J528:J533" si="10">BK528</f>
        <v>0</v>
      </c>
      <c r="K528" s="33"/>
      <c r="L528" s="34"/>
      <c r="M528" s="205"/>
      <c r="N528" s="206"/>
      <c r="O528" s="59"/>
      <c r="P528" s="59"/>
      <c r="Q528" s="59"/>
      <c r="R528" s="59"/>
      <c r="S528" s="59"/>
      <c r="T528" s="60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T528" s="18" t="s">
        <v>76</v>
      </c>
      <c r="AU528" s="18" t="s">
        <v>77</v>
      </c>
      <c r="AY528" s="18" t="s">
        <v>907</v>
      </c>
      <c r="BK528" s="160">
        <f>SUM(BK529:BK533)</f>
        <v>0</v>
      </c>
    </row>
    <row r="529" spans="1:63" s="2" customFormat="1" ht="16.350000000000001" customHeight="1">
      <c r="A529" s="33"/>
      <c r="B529" s="34"/>
      <c r="C529" s="207" t="s">
        <v>1</v>
      </c>
      <c r="D529" s="207" t="s">
        <v>139</v>
      </c>
      <c r="E529" s="208" t="s">
        <v>1</v>
      </c>
      <c r="F529" s="209" t="s">
        <v>1</v>
      </c>
      <c r="G529" s="210" t="s">
        <v>1</v>
      </c>
      <c r="H529" s="211"/>
      <c r="I529" s="212"/>
      <c r="J529" s="213">
        <f t="shared" si="10"/>
        <v>0</v>
      </c>
      <c r="K529" s="214"/>
      <c r="L529" s="34"/>
      <c r="M529" s="215" t="s">
        <v>1</v>
      </c>
      <c r="N529" s="216" t="s">
        <v>42</v>
      </c>
      <c r="O529" s="59"/>
      <c r="P529" s="59"/>
      <c r="Q529" s="59"/>
      <c r="R529" s="59"/>
      <c r="S529" s="59"/>
      <c r="T529" s="60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T529" s="18" t="s">
        <v>907</v>
      </c>
      <c r="AU529" s="18" t="s">
        <v>85</v>
      </c>
      <c r="AY529" s="18" t="s">
        <v>907</v>
      </c>
      <c r="BE529" s="160">
        <f>IF(N529="základní",J529,0)</f>
        <v>0</v>
      </c>
      <c r="BF529" s="160">
        <f>IF(N529="snížená",J529,0)</f>
        <v>0</v>
      </c>
      <c r="BG529" s="160">
        <f>IF(N529="zákl. přenesená",J529,0)</f>
        <v>0</v>
      </c>
      <c r="BH529" s="160">
        <f>IF(N529="sníž. přenesená",J529,0)</f>
        <v>0</v>
      </c>
      <c r="BI529" s="160">
        <f>IF(N529="nulová",J529,0)</f>
        <v>0</v>
      </c>
      <c r="BJ529" s="18" t="s">
        <v>85</v>
      </c>
      <c r="BK529" s="160">
        <f>I529*H529</f>
        <v>0</v>
      </c>
    </row>
    <row r="530" spans="1:63" s="2" customFormat="1" ht="16.350000000000001" customHeight="1">
      <c r="A530" s="33"/>
      <c r="B530" s="34"/>
      <c r="C530" s="207" t="s">
        <v>1</v>
      </c>
      <c r="D530" s="207" t="s">
        <v>139</v>
      </c>
      <c r="E530" s="208" t="s">
        <v>1</v>
      </c>
      <c r="F530" s="209" t="s">
        <v>1</v>
      </c>
      <c r="G530" s="210" t="s">
        <v>1</v>
      </c>
      <c r="H530" s="211"/>
      <c r="I530" s="212"/>
      <c r="J530" s="213">
        <f t="shared" si="10"/>
        <v>0</v>
      </c>
      <c r="K530" s="214"/>
      <c r="L530" s="34"/>
      <c r="M530" s="215" t="s">
        <v>1</v>
      </c>
      <c r="N530" s="216" t="s">
        <v>42</v>
      </c>
      <c r="O530" s="59"/>
      <c r="P530" s="59"/>
      <c r="Q530" s="59"/>
      <c r="R530" s="59"/>
      <c r="S530" s="59"/>
      <c r="T530" s="60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T530" s="18" t="s">
        <v>907</v>
      </c>
      <c r="AU530" s="18" t="s">
        <v>85</v>
      </c>
      <c r="AY530" s="18" t="s">
        <v>907</v>
      </c>
      <c r="BE530" s="160">
        <f>IF(N530="základní",J530,0)</f>
        <v>0</v>
      </c>
      <c r="BF530" s="160">
        <f>IF(N530="snížená",J530,0)</f>
        <v>0</v>
      </c>
      <c r="BG530" s="160">
        <f>IF(N530="zákl. přenesená",J530,0)</f>
        <v>0</v>
      </c>
      <c r="BH530" s="160">
        <f>IF(N530="sníž. přenesená",J530,0)</f>
        <v>0</v>
      </c>
      <c r="BI530" s="160">
        <f>IF(N530="nulová",J530,0)</f>
        <v>0</v>
      </c>
      <c r="BJ530" s="18" t="s">
        <v>85</v>
      </c>
      <c r="BK530" s="160">
        <f>I530*H530</f>
        <v>0</v>
      </c>
    </row>
    <row r="531" spans="1:63" s="2" customFormat="1" ht="16.350000000000001" customHeight="1">
      <c r="A531" s="33"/>
      <c r="B531" s="34"/>
      <c r="C531" s="207" t="s">
        <v>1</v>
      </c>
      <c r="D531" s="207" t="s">
        <v>139</v>
      </c>
      <c r="E531" s="208" t="s">
        <v>1</v>
      </c>
      <c r="F531" s="209" t="s">
        <v>1</v>
      </c>
      <c r="G531" s="210" t="s">
        <v>1</v>
      </c>
      <c r="H531" s="211"/>
      <c r="I531" s="212"/>
      <c r="J531" s="213">
        <f t="shared" si="10"/>
        <v>0</v>
      </c>
      <c r="K531" s="214"/>
      <c r="L531" s="34"/>
      <c r="M531" s="215" t="s">
        <v>1</v>
      </c>
      <c r="N531" s="216" t="s">
        <v>42</v>
      </c>
      <c r="O531" s="59"/>
      <c r="P531" s="59"/>
      <c r="Q531" s="59"/>
      <c r="R531" s="59"/>
      <c r="S531" s="59"/>
      <c r="T531" s="60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T531" s="18" t="s">
        <v>907</v>
      </c>
      <c r="AU531" s="18" t="s">
        <v>85</v>
      </c>
      <c r="AY531" s="18" t="s">
        <v>907</v>
      </c>
      <c r="BE531" s="160">
        <f>IF(N531="základní",J531,0)</f>
        <v>0</v>
      </c>
      <c r="BF531" s="160">
        <f>IF(N531="snížená",J531,0)</f>
        <v>0</v>
      </c>
      <c r="BG531" s="160">
        <f>IF(N531="zákl. přenesená",J531,0)</f>
        <v>0</v>
      </c>
      <c r="BH531" s="160">
        <f>IF(N531="sníž. přenesená",J531,0)</f>
        <v>0</v>
      </c>
      <c r="BI531" s="160">
        <f>IF(N531="nulová",J531,0)</f>
        <v>0</v>
      </c>
      <c r="BJ531" s="18" t="s">
        <v>85</v>
      </c>
      <c r="BK531" s="160">
        <f>I531*H531</f>
        <v>0</v>
      </c>
    </row>
    <row r="532" spans="1:63" s="2" customFormat="1" ht="16.350000000000001" customHeight="1">
      <c r="A532" s="33"/>
      <c r="B532" s="34"/>
      <c r="C532" s="207" t="s">
        <v>1</v>
      </c>
      <c r="D532" s="207" t="s">
        <v>139</v>
      </c>
      <c r="E532" s="208" t="s">
        <v>1</v>
      </c>
      <c r="F532" s="209" t="s">
        <v>1</v>
      </c>
      <c r="G532" s="210" t="s">
        <v>1</v>
      </c>
      <c r="H532" s="211"/>
      <c r="I532" s="212"/>
      <c r="J532" s="213">
        <f t="shared" si="10"/>
        <v>0</v>
      </c>
      <c r="K532" s="214"/>
      <c r="L532" s="34"/>
      <c r="M532" s="215" t="s">
        <v>1</v>
      </c>
      <c r="N532" s="216" t="s">
        <v>42</v>
      </c>
      <c r="O532" s="59"/>
      <c r="P532" s="59"/>
      <c r="Q532" s="59"/>
      <c r="R532" s="59"/>
      <c r="S532" s="59"/>
      <c r="T532" s="60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T532" s="18" t="s">
        <v>907</v>
      </c>
      <c r="AU532" s="18" t="s">
        <v>85</v>
      </c>
      <c r="AY532" s="18" t="s">
        <v>907</v>
      </c>
      <c r="BE532" s="160">
        <f>IF(N532="základní",J532,0)</f>
        <v>0</v>
      </c>
      <c r="BF532" s="160">
        <f>IF(N532="snížená",J532,0)</f>
        <v>0</v>
      </c>
      <c r="BG532" s="160">
        <f>IF(N532="zákl. přenesená",J532,0)</f>
        <v>0</v>
      </c>
      <c r="BH532" s="160">
        <f>IF(N532="sníž. přenesená",J532,0)</f>
        <v>0</v>
      </c>
      <c r="BI532" s="160">
        <f>IF(N532="nulová",J532,0)</f>
        <v>0</v>
      </c>
      <c r="BJ532" s="18" t="s">
        <v>85</v>
      </c>
      <c r="BK532" s="160">
        <f>I532*H532</f>
        <v>0</v>
      </c>
    </row>
    <row r="533" spans="1:63" s="2" customFormat="1" ht="16.350000000000001" customHeight="1">
      <c r="A533" s="33"/>
      <c r="B533" s="34"/>
      <c r="C533" s="207" t="s">
        <v>1</v>
      </c>
      <c r="D533" s="207" t="s">
        <v>139</v>
      </c>
      <c r="E533" s="208" t="s">
        <v>1</v>
      </c>
      <c r="F533" s="209" t="s">
        <v>1</v>
      </c>
      <c r="G533" s="210" t="s">
        <v>1</v>
      </c>
      <c r="H533" s="211"/>
      <c r="I533" s="212"/>
      <c r="J533" s="213">
        <f t="shared" si="10"/>
        <v>0</v>
      </c>
      <c r="K533" s="214"/>
      <c r="L533" s="34"/>
      <c r="M533" s="215" t="s">
        <v>1</v>
      </c>
      <c r="N533" s="216" t="s">
        <v>42</v>
      </c>
      <c r="O533" s="217"/>
      <c r="P533" s="217"/>
      <c r="Q533" s="217"/>
      <c r="R533" s="217"/>
      <c r="S533" s="217"/>
      <c r="T533" s="218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T533" s="18" t="s">
        <v>907</v>
      </c>
      <c r="AU533" s="18" t="s">
        <v>85</v>
      </c>
      <c r="AY533" s="18" t="s">
        <v>907</v>
      </c>
      <c r="BE533" s="160">
        <f>IF(N533="základní",J533,0)</f>
        <v>0</v>
      </c>
      <c r="BF533" s="160">
        <f>IF(N533="snížená",J533,0)</f>
        <v>0</v>
      </c>
      <c r="BG533" s="160">
        <f>IF(N533="zákl. přenesená",J533,0)</f>
        <v>0</v>
      </c>
      <c r="BH533" s="160">
        <f>IF(N533="sníž. přenesená",J533,0)</f>
        <v>0</v>
      </c>
      <c r="BI533" s="160">
        <f>IF(N533="nulová",J533,0)</f>
        <v>0</v>
      </c>
      <c r="BJ533" s="18" t="s">
        <v>85</v>
      </c>
      <c r="BK533" s="160">
        <f>I533*H533</f>
        <v>0</v>
      </c>
    </row>
    <row r="534" spans="1:63" s="2" customFormat="1" ht="6.95" customHeight="1">
      <c r="A534" s="33"/>
      <c r="B534" s="48"/>
      <c r="C534" s="49"/>
      <c r="D534" s="49"/>
      <c r="E534" s="49"/>
      <c r="F534" s="49"/>
      <c r="G534" s="49"/>
      <c r="H534" s="49"/>
      <c r="I534" s="49"/>
      <c r="J534" s="49"/>
      <c r="K534" s="49"/>
      <c r="L534" s="34"/>
      <c r="M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</row>
  </sheetData>
  <autoFilter ref="C137:K533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529:D534">
      <formula1>"K, M"</formula1>
    </dataValidation>
    <dataValidation type="list" allowBlank="1" showInputMessage="1" showErrorMessage="1" error="Povoleny jsou hodnoty základní, snížená, zákl. přenesená, sníž. přenesená, nulová." sqref="N529:N534">
      <formula1>"základní, snížená, zákl. přenesená, sníž. přenesená,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4965"/>
  <sheetViews>
    <sheetView view="pageBreakPreview" zoomScaleSheetLayoutView="100" workbookViewId="0">
      <pane ySplit="7" topLeftCell="A8" activePane="bottomLeft" state="frozen"/>
      <selection activeCell="U14" sqref="U14"/>
      <selection pane="bottomLeft" activeCell="W10" sqref="W10"/>
    </sheetView>
  </sheetViews>
  <sheetFormatPr defaultRowHeight="12.75" outlineLevelRow="1"/>
  <cols>
    <col min="1" max="1" width="5" style="219" customWidth="1"/>
    <col min="2" max="2" width="16.83203125" style="225" customWidth="1"/>
    <col min="3" max="3" width="44.6640625" style="225" customWidth="1"/>
    <col min="4" max="4" width="5.5" style="219" customWidth="1"/>
    <col min="5" max="5" width="12.5" style="219" customWidth="1"/>
    <col min="6" max="6" width="11.5" style="219" customWidth="1"/>
    <col min="7" max="7" width="14.83203125" style="219" customWidth="1"/>
    <col min="8" max="19" width="0" style="219" hidden="1" customWidth="1"/>
    <col min="20" max="20" width="9.33203125" style="219"/>
    <col min="21" max="21" width="13.33203125" style="219" bestFit="1" customWidth="1"/>
    <col min="22" max="28" width="9.33203125" style="219"/>
    <col min="29" max="39" width="0" style="219" hidden="1" customWidth="1"/>
    <col min="40" max="52" width="9.33203125" style="219"/>
    <col min="53" max="53" width="85.6640625" style="219" customWidth="1"/>
    <col min="54" max="256" width="9.33203125" style="219"/>
    <col min="257" max="257" width="5" style="219" customWidth="1"/>
    <col min="258" max="258" width="16.83203125" style="219" customWidth="1"/>
    <col min="259" max="259" width="44.6640625" style="219" customWidth="1"/>
    <col min="260" max="260" width="5.5" style="219" customWidth="1"/>
    <col min="261" max="261" width="12.5" style="219" customWidth="1"/>
    <col min="262" max="262" width="11.5" style="219" customWidth="1"/>
    <col min="263" max="263" width="14.83203125" style="219" customWidth="1"/>
    <col min="264" max="275" width="0" style="219" hidden="1" customWidth="1"/>
    <col min="276" max="284" width="9.33203125" style="219"/>
    <col min="285" max="295" width="0" style="219" hidden="1" customWidth="1"/>
    <col min="296" max="308" width="9.33203125" style="219"/>
    <col min="309" max="309" width="85.6640625" style="219" customWidth="1"/>
    <col min="310" max="512" width="9.33203125" style="219"/>
    <col min="513" max="513" width="5" style="219" customWidth="1"/>
    <col min="514" max="514" width="16.83203125" style="219" customWidth="1"/>
    <col min="515" max="515" width="44.6640625" style="219" customWidth="1"/>
    <col min="516" max="516" width="5.5" style="219" customWidth="1"/>
    <col min="517" max="517" width="12.5" style="219" customWidth="1"/>
    <col min="518" max="518" width="11.5" style="219" customWidth="1"/>
    <col min="519" max="519" width="14.83203125" style="219" customWidth="1"/>
    <col min="520" max="531" width="0" style="219" hidden="1" customWidth="1"/>
    <col min="532" max="540" width="9.33203125" style="219"/>
    <col min="541" max="551" width="0" style="219" hidden="1" customWidth="1"/>
    <col min="552" max="564" width="9.33203125" style="219"/>
    <col min="565" max="565" width="85.6640625" style="219" customWidth="1"/>
    <col min="566" max="768" width="9.33203125" style="219"/>
    <col min="769" max="769" width="5" style="219" customWidth="1"/>
    <col min="770" max="770" width="16.83203125" style="219" customWidth="1"/>
    <col min="771" max="771" width="44.6640625" style="219" customWidth="1"/>
    <col min="772" max="772" width="5.5" style="219" customWidth="1"/>
    <col min="773" max="773" width="12.5" style="219" customWidth="1"/>
    <col min="774" max="774" width="11.5" style="219" customWidth="1"/>
    <col min="775" max="775" width="14.83203125" style="219" customWidth="1"/>
    <col min="776" max="787" width="0" style="219" hidden="1" customWidth="1"/>
    <col min="788" max="796" width="9.33203125" style="219"/>
    <col min="797" max="807" width="0" style="219" hidden="1" customWidth="1"/>
    <col min="808" max="820" width="9.33203125" style="219"/>
    <col min="821" max="821" width="85.6640625" style="219" customWidth="1"/>
    <col min="822" max="1024" width="9.33203125" style="219"/>
    <col min="1025" max="1025" width="5" style="219" customWidth="1"/>
    <col min="1026" max="1026" width="16.83203125" style="219" customWidth="1"/>
    <col min="1027" max="1027" width="44.6640625" style="219" customWidth="1"/>
    <col min="1028" max="1028" width="5.5" style="219" customWidth="1"/>
    <col min="1029" max="1029" width="12.5" style="219" customWidth="1"/>
    <col min="1030" max="1030" width="11.5" style="219" customWidth="1"/>
    <col min="1031" max="1031" width="14.83203125" style="219" customWidth="1"/>
    <col min="1032" max="1043" width="0" style="219" hidden="1" customWidth="1"/>
    <col min="1044" max="1052" width="9.33203125" style="219"/>
    <col min="1053" max="1063" width="0" style="219" hidden="1" customWidth="1"/>
    <col min="1064" max="1076" width="9.33203125" style="219"/>
    <col min="1077" max="1077" width="85.6640625" style="219" customWidth="1"/>
    <col min="1078" max="1280" width="9.33203125" style="219"/>
    <col min="1281" max="1281" width="5" style="219" customWidth="1"/>
    <col min="1282" max="1282" width="16.83203125" style="219" customWidth="1"/>
    <col min="1283" max="1283" width="44.6640625" style="219" customWidth="1"/>
    <col min="1284" max="1284" width="5.5" style="219" customWidth="1"/>
    <col min="1285" max="1285" width="12.5" style="219" customWidth="1"/>
    <col min="1286" max="1286" width="11.5" style="219" customWidth="1"/>
    <col min="1287" max="1287" width="14.83203125" style="219" customWidth="1"/>
    <col min="1288" max="1299" width="0" style="219" hidden="1" customWidth="1"/>
    <col min="1300" max="1308" width="9.33203125" style="219"/>
    <col min="1309" max="1319" width="0" style="219" hidden="1" customWidth="1"/>
    <col min="1320" max="1332" width="9.33203125" style="219"/>
    <col min="1333" max="1333" width="85.6640625" style="219" customWidth="1"/>
    <col min="1334" max="1536" width="9.33203125" style="219"/>
    <col min="1537" max="1537" width="5" style="219" customWidth="1"/>
    <col min="1538" max="1538" width="16.83203125" style="219" customWidth="1"/>
    <col min="1539" max="1539" width="44.6640625" style="219" customWidth="1"/>
    <col min="1540" max="1540" width="5.5" style="219" customWidth="1"/>
    <col min="1541" max="1541" width="12.5" style="219" customWidth="1"/>
    <col min="1542" max="1542" width="11.5" style="219" customWidth="1"/>
    <col min="1543" max="1543" width="14.83203125" style="219" customWidth="1"/>
    <col min="1544" max="1555" width="0" style="219" hidden="1" customWidth="1"/>
    <col min="1556" max="1564" width="9.33203125" style="219"/>
    <col min="1565" max="1575" width="0" style="219" hidden="1" customWidth="1"/>
    <col min="1576" max="1588" width="9.33203125" style="219"/>
    <col min="1589" max="1589" width="85.6640625" style="219" customWidth="1"/>
    <col min="1590" max="1792" width="9.33203125" style="219"/>
    <col min="1793" max="1793" width="5" style="219" customWidth="1"/>
    <col min="1794" max="1794" width="16.83203125" style="219" customWidth="1"/>
    <col min="1795" max="1795" width="44.6640625" style="219" customWidth="1"/>
    <col min="1796" max="1796" width="5.5" style="219" customWidth="1"/>
    <col min="1797" max="1797" width="12.5" style="219" customWidth="1"/>
    <col min="1798" max="1798" width="11.5" style="219" customWidth="1"/>
    <col min="1799" max="1799" width="14.83203125" style="219" customWidth="1"/>
    <col min="1800" max="1811" width="0" style="219" hidden="1" customWidth="1"/>
    <col min="1812" max="1820" width="9.33203125" style="219"/>
    <col min="1821" max="1831" width="0" style="219" hidden="1" customWidth="1"/>
    <col min="1832" max="1844" width="9.33203125" style="219"/>
    <col min="1845" max="1845" width="85.6640625" style="219" customWidth="1"/>
    <col min="1846" max="2048" width="9.33203125" style="219"/>
    <col min="2049" max="2049" width="5" style="219" customWidth="1"/>
    <col min="2050" max="2050" width="16.83203125" style="219" customWidth="1"/>
    <col min="2051" max="2051" width="44.6640625" style="219" customWidth="1"/>
    <col min="2052" max="2052" width="5.5" style="219" customWidth="1"/>
    <col min="2053" max="2053" width="12.5" style="219" customWidth="1"/>
    <col min="2054" max="2054" width="11.5" style="219" customWidth="1"/>
    <col min="2055" max="2055" width="14.83203125" style="219" customWidth="1"/>
    <col min="2056" max="2067" width="0" style="219" hidden="1" customWidth="1"/>
    <col min="2068" max="2076" width="9.33203125" style="219"/>
    <col min="2077" max="2087" width="0" style="219" hidden="1" customWidth="1"/>
    <col min="2088" max="2100" width="9.33203125" style="219"/>
    <col min="2101" max="2101" width="85.6640625" style="219" customWidth="1"/>
    <col min="2102" max="2304" width="9.33203125" style="219"/>
    <col min="2305" max="2305" width="5" style="219" customWidth="1"/>
    <col min="2306" max="2306" width="16.83203125" style="219" customWidth="1"/>
    <col min="2307" max="2307" width="44.6640625" style="219" customWidth="1"/>
    <col min="2308" max="2308" width="5.5" style="219" customWidth="1"/>
    <col min="2309" max="2309" width="12.5" style="219" customWidth="1"/>
    <col min="2310" max="2310" width="11.5" style="219" customWidth="1"/>
    <col min="2311" max="2311" width="14.83203125" style="219" customWidth="1"/>
    <col min="2312" max="2323" width="0" style="219" hidden="1" customWidth="1"/>
    <col min="2324" max="2332" width="9.33203125" style="219"/>
    <col min="2333" max="2343" width="0" style="219" hidden="1" customWidth="1"/>
    <col min="2344" max="2356" width="9.33203125" style="219"/>
    <col min="2357" max="2357" width="85.6640625" style="219" customWidth="1"/>
    <col min="2358" max="2560" width="9.33203125" style="219"/>
    <col min="2561" max="2561" width="5" style="219" customWidth="1"/>
    <col min="2562" max="2562" width="16.83203125" style="219" customWidth="1"/>
    <col min="2563" max="2563" width="44.6640625" style="219" customWidth="1"/>
    <col min="2564" max="2564" width="5.5" style="219" customWidth="1"/>
    <col min="2565" max="2565" width="12.5" style="219" customWidth="1"/>
    <col min="2566" max="2566" width="11.5" style="219" customWidth="1"/>
    <col min="2567" max="2567" width="14.83203125" style="219" customWidth="1"/>
    <col min="2568" max="2579" width="0" style="219" hidden="1" customWidth="1"/>
    <col min="2580" max="2588" width="9.33203125" style="219"/>
    <col min="2589" max="2599" width="0" style="219" hidden="1" customWidth="1"/>
    <col min="2600" max="2612" width="9.33203125" style="219"/>
    <col min="2613" max="2613" width="85.6640625" style="219" customWidth="1"/>
    <col min="2614" max="2816" width="9.33203125" style="219"/>
    <col min="2817" max="2817" width="5" style="219" customWidth="1"/>
    <col min="2818" max="2818" width="16.83203125" style="219" customWidth="1"/>
    <col min="2819" max="2819" width="44.6640625" style="219" customWidth="1"/>
    <col min="2820" max="2820" width="5.5" style="219" customWidth="1"/>
    <col min="2821" max="2821" width="12.5" style="219" customWidth="1"/>
    <col min="2822" max="2822" width="11.5" style="219" customWidth="1"/>
    <col min="2823" max="2823" width="14.83203125" style="219" customWidth="1"/>
    <col min="2824" max="2835" width="0" style="219" hidden="1" customWidth="1"/>
    <col min="2836" max="2844" width="9.33203125" style="219"/>
    <col min="2845" max="2855" width="0" style="219" hidden="1" customWidth="1"/>
    <col min="2856" max="2868" width="9.33203125" style="219"/>
    <col min="2869" max="2869" width="85.6640625" style="219" customWidth="1"/>
    <col min="2870" max="3072" width="9.33203125" style="219"/>
    <col min="3073" max="3073" width="5" style="219" customWidth="1"/>
    <col min="3074" max="3074" width="16.83203125" style="219" customWidth="1"/>
    <col min="3075" max="3075" width="44.6640625" style="219" customWidth="1"/>
    <col min="3076" max="3076" width="5.5" style="219" customWidth="1"/>
    <col min="3077" max="3077" width="12.5" style="219" customWidth="1"/>
    <col min="3078" max="3078" width="11.5" style="219" customWidth="1"/>
    <col min="3079" max="3079" width="14.83203125" style="219" customWidth="1"/>
    <col min="3080" max="3091" width="0" style="219" hidden="1" customWidth="1"/>
    <col min="3092" max="3100" width="9.33203125" style="219"/>
    <col min="3101" max="3111" width="0" style="219" hidden="1" customWidth="1"/>
    <col min="3112" max="3124" width="9.33203125" style="219"/>
    <col min="3125" max="3125" width="85.6640625" style="219" customWidth="1"/>
    <col min="3126" max="3328" width="9.33203125" style="219"/>
    <col min="3329" max="3329" width="5" style="219" customWidth="1"/>
    <col min="3330" max="3330" width="16.83203125" style="219" customWidth="1"/>
    <col min="3331" max="3331" width="44.6640625" style="219" customWidth="1"/>
    <col min="3332" max="3332" width="5.5" style="219" customWidth="1"/>
    <col min="3333" max="3333" width="12.5" style="219" customWidth="1"/>
    <col min="3334" max="3334" width="11.5" style="219" customWidth="1"/>
    <col min="3335" max="3335" width="14.83203125" style="219" customWidth="1"/>
    <col min="3336" max="3347" width="0" style="219" hidden="1" customWidth="1"/>
    <col min="3348" max="3356" width="9.33203125" style="219"/>
    <col min="3357" max="3367" width="0" style="219" hidden="1" customWidth="1"/>
    <col min="3368" max="3380" width="9.33203125" style="219"/>
    <col min="3381" max="3381" width="85.6640625" style="219" customWidth="1"/>
    <col min="3382" max="3584" width="9.33203125" style="219"/>
    <col min="3585" max="3585" width="5" style="219" customWidth="1"/>
    <col min="3586" max="3586" width="16.83203125" style="219" customWidth="1"/>
    <col min="3587" max="3587" width="44.6640625" style="219" customWidth="1"/>
    <col min="3588" max="3588" width="5.5" style="219" customWidth="1"/>
    <col min="3589" max="3589" width="12.5" style="219" customWidth="1"/>
    <col min="3590" max="3590" width="11.5" style="219" customWidth="1"/>
    <col min="3591" max="3591" width="14.83203125" style="219" customWidth="1"/>
    <col min="3592" max="3603" width="0" style="219" hidden="1" customWidth="1"/>
    <col min="3604" max="3612" width="9.33203125" style="219"/>
    <col min="3613" max="3623" width="0" style="219" hidden="1" customWidth="1"/>
    <col min="3624" max="3636" width="9.33203125" style="219"/>
    <col min="3637" max="3637" width="85.6640625" style="219" customWidth="1"/>
    <col min="3638" max="3840" width="9.33203125" style="219"/>
    <col min="3841" max="3841" width="5" style="219" customWidth="1"/>
    <col min="3842" max="3842" width="16.83203125" style="219" customWidth="1"/>
    <col min="3843" max="3843" width="44.6640625" style="219" customWidth="1"/>
    <col min="3844" max="3844" width="5.5" style="219" customWidth="1"/>
    <col min="3845" max="3845" width="12.5" style="219" customWidth="1"/>
    <col min="3846" max="3846" width="11.5" style="219" customWidth="1"/>
    <col min="3847" max="3847" width="14.83203125" style="219" customWidth="1"/>
    <col min="3848" max="3859" width="0" style="219" hidden="1" customWidth="1"/>
    <col min="3860" max="3868" width="9.33203125" style="219"/>
    <col min="3869" max="3879" width="0" style="219" hidden="1" customWidth="1"/>
    <col min="3880" max="3892" width="9.33203125" style="219"/>
    <col min="3893" max="3893" width="85.6640625" style="219" customWidth="1"/>
    <col min="3894" max="4096" width="9.33203125" style="219"/>
    <col min="4097" max="4097" width="5" style="219" customWidth="1"/>
    <col min="4098" max="4098" width="16.83203125" style="219" customWidth="1"/>
    <col min="4099" max="4099" width="44.6640625" style="219" customWidth="1"/>
    <col min="4100" max="4100" width="5.5" style="219" customWidth="1"/>
    <col min="4101" max="4101" width="12.5" style="219" customWidth="1"/>
    <col min="4102" max="4102" width="11.5" style="219" customWidth="1"/>
    <col min="4103" max="4103" width="14.83203125" style="219" customWidth="1"/>
    <col min="4104" max="4115" width="0" style="219" hidden="1" customWidth="1"/>
    <col min="4116" max="4124" width="9.33203125" style="219"/>
    <col min="4125" max="4135" width="0" style="219" hidden="1" customWidth="1"/>
    <col min="4136" max="4148" width="9.33203125" style="219"/>
    <col min="4149" max="4149" width="85.6640625" style="219" customWidth="1"/>
    <col min="4150" max="4352" width="9.33203125" style="219"/>
    <col min="4353" max="4353" width="5" style="219" customWidth="1"/>
    <col min="4354" max="4354" width="16.83203125" style="219" customWidth="1"/>
    <col min="4355" max="4355" width="44.6640625" style="219" customWidth="1"/>
    <col min="4356" max="4356" width="5.5" style="219" customWidth="1"/>
    <col min="4357" max="4357" width="12.5" style="219" customWidth="1"/>
    <col min="4358" max="4358" width="11.5" style="219" customWidth="1"/>
    <col min="4359" max="4359" width="14.83203125" style="219" customWidth="1"/>
    <col min="4360" max="4371" width="0" style="219" hidden="1" customWidth="1"/>
    <col min="4372" max="4380" width="9.33203125" style="219"/>
    <col min="4381" max="4391" width="0" style="219" hidden="1" customWidth="1"/>
    <col min="4392" max="4404" width="9.33203125" style="219"/>
    <col min="4405" max="4405" width="85.6640625" style="219" customWidth="1"/>
    <col min="4406" max="4608" width="9.33203125" style="219"/>
    <col min="4609" max="4609" width="5" style="219" customWidth="1"/>
    <col min="4610" max="4610" width="16.83203125" style="219" customWidth="1"/>
    <col min="4611" max="4611" width="44.6640625" style="219" customWidth="1"/>
    <col min="4612" max="4612" width="5.5" style="219" customWidth="1"/>
    <col min="4613" max="4613" width="12.5" style="219" customWidth="1"/>
    <col min="4614" max="4614" width="11.5" style="219" customWidth="1"/>
    <col min="4615" max="4615" width="14.83203125" style="219" customWidth="1"/>
    <col min="4616" max="4627" width="0" style="219" hidden="1" customWidth="1"/>
    <col min="4628" max="4636" width="9.33203125" style="219"/>
    <col min="4637" max="4647" width="0" style="219" hidden="1" customWidth="1"/>
    <col min="4648" max="4660" width="9.33203125" style="219"/>
    <col min="4661" max="4661" width="85.6640625" style="219" customWidth="1"/>
    <col min="4662" max="4864" width="9.33203125" style="219"/>
    <col min="4865" max="4865" width="5" style="219" customWidth="1"/>
    <col min="4866" max="4866" width="16.83203125" style="219" customWidth="1"/>
    <col min="4867" max="4867" width="44.6640625" style="219" customWidth="1"/>
    <col min="4868" max="4868" width="5.5" style="219" customWidth="1"/>
    <col min="4869" max="4869" width="12.5" style="219" customWidth="1"/>
    <col min="4870" max="4870" width="11.5" style="219" customWidth="1"/>
    <col min="4871" max="4871" width="14.83203125" style="219" customWidth="1"/>
    <col min="4872" max="4883" width="0" style="219" hidden="1" customWidth="1"/>
    <col min="4884" max="4892" width="9.33203125" style="219"/>
    <col min="4893" max="4903" width="0" style="219" hidden="1" customWidth="1"/>
    <col min="4904" max="4916" width="9.33203125" style="219"/>
    <col min="4917" max="4917" width="85.6640625" style="219" customWidth="1"/>
    <col min="4918" max="5120" width="9.33203125" style="219"/>
    <col min="5121" max="5121" width="5" style="219" customWidth="1"/>
    <col min="5122" max="5122" width="16.83203125" style="219" customWidth="1"/>
    <col min="5123" max="5123" width="44.6640625" style="219" customWidth="1"/>
    <col min="5124" max="5124" width="5.5" style="219" customWidth="1"/>
    <col min="5125" max="5125" width="12.5" style="219" customWidth="1"/>
    <col min="5126" max="5126" width="11.5" style="219" customWidth="1"/>
    <col min="5127" max="5127" width="14.83203125" style="219" customWidth="1"/>
    <col min="5128" max="5139" width="0" style="219" hidden="1" customWidth="1"/>
    <col min="5140" max="5148" width="9.33203125" style="219"/>
    <col min="5149" max="5159" width="0" style="219" hidden="1" customWidth="1"/>
    <col min="5160" max="5172" width="9.33203125" style="219"/>
    <col min="5173" max="5173" width="85.6640625" style="219" customWidth="1"/>
    <col min="5174" max="5376" width="9.33203125" style="219"/>
    <col min="5377" max="5377" width="5" style="219" customWidth="1"/>
    <col min="5378" max="5378" width="16.83203125" style="219" customWidth="1"/>
    <col min="5379" max="5379" width="44.6640625" style="219" customWidth="1"/>
    <col min="5380" max="5380" width="5.5" style="219" customWidth="1"/>
    <col min="5381" max="5381" width="12.5" style="219" customWidth="1"/>
    <col min="5382" max="5382" width="11.5" style="219" customWidth="1"/>
    <col min="5383" max="5383" width="14.83203125" style="219" customWidth="1"/>
    <col min="5384" max="5395" width="0" style="219" hidden="1" customWidth="1"/>
    <col min="5396" max="5404" width="9.33203125" style="219"/>
    <col min="5405" max="5415" width="0" style="219" hidden="1" customWidth="1"/>
    <col min="5416" max="5428" width="9.33203125" style="219"/>
    <col min="5429" max="5429" width="85.6640625" style="219" customWidth="1"/>
    <col min="5430" max="5632" width="9.33203125" style="219"/>
    <col min="5633" max="5633" width="5" style="219" customWidth="1"/>
    <col min="5634" max="5634" width="16.83203125" style="219" customWidth="1"/>
    <col min="5635" max="5635" width="44.6640625" style="219" customWidth="1"/>
    <col min="5636" max="5636" width="5.5" style="219" customWidth="1"/>
    <col min="5637" max="5637" width="12.5" style="219" customWidth="1"/>
    <col min="5638" max="5638" width="11.5" style="219" customWidth="1"/>
    <col min="5639" max="5639" width="14.83203125" style="219" customWidth="1"/>
    <col min="5640" max="5651" width="0" style="219" hidden="1" customWidth="1"/>
    <col min="5652" max="5660" width="9.33203125" style="219"/>
    <col min="5661" max="5671" width="0" style="219" hidden="1" customWidth="1"/>
    <col min="5672" max="5684" width="9.33203125" style="219"/>
    <col min="5685" max="5685" width="85.6640625" style="219" customWidth="1"/>
    <col min="5686" max="5888" width="9.33203125" style="219"/>
    <col min="5889" max="5889" width="5" style="219" customWidth="1"/>
    <col min="5890" max="5890" width="16.83203125" style="219" customWidth="1"/>
    <col min="5891" max="5891" width="44.6640625" style="219" customWidth="1"/>
    <col min="5892" max="5892" width="5.5" style="219" customWidth="1"/>
    <col min="5893" max="5893" width="12.5" style="219" customWidth="1"/>
    <col min="5894" max="5894" width="11.5" style="219" customWidth="1"/>
    <col min="5895" max="5895" width="14.83203125" style="219" customWidth="1"/>
    <col min="5896" max="5907" width="0" style="219" hidden="1" customWidth="1"/>
    <col min="5908" max="5916" width="9.33203125" style="219"/>
    <col min="5917" max="5927" width="0" style="219" hidden="1" customWidth="1"/>
    <col min="5928" max="5940" width="9.33203125" style="219"/>
    <col min="5941" max="5941" width="85.6640625" style="219" customWidth="1"/>
    <col min="5942" max="6144" width="9.33203125" style="219"/>
    <col min="6145" max="6145" width="5" style="219" customWidth="1"/>
    <col min="6146" max="6146" width="16.83203125" style="219" customWidth="1"/>
    <col min="6147" max="6147" width="44.6640625" style="219" customWidth="1"/>
    <col min="6148" max="6148" width="5.5" style="219" customWidth="1"/>
    <col min="6149" max="6149" width="12.5" style="219" customWidth="1"/>
    <col min="6150" max="6150" width="11.5" style="219" customWidth="1"/>
    <col min="6151" max="6151" width="14.83203125" style="219" customWidth="1"/>
    <col min="6152" max="6163" width="0" style="219" hidden="1" customWidth="1"/>
    <col min="6164" max="6172" width="9.33203125" style="219"/>
    <col min="6173" max="6183" width="0" style="219" hidden="1" customWidth="1"/>
    <col min="6184" max="6196" width="9.33203125" style="219"/>
    <col min="6197" max="6197" width="85.6640625" style="219" customWidth="1"/>
    <col min="6198" max="6400" width="9.33203125" style="219"/>
    <col min="6401" max="6401" width="5" style="219" customWidth="1"/>
    <col min="6402" max="6402" width="16.83203125" style="219" customWidth="1"/>
    <col min="6403" max="6403" width="44.6640625" style="219" customWidth="1"/>
    <col min="6404" max="6404" width="5.5" style="219" customWidth="1"/>
    <col min="6405" max="6405" width="12.5" style="219" customWidth="1"/>
    <col min="6406" max="6406" width="11.5" style="219" customWidth="1"/>
    <col min="6407" max="6407" width="14.83203125" style="219" customWidth="1"/>
    <col min="6408" max="6419" width="0" style="219" hidden="1" customWidth="1"/>
    <col min="6420" max="6428" width="9.33203125" style="219"/>
    <col min="6429" max="6439" width="0" style="219" hidden="1" customWidth="1"/>
    <col min="6440" max="6452" width="9.33203125" style="219"/>
    <col min="6453" max="6453" width="85.6640625" style="219" customWidth="1"/>
    <col min="6454" max="6656" width="9.33203125" style="219"/>
    <col min="6657" max="6657" width="5" style="219" customWidth="1"/>
    <col min="6658" max="6658" width="16.83203125" style="219" customWidth="1"/>
    <col min="6659" max="6659" width="44.6640625" style="219" customWidth="1"/>
    <col min="6660" max="6660" width="5.5" style="219" customWidth="1"/>
    <col min="6661" max="6661" width="12.5" style="219" customWidth="1"/>
    <col min="6662" max="6662" width="11.5" style="219" customWidth="1"/>
    <col min="6663" max="6663" width="14.83203125" style="219" customWidth="1"/>
    <col min="6664" max="6675" width="0" style="219" hidden="1" customWidth="1"/>
    <col min="6676" max="6684" width="9.33203125" style="219"/>
    <col min="6685" max="6695" width="0" style="219" hidden="1" customWidth="1"/>
    <col min="6696" max="6708" width="9.33203125" style="219"/>
    <col min="6709" max="6709" width="85.6640625" style="219" customWidth="1"/>
    <col min="6710" max="6912" width="9.33203125" style="219"/>
    <col min="6913" max="6913" width="5" style="219" customWidth="1"/>
    <col min="6914" max="6914" width="16.83203125" style="219" customWidth="1"/>
    <col min="6915" max="6915" width="44.6640625" style="219" customWidth="1"/>
    <col min="6916" max="6916" width="5.5" style="219" customWidth="1"/>
    <col min="6917" max="6917" width="12.5" style="219" customWidth="1"/>
    <col min="6918" max="6918" width="11.5" style="219" customWidth="1"/>
    <col min="6919" max="6919" width="14.83203125" style="219" customWidth="1"/>
    <col min="6920" max="6931" width="0" style="219" hidden="1" customWidth="1"/>
    <col min="6932" max="6940" width="9.33203125" style="219"/>
    <col min="6941" max="6951" width="0" style="219" hidden="1" customWidth="1"/>
    <col min="6952" max="6964" width="9.33203125" style="219"/>
    <col min="6965" max="6965" width="85.6640625" style="219" customWidth="1"/>
    <col min="6966" max="7168" width="9.33203125" style="219"/>
    <col min="7169" max="7169" width="5" style="219" customWidth="1"/>
    <col min="7170" max="7170" width="16.83203125" style="219" customWidth="1"/>
    <col min="7171" max="7171" width="44.6640625" style="219" customWidth="1"/>
    <col min="7172" max="7172" width="5.5" style="219" customWidth="1"/>
    <col min="7173" max="7173" width="12.5" style="219" customWidth="1"/>
    <col min="7174" max="7174" width="11.5" style="219" customWidth="1"/>
    <col min="7175" max="7175" width="14.83203125" style="219" customWidth="1"/>
    <col min="7176" max="7187" width="0" style="219" hidden="1" customWidth="1"/>
    <col min="7188" max="7196" width="9.33203125" style="219"/>
    <col min="7197" max="7207" width="0" style="219" hidden="1" customWidth="1"/>
    <col min="7208" max="7220" width="9.33203125" style="219"/>
    <col min="7221" max="7221" width="85.6640625" style="219" customWidth="1"/>
    <col min="7222" max="7424" width="9.33203125" style="219"/>
    <col min="7425" max="7425" width="5" style="219" customWidth="1"/>
    <col min="7426" max="7426" width="16.83203125" style="219" customWidth="1"/>
    <col min="7427" max="7427" width="44.6640625" style="219" customWidth="1"/>
    <col min="7428" max="7428" width="5.5" style="219" customWidth="1"/>
    <col min="7429" max="7429" width="12.5" style="219" customWidth="1"/>
    <col min="7430" max="7430" width="11.5" style="219" customWidth="1"/>
    <col min="7431" max="7431" width="14.83203125" style="219" customWidth="1"/>
    <col min="7432" max="7443" width="0" style="219" hidden="1" customWidth="1"/>
    <col min="7444" max="7452" width="9.33203125" style="219"/>
    <col min="7453" max="7463" width="0" style="219" hidden="1" customWidth="1"/>
    <col min="7464" max="7476" width="9.33203125" style="219"/>
    <col min="7477" max="7477" width="85.6640625" style="219" customWidth="1"/>
    <col min="7478" max="7680" width="9.33203125" style="219"/>
    <col min="7681" max="7681" width="5" style="219" customWidth="1"/>
    <col min="7682" max="7682" width="16.83203125" style="219" customWidth="1"/>
    <col min="7683" max="7683" width="44.6640625" style="219" customWidth="1"/>
    <col min="7684" max="7684" width="5.5" style="219" customWidth="1"/>
    <col min="7685" max="7685" width="12.5" style="219" customWidth="1"/>
    <col min="7686" max="7686" width="11.5" style="219" customWidth="1"/>
    <col min="7687" max="7687" width="14.83203125" style="219" customWidth="1"/>
    <col min="7688" max="7699" width="0" style="219" hidden="1" customWidth="1"/>
    <col min="7700" max="7708" width="9.33203125" style="219"/>
    <col min="7709" max="7719" width="0" style="219" hidden="1" customWidth="1"/>
    <col min="7720" max="7732" width="9.33203125" style="219"/>
    <col min="7733" max="7733" width="85.6640625" style="219" customWidth="1"/>
    <col min="7734" max="7936" width="9.33203125" style="219"/>
    <col min="7937" max="7937" width="5" style="219" customWidth="1"/>
    <col min="7938" max="7938" width="16.83203125" style="219" customWidth="1"/>
    <col min="7939" max="7939" width="44.6640625" style="219" customWidth="1"/>
    <col min="7940" max="7940" width="5.5" style="219" customWidth="1"/>
    <col min="7941" max="7941" width="12.5" style="219" customWidth="1"/>
    <col min="7942" max="7942" width="11.5" style="219" customWidth="1"/>
    <col min="7943" max="7943" width="14.83203125" style="219" customWidth="1"/>
    <col min="7944" max="7955" width="0" style="219" hidden="1" customWidth="1"/>
    <col min="7956" max="7964" width="9.33203125" style="219"/>
    <col min="7965" max="7975" width="0" style="219" hidden="1" customWidth="1"/>
    <col min="7976" max="7988" width="9.33203125" style="219"/>
    <col min="7989" max="7989" width="85.6640625" style="219" customWidth="1"/>
    <col min="7990" max="8192" width="9.33203125" style="219"/>
    <col min="8193" max="8193" width="5" style="219" customWidth="1"/>
    <col min="8194" max="8194" width="16.83203125" style="219" customWidth="1"/>
    <col min="8195" max="8195" width="44.6640625" style="219" customWidth="1"/>
    <col min="8196" max="8196" width="5.5" style="219" customWidth="1"/>
    <col min="8197" max="8197" width="12.5" style="219" customWidth="1"/>
    <col min="8198" max="8198" width="11.5" style="219" customWidth="1"/>
    <col min="8199" max="8199" width="14.83203125" style="219" customWidth="1"/>
    <col min="8200" max="8211" width="0" style="219" hidden="1" customWidth="1"/>
    <col min="8212" max="8220" width="9.33203125" style="219"/>
    <col min="8221" max="8231" width="0" style="219" hidden="1" customWidth="1"/>
    <col min="8232" max="8244" width="9.33203125" style="219"/>
    <col min="8245" max="8245" width="85.6640625" style="219" customWidth="1"/>
    <col min="8246" max="8448" width="9.33203125" style="219"/>
    <col min="8449" max="8449" width="5" style="219" customWidth="1"/>
    <col min="8450" max="8450" width="16.83203125" style="219" customWidth="1"/>
    <col min="8451" max="8451" width="44.6640625" style="219" customWidth="1"/>
    <col min="8452" max="8452" width="5.5" style="219" customWidth="1"/>
    <col min="8453" max="8453" width="12.5" style="219" customWidth="1"/>
    <col min="8454" max="8454" width="11.5" style="219" customWidth="1"/>
    <col min="8455" max="8455" width="14.83203125" style="219" customWidth="1"/>
    <col min="8456" max="8467" width="0" style="219" hidden="1" customWidth="1"/>
    <col min="8468" max="8476" width="9.33203125" style="219"/>
    <col min="8477" max="8487" width="0" style="219" hidden="1" customWidth="1"/>
    <col min="8488" max="8500" width="9.33203125" style="219"/>
    <col min="8501" max="8501" width="85.6640625" style="219" customWidth="1"/>
    <col min="8502" max="8704" width="9.33203125" style="219"/>
    <col min="8705" max="8705" width="5" style="219" customWidth="1"/>
    <col min="8706" max="8706" width="16.83203125" style="219" customWidth="1"/>
    <col min="8707" max="8707" width="44.6640625" style="219" customWidth="1"/>
    <col min="8708" max="8708" width="5.5" style="219" customWidth="1"/>
    <col min="8709" max="8709" width="12.5" style="219" customWidth="1"/>
    <col min="8710" max="8710" width="11.5" style="219" customWidth="1"/>
    <col min="8711" max="8711" width="14.83203125" style="219" customWidth="1"/>
    <col min="8712" max="8723" width="0" style="219" hidden="1" customWidth="1"/>
    <col min="8724" max="8732" width="9.33203125" style="219"/>
    <col min="8733" max="8743" width="0" style="219" hidden="1" customWidth="1"/>
    <col min="8744" max="8756" width="9.33203125" style="219"/>
    <col min="8757" max="8757" width="85.6640625" style="219" customWidth="1"/>
    <col min="8758" max="8960" width="9.33203125" style="219"/>
    <col min="8961" max="8961" width="5" style="219" customWidth="1"/>
    <col min="8962" max="8962" width="16.83203125" style="219" customWidth="1"/>
    <col min="8963" max="8963" width="44.6640625" style="219" customWidth="1"/>
    <col min="8964" max="8964" width="5.5" style="219" customWidth="1"/>
    <col min="8965" max="8965" width="12.5" style="219" customWidth="1"/>
    <col min="8966" max="8966" width="11.5" style="219" customWidth="1"/>
    <col min="8967" max="8967" width="14.83203125" style="219" customWidth="1"/>
    <col min="8968" max="8979" width="0" style="219" hidden="1" customWidth="1"/>
    <col min="8980" max="8988" width="9.33203125" style="219"/>
    <col min="8989" max="8999" width="0" style="219" hidden="1" customWidth="1"/>
    <col min="9000" max="9012" width="9.33203125" style="219"/>
    <col min="9013" max="9013" width="85.6640625" style="219" customWidth="1"/>
    <col min="9014" max="9216" width="9.33203125" style="219"/>
    <col min="9217" max="9217" width="5" style="219" customWidth="1"/>
    <col min="9218" max="9218" width="16.83203125" style="219" customWidth="1"/>
    <col min="9219" max="9219" width="44.6640625" style="219" customWidth="1"/>
    <col min="9220" max="9220" width="5.5" style="219" customWidth="1"/>
    <col min="9221" max="9221" width="12.5" style="219" customWidth="1"/>
    <col min="9222" max="9222" width="11.5" style="219" customWidth="1"/>
    <col min="9223" max="9223" width="14.83203125" style="219" customWidth="1"/>
    <col min="9224" max="9235" width="0" style="219" hidden="1" customWidth="1"/>
    <col min="9236" max="9244" width="9.33203125" style="219"/>
    <col min="9245" max="9255" width="0" style="219" hidden="1" customWidth="1"/>
    <col min="9256" max="9268" width="9.33203125" style="219"/>
    <col min="9269" max="9269" width="85.6640625" style="219" customWidth="1"/>
    <col min="9270" max="9472" width="9.33203125" style="219"/>
    <col min="9473" max="9473" width="5" style="219" customWidth="1"/>
    <col min="9474" max="9474" width="16.83203125" style="219" customWidth="1"/>
    <col min="9475" max="9475" width="44.6640625" style="219" customWidth="1"/>
    <col min="9476" max="9476" width="5.5" style="219" customWidth="1"/>
    <col min="9477" max="9477" width="12.5" style="219" customWidth="1"/>
    <col min="9478" max="9478" width="11.5" style="219" customWidth="1"/>
    <col min="9479" max="9479" width="14.83203125" style="219" customWidth="1"/>
    <col min="9480" max="9491" width="0" style="219" hidden="1" customWidth="1"/>
    <col min="9492" max="9500" width="9.33203125" style="219"/>
    <col min="9501" max="9511" width="0" style="219" hidden="1" customWidth="1"/>
    <col min="9512" max="9524" width="9.33203125" style="219"/>
    <col min="9525" max="9525" width="85.6640625" style="219" customWidth="1"/>
    <col min="9526" max="9728" width="9.33203125" style="219"/>
    <col min="9729" max="9729" width="5" style="219" customWidth="1"/>
    <col min="9730" max="9730" width="16.83203125" style="219" customWidth="1"/>
    <col min="9731" max="9731" width="44.6640625" style="219" customWidth="1"/>
    <col min="9732" max="9732" width="5.5" style="219" customWidth="1"/>
    <col min="9733" max="9733" width="12.5" style="219" customWidth="1"/>
    <col min="9734" max="9734" width="11.5" style="219" customWidth="1"/>
    <col min="9735" max="9735" width="14.83203125" style="219" customWidth="1"/>
    <col min="9736" max="9747" width="0" style="219" hidden="1" customWidth="1"/>
    <col min="9748" max="9756" width="9.33203125" style="219"/>
    <col min="9757" max="9767" width="0" style="219" hidden="1" customWidth="1"/>
    <col min="9768" max="9780" width="9.33203125" style="219"/>
    <col min="9781" max="9781" width="85.6640625" style="219" customWidth="1"/>
    <col min="9782" max="9984" width="9.33203125" style="219"/>
    <col min="9985" max="9985" width="5" style="219" customWidth="1"/>
    <col min="9986" max="9986" width="16.83203125" style="219" customWidth="1"/>
    <col min="9987" max="9987" width="44.6640625" style="219" customWidth="1"/>
    <col min="9988" max="9988" width="5.5" style="219" customWidth="1"/>
    <col min="9989" max="9989" width="12.5" style="219" customWidth="1"/>
    <col min="9990" max="9990" width="11.5" style="219" customWidth="1"/>
    <col min="9991" max="9991" width="14.83203125" style="219" customWidth="1"/>
    <col min="9992" max="10003" width="0" style="219" hidden="1" customWidth="1"/>
    <col min="10004" max="10012" width="9.33203125" style="219"/>
    <col min="10013" max="10023" width="0" style="219" hidden="1" customWidth="1"/>
    <col min="10024" max="10036" width="9.33203125" style="219"/>
    <col min="10037" max="10037" width="85.6640625" style="219" customWidth="1"/>
    <col min="10038" max="10240" width="9.33203125" style="219"/>
    <col min="10241" max="10241" width="5" style="219" customWidth="1"/>
    <col min="10242" max="10242" width="16.83203125" style="219" customWidth="1"/>
    <col min="10243" max="10243" width="44.6640625" style="219" customWidth="1"/>
    <col min="10244" max="10244" width="5.5" style="219" customWidth="1"/>
    <col min="10245" max="10245" width="12.5" style="219" customWidth="1"/>
    <col min="10246" max="10246" width="11.5" style="219" customWidth="1"/>
    <col min="10247" max="10247" width="14.83203125" style="219" customWidth="1"/>
    <col min="10248" max="10259" width="0" style="219" hidden="1" customWidth="1"/>
    <col min="10260" max="10268" width="9.33203125" style="219"/>
    <col min="10269" max="10279" width="0" style="219" hidden="1" customWidth="1"/>
    <col min="10280" max="10292" width="9.33203125" style="219"/>
    <col min="10293" max="10293" width="85.6640625" style="219" customWidth="1"/>
    <col min="10294" max="10496" width="9.33203125" style="219"/>
    <col min="10497" max="10497" width="5" style="219" customWidth="1"/>
    <col min="10498" max="10498" width="16.83203125" style="219" customWidth="1"/>
    <col min="10499" max="10499" width="44.6640625" style="219" customWidth="1"/>
    <col min="10500" max="10500" width="5.5" style="219" customWidth="1"/>
    <col min="10501" max="10501" width="12.5" style="219" customWidth="1"/>
    <col min="10502" max="10502" width="11.5" style="219" customWidth="1"/>
    <col min="10503" max="10503" width="14.83203125" style="219" customWidth="1"/>
    <col min="10504" max="10515" width="0" style="219" hidden="1" customWidth="1"/>
    <col min="10516" max="10524" width="9.33203125" style="219"/>
    <col min="10525" max="10535" width="0" style="219" hidden="1" customWidth="1"/>
    <col min="10536" max="10548" width="9.33203125" style="219"/>
    <col min="10549" max="10549" width="85.6640625" style="219" customWidth="1"/>
    <col min="10550" max="10752" width="9.33203125" style="219"/>
    <col min="10753" max="10753" width="5" style="219" customWidth="1"/>
    <col min="10754" max="10754" width="16.83203125" style="219" customWidth="1"/>
    <col min="10755" max="10755" width="44.6640625" style="219" customWidth="1"/>
    <col min="10756" max="10756" width="5.5" style="219" customWidth="1"/>
    <col min="10757" max="10757" width="12.5" style="219" customWidth="1"/>
    <col min="10758" max="10758" width="11.5" style="219" customWidth="1"/>
    <col min="10759" max="10759" width="14.83203125" style="219" customWidth="1"/>
    <col min="10760" max="10771" width="0" style="219" hidden="1" customWidth="1"/>
    <col min="10772" max="10780" width="9.33203125" style="219"/>
    <col min="10781" max="10791" width="0" style="219" hidden="1" customWidth="1"/>
    <col min="10792" max="10804" width="9.33203125" style="219"/>
    <col min="10805" max="10805" width="85.6640625" style="219" customWidth="1"/>
    <col min="10806" max="11008" width="9.33203125" style="219"/>
    <col min="11009" max="11009" width="5" style="219" customWidth="1"/>
    <col min="11010" max="11010" width="16.83203125" style="219" customWidth="1"/>
    <col min="11011" max="11011" width="44.6640625" style="219" customWidth="1"/>
    <col min="11012" max="11012" width="5.5" style="219" customWidth="1"/>
    <col min="11013" max="11013" width="12.5" style="219" customWidth="1"/>
    <col min="11014" max="11014" width="11.5" style="219" customWidth="1"/>
    <col min="11015" max="11015" width="14.83203125" style="219" customWidth="1"/>
    <col min="11016" max="11027" width="0" style="219" hidden="1" customWidth="1"/>
    <col min="11028" max="11036" width="9.33203125" style="219"/>
    <col min="11037" max="11047" width="0" style="219" hidden="1" customWidth="1"/>
    <col min="11048" max="11060" width="9.33203125" style="219"/>
    <col min="11061" max="11061" width="85.6640625" style="219" customWidth="1"/>
    <col min="11062" max="11264" width="9.33203125" style="219"/>
    <col min="11265" max="11265" width="5" style="219" customWidth="1"/>
    <col min="11266" max="11266" width="16.83203125" style="219" customWidth="1"/>
    <col min="11267" max="11267" width="44.6640625" style="219" customWidth="1"/>
    <col min="11268" max="11268" width="5.5" style="219" customWidth="1"/>
    <col min="11269" max="11269" width="12.5" style="219" customWidth="1"/>
    <col min="11270" max="11270" width="11.5" style="219" customWidth="1"/>
    <col min="11271" max="11271" width="14.83203125" style="219" customWidth="1"/>
    <col min="11272" max="11283" width="0" style="219" hidden="1" customWidth="1"/>
    <col min="11284" max="11292" width="9.33203125" style="219"/>
    <col min="11293" max="11303" width="0" style="219" hidden="1" customWidth="1"/>
    <col min="11304" max="11316" width="9.33203125" style="219"/>
    <col min="11317" max="11317" width="85.6640625" style="219" customWidth="1"/>
    <col min="11318" max="11520" width="9.33203125" style="219"/>
    <col min="11521" max="11521" width="5" style="219" customWidth="1"/>
    <col min="11522" max="11522" width="16.83203125" style="219" customWidth="1"/>
    <col min="11523" max="11523" width="44.6640625" style="219" customWidth="1"/>
    <col min="11524" max="11524" width="5.5" style="219" customWidth="1"/>
    <col min="11525" max="11525" width="12.5" style="219" customWidth="1"/>
    <col min="11526" max="11526" width="11.5" style="219" customWidth="1"/>
    <col min="11527" max="11527" width="14.83203125" style="219" customWidth="1"/>
    <col min="11528" max="11539" width="0" style="219" hidden="1" customWidth="1"/>
    <col min="11540" max="11548" width="9.33203125" style="219"/>
    <col min="11549" max="11559" width="0" style="219" hidden="1" customWidth="1"/>
    <col min="11560" max="11572" width="9.33203125" style="219"/>
    <col min="11573" max="11573" width="85.6640625" style="219" customWidth="1"/>
    <col min="11574" max="11776" width="9.33203125" style="219"/>
    <col min="11777" max="11777" width="5" style="219" customWidth="1"/>
    <col min="11778" max="11778" width="16.83203125" style="219" customWidth="1"/>
    <col min="11779" max="11779" width="44.6640625" style="219" customWidth="1"/>
    <col min="11780" max="11780" width="5.5" style="219" customWidth="1"/>
    <col min="11781" max="11781" width="12.5" style="219" customWidth="1"/>
    <col min="11782" max="11782" width="11.5" style="219" customWidth="1"/>
    <col min="11783" max="11783" width="14.83203125" style="219" customWidth="1"/>
    <col min="11784" max="11795" width="0" style="219" hidden="1" customWidth="1"/>
    <col min="11796" max="11804" width="9.33203125" style="219"/>
    <col min="11805" max="11815" width="0" style="219" hidden="1" customWidth="1"/>
    <col min="11816" max="11828" width="9.33203125" style="219"/>
    <col min="11829" max="11829" width="85.6640625" style="219" customWidth="1"/>
    <col min="11830" max="12032" width="9.33203125" style="219"/>
    <col min="12033" max="12033" width="5" style="219" customWidth="1"/>
    <col min="12034" max="12034" width="16.83203125" style="219" customWidth="1"/>
    <col min="12035" max="12035" width="44.6640625" style="219" customWidth="1"/>
    <col min="12036" max="12036" width="5.5" style="219" customWidth="1"/>
    <col min="12037" max="12037" width="12.5" style="219" customWidth="1"/>
    <col min="12038" max="12038" width="11.5" style="219" customWidth="1"/>
    <col min="12039" max="12039" width="14.83203125" style="219" customWidth="1"/>
    <col min="12040" max="12051" width="0" style="219" hidden="1" customWidth="1"/>
    <col min="12052" max="12060" width="9.33203125" style="219"/>
    <col min="12061" max="12071" width="0" style="219" hidden="1" customWidth="1"/>
    <col min="12072" max="12084" width="9.33203125" style="219"/>
    <col min="12085" max="12085" width="85.6640625" style="219" customWidth="1"/>
    <col min="12086" max="12288" width="9.33203125" style="219"/>
    <col min="12289" max="12289" width="5" style="219" customWidth="1"/>
    <col min="12290" max="12290" width="16.83203125" style="219" customWidth="1"/>
    <col min="12291" max="12291" width="44.6640625" style="219" customWidth="1"/>
    <col min="12292" max="12292" width="5.5" style="219" customWidth="1"/>
    <col min="12293" max="12293" width="12.5" style="219" customWidth="1"/>
    <col min="12294" max="12294" width="11.5" style="219" customWidth="1"/>
    <col min="12295" max="12295" width="14.83203125" style="219" customWidth="1"/>
    <col min="12296" max="12307" width="0" style="219" hidden="1" customWidth="1"/>
    <col min="12308" max="12316" width="9.33203125" style="219"/>
    <col min="12317" max="12327" width="0" style="219" hidden="1" customWidth="1"/>
    <col min="12328" max="12340" width="9.33203125" style="219"/>
    <col min="12341" max="12341" width="85.6640625" style="219" customWidth="1"/>
    <col min="12342" max="12544" width="9.33203125" style="219"/>
    <col min="12545" max="12545" width="5" style="219" customWidth="1"/>
    <col min="12546" max="12546" width="16.83203125" style="219" customWidth="1"/>
    <col min="12547" max="12547" width="44.6640625" style="219" customWidth="1"/>
    <col min="12548" max="12548" width="5.5" style="219" customWidth="1"/>
    <col min="12549" max="12549" width="12.5" style="219" customWidth="1"/>
    <col min="12550" max="12550" width="11.5" style="219" customWidth="1"/>
    <col min="12551" max="12551" width="14.83203125" style="219" customWidth="1"/>
    <col min="12552" max="12563" width="0" style="219" hidden="1" customWidth="1"/>
    <col min="12564" max="12572" width="9.33203125" style="219"/>
    <col min="12573" max="12583" width="0" style="219" hidden="1" customWidth="1"/>
    <col min="12584" max="12596" width="9.33203125" style="219"/>
    <col min="12597" max="12597" width="85.6640625" style="219" customWidth="1"/>
    <col min="12598" max="12800" width="9.33203125" style="219"/>
    <col min="12801" max="12801" width="5" style="219" customWidth="1"/>
    <col min="12802" max="12802" width="16.83203125" style="219" customWidth="1"/>
    <col min="12803" max="12803" width="44.6640625" style="219" customWidth="1"/>
    <col min="12804" max="12804" width="5.5" style="219" customWidth="1"/>
    <col min="12805" max="12805" width="12.5" style="219" customWidth="1"/>
    <col min="12806" max="12806" width="11.5" style="219" customWidth="1"/>
    <col min="12807" max="12807" width="14.83203125" style="219" customWidth="1"/>
    <col min="12808" max="12819" width="0" style="219" hidden="1" customWidth="1"/>
    <col min="12820" max="12828" width="9.33203125" style="219"/>
    <col min="12829" max="12839" width="0" style="219" hidden="1" customWidth="1"/>
    <col min="12840" max="12852" width="9.33203125" style="219"/>
    <col min="12853" max="12853" width="85.6640625" style="219" customWidth="1"/>
    <col min="12854" max="13056" width="9.33203125" style="219"/>
    <col min="13057" max="13057" width="5" style="219" customWidth="1"/>
    <col min="13058" max="13058" width="16.83203125" style="219" customWidth="1"/>
    <col min="13059" max="13059" width="44.6640625" style="219" customWidth="1"/>
    <col min="13060" max="13060" width="5.5" style="219" customWidth="1"/>
    <col min="13061" max="13061" width="12.5" style="219" customWidth="1"/>
    <col min="13062" max="13062" width="11.5" style="219" customWidth="1"/>
    <col min="13063" max="13063" width="14.83203125" style="219" customWidth="1"/>
    <col min="13064" max="13075" width="0" style="219" hidden="1" customWidth="1"/>
    <col min="13076" max="13084" width="9.33203125" style="219"/>
    <col min="13085" max="13095" width="0" style="219" hidden="1" customWidth="1"/>
    <col min="13096" max="13108" width="9.33203125" style="219"/>
    <col min="13109" max="13109" width="85.6640625" style="219" customWidth="1"/>
    <col min="13110" max="13312" width="9.33203125" style="219"/>
    <col min="13313" max="13313" width="5" style="219" customWidth="1"/>
    <col min="13314" max="13314" width="16.83203125" style="219" customWidth="1"/>
    <col min="13315" max="13315" width="44.6640625" style="219" customWidth="1"/>
    <col min="13316" max="13316" width="5.5" style="219" customWidth="1"/>
    <col min="13317" max="13317" width="12.5" style="219" customWidth="1"/>
    <col min="13318" max="13318" width="11.5" style="219" customWidth="1"/>
    <col min="13319" max="13319" width="14.83203125" style="219" customWidth="1"/>
    <col min="13320" max="13331" width="0" style="219" hidden="1" customWidth="1"/>
    <col min="13332" max="13340" width="9.33203125" style="219"/>
    <col min="13341" max="13351" width="0" style="219" hidden="1" customWidth="1"/>
    <col min="13352" max="13364" width="9.33203125" style="219"/>
    <col min="13365" max="13365" width="85.6640625" style="219" customWidth="1"/>
    <col min="13366" max="13568" width="9.33203125" style="219"/>
    <col min="13569" max="13569" width="5" style="219" customWidth="1"/>
    <col min="13570" max="13570" width="16.83203125" style="219" customWidth="1"/>
    <col min="13571" max="13571" width="44.6640625" style="219" customWidth="1"/>
    <col min="13572" max="13572" width="5.5" style="219" customWidth="1"/>
    <col min="13573" max="13573" width="12.5" style="219" customWidth="1"/>
    <col min="13574" max="13574" width="11.5" style="219" customWidth="1"/>
    <col min="13575" max="13575" width="14.83203125" style="219" customWidth="1"/>
    <col min="13576" max="13587" width="0" style="219" hidden="1" customWidth="1"/>
    <col min="13588" max="13596" width="9.33203125" style="219"/>
    <col min="13597" max="13607" width="0" style="219" hidden="1" customWidth="1"/>
    <col min="13608" max="13620" width="9.33203125" style="219"/>
    <col min="13621" max="13621" width="85.6640625" style="219" customWidth="1"/>
    <col min="13622" max="13824" width="9.33203125" style="219"/>
    <col min="13825" max="13825" width="5" style="219" customWidth="1"/>
    <col min="13826" max="13826" width="16.83203125" style="219" customWidth="1"/>
    <col min="13827" max="13827" width="44.6640625" style="219" customWidth="1"/>
    <col min="13828" max="13828" width="5.5" style="219" customWidth="1"/>
    <col min="13829" max="13829" width="12.5" style="219" customWidth="1"/>
    <col min="13830" max="13830" width="11.5" style="219" customWidth="1"/>
    <col min="13831" max="13831" width="14.83203125" style="219" customWidth="1"/>
    <col min="13832" max="13843" width="0" style="219" hidden="1" customWidth="1"/>
    <col min="13844" max="13852" width="9.33203125" style="219"/>
    <col min="13853" max="13863" width="0" style="219" hidden="1" customWidth="1"/>
    <col min="13864" max="13876" width="9.33203125" style="219"/>
    <col min="13877" max="13877" width="85.6640625" style="219" customWidth="1"/>
    <col min="13878" max="14080" width="9.33203125" style="219"/>
    <col min="14081" max="14081" width="5" style="219" customWidth="1"/>
    <col min="14082" max="14082" width="16.83203125" style="219" customWidth="1"/>
    <col min="14083" max="14083" width="44.6640625" style="219" customWidth="1"/>
    <col min="14084" max="14084" width="5.5" style="219" customWidth="1"/>
    <col min="14085" max="14085" width="12.5" style="219" customWidth="1"/>
    <col min="14086" max="14086" width="11.5" style="219" customWidth="1"/>
    <col min="14087" max="14087" width="14.83203125" style="219" customWidth="1"/>
    <col min="14088" max="14099" width="0" style="219" hidden="1" customWidth="1"/>
    <col min="14100" max="14108" width="9.33203125" style="219"/>
    <col min="14109" max="14119" width="0" style="219" hidden="1" customWidth="1"/>
    <col min="14120" max="14132" width="9.33203125" style="219"/>
    <col min="14133" max="14133" width="85.6640625" style="219" customWidth="1"/>
    <col min="14134" max="14336" width="9.33203125" style="219"/>
    <col min="14337" max="14337" width="5" style="219" customWidth="1"/>
    <col min="14338" max="14338" width="16.83203125" style="219" customWidth="1"/>
    <col min="14339" max="14339" width="44.6640625" style="219" customWidth="1"/>
    <col min="14340" max="14340" width="5.5" style="219" customWidth="1"/>
    <col min="14341" max="14341" width="12.5" style="219" customWidth="1"/>
    <col min="14342" max="14342" width="11.5" style="219" customWidth="1"/>
    <col min="14343" max="14343" width="14.83203125" style="219" customWidth="1"/>
    <col min="14344" max="14355" width="0" style="219" hidden="1" customWidth="1"/>
    <col min="14356" max="14364" width="9.33203125" style="219"/>
    <col min="14365" max="14375" width="0" style="219" hidden="1" customWidth="1"/>
    <col min="14376" max="14388" width="9.33203125" style="219"/>
    <col min="14389" max="14389" width="85.6640625" style="219" customWidth="1"/>
    <col min="14390" max="14592" width="9.33203125" style="219"/>
    <col min="14593" max="14593" width="5" style="219" customWidth="1"/>
    <col min="14594" max="14594" width="16.83203125" style="219" customWidth="1"/>
    <col min="14595" max="14595" width="44.6640625" style="219" customWidth="1"/>
    <col min="14596" max="14596" width="5.5" style="219" customWidth="1"/>
    <col min="14597" max="14597" width="12.5" style="219" customWidth="1"/>
    <col min="14598" max="14598" width="11.5" style="219" customWidth="1"/>
    <col min="14599" max="14599" width="14.83203125" style="219" customWidth="1"/>
    <col min="14600" max="14611" width="0" style="219" hidden="1" customWidth="1"/>
    <col min="14612" max="14620" width="9.33203125" style="219"/>
    <col min="14621" max="14631" width="0" style="219" hidden="1" customWidth="1"/>
    <col min="14632" max="14644" width="9.33203125" style="219"/>
    <col min="14645" max="14645" width="85.6640625" style="219" customWidth="1"/>
    <col min="14646" max="14848" width="9.33203125" style="219"/>
    <col min="14849" max="14849" width="5" style="219" customWidth="1"/>
    <col min="14850" max="14850" width="16.83203125" style="219" customWidth="1"/>
    <col min="14851" max="14851" width="44.6640625" style="219" customWidth="1"/>
    <col min="14852" max="14852" width="5.5" style="219" customWidth="1"/>
    <col min="14853" max="14853" width="12.5" style="219" customWidth="1"/>
    <col min="14854" max="14854" width="11.5" style="219" customWidth="1"/>
    <col min="14855" max="14855" width="14.83203125" style="219" customWidth="1"/>
    <col min="14856" max="14867" width="0" style="219" hidden="1" customWidth="1"/>
    <col min="14868" max="14876" width="9.33203125" style="219"/>
    <col min="14877" max="14887" width="0" style="219" hidden="1" customWidth="1"/>
    <col min="14888" max="14900" width="9.33203125" style="219"/>
    <col min="14901" max="14901" width="85.6640625" style="219" customWidth="1"/>
    <col min="14902" max="15104" width="9.33203125" style="219"/>
    <col min="15105" max="15105" width="5" style="219" customWidth="1"/>
    <col min="15106" max="15106" width="16.83203125" style="219" customWidth="1"/>
    <col min="15107" max="15107" width="44.6640625" style="219" customWidth="1"/>
    <col min="15108" max="15108" width="5.5" style="219" customWidth="1"/>
    <col min="15109" max="15109" width="12.5" style="219" customWidth="1"/>
    <col min="15110" max="15110" width="11.5" style="219" customWidth="1"/>
    <col min="15111" max="15111" width="14.83203125" style="219" customWidth="1"/>
    <col min="15112" max="15123" width="0" style="219" hidden="1" customWidth="1"/>
    <col min="15124" max="15132" width="9.33203125" style="219"/>
    <col min="15133" max="15143" width="0" style="219" hidden="1" customWidth="1"/>
    <col min="15144" max="15156" width="9.33203125" style="219"/>
    <col min="15157" max="15157" width="85.6640625" style="219" customWidth="1"/>
    <col min="15158" max="15360" width="9.33203125" style="219"/>
    <col min="15361" max="15361" width="5" style="219" customWidth="1"/>
    <col min="15362" max="15362" width="16.83203125" style="219" customWidth="1"/>
    <col min="15363" max="15363" width="44.6640625" style="219" customWidth="1"/>
    <col min="15364" max="15364" width="5.5" style="219" customWidth="1"/>
    <col min="15365" max="15365" width="12.5" style="219" customWidth="1"/>
    <col min="15366" max="15366" width="11.5" style="219" customWidth="1"/>
    <col min="15367" max="15367" width="14.83203125" style="219" customWidth="1"/>
    <col min="15368" max="15379" width="0" style="219" hidden="1" customWidth="1"/>
    <col min="15380" max="15388" width="9.33203125" style="219"/>
    <col min="15389" max="15399" width="0" style="219" hidden="1" customWidth="1"/>
    <col min="15400" max="15412" width="9.33203125" style="219"/>
    <col min="15413" max="15413" width="85.6640625" style="219" customWidth="1"/>
    <col min="15414" max="15616" width="9.33203125" style="219"/>
    <col min="15617" max="15617" width="5" style="219" customWidth="1"/>
    <col min="15618" max="15618" width="16.83203125" style="219" customWidth="1"/>
    <col min="15619" max="15619" width="44.6640625" style="219" customWidth="1"/>
    <col min="15620" max="15620" width="5.5" style="219" customWidth="1"/>
    <col min="15621" max="15621" width="12.5" style="219" customWidth="1"/>
    <col min="15622" max="15622" width="11.5" style="219" customWidth="1"/>
    <col min="15623" max="15623" width="14.83203125" style="219" customWidth="1"/>
    <col min="15624" max="15635" width="0" style="219" hidden="1" customWidth="1"/>
    <col min="15636" max="15644" width="9.33203125" style="219"/>
    <col min="15645" max="15655" width="0" style="219" hidden="1" customWidth="1"/>
    <col min="15656" max="15668" width="9.33203125" style="219"/>
    <col min="15669" max="15669" width="85.6640625" style="219" customWidth="1"/>
    <col min="15670" max="15872" width="9.33203125" style="219"/>
    <col min="15873" max="15873" width="5" style="219" customWidth="1"/>
    <col min="15874" max="15874" width="16.83203125" style="219" customWidth="1"/>
    <col min="15875" max="15875" width="44.6640625" style="219" customWidth="1"/>
    <col min="15876" max="15876" width="5.5" style="219" customWidth="1"/>
    <col min="15877" max="15877" width="12.5" style="219" customWidth="1"/>
    <col min="15878" max="15878" width="11.5" style="219" customWidth="1"/>
    <col min="15879" max="15879" width="14.83203125" style="219" customWidth="1"/>
    <col min="15880" max="15891" width="0" style="219" hidden="1" customWidth="1"/>
    <col min="15892" max="15900" width="9.33203125" style="219"/>
    <col min="15901" max="15911" width="0" style="219" hidden="1" customWidth="1"/>
    <col min="15912" max="15924" width="9.33203125" style="219"/>
    <col min="15925" max="15925" width="85.6640625" style="219" customWidth="1"/>
    <col min="15926" max="16128" width="9.33203125" style="219"/>
    <col min="16129" max="16129" width="5" style="219" customWidth="1"/>
    <col min="16130" max="16130" width="16.83203125" style="219" customWidth="1"/>
    <col min="16131" max="16131" width="44.6640625" style="219" customWidth="1"/>
    <col min="16132" max="16132" width="5.5" style="219" customWidth="1"/>
    <col min="16133" max="16133" width="12.5" style="219" customWidth="1"/>
    <col min="16134" max="16134" width="11.5" style="219" customWidth="1"/>
    <col min="16135" max="16135" width="14.83203125" style="219" customWidth="1"/>
    <col min="16136" max="16147" width="0" style="219" hidden="1" customWidth="1"/>
    <col min="16148" max="16156" width="9.33203125" style="219"/>
    <col min="16157" max="16167" width="0" style="219" hidden="1" customWidth="1"/>
    <col min="16168" max="16180" width="9.33203125" style="219"/>
    <col min="16181" max="16181" width="85.6640625" style="219" customWidth="1"/>
    <col min="16182" max="16384" width="9.33203125" style="219"/>
  </cols>
  <sheetData>
    <row r="1" spans="1:60" ht="15.75">
      <c r="A1" s="450" t="s">
        <v>1062</v>
      </c>
      <c r="B1" s="451"/>
      <c r="C1" s="451"/>
      <c r="D1" s="451"/>
      <c r="E1" s="451"/>
      <c r="F1" s="451"/>
      <c r="G1" s="452"/>
    </row>
    <row r="2" spans="1:60" ht="18.75" customHeight="1">
      <c r="A2" s="220" t="s">
        <v>1063</v>
      </c>
      <c r="B2" s="221"/>
      <c r="C2" s="453" t="s">
        <v>17</v>
      </c>
      <c r="D2" s="454"/>
      <c r="E2" s="454"/>
      <c r="F2" s="454"/>
      <c r="G2" s="455"/>
      <c r="T2" s="219" t="s">
        <v>21</v>
      </c>
    </row>
    <row r="3" spans="1:60">
      <c r="A3" s="220" t="s">
        <v>1064</v>
      </c>
      <c r="B3" s="221"/>
      <c r="C3" s="456"/>
      <c r="D3" s="454"/>
      <c r="E3" s="454"/>
      <c r="F3" s="454"/>
      <c r="G3" s="455"/>
    </row>
    <row r="4" spans="1:60" ht="20.25" customHeight="1">
      <c r="A4" s="222" t="s">
        <v>1065</v>
      </c>
      <c r="B4" s="223" t="s">
        <v>1066</v>
      </c>
      <c r="C4" s="457" t="s">
        <v>1067</v>
      </c>
      <c r="D4" s="458"/>
      <c r="E4" s="458"/>
      <c r="F4" s="458"/>
      <c r="G4" s="459"/>
    </row>
    <row r="5" spans="1:60">
      <c r="A5" s="224"/>
      <c r="D5" s="226"/>
      <c r="G5" s="227"/>
    </row>
    <row r="6" spans="1:60" ht="51">
      <c r="A6" s="228" t="s">
        <v>1068</v>
      </c>
      <c r="B6" s="229" t="s">
        <v>1069</v>
      </c>
      <c r="C6" s="229" t="s">
        <v>1070</v>
      </c>
      <c r="D6" s="230" t="s">
        <v>123</v>
      </c>
      <c r="E6" s="231" t="s">
        <v>1071</v>
      </c>
      <c r="F6" s="232" t="s">
        <v>1072</v>
      </c>
      <c r="G6" s="233" t="s">
        <v>1073</v>
      </c>
      <c r="H6" s="234" t="s">
        <v>1074</v>
      </c>
      <c r="I6" s="235" t="s">
        <v>1075</v>
      </c>
      <c r="J6" s="235" t="s">
        <v>1076</v>
      </c>
      <c r="K6" s="235" t="s">
        <v>1077</v>
      </c>
      <c r="L6" s="235" t="s">
        <v>41</v>
      </c>
      <c r="M6" s="235" t="s">
        <v>1078</v>
      </c>
      <c r="N6" s="235" t="s">
        <v>1079</v>
      </c>
      <c r="O6" s="235" t="s">
        <v>1080</v>
      </c>
      <c r="P6" s="235" t="s">
        <v>1081</v>
      </c>
      <c r="Q6" s="235" t="s">
        <v>1082</v>
      </c>
      <c r="R6" s="235" t="s">
        <v>1083</v>
      </c>
      <c r="S6" s="235" t="s">
        <v>1084</v>
      </c>
    </row>
    <row r="7" spans="1:60">
      <c r="A7" s="236" t="s">
        <v>1085</v>
      </c>
      <c r="B7" s="237" t="s">
        <v>288</v>
      </c>
      <c r="C7" s="238" t="s">
        <v>1086</v>
      </c>
      <c r="D7" s="239"/>
      <c r="E7" s="240"/>
      <c r="F7" s="241"/>
      <c r="G7" s="242">
        <f>SUM(G8:G21)</f>
        <v>0</v>
      </c>
      <c r="H7" s="243"/>
      <c r="I7" s="241">
        <f>SUM(I8:I14)</f>
        <v>0</v>
      </c>
      <c r="J7" s="241"/>
      <c r="K7" s="241">
        <f>SUM(K8:K14)</f>
        <v>0</v>
      </c>
      <c r="L7" s="241"/>
      <c r="M7" s="241">
        <f>SUM(M8:M14)</f>
        <v>0</v>
      </c>
      <c r="N7" s="241"/>
      <c r="O7" s="241">
        <f>SUM(O8:O14)</f>
        <v>0</v>
      </c>
      <c r="P7" s="241"/>
      <c r="Q7" s="241">
        <f>SUM(Q8:Q14)</f>
        <v>0</v>
      </c>
      <c r="R7" s="244"/>
      <c r="S7" s="241"/>
    </row>
    <row r="8" spans="1:60" ht="22.5" outlineLevel="1">
      <c r="A8" s="245">
        <v>1</v>
      </c>
      <c r="B8" s="246">
        <v>721001</v>
      </c>
      <c r="C8" s="247" t="s">
        <v>1087</v>
      </c>
      <c r="D8" s="248" t="s">
        <v>1088</v>
      </c>
      <c r="E8" s="249">
        <v>5.0999999999999996</v>
      </c>
      <c r="F8" s="400">
        <v>0</v>
      </c>
      <c r="G8" s="250">
        <f t="shared" ref="G8:G21" si="0">ROUND(E8*F8,2)</f>
        <v>0</v>
      </c>
      <c r="H8" s="251"/>
      <c r="I8" s="252"/>
      <c r="J8" s="253"/>
      <c r="K8" s="252"/>
      <c r="L8" s="252"/>
      <c r="M8" s="252"/>
      <c r="N8" s="252"/>
      <c r="O8" s="252"/>
      <c r="P8" s="252"/>
      <c r="Q8" s="252"/>
      <c r="R8" s="254"/>
      <c r="S8" s="252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</row>
    <row r="9" spans="1:60" ht="22.5" outlineLevel="1">
      <c r="A9" s="245">
        <v>2</v>
      </c>
      <c r="B9" s="246">
        <v>721002</v>
      </c>
      <c r="C9" s="247" t="s">
        <v>1089</v>
      </c>
      <c r="D9" s="248" t="s">
        <v>1088</v>
      </c>
      <c r="E9" s="249">
        <v>3.5</v>
      </c>
      <c r="F9" s="400">
        <v>0</v>
      </c>
      <c r="G9" s="250">
        <f t="shared" si="0"/>
        <v>0</v>
      </c>
      <c r="H9" s="251"/>
      <c r="I9" s="252"/>
      <c r="J9" s="253"/>
      <c r="K9" s="252"/>
      <c r="L9" s="252"/>
      <c r="M9" s="252"/>
      <c r="N9" s="252"/>
      <c r="O9" s="252"/>
      <c r="P9" s="252"/>
      <c r="Q9" s="252"/>
      <c r="R9" s="254"/>
      <c r="S9" s="252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</row>
    <row r="10" spans="1:60" ht="22.5" outlineLevel="1">
      <c r="A10" s="245">
        <v>3</v>
      </c>
      <c r="B10" s="246">
        <v>721003</v>
      </c>
      <c r="C10" s="247" t="s">
        <v>1090</v>
      </c>
      <c r="D10" s="248" t="s">
        <v>1091</v>
      </c>
      <c r="E10" s="249">
        <v>10</v>
      </c>
      <c r="F10" s="400">
        <v>0</v>
      </c>
      <c r="G10" s="250">
        <f t="shared" si="0"/>
        <v>0</v>
      </c>
      <c r="H10" s="251"/>
      <c r="I10" s="252"/>
      <c r="J10" s="253"/>
      <c r="K10" s="252"/>
      <c r="L10" s="252"/>
      <c r="M10" s="252"/>
      <c r="N10" s="252"/>
      <c r="O10" s="252"/>
      <c r="P10" s="252"/>
      <c r="Q10" s="252"/>
      <c r="R10" s="254"/>
      <c r="S10" s="252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</row>
    <row r="11" spans="1:60" ht="22.5" outlineLevel="1">
      <c r="A11" s="245">
        <v>4</v>
      </c>
      <c r="B11" s="246">
        <v>721004</v>
      </c>
      <c r="C11" s="256" t="s">
        <v>1092</v>
      </c>
      <c r="D11" s="257" t="s">
        <v>1091</v>
      </c>
      <c r="E11" s="258">
        <v>8</v>
      </c>
      <c r="F11" s="401">
        <v>0</v>
      </c>
      <c r="G11" s="250">
        <f t="shared" si="0"/>
        <v>0</v>
      </c>
      <c r="H11" s="251"/>
      <c r="I11" s="252"/>
      <c r="J11" s="253"/>
      <c r="K11" s="252"/>
      <c r="L11" s="252"/>
      <c r="M11" s="252"/>
      <c r="N11" s="252"/>
      <c r="O11" s="252"/>
      <c r="P11" s="252"/>
      <c r="Q11" s="252"/>
      <c r="R11" s="254"/>
      <c r="S11" s="252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</row>
    <row r="12" spans="1:60" ht="22.5" outlineLevel="1">
      <c r="A12" s="245">
        <v>5</v>
      </c>
      <c r="B12" s="246">
        <v>721005</v>
      </c>
      <c r="C12" s="256" t="s">
        <v>1093</v>
      </c>
      <c r="D12" s="257" t="s">
        <v>1091</v>
      </c>
      <c r="E12" s="258">
        <v>1</v>
      </c>
      <c r="F12" s="401">
        <v>0</v>
      </c>
      <c r="G12" s="250">
        <f t="shared" si="0"/>
        <v>0</v>
      </c>
      <c r="H12" s="251"/>
      <c r="I12" s="252">
        <f t="shared" ref="I12" si="1">ROUND(E12*H12,2)</f>
        <v>0</v>
      </c>
      <c r="J12" s="253"/>
      <c r="K12" s="252">
        <f t="shared" ref="K12" si="2">ROUND(E12*J12,2)</f>
        <v>0</v>
      </c>
      <c r="L12" s="252"/>
      <c r="M12" s="252"/>
      <c r="N12" s="252"/>
      <c r="O12" s="252"/>
      <c r="P12" s="252"/>
      <c r="Q12" s="252"/>
      <c r="R12" s="254"/>
      <c r="S12" s="252"/>
      <c r="T12" s="255"/>
      <c r="U12" s="259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</row>
    <row r="13" spans="1:60" ht="33.75" outlineLevel="1">
      <c r="A13" s="245">
        <v>6</v>
      </c>
      <c r="B13" s="246">
        <v>721006</v>
      </c>
      <c r="C13" s="256" t="s">
        <v>1094</v>
      </c>
      <c r="D13" s="260" t="s">
        <v>1091</v>
      </c>
      <c r="E13" s="261">
        <v>1</v>
      </c>
      <c r="F13" s="402">
        <v>0</v>
      </c>
      <c r="G13" s="250">
        <f t="shared" si="0"/>
        <v>0</v>
      </c>
      <c r="H13" s="251"/>
      <c r="I13" s="252"/>
      <c r="J13" s="253"/>
      <c r="K13" s="252"/>
      <c r="L13" s="252"/>
      <c r="M13" s="252"/>
      <c r="N13" s="252"/>
      <c r="O13" s="252"/>
      <c r="P13" s="252"/>
      <c r="Q13" s="252"/>
      <c r="R13" s="254"/>
      <c r="S13" s="252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</row>
    <row r="14" spans="1:60" ht="67.5" outlineLevel="1">
      <c r="A14" s="245">
        <v>7</v>
      </c>
      <c r="B14" s="246">
        <v>721007</v>
      </c>
      <c r="C14" s="256" t="s">
        <v>1095</v>
      </c>
      <c r="D14" s="262" t="s">
        <v>1091</v>
      </c>
      <c r="E14" s="263">
        <v>2</v>
      </c>
      <c r="F14" s="401">
        <v>0</v>
      </c>
      <c r="G14" s="250">
        <f t="shared" si="0"/>
        <v>0</v>
      </c>
      <c r="H14" s="251"/>
      <c r="I14" s="252"/>
      <c r="J14" s="253"/>
      <c r="K14" s="252"/>
      <c r="L14" s="252"/>
      <c r="M14" s="252"/>
      <c r="N14" s="252"/>
      <c r="O14" s="252"/>
      <c r="P14" s="252"/>
      <c r="Q14" s="252"/>
      <c r="R14" s="254"/>
      <c r="S14" s="252"/>
      <c r="T14" s="255"/>
      <c r="U14" s="264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</row>
    <row r="15" spans="1:60" ht="22.5" outlineLevel="1">
      <c r="A15" s="245">
        <v>8</v>
      </c>
      <c r="B15" s="246">
        <v>721008</v>
      </c>
      <c r="C15" s="256" t="s">
        <v>1096</v>
      </c>
      <c r="D15" s="262" t="s">
        <v>1091</v>
      </c>
      <c r="E15" s="263">
        <v>1</v>
      </c>
      <c r="F15" s="401">
        <v>0</v>
      </c>
      <c r="G15" s="250">
        <f t="shared" si="0"/>
        <v>0</v>
      </c>
      <c r="H15" s="251"/>
      <c r="I15" s="252"/>
      <c r="J15" s="253"/>
      <c r="K15" s="252"/>
      <c r="L15" s="252"/>
      <c r="M15" s="252"/>
      <c r="N15" s="252"/>
      <c r="O15" s="252"/>
      <c r="P15" s="252"/>
      <c r="Q15" s="252"/>
      <c r="R15" s="254"/>
      <c r="S15" s="252"/>
      <c r="T15" s="255"/>
      <c r="U15" s="264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</row>
    <row r="16" spans="1:60" ht="22.5" outlineLevel="1">
      <c r="A16" s="245">
        <v>9</v>
      </c>
      <c r="B16" s="246">
        <v>721009</v>
      </c>
      <c r="C16" s="256" t="s">
        <v>1097</v>
      </c>
      <c r="D16" s="265" t="s">
        <v>1091</v>
      </c>
      <c r="E16" s="263">
        <v>1</v>
      </c>
      <c r="F16" s="401">
        <v>0</v>
      </c>
      <c r="G16" s="250">
        <f t="shared" si="0"/>
        <v>0</v>
      </c>
      <c r="H16" s="251"/>
      <c r="I16" s="252"/>
      <c r="J16" s="253"/>
      <c r="K16" s="252"/>
      <c r="L16" s="252"/>
      <c r="M16" s="252"/>
      <c r="N16" s="252"/>
      <c r="O16" s="252"/>
      <c r="P16" s="252"/>
      <c r="Q16" s="252"/>
      <c r="R16" s="254"/>
      <c r="S16" s="252"/>
      <c r="T16" s="255"/>
      <c r="U16" s="264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</row>
    <row r="17" spans="1:60" ht="33.75" outlineLevel="1">
      <c r="A17" s="245">
        <v>10</v>
      </c>
      <c r="B17" s="246">
        <v>721010</v>
      </c>
      <c r="C17" s="256" t="s">
        <v>1098</v>
      </c>
      <c r="D17" s="265" t="s">
        <v>1088</v>
      </c>
      <c r="E17" s="263">
        <v>3</v>
      </c>
      <c r="F17" s="401">
        <v>0</v>
      </c>
      <c r="G17" s="250">
        <f t="shared" si="0"/>
        <v>0</v>
      </c>
      <c r="H17" s="251"/>
      <c r="I17" s="252"/>
      <c r="J17" s="253"/>
      <c r="K17" s="252"/>
      <c r="L17" s="252"/>
      <c r="M17" s="252"/>
      <c r="N17" s="252"/>
      <c r="O17" s="252"/>
      <c r="P17" s="252"/>
      <c r="Q17" s="252"/>
      <c r="R17" s="254"/>
      <c r="S17" s="252"/>
      <c r="T17" s="255"/>
      <c r="U17" s="264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</row>
    <row r="18" spans="1:60" ht="33.75" outlineLevel="1">
      <c r="A18" s="245">
        <v>11</v>
      </c>
      <c r="B18" s="246">
        <v>721011</v>
      </c>
      <c r="C18" s="256" t="s">
        <v>1099</v>
      </c>
      <c r="D18" s="266" t="s">
        <v>1088</v>
      </c>
      <c r="E18" s="267">
        <v>0.3</v>
      </c>
      <c r="F18" s="401">
        <v>0</v>
      </c>
      <c r="G18" s="250">
        <f t="shared" si="0"/>
        <v>0</v>
      </c>
      <c r="H18" s="251"/>
      <c r="I18" s="252"/>
      <c r="J18" s="253"/>
      <c r="K18" s="252"/>
      <c r="L18" s="252"/>
      <c r="M18" s="252"/>
      <c r="N18" s="252"/>
      <c r="O18" s="252"/>
      <c r="P18" s="252"/>
      <c r="Q18" s="252"/>
      <c r="R18" s="254"/>
      <c r="S18" s="252"/>
      <c r="T18" s="255"/>
      <c r="U18" s="264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</row>
    <row r="19" spans="1:60" outlineLevel="1">
      <c r="A19" s="245">
        <v>12</v>
      </c>
      <c r="B19" s="246">
        <v>721012</v>
      </c>
      <c r="C19" s="256" t="s">
        <v>1100</v>
      </c>
      <c r="D19" s="265" t="s">
        <v>1088</v>
      </c>
      <c r="E19" s="263">
        <v>8.6</v>
      </c>
      <c r="F19" s="402">
        <v>0</v>
      </c>
      <c r="G19" s="250">
        <f t="shared" si="0"/>
        <v>0</v>
      </c>
      <c r="H19" s="251"/>
      <c r="I19" s="252"/>
      <c r="J19" s="253"/>
      <c r="K19" s="252"/>
      <c r="L19" s="252"/>
      <c r="M19" s="252"/>
      <c r="N19" s="252"/>
      <c r="O19" s="252"/>
      <c r="P19" s="252"/>
      <c r="Q19" s="252"/>
      <c r="R19" s="254"/>
      <c r="S19" s="252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</row>
    <row r="20" spans="1:60" outlineLevel="1">
      <c r="A20" s="268">
        <v>13</v>
      </c>
      <c r="B20" s="246">
        <v>721013</v>
      </c>
      <c r="C20" s="256" t="s">
        <v>1101</v>
      </c>
      <c r="D20" s="266" t="s">
        <v>142</v>
      </c>
      <c r="E20" s="249">
        <v>1</v>
      </c>
      <c r="F20" s="400">
        <v>0</v>
      </c>
      <c r="G20" s="250">
        <f t="shared" si="0"/>
        <v>0</v>
      </c>
      <c r="H20" s="251"/>
      <c r="I20" s="252"/>
      <c r="J20" s="253"/>
      <c r="K20" s="252"/>
      <c r="L20" s="252"/>
      <c r="M20" s="252"/>
      <c r="N20" s="252"/>
      <c r="O20" s="252"/>
      <c r="P20" s="252"/>
      <c r="Q20" s="252"/>
      <c r="R20" s="254"/>
      <c r="S20" s="252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</row>
    <row r="21" spans="1:60" outlineLevel="1">
      <c r="A21" s="268">
        <v>14</v>
      </c>
      <c r="B21" s="246">
        <v>721014</v>
      </c>
      <c r="C21" s="256" t="s">
        <v>1102</v>
      </c>
      <c r="D21" s="269" t="s">
        <v>142</v>
      </c>
      <c r="E21" s="258">
        <v>1</v>
      </c>
      <c r="F21" s="403">
        <v>0</v>
      </c>
      <c r="G21" s="250">
        <f t="shared" si="0"/>
        <v>0</v>
      </c>
      <c r="H21" s="251"/>
      <c r="I21" s="252"/>
      <c r="J21" s="253"/>
      <c r="K21" s="252"/>
      <c r="L21" s="252"/>
      <c r="M21" s="252"/>
      <c r="N21" s="252"/>
      <c r="O21" s="252"/>
      <c r="P21" s="252"/>
      <c r="Q21" s="252"/>
      <c r="R21" s="254"/>
      <c r="S21" s="252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</row>
    <row r="22" spans="1:60">
      <c r="A22" s="224"/>
      <c r="B22" s="225" t="s">
        <v>1</v>
      </c>
      <c r="C22" s="270" t="s">
        <v>1</v>
      </c>
      <c r="D22" s="226"/>
      <c r="G22" s="227"/>
    </row>
    <row r="23" spans="1:60">
      <c r="A23" s="271"/>
      <c r="B23" s="272" t="s">
        <v>1103</v>
      </c>
      <c r="C23" s="273" t="s">
        <v>1</v>
      </c>
      <c r="D23" s="274"/>
      <c r="E23" s="275"/>
      <c r="F23" s="275"/>
      <c r="G23" s="276">
        <f>G7</f>
        <v>0</v>
      </c>
    </row>
    <row r="24" spans="1:60">
      <c r="A24" s="224"/>
      <c r="B24" s="225" t="s">
        <v>1</v>
      </c>
      <c r="C24" s="270" t="s">
        <v>1</v>
      </c>
      <c r="D24" s="226"/>
      <c r="G24" s="227"/>
    </row>
    <row r="25" spans="1:60">
      <c r="A25" s="460" t="s">
        <v>1104</v>
      </c>
      <c r="B25" s="461"/>
      <c r="C25" s="461"/>
      <c r="D25" s="226"/>
      <c r="G25" s="227"/>
    </row>
    <row r="26" spans="1:60">
      <c r="A26" s="462" t="s">
        <v>1105</v>
      </c>
      <c r="B26" s="463"/>
      <c r="C26" s="463"/>
      <c r="D26" s="463"/>
      <c r="E26" s="463"/>
      <c r="F26" s="463"/>
      <c r="G26" s="464"/>
    </row>
    <row r="27" spans="1:60">
      <c r="A27" s="465"/>
      <c r="B27" s="466"/>
      <c r="C27" s="466"/>
      <c r="D27" s="466"/>
      <c r="E27" s="466"/>
      <c r="F27" s="466"/>
      <c r="G27" s="467"/>
    </row>
    <row r="28" spans="1:60">
      <c r="A28" s="468"/>
      <c r="B28" s="469"/>
      <c r="C28" s="469"/>
      <c r="D28" s="469"/>
      <c r="E28" s="469"/>
      <c r="F28" s="469"/>
      <c r="G28" s="470"/>
    </row>
    <row r="29" spans="1:60" ht="13.5" thickBot="1">
      <c r="A29" s="277"/>
      <c r="B29" s="278" t="s">
        <v>1</v>
      </c>
      <c r="C29" s="279" t="s">
        <v>1</v>
      </c>
      <c r="D29" s="280"/>
      <c r="E29" s="281"/>
      <c r="F29" s="281"/>
      <c r="G29" s="282"/>
    </row>
    <row r="30" spans="1:60">
      <c r="C30" s="270"/>
      <c r="D30" s="226"/>
    </row>
    <row r="31" spans="1:60">
      <c r="D31" s="226"/>
    </row>
    <row r="32" spans="1:60">
      <c r="D32" s="226"/>
    </row>
    <row r="33" spans="4:4">
      <c r="D33" s="226"/>
    </row>
    <row r="34" spans="4:4">
      <c r="D34" s="226"/>
    </row>
    <row r="35" spans="4:4">
      <c r="D35" s="226"/>
    </row>
    <row r="36" spans="4:4">
      <c r="D36" s="226"/>
    </row>
    <row r="37" spans="4:4">
      <c r="D37" s="226"/>
    </row>
    <row r="38" spans="4:4">
      <c r="D38" s="226"/>
    </row>
    <row r="39" spans="4:4">
      <c r="D39" s="226"/>
    </row>
    <row r="40" spans="4:4">
      <c r="D40" s="226"/>
    </row>
    <row r="41" spans="4:4">
      <c r="D41" s="226"/>
    </row>
    <row r="42" spans="4:4">
      <c r="D42" s="226"/>
    </row>
    <row r="43" spans="4:4">
      <c r="D43" s="226"/>
    </row>
    <row r="44" spans="4:4">
      <c r="D44" s="226"/>
    </row>
    <row r="45" spans="4:4">
      <c r="D45" s="226"/>
    </row>
    <row r="46" spans="4:4">
      <c r="D46" s="226"/>
    </row>
    <row r="47" spans="4:4">
      <c r="D47" s="226"/>
    </row>
    <row r="48" spans="4:4">
      <c r="D48" s="226"/>
    </row>
    <row r="49" spans="4:4">
      <c r="D49" s="226"/>
    </row>
    <row r="50" spans="4:4">
      <c r="D50" s="226"/>
    </row>
    <row r="51" spans="4:4">
      <c r="D51" s="226"/>
    </row>
    <row r="52" spans="4:4">
      <c r="D52" s="226"/>
    </row>
    <row r="53" spans="4:4">
      <c r="D53" s="226"/>
    </row>
    <row r="54" spans="4:4">
      <c r="D54" s="226"/>
    </row>
    <row r="55" spans="4:4">
      <c r="D55" s="226"/>
    </row>
    <row r="56" spans="4:4">
      <c r="D56" s="226"/>
    </row>
    <row r="57" spans="4:4">
      <c r="D57" s="226"/>
    </row>
    <row r="58" spans="4:4">
      <c r="D58" s="226"/>
    </row>
    <row r="59" spans="4:4">
      <c r="D59" s="226"/>
    </row>
    <row r="60" spans="4:4">
      <c r="D60" s="226"/>
    </row>
    <row r="61" spans="4:4">
      <c r="D61" s="226"/>
    </row>
    <row r="62" spans="4:4">
      <c r="D62" s="226"/>
    </row>
    <row r="63" spans="4:4">
      <c r="D63" s="226"/>
    </row>
    <row r="64" spans="4:4">
      <c r="D64" s="226"/>
    </row>
    <row r="65" spans="4:4">
      <c r="D65" s="226"/>
    </row>
    <row r="66" spans="4:4">
      <c r="D66" s="226"/>
    </row>
    <row r="67" spans="4:4">
      <c r="D67" s="226"/>
    </row>
    <row r="68" spans="4:4">
      <c r="D68" s="226"/>
    </row>
    <row r="69" spans="4:4">
      <c r="D69" s="226"/>
    </row>
    <row r="70" spans="4:4">
      <c r="D70" s="226"/>
    </row>
    <row r="71" spans="4:4">
      <c r="D71" s="226"/>
    </row>
    <row r="72" spans="4:4">
      <c r="D72" s="226"/>
    </row>
    <row r="73" spans="4:4">
      <c r="D73" s="226"/>
    </row>
    <row r="74" spans="4:4">
      <c r="D74" s="226"/>
    </row>
    <row r="75" spans="4:4">
      <c r="D75" s="226"/>
    </row>
    <row r="76" spans="4:4">
      <c r="D76" s="226"/>
    </row>
    <row r="77" spans="4:4">
      <c r="D77" s="226"/>
    </row>
    <row r="78" spans="4:4">
      <c r="D78" s="226"/>
    </row>
    <row r="79" spans="4:4">
      <c r="D79" s="226"/>
    </row>
    <row r="80" spans="4:4">
      <c r="D80" s="226"/>
    </row>
    <row r="81" spans="4:4">
      <c r="D81" s="226"/>
    </row>
    <row r="82" spans="4:4">
      <c r="D82" s="226"/>
    </row>
    <row r="83" spans="4:4">
      <c r="D83" s="226"/>
    </row>
    <row r="84" spans="4:4">
      <c r="D84" s="226"/>
    </row>
    <row r="85" spans="4:4">
      <c r="D85" s="226"/>
    </row>
    <row r="86" spans="4:4">
      <c r="D86" s="226"/>
    </row>
    <row r="87" spans="4:4">
      <c r="D87" s="226"/>
    </row>
    <row r="88" spans="4:4">
      <c r="D88" s="226"/>
    </row>
    <row r="89" spans="4:4">
      <c r="D89" s="226"/>
    </row>
    <row r="90" spans="4:4">
      <c r="D90" s="226"/>
    </row>
    <row r="91" spans="4:4">
      <c r="D91" s="226"/>
    </row>
    <row r="92" spans="4:4">
      <c r="D92" s="226"/>
    </row>
    <row r="93" spans="4:4">
      <c r="D93" s="226"/>
    </row>
    <row r="94" spans="4:4">
      <c r="D94" s="226"/>
    </row>
    <row r="95" spans="4:4">
      <c r="D95" s="226"/>
    </row>
    <row r="96" spans="4:4">
      <c r="D96" s="226"/>
    </row>
    <row r="97" spans="4:4">
      <c r="D97" s="226"/>
    </row>
    <row r="98" spans="4:4">
      <c r="D98" s="226"/>
    </row>
    <row r="99" spans="4:4">
      <c r="D99" s="226"/>
    </row>
    <row r="100" spans="4:4">
      <c r="D100" s="226"/>
    </row>
    <row r="101" spans="4:4">
      <c r="D101" s="226"/>
    </row>
    <row r="102" spans="4:4">
      <c r="D102" s="226"/>
    </row>
    <row r="103" spans="4:4">
      <c r="D103" s="226"/>
    </row>
    <row r="104" spans="4:4">
      <c r="D104" s="226"/>
    </row>
    <row r="105" spans="4:4">
      <c r="D105" s="226"/>
    </row>
    <row r="106" spans="4:4">
      <c r="D106" s="226"/>
    </row>
    <row r="107" spans="4:4">
      <c r="D107" s="226"/>
    </row>
    <row r="108" spans="4:4">
      <c r="D108" s="226"/>
    </row>
    <row r="109" spans="4:4">
      <c r="D109" s="226"/>
    </row>
    <row r="110" spans="4:4">
      <c r="D110" s="226"/>
    </row>
    <row r="111" spans="4:4">
      <c r="D111" s="226"/>
    </row>
    <row r="112" spans="4:4">
      <c r="D112" s="226"/>
    </row>
    <row r="113" spans="4:4">
      <c r="D113" s="226"/>
    </row>
    <row r="114" spans="4:4">
      <c r="D114" s="226"/>
    </row>
    <row r="115" spans="4:4">
      <c r="D115" s="226"/>
    </row>
    <row r="116" spans="4:4">
      <c r="D116" s="226"/>
    </row>
    <row r="117" spans="4:4">
      <c r="D117" s="226"/>
    </row>
    <row r="118" spans="4:4">
      <c r="D118" s="226"/>
    </row>
    <row r="119" spans="4:4">
      <c r="D119" s="226"/>
    </row>
    <row r="120" spans="4:4">
      <c r="D120" s="226"/>
    </row>
    <row r="121" spans="4:4">
      <c r="D121" s="226"/>
    </row>
    <row r="122" spans="4:4">
      <c r="D122" s="226"/>
    </row>
    <row r="123" spans="4:4">
      <c r="D123" s="226"/>
    </row>
    <row r="124" spans="4:4">
      <c r="D124" s="226"/>
    </row>
    <row r="125" spans="4:4">
      <c r="D125" s="226"/>
    </row>
    <row r="126" spans="4:4">
      <c r="D126" s="226"/>
    </row>
    <row r="127" spans="4:4">
      <c r="D127" s="226"/>
    </row>
    <row r="128" spans="4:4">
      <c r="D128" s="226"/>
    </row>
    <row r="129" spans="4:4">
      <c r="D129" s="226"/>
    </row>
    <row r="130" spans="4:4">
      <c r="D130" s="226"/>
    </row>
    <row r="131" spans="4:4">
      <c r="D131" s="226"/>
    </row>
    <row r="132" spans="4:4">
      <c r="D132" s="226"/>
    </row>
    <row r="133" spans="4:4">
      <c r="D133" s="226"/>
    </row>
    <row r="134" spans="4:4">
      <c r="D134" s="226"/>
    </row>
    <row r="135" spans="4:4">
      <c r="D135" s="226"/>
    </row>
    <row r="136" spans="4:4">
      <c r="D136" s="226"/>
    </row>
    <row r="137" spans="4:4">
      <c r="D137" s="226"/>
    </row>
    <row r="138" spans="4:4">
      <c r="D138" s="226"/>
    </row>
    <row r="139" spans="4:4">
      <c r="D139" s="226"/>
    </row>
    <row r="140" spans="4:4">
      <c r="D140" s="226"/>
    </row>
    <row r="141" spans="4:4">
      <c r="D141" s="226"/>
    </row>
    <row r="142" spans="4:4">
      <c r="D142" s="226"/>
    </row>
    <row r="143" spans="4:4">
      <c r="D143" s="226"/>
    </row>
    <row r="144" spans="4:4">
      <c r="D144" s="226"/>
    </row>
    <row r="145" spans="4:4">
      <c r="D145" s="226"/>
    </row>
    <row r="146" spans="4:4">
      <c r="D146" s="226"/>
    </row>
    <row r="147" spans="4:4">
      <c r="D147" s="226"/>
    </row>
    <row r="148" spans="4:4">
      <c r="D148" s="226"/>
    </row>
    <row r="149" spans="4:4">
      <c r="D149" s="226"/>
    </row>
    <row r="150" spans="4:4">
      <c r="D150" s="226"/>
    </row>
    <row r="151" spans="4:4">
      <c r="D151" s="226"/>
    </row>
    <row r="152" spans="4:4">
      <c r="D152" s="226"/>
    </row>
    <row r="153" spans="4:4">
      <c r="D153" s="226"/>
    </row>
    <row r="154" spans="4:4">
      <c r="D154" s="226"/>
    </row>
    <row r="155" spans="4:4">
      <c r="D155" s="226"/>
    </row>
    <row r="156" spans="4:4">
      <c r="D156" s="226"/>
    </row>
    <row r="157" spans="4:4">
      <c r="D157" s="226"/>
    </row>
    <row r="158" spans="4:4">
      <c r="D158" s="226"/>
    </row>
    <row r="159" spans="4:4">
      <c r="D159" s="226"/>
    </row>
    <row r="160" spans="4:4">
      <c r="D160" s="226"/>
    </row>
    <row r="161" spans="4:4">
      <c r="D161" s="226"/>
    </row>
    <row r="162" spans="4:4">
      <c r="D162" s="226"/>
    </row>
    <row r="163" spans="4:4">
      <c r="D163" s="226"/>
    </row>
    <row r="164" spans="4:4">
      <c r="D164" s="226"/>
    </row>
    <row r="165" spans="4:4">
      <c r="D165" s="226"/>
    </row>
    <row r="166" spans="4:4">
      <c r="D166" s="226"/>
    </row>
    <row r="167" spans="4:4">
      <c r="D167" s="226"/>
    </row>
    <row r="168" spans="4:4">
      <c r="D168" s="226"/>
    </row>
    <row r="169" spans="4:4">
      <c r="D169" s="226"/>
    </row>
    <row r="170" spans="4:4">
      <c r="D170" s="226"/>
    </row>
    <row r="171" spans="4:4">
      <c r="D171" s="226"/>
    </row>
    <row r="172" spans="4:4">
      <c r="D172" s="226"/>
    </row>
    <row r="173" spans="4:4">
      <c r="D173" s="226"/>
    </row>
    <row r="174" spans="4:4">
      <c r="D174" s="226"/>
    </row>
    <row r="175" spans="4:4">
      <c r="D175" s="226"/>
    </row>
    <row r="176" spans="4:4">
      <c r="D176" s="226"/>
    </row>
    <row r="177" spans="4:4">
      <c r="D177" s="226"/>
    </row>
    <row r="178" spans="4:4">
      <c r="D178" s="226"/>
    </row>
    <row r="179" spans="4:4">
      <c r="D179" s="226"/>
    </row>
    <row r="180" spans="4:4">
      <c r="D180" s="226"/>
    </row>
    <row r="181" spans="4:4">
      <c r="D181" s="226"/>
    </row>
    <row r="182" spans="4:4">
      <c r="D182" s="226"/>
    </row>
    <row r="183" spans="4:4">
      <c r="D183" s="226"/>
    </row>
    <row r="184" spans="4:4">
      <c r="D184" s="226"/>
    </row>
    <row r="185" spans="4:4">
      <c r="D185" s="226"/>
    </row>
    <row r="186" spans="4:4">
      <c r="D186" s="226"/>
    </row>
    <row r="187" spans="4:4">
      <c r="D187" s="226"/>
    </row>
    <row r="188" spans="4:4">
      <c r="D188" s="226"/>
    </row>
    <row r="189" spans="4:4">
      <c r="D189" s="226"/>
    </row>
    <row r="190" spans="4:4">
      <c r="D190" s="226"/>
    </row>
    <row r="191" spans="4:4">
      <c r="D191" s="226"/>
    </row>
    <row r="192" spans="4:4">
      <c r="D192" s="226"/>
    </row>
    <row r="193" spans="4:4">
      <c r="D193" s="226"/>
    </row>
    <row r="194" spans="4:4">
      <c r="D194" s="226"/>
    </row>
    <row r="195" spans="4:4">
      <c r="D195" s="226"/>
    </row>
    <row r="196" spans="4:4">
      <c r="D196" s="226"/>
    </row>
    <row r="197" spans="4:4">
      <c r="D197" s="226"/>
    </row>
    <row r="198" spans="4:4">
      <c r="D198" s="226"/>
    </row>
    <row r="199" spans="4:4">
      <c r="D199" s="226"/>
    </row>
    <row r="200" spans="4:4">
      <c r="D200" s="226"/>
    </row>
    <row r="201" spans="4:4">
      <c r="D201" s="226"/>
    </row>
    <row r="202" spans="4:4">
      <c r="D202" s="226"/>
    </row>
    <row r="203" spans="4:4">
      <c r="D203" s="226"/>
    </row>
    <row r="204" spans="4:4">
      <c r="D204" s="226"/>
    </row>
    <row r="205" spans="4:4">
      <c r="D205" s="226"/>
    </row>
    <row r="206" spans="4:4">
      <c r="D206" s="226"/>
    </row>
    <row r="207" spans="4:4">
      <c r="D207" s="226"/>
    </row>
    <row r="208" spans="4:4">
      <c r="D208" s="226"/>
    </row>
    <row r="209" spans="4:4">
      <c r="D209" s="226"/>
    </row>
    <row r="210" spans="4:4">
      <c r="D210" s="226"/>
    </row>
    <row r="211" spans="4:4">
      <c r="D211" s="226"/>
    </row>
    <row r="212" spans="4:4">
      <c r="D212" s="226"/>
    </row>
    <row r="213" spans="4:4">
      <c r="D213" s="226"/>
    </row>
    <row r="214" spans="4:4">
      <c r="D214" s="226"/>
    </row>
    <row r="215" spans="4:4">
      <c r="D215" s="226"/>
    </row>
    <row r="216" spans="4:4">
      <c r="D216" s="226"/>
    </row>
    <row r="217" spans="4:4">
      <c r="D217" s="226"/>
    </row>
    <row r="218" spans="4:4">
      <c r="D218" s="226"/>
    </row>
    <row r="219" spans="4:4">
      <c r="D219" s="226"/>
    </row>
    <row r="220" spans="4:4">
      <c r="D220" s="226"/>
    </row>
    <row r="221" spans="4:4">
      <c r="D221" s="226"/>
    </row>
    <row r="222" spans="4:4">
      <c r="D222" s="226"/>
    </row>
    <row r="223" spans="4:4">
      <c r="D223" s="226"/>
    </row>
    <row r="224" spans="4:4">
      <c r="D224" s="226"/>
    </row>
    <row r="225" spans="4:4">
      <c r="D225" s="226"/>
    </row>
    <row r="226" spans="4:4">
      <c r="D226" s="226"/>
    </row>
    <row r="227" spans="4:4">
      <c r="D227" s="226"/>
    </row>
    <row r="228" spans="4:4">
      <c r="D228" s="226"/>
    </row>
    <row r="229" spans="4:4">
      <c r="D229" s="226"/>
    </row>
    <row r="230" spans="4:4">
      <c r="D230" s="226"/>
    </row>
    <row r="231" spans="4:4">
      <c r="D231" s="226"/>
    </row>
    <row r="232" spans="4:4">
      <c r="D232" s="226"/>
    </row>
    <row r="233" spans="4:4">
      <c r="D233" s="226"/>
    </row>
    <row r="234" spans="4:4">
      <c r="D234" s="226"/>
    </row>
    <row r="235" spans="4:4">
      <c r="D235" s="226"/>
    </row>
    <row r="236" spans="4:4">
      <c r="D236" s="226"/>
    </row>
    <row r="237" spans="4:4">
      <c r="D237" s="226"/>
    </row>
    <row r="238" spans="4:4">
      <c r="D238" s="226"/>
    </row>
    <row r="239" spans="4:4">
      <c r="D239" s="226"/>
    </row>
    <row r="240" spans="4:4">
      <c r="D240" s="226"/>
    </row>
    <row r="241" spans="4:4">
      <c r="D241" s="226"/>
    </row>
    <row r="242" spans="4:4">
      <c r="D242" s="226"/>
    </row>
    <row r="243" spans="4:4">
      <c r="D243" s="226"/>
    </row>
    <row r="244" spans="4:4">
      <c r="D244" s="226"/>
    </row>
    <row r="245" spans="4:4">
      <c r="D245" s="226"/>
    </row>
    <row r="246" spans="4:4">
      <c r="D246" s="226"/>
    </row>
    <row r="247" spans="4:4">
      <c r="D247" s="226"/>
    </row>
    <row r="248" spans="4:4">
      <c r="D248" s="226"/>
    </row>
    <row r="249" spans="4:4">
      <c r="D249" s="226"/>
    </row>
    <row r="250" spans="4:4">
      <c r="D250" s="226"/>
    </row>
    <row r="251" spans="4:4">
      <c r="D251" s="226"/>
    </row>
    <row r="252" spans="4:4">
      <c r="D252" s="226"/>
    </row>
    <row r="253" spans="4:4">
      <c r="D253" s="226"/>
    </row>
    <row r="254" spans="4:4">
      <c r="D254" s="226"/>
    </row>
    <row r="255" spans="4:4">
      <c r="D255" s="226"/>
    </row>
    <row r="256" spans="4:4">
      <c r="D256" s="226"/>
    </row>
    <row r="257" spans="4:4">
      <c r="D257" s="226"/>
    </row>
    <row r="258" spans="4:4">
      <c r="D258" s="226"/>
    </row>
    <row r="259" spans="4:4">
      <c r="D259" s="226"/>
    </row>
    <row r="260" spans="4:4">
      <c r="D260" s="226"/>
    </row>
    <row r="261" spans="4:4">
      <c r="D261" s="226"/>
    </row>
    <row r="262" spans="4:4">
      <c r="D262" s="226"/>
    </row>
    <row r="263" spans="4:4">
      <c r="D263" s="226"/>
    </row>
    <row r="264" spans="4:4">
      <c r="D264" s="226"/>
    </row>
    <row r="265" spans="4:4">
      <c r="D265" s="226"/>
    </row>
    <row r="266" spans="4:4">
      <c r="D266" s="226"/>
    </row>
    <row r="267" spans="4:4">
      <c r="D267" s="226"/>
    </row>
    <row r="268" spans="4:4">
      <c r="D268" s="226"/>
    </row>
    <row r="269" spans="4:4">
      <c r="D269" s="226"/>
    </row>
    <row r="270" spans="4:4">
      <c r="D270" s="226"/>
    </row>
    <row r="271" spans="4:4">
      <c r="D271" s="226"/>
    </row>
    <row r="272" spans="4:4">
      <c r="D272" s="226"/>
    </row>
    <row r="273" spans="4:4">
      <c r="D273" s="226"/>
    </row>
    <row r="274" spans="4:4">
      <c r="D274" s="226"/>
    </row>
    <row r="275" spans="4:4">
      <c r="D275" s="226"/>
    </row>
    <row r="276" spans="4:4">
      <c r="D276" s="226"/>
    </row>
    <row r="277" spans="4:4">
      <c r="D277" s="226"/>
    </row>
    <row r="278" spans="4:4">
      <c r="D278" s="226"/>
    </row>
    <row r="279" spans="4:4">
      <c r="D279" s="226"/>
    </row>
    <row r="280" spans="4:4">
      <c r="D280" s="226"/>
    </row>
    <row r="281" spans="4:4">
      <c r="D281" s="226"/>
    </row>
    <row r="282" spans="4:4">
      <c r="D282" s="226"/>
    </row>
    <row r="283" spans="4:4">
      <c r="D283" s="226"/>
    </row>
    <row r="284" spans="4:4">
      <c r="D284" s="226"/>
    </row>
    <row r="285" spans="4:4">
      <c r="D285" s="226"/>
    </row>
    <row r="286" spans="4:4">
      <c r="D286" s="226"/>
    </row>
    <row r="287" spans="4:4">
      <c r="D287" s="226"/>
    </row>
    <row r="288" spans="4:4">
      <c r="D288" s="226"/>
    </row>
    <row r="289" spans="4:4">
      <c r="D289" s="226"/>
    </row>
    <row r="290" spans="4:4">
      <c r="D290" s="226"/>
    </row>
    <row r="291" spans="4:4">
      <c r="D291" s="226"/>
    </row>
    <row r="292" spans="4:4">
      <c r="D292" s="226"/>
    </row>
    <row r="293" spans="4:4">
      <c r="D293" s="226"/>
    </row>
    <row r="294" spans="4:4">
      <c r="D294" s="226"/>
    </row>
    <row r="295" spans="4:4">
      <c r="D295" s="226"/>
    </row>
    <row r="296" spans="4:4">
      <c r="D296" s="226"/>
    </row>
    <row r="297" spans="4:4">
      <c r="D297" s="226"/>
    </row>
    <row r="298" spans="4:4">
      <c r="D298" s="226"/>
    </row>
    <row r="299" spans="4:4">
      <c r="D299" s="226"/>
    </row>
    <row r="300" spans="4:4">
      <c r="D300" s="226"/>
    </row>
    <row r="301" spans="4:4">
      <c r="D301" s="226"/>
    </row>
    <row r="302" spans="4:4">
      <c r="D302" s="226"/>
    </row>
    <row r="303" spans="4:4">
      <c r="D303" s="226"/>
    </row>
    <row r="304" spans="4:4">
      <c r="D304" s="226"/>
    </row>
    <row r="305" spans="4:4">
      <c r="D305" s="226"/>
    </row>
    <row r="306" spans="4:4">
      <c r="D306" s="226"/>
    </row>
    <row r="307" spans="4:4">
      <c r="D307" s="226"/>
    </row>
    <row r="308" spans="4:4">
      <c r="D308" s="226"/>
    </row>
    <row r="309" spans="4:4">
      <c r="D309" s="226"/>
    </row>
    <row r="310" spans="4:4">
      <c r="D310" s="226"/>
    </row>
    <row r="311" spans="4:4">
      <c r="D311" s="226"/>
    </row>
    <row r="312" spans="4:4">
      <c r="D312" s="226"/>
    </row>
    <row r="313" spans="4:4">
      <c r="D313" s="226"/>
    </row>
    <row r="314" spans="4:4">
      <c r="D314" s="226"/>
    </row>
    <row r="315" spans="4:4">
      <c r="D315" s="226"/>
    </row>
    <row r="316" spans="4:4">
      <c r="D316" s="226"/>
    </row>
    <row r="317" spans="4:4">
      <c r="D317" s="226"/>
    </row>
    <row r="318" spans="4:4">
      <c r="D318" s="226"/>
    </row>
    <row r="319" spans="4:4">
      <c r="D319" s="226"/>
    </row>
    <row r="320" spans="4:4">
      <c r="D320" s="226"/>
    </row>
    <row r="321" spans="4:4">
      <c r="D321" s="226"/>
    </row>
    <row r="322" spans="4:4">
      <c r="D322" s="226"/>
    </row>
    <row r="323" spans="4:4">
      <c r="D323" s="226"/>
    </row>
    <row r="324" spans="4:4">
      <c r="D324" s="226"/>
    </row>
    <row r="325" spans="4:4">
      <c r="D325" s="226"/>
    </row>
    <row r="326" spans="4:4">
      <c r="D326" s="226"/>
    </row>
    <row r="327" spans="4:4">
      <c r="D327" s="226"/>
    </row>
    <row r="328" spans="4:4">
      <c r="D328" s="226"/>
    </row>
    <row r="329" spans="4:4">
      <c r="D329" s="226"/>
    </row>
    <row r="330" spans="4:4">
      <c r="D330" s="226"/>
    </row>
    <row r="331" spans="4:4">
      <c r="D331" s="226"/>
    </row>
    <row r="332" spans="4:4">
      <c r="D332" s="226"/>
    </row>
    <row r="333" spans="4:4">
      <c r="D333" s="226"/>
    </row>
    <row r="334" spans="4:4">
      <c r="D334" s="226"/>
    </row>
    <row r="335" spans="4:4">
      <c r="D335" s="226"/>
    </row>
    <row r="336" spans="4:4">
      <c r="D336" s="226"/>
    </row>
    <row r="337" spans="4:4">
      <c r="D337" s="226"/>
    </row>
    <row r="338" spans="4:4">
      <c r="D338" s="226"/>
    </row>
    <row r="339" spans="4:4">
      <c r="D339" s="226"/>
    </row>
    <row r="340" spans="4:4">
      <c r="D340" s="226"/>
    </row>
    <row r="341" spans="4:4">
      <c r="D341" s="226"/>
    </row>
    <row r="342" spans="4:4">
      <c r="D342" s="226"/>
    </row>
    <row r="343" spans="4:4">
      <c r="D343" s="226"/>
    </row>
    <row r="344" spans="4:4">
      <c r="D344" s="226"/>
    </row>
    <row r="345" spans="4:4">
      <c r="D345" s="226"/>
    </row>
    <row r="346" spans="4:4">
      <c r="D346" s="226"/>
    </row>
    <row r="347" spans="4:4">
      <c r="D347" s="226"/>
    </row>
    <row r="348" spans="4:4">
      <c r="D348" s="226"/>
    </row>
    <row r="349" spans="4:4">
      <c r="D349" s="226"/>
    </row>
    <row r="350" spans="4:4">
      <c r="D350" s="226"/>
    </row>
    <row r="351" spans="4:4">
      <c r="D351" s="226"/>
    </row>
    <row r="352" spans="4:4">
      <c r="D352" s="226"/>
    </row>
    <row r="353" spans="4:4">
      <c r="D353" s="226"/>
    </row>
    <row r="354" spans="4:4">
      <c r="D354" s="226"/>
    </row>
    <row r="355" spans="4:4">
      <c r="D355" s="226"/>
    </row>
    <row r="356" spans="4:4">
      <c r="D356" s="226"/>
    </row>
    <row r="357" spans="4:4">
      <c r="D357" s="226"/>
    </row>
    <row r="358" spans="4:4">
      <c r="D358" s="226"/>
    </row>
    <row r="359" spans="4:4">
      <c r="D359" s="226"/>
    </row>
    <row r="360" spans="4:4">
      <c r="D360" s="226"/>
    </row>
    <row r="361" spans="4:4">
      <c r="D361" s="226"/>
    </row>
    <row r="362" spans="4:4">
      <c r="D362" s="226"/>
    </row>
    <row r="363" spans="4:4">
      <c r="D363" s="226"/>
    </row>
    <row r="364" spans="4:4">
      <c r="D364" s="226"/>
    </row>
    <row r="365" spans="4:4">
      <c r="D365" s="226"/>
    </row>
    <row r="366" spans="4:4">
      <c r="D366" s="226"/>
    </row>
    <row r="367" spans="4:4">
      <c r="D367" s="226"/>
    </row>
    <row r="368" spans="4:4">
      <c r="D368" s="226"/>
    </row>
    <row r="369" spans="4:4">
      <c r="D369" s="226"/>
    </row>
    <row r="370" spans="4:4">
      <c r="D370" s="226"/>
    </row>
    <row r="371" spans="4:4">
      <c r="D371" s="226"/>
    </row>
    <row r="372" spans="4:4">
      <c r="D372" s="226"/>
    </row>
    <row r="373" spans="4:4">
      <c r="D373" s="226"/>
    </row>
    <row r="374" spans="4:4">
      <c r="D374" s="226"/>
    </row>
    <row r="375" spans="4:4">
      <c r="D375" s="226"/>
    </row>
    <row r="376" spans="4:4">
      <c r="D376" s="226"/>
    </row>
    <row r="377" spans="4:4">
      <c r="D377" s="226"/>
    </row>
    <row r="378" spans="4:4">
      <c r="D378" s="226"/>
    </row>
    <row r="379" spans="4:4">
      <c r="D379" s="226"/>
    </row>
    <row r="380" spans="4:4">
      <c r="D380" s="226"/>
    </row>
    <row r="381" spans="4:4">
      <c r="D381" s="226"/>
    </row>
    <row r="382" spans="4:4">
      <c r="D382" s="226"/>
    </row>
    <row r="383" spans="4:4">
      <c r="D383" s="226"/>
    </row>
    <row r="384" spans="4:4">
      <c r="D384" s="226"/>
    </row>
    <row r="385" spans="4:4">
      <c r="D385" s="226"/>
    </row>
    <row r="386" spans="4:4">
      <c r="D386" s="226"/>
    </row>
    <row r="387" spans="4:4">
      <c r="D387" s="226"/>
    </row>
    <row r="388" spans="4:4">
      <c r="D388" s="226"/>
    </row>
    <row r="389" spans="4:4">
      <c r="D389" s="226"/>
    </row>
    <row r="390" spans="4:4">
      <c r="D390" s="226"/>
    </row>
    <row r="391" spans="4:4">
      <c r="D391" s="226"/>
    </row>
    <row r="392" spans="4:4">
      <c r="D392" s="226"/>
    </row>
    <row r="393" spans="4:4">
      <c r="D393" s="226"/>
    </row>
    <row r="394" spans="4:4">
      <c r="D394" s="226"/>
    </row>
    <row r="395" spans="4:4">
      <c r="D395" s="226"/>
    </row>
    <row r="396" spans="4:4">
      <c r="D396" s="226"/>
    </row>
    <row r="397" spans="4:4">
      <c r="D397" s="226"/>
    </row>
    <row r="398" spans="4:4">
      <c r="D398" s="226"/>
    </row>
    <row r="399" spans="4:4">
      <c r="D399" s="226"/>
    </row>
    <row r="400" spans="4:4">
      <c r="D400" s="226"/>
    </row>
    <row r="401" spans="4:4">
      <c r="D401" s="226"/>
    </row>
    <row r="402" spans="4:4">
      <c r="D402" s="226"/>
    </row>
    <row r="403" spans="4:4">
      <c r="D403" s="226"/>
    </row>
    <row r="404" spans="4:4">
      <c r="D404" s="226"/>
    </row>
    <row r="405" spans="4:4">
      <c r="D405" s="226"/>
    </row>
    <row r="406" spans="4:4">
      <c r="D406" s="226"/>
    </row>
    <row r="407" spans="4:4">
      <c r="D407" s="226"/>
    </row>
    <row r="408" spans="4:4">
      <c r="D408" s="226"/>
    </row>
    <row r="409" spans="4:4">
      <c r="D409" s="226"/>
    </row>
    <row r="410" spans="4:4">
      <c r="D410" s="226"/>
    </row>
    <row r="411" spans="4:4">
      <c r="D411" s="226"/>
    </row>
    <row r="412" spans="4:4">
      <c r="D412" s="226"/>
    </row>
    <row r="413" spans="4:4">
      <c r="D413" s="226"/>
    </row>
    <row r="414" spans="4:4">
      <c r="D414" s="226"/>
    </row>
    <row r="415" spans="4:4">
      <c r="D415" s="226"/>
    </row>
    <row r="416" spans="4:4">
      <c r="D416" s="226"/>
    </row>
    <row r="417" spans="4:4">
      <c r="D417" s="226"/>
    </row>
    <row r="418" spans="4:4">
      <c r="D418" s="226"/>
    </row>
    <row r="419" spans="4:4">
      <c r="D419" s="226"/>
    </row>
    <row r="420" spans="4:4">
      <c r="D420" s="226"/>
    </row>
    <row r="421" spans="4:4">
      <c r="D421" s="226"/>
    </row>
    <row r="422" spans="4:4">
      <c r="D422" s="226"/>
    </row>
    <row r="423" spans="4:4">
      <c r="D423" s="226"/>
    </row>
    <row r="424" spans="4:4">
      <c r="D424" s="226"/>
    </row>
    <row r="425" spans="4:4">
      <c r="D425" s="226"/>
    </row>
    <row r="426" spans="4:4">
      <c r="D426" s="226"/>
    </row>
    <row r="427" spans="4:4">
      <c r="D427" s="226"/>
    </row>
    <row r="428" spans="4:4">
      <c r="D428" s="226"/>
    </row>
    <row r="429" spans="4:4">
      <c r="D429" s="226"/>
    </row>
    <row r="430" spans="4:4">
      <c r="D430" s="226"/>
    </row>
    <row r="431" spans="4:4">
      <c r="D431" s="226"/>
    </row>
    <row r="432" spans="4:4">
      <c r="D432" s="226"/>
    </row>
    <row r="433" spans="4:4">
      <c r="D433" s="226"/>
    </row>
    <row r="434" spans="4:4">
      <c r="D434" s="226"/>
    </row>
    <row r="435" spans="4:4">
      <c r="D435" s="226"/>
    </row>
    <row r="436" spans="4:4">
      <c r="D436" s="226"/>
    </row>
    <row r="437" spans="4:4">
      <c r="D437" s="226"/>
    </row>
    <row r="438" spans="4:4">
      <c r="D438" s="226"/>
    </row>
    <row r="439" spans="4:4">
      <c r="D439" s="226"/>
    </row>
    <row r="440" spans="4:4">
      <c r="D440" s="226"/>
    </row>
    <row r="441" spans="4:4">
      <c r="D441" s="226"/>
    </row>
    <row r="442" spans="4:4">
      <c r="D442" s="226"/>
    </row>
    <row r="443" spans="4:4">
      <c r="D443" s="226"/>
    </row>
    <row r="444" spans="4:4">
      <c r="D444" s="226"/>
    </row>
    <row r="445" spans="4:4">
      <c r="D445" s="226"/>
    </row>
    <row r="446" spans="4:4">
      <c r="D446" s="226"/>
    </row>
    <row r="447" spans="4:4">
      <c r="D447" s="226"/>
    </row>
    <row r="448" spans="4:4">
      <c r="D448" s="226"/>
    </row>
    <row r="449" spans="4:4">
      <c r="D449" s="226"/>
    </row>
    <row r="450" spans="4:4">
      <c r="D450" s="226"/>
    </row>
    <row r="451" spans="4:4">
      <c r="D451" s="226"/>
    </row>
    <row r="452" spans="4:4">
      <c r="D452" s="226"/>
    </row>
    <row r="453" spans="4:4">
      <c r="D453" s="226"/>
    </row>
    <row r="454" spans="4:4">
      <c r="D454" s="226"/>
    </row>
    <row r="455" spans="4:4">
      <c r="D455" s="226"/>
    </row>
    <row r="456" spans="4:4">
      <c r="D456" s="226"/>
    </row>
    <row r="457" spans="4:4">
      <c r="D457" s="226"/>
    </row>
    <row r="458" spans="4:4">
      <c r="D458" s="226"/>
    </row>
    <row r="459" spans="4:4">
      <c r="D459" s="226"/>
    </row>
    <row r="460" spans="4:4">
      <c r="D460" s="226"/>
    </row>
    <row r="461" spans="4:4">
      <c r="D461" s="226"/>
    </row>
    <row r="462" spans="4:4">
      <c r="D462" s="226"/>
    </row>
    <row r="463" spans="4:4">
      <c r="D463" s="226"/>
    </row>
    <row r="464" spans="4:4">
      <c r="D464" s="226"/>
    </row>
    <row r="465" spans="4:4">
      <c r="D465" s="226"/>
    </row>
    <row r="466" spans="4:4">
      <c r="D466" s="226"/>
    </row>
    <row r="467" spans="4:4">
      <c r="D467" s="226"/>
    </row>
    <row r="468" spans="4:4">
      <c r="D468" s="226"/>
    </row>
    <row r="469" spans="4:4">
      <c r="D469" s="226"/>
    </row>
    <row r="470" spans="4:4">
      <c r="D470" s="226"/>
    </row>
    <row r="471" spans="4:4">
      <c r="D471" s="226"/>
    </row>
    <row r="472" spans="4:4">
      <c r="D472" s="226"/>
    </row>
    <row r="473" spans="4:4">
      <c r="D473" s="226"/>
    </row>
    <row r="474" spans="4:4">
      <c r="D474" s="226"/>
    </row>
    <row r="475" spans="4:4">
      <c r="D475" s="226"/>
    </row>
    <row r="476" spans="4:4">
      <c r="D476" s="226"/>
    </row>
    <row r="477" spans="4:4">
      <c r="D477" s="226"/>
    </row>
    <row r="478" spans="4:4">
      <c r="D478" s="226"/>
    </row>
    <row r="479" spans="4:4">
      <c r="D479" s="226"/>
    </row>
    <row r="480" spans="4:4">
      <c r="D480" s="226"/>
    </row>
    <row r="481" spans="4:4">
      <c r="D481" s="226"/>
    </row>
    <row r="482" spans="4:4">
      <c r="D482" s="226"/>
    </row>
    <row r="483" spans="4:4">
      <c r="D483" s="226"/>
    </row>
    <row r="484" spans="4:4">
      <c r="D484" s="226"/>
    </row>
    <row r="485" spans="4:4">
      <c r="D485" s="226"/>
    </row>
    <row r="486" spans="4:4">
      <c r="D486" s="226"/>
    </row>
    <row r="487" spans="4:4">
      <c r="D487" s="226"/>
    </row>
    <row r="488" spans="4:4">
      <c r="D488" s="226"/>
    </row>
    <row r="489" spans="4:4">
      <c r="D489" s="226"/>
    </row>
    <row r="490" spans="4:4">
      <c r="D490" s="226"/>
    </row>
    <row r="491" spans="4:4">
      <c r="D491" s="226"/>
    </row>
    <row r="492" spans="4:4">
      <c r="D492" s="226"/>
    </row>
    <row r="493" spans="4:4">
      <c r="D493" s="226"/>
    </row>
    <row r="494" spans="4:4">
      <c r="D494" s="226"/>
    </row>
    <row r="495" spans="4:4">
      <c r="D495" s="226"/>
    </row>
    <row r="496" spans="4:4">
      <c r="D496" s="226"/>
    </row>
    <row r="497" spans="4:4">
      <c r="D497" s="226"/>
    </row>
    <row r="498" spans="4:4">
      <c r="D498" s="226"/>
    </row>
    <row r="499" spans="4:4">
      <c r="D499" s="226"/>
    </row>
    <row r="500" spans="4:4">
      <c r="D500" s="226"/>
    </row>
    <row r="501" spans="4:4">
      <c r="D501" s="226"/>
    </row>
    <row r="502" spans="4:4">
      <c r="D502" s="226"/>
    </row>
    <row r="503" spans="4:4">
      <c r="D503" s="226"/>
    </row>
    <row r="504" spans="4:4">
      <c r="D504" s="226"/>
    </row>
    <row r="505" spans="4:4">
      <c r="D505" s="226"/>
    </row>
    <row r="506" spans="4:4">
      <c r="D506" s="226"/>
    </row>
    <row r="507" spans="4:4">
      <c r="D507" s="226"/>
    </row>
    <row r="508" spans="4:4">
      <c r="D508" s="226"/>
    </row>
    <row r="509" spans="4:4">
      <c r="D509" s="226"/>
    </row>
    <row r="510" spans="4:4">
      <c r="D510" s="226"/>
    </row>
    <row r="511" spans="4:4">
      <c r="D511" s="226"/>
    </row>
    <row r="512" spans="4:4">
      <c r="D512" s="226"/>
    </row>
    <row r="513" spans="4:4">
      <c r="D513" s="226"/>
    </row>
    <row r="514" spans="4:4">
      <c r="D514" s="226"/>
    </row>
    <row r="515" spans="4:4">
      <c r="D515" s="226"/>
    </row>
    <row r="516" spans="4:4">
      <c r="D516" s="226"/>
    </row>
    <row r="517" spans="4:4">
      <c r="D517" s="226"/>
    </row>
    <row r="518" spans="4:4">
      <c r="D518" s="226"/>
    </row>
    <row r="519" spans="4:4">
      <c r="D519" s="226"/>
    </row>
    <row r="520" spans="4:4">
      <c r="D520" s="226"/>
    </row>
    <row r="521" spans="4:4">
      <c r="D521" s="226"/>
    </row>
    <row r="522" spans="4:4">
      <c r="D522" s="226"/>
    </row>
    <row r="523" spans="4:4">
      <c r="D523" s="226"/>
    </row>
    <row r="524" spans="4:4">
      <c r="D524" s="226"/>
    </row>
    <row r="525" spans="4:4">
      <c r="D525" s="226"/>
    </row>
    <row r="526" spans="4:4">
      <c r="D526" s="226"/>
    </row>
    <row r="527" spans="4:4">
      <c r="D527" s="226"/>
    </row>
    <row r="528" spans="4:4">
      <c r="D528" s="226"/>
    </row>
    <row r="529" spans="4:4">
      <c r="D529" s="226"/>
    </row>
    <row r="530" spans="4:4">
      <c r="D530" s="226"/>
    </row>
    <row r="531" spans="4:4">
      <c r="D531" s="226"/>
    </row>
    <row r="532" spans="4:4">
      <c r="D532" s="226"/>
    </row>
    <row r="533" spans="4:4">
      <c r="D533" s="226"/>
    </row>
    <row r="534" spans="4:4">
      <c r="D534" s="226"/>
    </row>
    <row r="535" spans="4:4">
      <c r="D535" s="226"/>
    </row>
    <row r="536" spans="4:4">
      <c r="D536" s="226"/>
    </row>
    <row r="537" spans="4:4">
      <c r="D537" s="226"/>
    </row>
    <row r="538" spans="4:4">
      <c r="D538" s="226"/>
    </row>
    <row r="539" spans="4:4">
      <c r="D539" s="226"/>
    </row>
    <row r="540" spans="4:4">
      <c r="D540" s="226"/>
    </row>
    <row r="541" spans="4:4">
      <c r="D541" s="226"/>
    </row>
    <row r="542" spans="4:4">
      <c r="D542" s="226"/>
    </row>
    <row r="543" spans="4:4">
      <c r="D543" s="226"/>
    </row>
    <row r="544" spans="4:4">
      <c r="D544" s="226"/>
    </row>
    <row r="545" spans="4:4">
      <c r="D545" s="226"/>
    </row>
    <row r="546" spans="4:4">
      <c r="D546" s="226"/>
    </row>
    <row r="547" spans="4:4">
      <c r="D547" s="226"/>
    </row>
    <row r="548" spans="4:4">
      <c r="D548" s="226"/>
    </row>
    <row r="549" spans="4:4">
      <c r="D549" s="226"/>
    </row>
    <row r="550" spans="4:4">
      <c r="D550" s="226"/>
    </row>
    <row r="551" spans="4:4">
      <c r="D551" s="226"/>
    </row>
    <row r="552" spans="4:4">
      <c r="D552" s="226"/>
    </row>
    <row r="553" spans="4:4">
      <c r="D553" s="226"/>
    </row>
    <row r="554" spans="4:4">
      <c r="D554" s="226"/>
    </row>
    <row r="555" spans="4:4">
      <c r="D555" s="226"/>
    </row>
    <row r="556" spans="4:4">
      <c r="D556" s="226"/>
    </row>
    <row r="557" spans="4:4">
      <c r="D557" s="226"/>
    </row>
    <row r="558" spans="4:4">
      <c r="D558" s="226"/>
    </row>
    <row r="559" spans="4:4">
      <c r="D559" s="226"/>
    </row>
    <row r="560" spans="4:4">
      <c r="D560" s="226"/>
    </row>
    <row r="561" spans="4:4">
      <c r="D561" s="226"/>
    </row>
    <row r="562" spans="4:4">
      <c r="D562" s="226"/>
    </row>
    <row r="563" spans="4:4">
      <c r="D563" s="226"/>
    </row>
    <row r="564" spans="4:4">
      <c r="D564" s="226"/>
    </row>
    <row r="565" spans="4:4">
      <c r="D565" s="226"/>
    </row>
    <row r="566" spans="4:4">
      <c r="D566" s="226"/>
    </row>
    <row r="567" spans="4:4">
      <c r="D567" s="226"/>
    </row>
    <row r="568" spans="4:4">
      <c r="D568" s="226"/>
    </row>
    <row r="569" spans="4:4">
      <c r="D569" s="226"/>
    </row>
    <row r="570" spans="4:4">
      <c r="D570" s="226"/>
    </row>
    <row r="571" spans="4:4">
      <c r="D571" s="226"/>
    </row>
    <row r="572" spans="4:4">
      <c r="D572" s="226"/>
    </row>
    <row r="573" spans="4:4">
      <c r="D573" s="226"/>
    </row>
    <row r="574" spans="4:4">
      <c r="D574" s="226"/>
    </row>
    <row r="575" spans="4:4">
      <c r="D575" s="226"/>
    </row>
    <row r="576" spans="4:4">
      <c r="D576" s="226"/>
    </row>
    <row r="577" spans="4:4">
      <c r="D577" s="226"/>
    </row>
    <row r="578" spans="4:4">
      <c r="D578" s="226"/>
    </row>
    <row r="579" spans="4:4">
      <c r="D579" s="226"/>
    </row>
    <row r="580" spans="4:4">
      <c r="D580" s="226"/>
    </row>
    <row r="581" spans="4:4">
      <c r="D581" s="226"/>
    </row>
    <row r="582" spans="4:4">
      <c r="D582" s="226"/>
    </row>
    <row r="583" spans="4:4">
      <c r="D583" s="226"/>
    </row>
    <row r="584" spans="4:4">
      <c r="D584" s="226"/>
    </row>
    <row r="585" spans="4:4">
      <c r="D585" s="226"/>
    </row>
    <row r="586" spans="4:4">
      <c r="D586" s="226"/>
    </row>
    <row r="587" spans="4:4">
      <c r="D587" s="226"/>
    </row>
    <row r="588" spans="4:4">
      <c r="D588" s="226"/>
    </row>
    <row r="589" spans="4:4">
      <c r="D589" s="226"/>
    </row>
    <row r="590" spans="4:4">
      <c r="D590" s="226"/>
    </row>
    <row r="591" spans="4:4">
      <c r="D591" s="226"/>
    </row>
    <row r="592" spans="4:4">
      <c r="D592" s="226"/>
    </row>
    <row r="593" spans="4:4">
      <c r="D593" s="226"/>
    </row>
    <row r="594" spans="4:4">
      <c r="D594" s="226"/>
    </row>
    <row r="595" spans="4:4">
      <c r="D595" s="226"/>
    </row>
    <row r="596" spans="4:4">
      <c r="D596" s="226"/>
    </row>
    <row r="597" spans="4:4">
      <c r="D597" s="226"/>
    </row>
    <row r="598" spans="4:4">
      <c r="D598" s="226"/>
    </row>
    <row r="599" spans="4:4">
      <c r="D599" s="226"/>
    </row>
    <row r="600" spans="4:4">
      <c r="D600" s="226"/>
    </row>
    <row r="601" spans="4:4">
      <c r="D601" s="226"/>
    </row>
    <row r="602" spans="4:4">
      <c r="D602" s="226"/>
    </row>
    <row r="603" spans="4:4">
      <c r="D603" s="226"/>
    </row>
    <row r="604" spans="4:4">
      <c r="D604" s="226"/>
    </row>
    <row r="605" spans="4:4">
      <c r="D605" s="226"/>
    </row>
    <row r="606" spans="4:4">
      <c r="D606" s="226"/>
    </row>
    <row r="607" spans="4:4">
      <c r="D607" s="226"/>
    </row>
    <row r="608" spans="4:4">
      <c r="D608" s="226"/>
    </row>
    <row r="609" spans="4:4">
      <c r="D609" s="226"/>
    </row>
    <row r="610" spans="4:4">
      <c r="D610" s="226"/>
    </row>
    <row r="611" spans="4:4">
      <c r="D611" s="226"/>
    </row>
    <row r="612" spans="4:4">
      <c r="D612" s="226"/>
    </row>
    <row r="613" spans="4:4">
      <c r="D613" s="226"/>
    </row>
    <row r="614" spans="4:4">
      <c r="D614" s="226"/>
    </row>
    <row r="615" spans="4:4">
      <c r="D615" s="226"/>
    </row>
    <row r="616" spans="4:4">
      <c r="D616" s="226"/>
    </row>
    <row r="617" spans="4:4">
      <c r="D617" s="226"/>
    </row>
    <row r="618" spans="4:4">
      <c r="D618" s="226"/>
    </row>
    <row r="619" spans="4:4">
      <c r="D619" s="226"/>
    </row>
    <row r="620" spans="4:4">
      <c r="D620" s="226"/>
    </row>
    <row r="621" spans="4:4">
      <c r="D621" s="226"/>
    </row>
    <row r="622" spans="4:4">
      <c r="D622" s="226"/>
    </row>
    <row r="623" spans="4:4">
      <c r="D623" s="226"/>
    </row>
    <row r="624" spans="4:4">
      <c r="D624" s="226"/>
    </row>
    <row r="625" spans="4:4">
      <c r="D625" s="226"/>
    </row>
    <row r="626" spans="4:4">
      <c r="D626" s="226"/>
    </row>
    <row r="627" spans="4:4">
      <c r="D627" s="226"/>
    </row>
    <row r="628" spans="4:4">
      <c r="D628" s="226"/>
    </row>
    <row r="629" spans="4:4">
      <c r="D629" s="226"/>
    </row>
    <row r="630" spans="4:4">
      <c r="D630" s="226"/>
    </row>
    <row r="631" spans="4:4">
      <c r="D631" s="226"/>
    </row>
    <row r="632" spans="4:4">
      <c r="D632" s="226"/>
    </row>
    <row r="633" spans="4:4">
      <c r="D633" s="226"/>
    </row>
    <row r="634" spans="4:4">
      <c r="D634" s="226"/>
    </row>
    <row r="635" spans="4:4">
      <c r="D635" s="226"/>
    </row>
    <row r="636" spans="4:4">
      <c r="D636" s="226"/>
    </row>
    <row r="637" spans="4:4">
      <c r="D637" s="226"/>
    </row>
    <row r="638" spans="4:4">
      <c r="D638" s="226"/>
    </row>
    <row r="639" spans="4:4">
      <c r="D639" s="226"/>
    </row>
    <row r="640" spans="4:4">
      <c r="D640" s="226"/>
    </row>
    <row r="641" spans="4:4">
      <c r="D641" s="226"/>
    </row>
    <row r="642" spans="4:4">
      <c r="D642" s="226"/>
    </row>
    <row r="643" spans="4:4">
      <c r="D643" s="226"/>
    </row>
    <row r="644" spans="4:4">
      <c r="D644" s="226"/>
    </row>
    <row r="645" spans="4:4">
      <c r="D645" s="226"/>
    </row>
    <row r="646" spans="4:4">
      <c r="D646" s="226"/>
    </row>
    <row r="647" spans="4:4">
      <c r="D647" s="226"/>
    </row>
    <row r="648" spans="4:4">
      <c r="D648" s="226"/>
    </row>
    <row r="649" spans="4:4">
      <c r="D649" s="226"/>
    </row>
    <row r="650" spans="4:4">
      <c r="D650" s="226"/>
    </row>
    <row r="651" spans="4:4">
      <c r="D651" s="226"/>
    </row>
    <row r="652" spans="4:4">
      <c r="D652" s="226"/>
    </row>
    <row r="653" spans="4:4">
      <c r="D653" s="226"/>
    </row>
    <row r="654" spans="4:4">
      <c r="D654" s="226"/>
    </row>
    <row r="655" spans="4:4">
      <c r="D655" s="226"/>
    </row>
    <row r="656" spans="4:4">
      <c r="D656" s="226"/>
    </row>
    <row r="657" spans="4:4">
      <c r="D657" s="226"/>
    </row>
    <row r="658" spans="4:4">
      <c r="D658" s="226"/>
    </row>
    <row r="659" spans="4:4">
      <c r="D659" s="226"/>
    </row>
    <row r="660" spans="4:4">
      <c r="D660" s="226"/>
    </row>
    <row r="661" spans="4:4">
      <c r="D661" s="226"/>
    </row>
    <row r="662" spans="4:4">
      <c r="D662" s="226"/>
    </row>
    <row r="663" spans="4:4">
      <c r="D663" s="226"/>
    </row>
    <row r="664" spans="4:4">
      <c r="D664" s="226"/>
    </row>
    <row r="665" spans="4:4">
      <c r="D665" s="226"/>
    </row>
    <row r="666" spans="4:4">
      <c r="D666" s="226"/>
    </row>
    <row r="667" spans="4:4">
      <c r="D667" s="226"/>
    </row>
    <row r="668" spans="4:4">
      <c r="D668" s="226"/>
    </row>
    <row r="669" spans="4:4">
      <c r="D669" s="226"/>
    </row>
    <row r="670" spans="4:4">
      <c r="D670" s="226"/>
    </row>
    <row r="671" spans="4:4">
      <c r="D671" s="226"/>
    </row>
    <row r="672" spans="4:4">
      <c r="D672" s="226"/>
    </row>
    <row r="673" spans="4:4">
      <c r="D673" s="226"/>
    </row>
    <row r="674" spans="4:4">
      <c r="D674" s="226"/>
    </row>
    <row r="675" spans="4:4">
      <c r="D675" s="226"/>
    </row>
    <row r="676" spans="4:4">
      <c r="D676" s="226"/>
    </row>
    <row r="677" spans="4:4">
      <c r="D677" s="226"/>
    </row>
    <row r="678" spans="4:4">
      <c r="D678" s="226"/>
    </row>
    <row r="679" spans="4:4">
      <c r="D679" s="226"/>
    </row>
    <row r="680" spans="4:4">
      <c r="D680" s="226"/>
    </row>
    <row r="681" spans="4:4">
      <c r="D681" s="226"/>
    </row>
    <row r="682" spans="4:4">
      <c r="D682" s="226"/>
    </row>
    <row r="683" spans="4:4">
      <c r="D683" s="226"/>
    </row>
    <row r="684" spans="4:4">
      <c r="D684" s="226"/>
    </row>
    <row r="685" spans="4:4">
      <c r="D685" s="226"/>
    </row>
    <row r="686" spans="4:4">
      <c r="D686" s="226"/>
    </row>
    <row r="687" spans="4:4">
      <c r="D687" s="226"/>
    </row>
    <row r="688" spans="4:4">
      <c r="D688" s="226"/>
    </row>
    <row r="689" spans="4:4">
      <c r="D689" s="226"/>
    </row>
    <row r="690" spans="4:4">
      <c r="D690" s="226"/>
    </row>
    <row r="691" spans="4:4">
      <c r="D691" s="226"/>
    </row>
    <row r="692" spans="4:4">
      <c r="D692" s="226"/>
    </row>
    <row r="693" spans="4:4">
      <c r="D693" s="226"/>
    </row>
    <row r="694" spans="4:4">
      <c r="D694" s="226"/>
    </row>
    <row r="695" spans="4:4">
      <c r="D695" s="226"/>
    </row>
    <row r="696" spans="4:4">
      <c r="D696" s="226"/>
    </row>
    <row r="697" spans="4:4">
      <c r="D697" s="226"/>
    </row>
    <row r="698" spans="4:4">
      <c r="D698" s="226"/>
    </row>
    <row r="699" spans="4:4">
      <c r="D699" s="226"/>
    </row>
    <row r="700" spans="4:4">
      <c r="D700" s="226"/>
    </row>
    <row r="701" spans="4:4">
      <c r="D701" s="226"/>
    </row>
    <row r="702" spans="4:4">
      <c r="D702" s="226"/>
    </row>
    <row r="703" spans="4:4">
      <c r="D703" s="226"/>
    </row>
    <row r="704" spans="4:4">
      <c r="D704" s="226"/>
    </row>
    <row r="705" spans="4:4">
      <c r="D705" s="226"/>
    </row>
    <row r="706" spans="4:4">
      <c r="D706" s="226"/>
    </row>
    <row r="707" spans="4:4">
      <c r="D707" s="226"/>
    </row>
    <row r="708" spans="4:4">
      <c r="D708" s="226"/>
    </row>
    <row r="709" spans="4:4">
      <c r="D709" s="226"/>
    </row>
    <row r="710" spans="4:4">
      <c r="D710" s="226"/>
    </row>
    <row r="711" spans="4:4">
      <c r="D711" s="226"/>
    </row>
    <row r="712" spans="4:4">
      <c r="D712" s="226"/>
    </row>
    <row r="713" spans="4:4">
      <c r="D713" s="226"/>
    </row>
    <row r="714" spans="4:4">
      <c r="D714" s="226"/>
    </row>
    <row r="715" spans="4:4">
      <c r="D715" s="226"/>
    </row>
    <row r="716" spans="4:4">
      <c r="D716" s="226"/>
    </row>
    <row r="717" spans="4:4">
      <c r="D717" s="226"/>
    </row>
    <row r="718" spans="4:4">
      <c r="D718" s="226"/>
    </row>
    <row r="719" spans="4:4">
      <c r="D719" s="226"/>
    </row>
    <row r="720" spans="4:4">
      <c r="D720" s="226"/>
    </row>
    <row r="721" spans="4:4">
      <c r="D721" s="226"/>
    </row>
    <row r="722" spans="4:4">
      <c r="D722" s="226"/>
    </row>
    <row r="723" spans="4:4">
      <c r="D723" s="226"/>
    </row>
    <row r="724" spans="4:4">
      <c r="D724" s="226"/>
    </row>
    <row r="725" spans="4:4">
      <c r="D725" s="226"/>
    </row>
    <row r="726" spans="4:4">
      <c r="D726" s="226"/>
    </row>
    <row r="727" spans="4:4">
      <c r="D727" s="226"/>
    </row>
    <row r="728" spans="4:4">
      <c r="D728" s="226"/>
    </row>
    <row r="729" spans="4:4">
      <c r="D729" s="226"/>
    </row>
    <row r="730" spans="4:4">
      <c r="D730" s="226"/>
    </row>
    <row r="731" spans="4:4">
      <c r="D731" s="226"/>
    </row>
    <row r="732" spans="4:4">
      <c r="D732" s="226"/>
    </row>
    <row r="733" spans="4:4">
      <c r="D733" s="226"/>
    </row>
    <row r="734" spans="4:4">
      <c r="D734" s="226"/>
    </row>
    <row r="735" spans="4:4">
      <c r="D735" s="226"/>
    </row>
    <row r="736" spans="4:4">
      <c r="D736" s="226"/>
    </row>
    <row r="737" spans="4:4">
      <c r="D737" s="226"/>
    </row>
    <row r="738" spans="4:4">
      <c r="D738" s="226"/>
    </row>
    <row r="739" spans="4:4">
      <c r="D739" s="226"/>
    </row>
    <row r="740" spans="4:4">
      <c r="D740" s="226"/>
    </row>
    <row r="741" spans="4:4">
      <c r="D741" s="226"/>
    </row>
    <row r="742" spans="4:4">
      <c r="D742" s="226"/>
    </row>
    <row r="743" spans="4:4">
      <c r="D743" s="226"/>
    </row>
    <row r="744" spans="4:4">
      <c r="D744" s="226"/>
    </row>
    <row r="745" spans="4:4">
      <c r="D745" s="226"/>
    </row>
    <row r="746" spans="4:4">
      <c r="D746" s="226"/>
    </row>
    <row r="747" spans="4:4">
      <c r="D747" s="226"/>
    </row>
    <row r="748" spans="4:4">
      <c r="D748" s="226"/>
    </row>
    <row r="749" spans="4:4">
      <c r="D749" s="226"/>
    </row>
    <row r="750" spans="4:4">
      <c r="D750" s="226"/>
    </row>
    <row r="751" spans="4:4">
      <c r="D751" s="226"/>
    </row>
    <row r="752" spans="4:4">
      <c r="D752" s="226"/>
    </row>
    <row r="753" spans="4:4">
      <c r="D753" s="226"/>
    </row>
    <row r="754" spans="4:4">
      <c r="D754" s="226"/>
    </row>
    <row r="755" spans="4:4">
      <c r="D755" s="226"/>
    </row>
    <row r="756" spans="4:4">
      <c r="D756" s="226"/>
    </row>
    <row r="757" spans="4:4">
      <c r="D757" s="226"/>
    </row>
    <row r="758" spans="4:4">
      <c r="D758" s="226"/>
    </row>
    <row r="759" spans="4:4">
      <c r="D759" s="226"/>
    </row>
    <row r="760" spans="4:4">
      <c r="D760" s="226"/>
    </row>
    <row r="761" spans="4:4">
      <c r="D761" s="226"/>
    </row>
    <row r="762" spans="4:4">
      <c r="D762" s="226"/>
    </row>
    <row r="763" spans="4:4">
      <c r="D763" s="226"/>
    </row>
    <row r="764" spans="4:4">
      <c r="D764" s="226"/>
    </row>
    <row r="765" spans="4:4">
      <c r="D765" s="226"/>
    </row>
    <row r="766" spans="4:4">
      <c r="D766" s="226"/>
    </row>
    <row r="767" spans="4:4">
      <c r="D767" s="226"/>
    </row>
    <row r="768" spans="4:4">
      <c r="D768" s="226"/>
    </row>
    <row r="769" spans="4:4">
      <c r="D769" s="226"/>
    </row>
    <row r="770" spans="4:4">
      <c r="D770" s="226"/>
    </row>
    <row r="771" spans="4:4">
      <c r="D771" s="226"/>
    </row>
    <row r="772" spans="4:4">
      <c r="D772" s="226"/>
    </row>
    <row r="773" spans="4:4">
      <c r="D773" s="226"/>
    </row>
    <row r="774" spans="4:4">
      <c r="D774" s="226"/>
    </row>
    <row r="775" spans="4:4">
      <c r="D775" s="226"/>
    </row>
    <row r="776" spans="4:4">
      <c r="D776" s="226"/>
    </row>
    <row r="777" spans="4:4">
      <c r="D777" s="226"/>
    </row>
    <row r="778" spans="4:4">
      <c r="D778" s="226"/>
    </row>
    <row r="779" spans="4:4">
      <c r="D779" s="226"/>
    </row>
    <row r="780" spans="4:4">
      <c r="D780" s="226"/>
    </row>
    <row r="781" spans="4:4">
      <c r="D781" s="226"/>
    </row>
    <row r="782" spans="4:4">
      <c r="D782" s="226"/>
    </row>
    <row r="783" spans="4:4">
      <c r="D783" s="226"/>
    </row>
    <row r="784" spans="4:4">
      <c r="D784" s="226"/>
    </row>
    <row r="785" spans="4:4">
      <c r="D785" s="226"/>
    </row>
    <row r="786" spans="4:4">
      <c r="D786" s="226"/>
    </row>
    <row r="787" spans="4:4">
      <c r="D787" s="226"/>
    </row>
    <row r="788" spans="4:4">
      <c r="D788" s="226"/>
    </row>
    <row r="789" spans="4:4">
      <c r="D789" s="226"/>
    </row>
    <row r="790" spans="4:4">
      <c r="D790" s="226"/>
    </row>
    <row r="791" spans="4:4">
      <c r="D791" s="226"/>
    </row>
    <row r="792" spans="4:4">
      <c r="D792" s="226"/>
    </row>
    <row r="793" spans="4:4">
      <c r="D793" s="226"/>
    </row>
    <row r="794" spans="4:4">
      <c r="D794" s="226"/>
    </row>
    <row r="795" spans="4:4">
      <c r="D795" s="226"/>
    </row>
    <row r="796" spans="4:4">
      <c r="D796" s="226"/>
    </row>
    <row r="797" spans="4:4">
      <c r="D797" s="226"/>
    </row>
    <row r="798" spans="4:4">
      <c r="D798" s="226"/>
    </row>
    <row r="799" spans="4:4">
      <c r="D799" s="226"/>
    </row>
    <row r="800" spans="4:4">
      <c r="D800" s="226"/>
    </row>
    <row r="801" spans="4:4">
      <c r="D801" s="226"/>
    </row>
    <row r="802" spans="4:4">
      <c r="D802" s="226"/>
    </row>
    <row r="803" spans="4:4">
      <c r="D803" s="226"/>
    </row>
    <row r="804" spans="4:4">
      <c r="D804" s="226"/>
    </row>
    <row r="805" spans="4:4">
      <c r="D805" s="226"/>
    </row>
    <row r="806" spans="4:4">
      <c r="D806" s="226"/>
    </row>
    <row r="807" spans="4:4">
      <c r="D807" s="226"/>
    </row>
    <row r="808" spans="4:4">
      <c r="D808" s="226"/>
    </row>
    <row r="809" spans="4:4">
      <c r="D809" s="226"/>
    </row>
    <row r="810" spans="4:4">
      <c r="D810" s="226"/>
    </row>
    <row r="811" spans="4:4">
      <c r="D811" s="226"/>
    </row>
    <row r="812" spans="4:4">
      <c r="D812" s="226"/>
    </row>
    <row r="813" spans="4:4">
      <c r="D813" s="226"/>
    </row>
    <row r="814" spans="4:4">
      <c r="D814" s="226"/>
    </row>
    <row r="815" spans="4:4">
      <c r="D815" s="226"/>
    </row>
    <row r="816" spans="4:4">
      <c r="D816" s="226"/>
    </row>
    <row r="817" spans="4:4">
      <c r="D817" s="226"/>
    </row>
    <row r="818" spans="4:4">
      <c r="D818" s="226"/>
    </row>
    <row r="819" spans="4:4">
      <c r="D819" s="226"/>
    </row>
    <row r="820" spans="4:4">
      <c r="D820" s="226"/>
    </row>
    <row r="821" spans="4:4">
      <c r="D821" s="226"/>
    </row>
    <row r="822" spans="4:4">
      <c r="D822" s="226"/>
    </row>
    <row r="823" spans="4:4">
      <c r="D823" s="226"/>
    </row>
    <row r="824" spans="4:4">
      <c r="D824" s="226"/>
    </row>
    <row r="825" spans="4:4">
      <c r="D825" s="226"/>
    </row>
    <row r="826" spans="4:4">
      <c r="D826" s="226"/>
    </row>
    <row r="827" spans="4:4">
      <c r="D827" s="226"/>
    </row>
    <row r="828" spans="4:4">
      <c r="D828" s="226"/>
    </row>
    <row r="829" spans="4:4">
      <c r="D829" s="226"/>
    </row>
    <row r="830" spans="4:4">
      <c r="D830" s="226"/>
    </row>
    <row r="831" spans="4:4">
      <c r="D831" s="226"/>
    </row>
    <row r="832" spans="4:4">
      <c r="D832" s="226"/>
    </row>
    <row r="833" spans="4:4">
      <c r="D833" s="226"/>
    </row>
    <row r="834" spans="4:4">
      <c r="D834" s="226"/>
    </row>
    <row r="835" spans="4:4">
      <c r="D835" s="226"/>
    </row>
    <row r="836" spans="4:4">
      <c r="D836" s="226"/>
    </row>
    <row r="837" spans="4:4">
      <c r="D837" s="226"/>
    </row>
    <row r="838" spans="4:4">
      <c r="D838" s="226"/>
    </row>
    <row r="839" spans="4:4">
      <c r="D839" s="226"/>
    </row>
    <row r="840" spans="4:4">
      <c r="D840" s="226"/>
    </row>
    <row r="841" spans="4:4">
      <c r="D841" s="226"/>
    </row>
    <row r="842" spans="4:4">
      <c r="D842" s="226"/>
    </row>
    <row r="843" spans="4:4">
      <c r="D843" s="226"/>
    </row>
    <row r="844" spans="4:4">
      <c r="D844" s="226"/>
    </row>
    <row r="845" spans="4:4">
      <c r="D845" s="226"/>
    </row>
    <row r="846" spans="4:4">
      <c r="D846" s="226"/>
    </row>
    <row r="847" spans="4:4">
      <c r="D847" s="226"/>
    </row>
    <row r="848" spans="4:4">
      <c r="D848" s="226"/>
    </row>
    <row r="849" spans="4:4">
      <c r="D849" s="226"/>
    </row>
    <row r="850" spans="4:4">
      <c r="D850" s="226"/>
    </row>
    <row r="851" spans="4:4">
      <c r="D851" s="226"/>
    </row>
    <row r="852" spans="4:4">
      <c r="D852" s="226"/>
    </row>
    <row r="853" spans="4:4">
      <c r="D853" s="226"/>
    </row>
    <row r="854" spans="4:4">
      <c r="D854" s="226"/>
    </row>
    <row r="855" spans="4:4">
      <c r="D855" s="226"/>
    </row>
    <row r="856" spans="4:4">
      <c r="D856" s="226"/>
    </row>
    <row r="857" spans="4:4">
      <c r="D857" s="226"/>
    </row>
    <row r="858" spans="4:4">
      <c r="D858" s="226"/>
    </row>
    <row r="859" spans="4:4">
      <c r="D859" s="226"/>
    </row>
    <row r="860" spans="4:4">
      <c r="D860" s="226"/>
    </row>
    <row r="861" spans="4:4">
      <c r="D861" s="226"/>
    </row>
    <row r="862" spans="4:4">
      <c r="D862" s="226"/>
    </row>
    <row r="863" spans="4:4">
      <c r="D863" s="226"/>
    </row>
    <row r="864" spans="4:4">
      <c r="D864" s="226"/>
    </row>
    <row r="865" spans="4:4">
      <c r="D865" s="226"/>
    </row>
    <row r="866" spans="4:4">
      <c r="D866" s="226"/>
    </row>
    <row r="867" spans="4:4">
      <c r="D867" s="226"/>
    </row>
    <row r="868" spans="4:4">
      <c r="D868" s="226"/>
    </row>
    <row r="869" spans="4:4">
      <c r="D869" s="226"/>
    </row>
    <row r="870" spans="4:4">
      <c r="D870" s="226"/>
    </row>
    <row r="871" spans="4:4">
      <c r="D871" s="226"/>
    </row>
    <row r="872" spans="4:4">
      <c r="D872" s="226"/>
    </row>
    <row r="873" spans="4:4">
      <c r="D873" s="226"/>
    </row>
    <row r="874" spans="4:4">
      <c r="D874" s="226"/>
    </row>
    <row r="875" spans="4:4">
      <c r="D875" s="226"/>
    </row>
    <row r="876" spans="4:4">
      <c r="D876" s="226"/>
    </row>
    <row r="877" spans="4:4">
      <c r="D877" s="226"/>
    </row>
    <row r="878" spans="4:4">
      <c r="D878" s="226"/>
    </row>
    <row r="879" spans="4:4">
      <c r="D879" s="226"/>
    </row>
    <row r="880" spans="4:4">
      <c r="D880" s="226"/>
    </row>
    <row r="881" spans="4:4">
      <c r="D881" s="226"/>
    </row>
    <row r="882" spans="4:4">
      <c r="D882" s="226"/>
    </row>
    <row r="883" spans="4:4">
      <c r="D883" s="226"/>
    </row>
    <row r="884" spans="4:4">
      <c r="D884" s="226"/>
    </row>
    <row r="885" spans="4:4">
      <c r="D885" s="226"/>
    </row>
    <row r="886" spans="4:4">
      <c r="D886" s="226"/>
    </row>
    <row r="887" spans="4:4">
      <c r="D887" s="226"/>
    </row>
    <row r="888" spans="4:4">
      <c r="D888" s="226"/>
    </row>
    <row r="889" spans="4:4">
      <c r="D889" s="226"/>
    </row>
    <row r="890" spans="4:4">
      <c r="D890" s="226"/>
    </row>
    <row r="891" spans="4:4">
      <c r="D891" s="226"/>
    </row>
    <row r="892" spans="4:4">
      <c r="D892" s="226"/>
    </row>
    <row r="893" spans="4:4">
      <c r="D893" s="226"/>
    </row>
    <row r="894" spans="4:4">
      <c r="D894" s="226"/>
    </row>
    <row r="895" spans="4:4">
      <c r="D895" s="226"/>
    </row>
    <row r="896" spans="4:4">
      <c r="D896" s="226"/>
    </row>
    <row r="897" spans="4:4">
      <c r="D897" s="226"/>
    </row>
    <row r="898" spans="4:4">
      <c r="D898" s="226"/>
    </row>
    <row r="899" spans="4:4">
      <c r="D899" s="226"/>
    </row>
    <row r="900" spans="4:4">
      <c r="D900" s="226"/>
    </row>
    <row r="901" spans="4:4">
      <c r="D901" s="226"/>
    </row>
    <row r="902" spans="4:4">
      <c r="D902" s="226"/>
    </row>
    <row r="903" spans="4:4">
      <c r="D903" s="226"/>
    </row>
    <row r="904" spans="4:4">
      <c r="D904" s="226"/>
    </row>
    <row r="905" spans="4:4">
      <c r="D905" s="226"/>
    </row>
    <row r="906" spans="4:4">
      <c r="D906" s="226"/>
    </row>
    <row r="907" spans="4:4">
      <c r="D907" s="226"/>
    </row>
    <row r="908" spans="4:4">
      <c r="D908" s="226"/>
    </row>
    <row r="909" spans="4:4">
      <c r="D909" s="226"/>
    </row>
    <row r="910" spans="4:4">
      <c r="D910" s="226"/>
    </row>
    <row r="911" spans="4:4">
      <c r="D911" s="226"/>
    </row>
    <row r="912" spans="4:4">
      <c r="D912" s="226"/>
    </row>
    <row r="913" spans="4:4">
      <c r="D913" s="226"/>
    </row>
    <row r="914" spans="4:4">
      <c r="D914" s="226"/>
    </row>
    <row r="915" spans="4:4">
      <c r="D915" s="226"/>
    </row>
    <row r="916" spans="4:4">
      <c r="D916" s="226"/>
    </row>
    <row r="917" spans="4:4">
      <c r="D917" s="226"/>
    </row>
    <row r="918" spans="4:4">
      <c r="D918" s="226"/>
    </row>
    <row r="919" spans="4:4">
      <c r="D919" s="226"/>
    </row>
    <row r="920" spans="4:4">
      <c r="D920" s="226"/>
    </row>
    <row r="921" spans="4:4">
      <c r="D921" s="226"/>
    </row>
    <row r="922" spans="4:4">
      <c r="D922" s="226"/>
    </row>
    <row r="923" spans="4:4">
      <c r="D923" s="226"/>
    </row>
    <row r="924" spans="4:4">
      <c r="D924" s="226"/>
    </row>
    <row r="925" spans="4:4">
      <c r="D925" s="226"/>
    </row>
    <row r="926" spans="4:4">
      <c r="D926" s="226"/>
    </row>
    <row r="927" spans="4:4">
      <c r="D927" s="226"/>
    </row>
    <row r="928" spans="4:4">
      <c r="D928" s="226"/>
    </row>
    <row r="929" spans="4:4">
      <c r="D929" s="226"/>
    </row>
    <row r="930" spans="4:4">
      <c r="D930" s="226"/>
    </row>
    <row r="931" spans="4:4">
      <c r="D931" s="226"/>
    </row>
    <row r="932" spans="4:4">
      <c r="D932" s="226"/>
    </row>
    <row r="933" spans="4:4">
      <c r="D933" s="226"/>
    </row>
    <row r="934" spans="4:4">
      <c r="D934" s="226"/>
    </row>
    <row r="935" spans="4:4">
      <c r="D935" s="226"/>
    </row>
    <row r="936" spans="4:4">
      <c r="D936" s="226"/>
    </row>
    <row r="937" spans="4:4">
      <c r="D937" s="226"/>
    </row>
    <row r="938" spans="4:4">
      <c r="D938" s="226"/>
    </row>
    <row r="939" spans="4:4">
      <c r="D939" s="226"/>
    </row>
    <row r="940" spans="4:4">
      <c r="D940" s="226"/>
    </row>
    <row r="941" spans="4:4">
      <c r="D941" s="226"/>
    </row>
    <row r="942" spans="4:4">
      <c r="D942" s="226"/>
    </row>
    <row r="943" spans="4:4">
      <c r="D943" s="226"/>
    </row>
    <row r="944" spans="4:4">
      <c r="D944" s="226"/>
    </row>
    <row r="945" spans="4:4">
      <c r="D945" s="226"/>
    </row>
    <row r="946" spans="4:4">
      <c r="D946" s="226"/>
    </row>
    <row r="947" spans="4:4">
      <c r="D947" s="226"/>
    </row>
    <row r="948" spans="4:4">
      <c r="D948" s="226"/>
    </row>
    <row r="949" spans="4:4">
      <c r="D949" s="226"/>
    </row>
    <row r="950" spans="4:4">
      <c r="D950" s="226"/>
    </row>
    <row r="951" spans="4:4">
      <c r="D951" s="226"/>
    </row>
    <row r="952" spans="4:4">
      <c r="D952" s="226"/>
    </row>
    <row r="953" spans="4:4">
      <c r="D953" s="226"/>
    </row>
    <row r="954" spans="4:4">
      <c r="D954" s="226"/>
    </row>
    <row r="955" spans="4:4">
      <c r="D955" s="226"/>
    </row>
    <row r="956" spans="4:4">
      <c r="D956" s="226"/>
    </row>
    <row r="957" spans="4:4">
      <c r="D957" s="226"/>
    </row>
    <row r="958" spans="4:4">
      <c r="D958" s="226"/>
    </row>
    <row r="959" spans="4:4">
      <c r="D959" s="226"/>
    </row>
    <row r="960" spans="4:4">
      <c r="D960" s="226"/>
    </row>
    <row r="961" spans="4:4">
      <c r="D961" s="226"/>
    </row>
    <row r="962" spans="4:4">
      <c r="D962" s="226"/>
    </row>
    <row r="963" spans="4:4">
      <c r="D963" s="226"/>
    </row>
    <row r="964" spans="4:4">
      <c r="D964" s="226"/>
    </row>
    <row r="965" spans="4:4">
      <c r="D965" s="226"/>
    </row>
    <row r="966" spans="4:4">
      <c r="D966" s="226"/>
    </row>
    <row r="967" spans="4:4">
      <c r="D967" s="226"/>
    </row>
    <row r="968" spans="4:4">
      <c r="D968" s="226"/>
    </row>
    <row r="969" spans="4:4">
      <c r="D969" s="226"/>
    </row>
    <row r="970" spans="4:4">
      <c r="D970" s="226"/>
    </row>
    <row r="971" spans="4:4">
      <c r="D971" s="226"/>
    </row>
    <row r="972" spans="4:4">
      <c r="D972" s="226"/>
    </row>
    <row r="973" spans="4:4">
      <c r="D973" s="226"/>
    </row>
    <row r="974" spans="4:4">
      <c r="D974" s="226"/>
    </row>
    <row r="975" spans="4:4">
      <c r="D975" s="226"/>
    </row>
    <row r="976" spans="4:4">
      <c r="D976" s="226"/>
    </row>
    <row r="977" spans="4:4">
      <c r="D977" s="226"/>
    </row>
    <row r="978" spans="4:4">
      <c r="D978" s="226"/>
    </row>
    <row r="979" spans="4:4">
      <c r="D979" s="226"/>
    </row>
    <row r="980" spans="4:4">
      <c r="D980" s="226"/>
    </row>
    <row r="981" spans="4:4">
      <c r="D981" s="226"/>
    </row>
    <row r="982" spans="4:4">
      <c r="D982" s="226"/>
    </row>
    <row r="983" spans="4:4">
      <c r="D983" s="226"/>
    </row>
    <row r="984" spans="4:4">
      <c r="D984" s="226"/>
    </row>
    <row r="985" spans="4:4">
      <c r="D985" s="226"/>
    </row>
    <row r="986" spans="4:4">
      <c r="D986" s="226"/>
    </row>
    <row r="987" spans="4:4">
      <c r="D987" s="226"/>
    </row>
    <row r="988" spans="4:4">
      <c r="D988" s="226"/>
    </row>
    <row r="989" spans="4:4">
      <c r="D989" s="226"/>
    </row>
    <row r="990" spans="4:4">
      <c r="D990" s="226"/>
    </row>
    <row r="991" spans="4:4">
      <c r="D991" s="226"/>
    </row>
    <row r="992" spans="4:4">
      <c r="D992" s="226"/>
    </row>
    <row r="993" spans="4:4">
      <c r="D993" s="226"/>
    </row>
    <row r="994" spans="4:4">
      <c r="D994" s="226"/>
    </row>
    <row r="995" spans="4:4">
      <c r="D995" s="226"/>
    </row>
    <row r="996" spans="4:4">
      <c r="D996" s="226"/>
    </row>
    <row r="997" spans="4:4">
      <c r="D997" s="226"/>
    </row>
    <row r="998" spans="4:4">
      <c r="D998" s="226"/>
    </row>
    <row r="999" spans="4:4">
      <c r="D999" s="226"/>
    </row>
    <row r="1000" spans="4:4">
      <c r="D1000" s="226"/>
    </row>
    <row r="1001" spans="4:4">
      <c r="D1001" s="226"/>
    </row>
    <row r="1002" spans="4:4">
      <c r="D1002" s="226"/>
    </row>
    <row r="1003" spans="4:4">
      <c r="D1003" s="226"/>
    </row>
    <row r="1004" spans="4:4">
      <c r="D1004" s="226"/>
    </row>
    <row r="1005" spans="4:4">
      <c r="D1005" s="226"/>
    </row>
    <row r="1006" spans="4:4">
      <c r="D1006" s="226"/>
    </row>
    <row r="1007" spans="4:4">
      <c r="D1007" s="226"/>
    </row>
    <row r="1008" spans="4:4">
      <c r="D1008" s="226"/>
    </row>
    <row r="1009" spans="4:4">
      <c r="D1009" s="226"/>
    </row>
    <row r="1010" spans="4:4">
      <c r="D1010" s="226"/>
    </row>
    <row r="1011" spans="4:4">
      <c r="D1011" s="226"/>
    </row>
    <row r="1012" spans="4:4">
      <c r="D1012" s="226"/>
    </row>
    <row r="1013" spans="4:4">
      <c r="D1013" s="226"/>
    </row>
    <row r="1014" spans="4:4">
      <c r="D1014" s="226"/>
    </row>
    <row r="1015" spans="4:4">
      <c r="D1015" s="226"/>
    </row>
    <row r="1016" spans="4:4">
      <c r="D1016" s="226"/>
    </row>
    <row r="1017" spans="4:4">
      <c r="D1017" s="226"/>
    </row>
    <row r="1018" spans="4:4">
      <c r="D1018" s="226"/>
    </row>
    <row r="1019" spans="4:4">
      <c r="D1019" s="226"/>
    </row>
    <row r="1020" spans="4:4">
      <c r="D1020" s="226"/>
    </row>
    <row r="1021" spans="4:4">
      <c r="D1021" s="226"/>
    </row>
    <row r="1022" spans="4:4">
      <c r="D1022" s="226"/>
    </row>
    <row r="1023" spans="4:4">
      <c r="D1023" s="226"/>
    </row>
    <row r="1024" spans="4:4">
      <c r="D1024" s="226"/>
    </row>
    <row r="1025" spans="4:4">
      <c r="D1025" s="226"/>
    </row>
    <row r="1026" spans="4:4">
      <c r="D1026" s="226"/>
    </row>
    <row r="1027" spans="4:4">
      <c r="D1027" s="226"/>
    </row>
    <row r="1028" spans="4:4">
      <c r="D1028" s="226"/>
    </row>
    <row r="1029" spans="4:4">
      <c r="D1029" s="226"/>
    </row>
    <row r="1030" spans="4:4">
      <c r="D1030" s="226"/>
    </row>
    <row r="1031" spans="4:4">
      <c r="D1031" s="226"/>
    </row>
    <row r="1032" spans="4:4">
      <c r="D1032" s="226"/>
    </row>
    <row r="1033" spans="4:4">
      <c r="D1033" s="226"/>
    </row>
    <row r="1034" spans="4:4">
      <c r="D1034" s="226"/>
    </row>
    <row r="1035" spans="4:4">
      <c r="D1035" s="226"/>
    </row>
    <row r="1036" spans="4:4">
      <c r="D1036" s="226"/>
    </row>
    <row r="1037" spans="4:4">
      <c r="D1037" s="226"/>
    </row>
    <row r="1038" spans="4:4">
      <c r="D1038" s="226"/>
    </row>
    <row r="1039" spans="4:4">
      <c r="D1039" s="226"/>
    </row>
    <row r="1040" spans="4:4">
      <c r="D1040" s="226"/>
    </row>
    <row r="1041" spans="4:4">
      <c r="D1041" s="226"/>
    </row>
    <row r="1042" spans="4:4">
      <c r="D1042" s="226"/>
    </row>
    <row r="1043" spans="4:4">
      <c r="D1043" s="226"/>
    </row>
    <row r="1044" spans="4:4">
      <c r="D1044" s="226"/>
    </row>
    <row r="1045" spans="4:4">
      <c r="D1045" s="226"/>
    </row>
    <row r="1046" spans="4:4">
      <c r="D1046" s="226"/>
    </row>
    <row r="1047" spans="4:4">
      <c r="D1047" s="226"/>
    </row>
    <row r="1048" spans="4:4">
      <c r="D1048" s="226"/>
    </row>
    <row r="1049" spans="4:4">
      <c r="D1049" s="226"/>
    </row>
    <row r="1050" spans="4:4">
      <c r="D1050" s="226"/>
    </row>
    <row r="1051" spans="4:4">
      <c r="D1051" s="226"/>
    </row>
    <row r="1052" spans="4:4">
      <c r="D1052" s="226"/>
    </row>
    <row r="1053" spans="4:4">
      <c r="D1053" s="226"/>
    </row>
    <row r="1054" spans="4:4">
      <c r="D1054" s="226"/>
    </row>
    <row r="1055" spans="4:4">
      <c r="D1055" s="226"/>
    </row>
    <row r="1056" spans="4:4">
      <c r="D1056" s="226"/>
    </row>
    <row r="1057" spans="4:4">
      <c r="D1057" s="226"/>
    </row>
    <row r="1058" spans="4:4">
      <c r="D1058" s="226"/>
    </row>
    <row r="1059" spans="4:4">
      <c r="D1059" s="226"/>
    </row>
    <row r="1060" spans="4:4">
      <c r="D1060" s="226"/>
    </row>
    <row r="1061" spans="4:4">
      <c r="D1061" s="226"/>
    </row>
    <row r="1062" spans="4:4">
      <c r="D1062" s="226"/>
    </row>
    <row r="1063" spans="4:4">
      <c r="D1063" s="226"/>
    </row>
    <row r="1064" spans="4:4">
      <c r="D1064" s="226"/>
    </row>
    <row r="1065" spans="4:4">
      <c r="D1065" s="226"/>
    </row>
    <row r="1066" spans="4:4">
      <c r="D1066" s="226"/>
    </row>
    <row r="1067" spans="4:4">
      <c r="D1067" s="226"/>
    </row>
    <row r="1068" spans="4:4">
      <c r="D1068" s="226"/>
    </row>
    <row r="1069" spans="4:4">
      <c r="D1069" s="226"/>
    </row>
    <row r="1070" spans="4:4">
      <c r="D1070" s="226"/>
    </row>
    <row r="1071" spans="4:4">
      <c r="D1071" s="226"/>
    </row>
    <row r="1072" spans="4:4">
      <c r="D1072" s="226"/>
    </row>
    <row r="1073" spans="4:4">
      <c r="D1073" s="226"/>
    </row>
    <row r="1074" spans="4:4">
      <c r="D1074" s="226"/>
    </row>
    <row r="1075" spans="4:4">
      <c r="D1075" s="226"/>
    </row>
    <row r="1076" spans="4:4">
      <c r="D1076" s="226"/>
    </row>
    <row r="1077" spans="4:4">
      <c r="D1077" s="226"/>
    </row>
    <row r="1078" spans="4:4">
      <c r="D1078" s="226"/>
    </row>
    <row r="1079" spans="4:4">
      <c r="D1079" s="226"/>
    </row>
    <row r="1080" spans="4:4">
      <c r="D1080" s="226"/>
    </row>
    <row r="1081" spans="4:4">
      <c r="D1081" s="226"/>
    </row>
    <row r="1082" spans="4:4">
      <c r="D1082" s="226"/>
    </row>
    <row r="1083" spans="4:4">
      <c r="D1083" s="226"/>
    </row>
    <row r="1084" spans="4:4">
      <c r="D1084" s="226"/>
    </row>
    <row r="1085" spans="4:4">
      <c r="D1085" s="226"/>
    </row>
    <row r="1086" spans="4:4">
      <c r="D1086" s="226"/>
    </row>
    <row r="1087" spans="4:4">
      <c r="D1087" s="226"/>
    </row>
    <row r="1088" spans="4:4">
      <c r="D1088" s="226"/>
    </row>
    <row r="1089" spans="4:4">
      <c r="D1089" s="226"/>
    </row>
    <row r="1090" spans="4:4">
      <c r="D1090" s="226"/>
    </row>
    <row r="1091" spans="4:4">
      <c r="D1091" s="226"/>
    </row>
    <row r="1092" spans="4:4">
      <c r="D1092" s="226"/>
    </row>
    <row r="1093" spans="4:4">
      <c r="D1093" s="226"/>
    </row>
    <row r="1094" spans="4:4">
      <c r="D1094" s="226"/>
    </row>
    <row r="1095" spans="4:4">
      <c r="D1095" s="226"/>
    </row>
    <row r="1096" spans="4:4">
      <c r="D1096" s="226"/>
    </row>
    <row r="1097" spans="4:4">
      <c r="D1097" s="226"/>
    </row>
    <row r="1098" spans="4:4">
      <c r="D1098" s="226"/>
    </row>
    <row r="1099" spans="4:4">
      <c r="D1099" s="226"/>
    </row>
    <row r="1100" spans="4:4">
      <c r="D1100" s="226"/>
    </row>
    <row r="1101" spans="4:4">
      <c r="D1101" s="226"/>
    </row>
    <row r="1102" spans="4:4">
      <c r="D1102" s="226"/>
    </row>
    <row r="1103" spans="4:4">
      <c r="D1103" s="226"/>
    </row>
    <row r="1104" spans="4:4">
      <c r="D1104" s="226"/>
    </row>
    <row r="1105" spans="4:4">
      <c r="D1105" s="226"/>
    </row>
    <row r="1106" spans="4:4">
      <c r="D1106" s="226"/>
    </row>
    <row r="1107" spans="4:4">
      <c r="D1107" s="226"/>
    </row>
    <row r="1108" spans="4:4">
      <c r="D1108" s="226"/>
    </row>
    <row r="1109" spans="4:4">
      <c r="D1109" s="226"/>
    </row>
    <row r="1110" spans="4:4">
      <c r="D1110" s="226"/>
    </row>
    <row r="1111" spans="4:4">
      <c r="D1111" s="226"/>
    </row>
    <row r="1112" spans="4:4">
      <c r="D1112" s="226"/>
    </row>
    <row r="1113" spans="4:4">
      <c r="D1113" s="226"/>
    </row>
    <row r="1114" spans="4:4">
      <c r="D1114" s="226"/>
    </row>
    <row r="1115" spans="4:4">
      <c r="D1115" s="226"/>
    </row>
    <row r="1116" spans="4:4">
      <c r="D1116" s="226"/>
    </row>
    <row r="1117" spans="4:4">
      <c r="D1117" s="226"/>
    </row>
    <row r="1118" spans="4:4">
      <c r="D1118" s="226"/>
    </row>
    <row r="1119" spans="4:4">
      <c r="D1119" s="226"/>
    </row>
    <row r="1120" spans="4:4">
      <c r="D1120" s="226"/>
    </row>
    <row r="1121" spans="4:4">
      <c r="D1121" s="226"/>
    </row>
    <row r="1122" spans="4:4">
      <c r="D1122" s="226"/>
    </row>
    <row r="1123" spans="4:4">
      <c r="D1123" s="226"/>
    </row>
    <row r="1124" spans="4:4">
      <c r="D1124" s="226"/>
    </row>
    <row r="1125" spans="4:4">
      <c r="D1125" s="226"/>
    </row>
    <row r="1126" spans="4:4">
      <c r="D1126" s="226"/>
    </row>
    <row r="1127" spans="4:4">
      <c r="D1127" s="226"/>
    </row>
    <row r="1128" spans="4:4">
      <c r="D1128" s="226"/>
    </row>
    <row r="1129" spans="4:4">
      <c r="D1129" s="226"/>
    </row>
    <row r="1130" spans="4:4">
      <c r="D1130" s="226"/>
    </row>
    <row r="1131" spans="4:4">
      <c r="D1131" s="226"/>
    </row>
    <row r="1132" spans="4:4">
      <c r="D1132" s="226"/>
    </row>
    <row r="1133" spans="4:4">
      <c r="D1133" s="226"/>
    </row>
    <row r="1134" spans="4:4">
      <c r="D1134" s="226"/>
    </row>
    <row r="1135" spans="4:4">
      <c r="D1135" s="226"/>
    </row>
    <row r="1136" spans="4:4">
      <c r="D1136" s="226"/>
    </row>
    <row r="1137" spans="4:4">
      <c r="D1137" s="226"/>
    </row>
    <row r="1138" spans="4:4">
      <c r="D1138" s="226"/>
    </row>
    <row r="1139" spans="4:4">
      <c r="D1139" s="226"/>
    </row>
    <row r="1140" spans="4:4">
      <c r="D1140" s="226"/>
    </row>
    <row r="1141" spans="4:4">
      <c r="D1141" s="226"/>
    </row>
    <row r="1142" spans="4:4">
      <c r="D1142" s="226"/>
    </row>
    <row r="1143" spans="4:4">
      <c r="D1143" s="226"/>
    </row>
    <row r="1144" spans="4:4">
      <c r="D1144" s="226"/>
    </row>
    <row r="1145" spans="4:4">
      <c r="D1145" s="226"/>
    </row>
    <row r="1146" spans="4:4">
      <c r="D1146" s="226"/>
    </row>
    <row r="1147" spans="4:4">
      <c r="D1147" s="226"/>
    </row>
    <row r="1148" spans="4:4">
      <c r="D1148" s="226"/>
    </row>
    <row r="1149" spans="4:4">
      <c r="D1149" s="226"/>
    </row>
    <row r="1150" spans="4:4">
      <c r="D1150" s="226"/>
    </row>
    <row r="1151" spans="4:4">
      <c r="D1151" s="226"/>
    </row>
    <row r="1152" spans="4:4">
      <c r="D1152" s="226"/>
    </row>
    <row r="1153" spans="4:4">
      <c r="D1153" s="226"/>
    </row>
    <row r="1154" spans="4:4">
      <c r="D1154" s="226"/>
    </row>
    <row r="1155" spans="4:4">
      <c r="D1155" s="226"/>
    </row>
    <row r="1156" spans="4:4">
      <c r="D1156" s="226"/>
    </row>
    <row r="1157" spans="4:4">
      <c r="D1157" s="226"/>
    </row>
    <row r="1158" spans="4:4">
      <c r="D1158" s="226"/>
    </row>
    <row r="1159" spans="4:4">
      <c r="D1159" s="226"/>
    </row>
    <row r="1160" spans="4:4">
      <c r="D1160" s="226"/>
    </row>
    <row r="1161" spans="4:4">
      <c r="D1161" s="226"/>
    </row>
    <row r="1162" spans="4:4">
      <c r="D1162" s="226"/>
    </row>
    <row r="1163" spans="4:4">
      <c r="D1163" s="226"/>
    </row>
    <row r="1164" spans="4:4">
      <c r="D1164" s="226"/>
    </row>
    <row r="1165" spans="4:4">
      <c r="D1165" s="226"/>
    </row>
    <row r="1166" spans="4:4">
      <c r="D1166" s="226"/>
    </row>
    <row r="1167" spans="4:4">
      <c r="D1167" s="226"/>
    </row>
    <row r="1168" spans="4:4">
      <c r="D1168" s="226"/>
    </row>
    <row r="1169" spans="4:4">
      <c r="D1169" s="226"/>
    </row>
    <row r="1170" spans="4:4">
      <c r="D1170" s="226"/>
    </row>
    <row r="1171" spans="4:4">
      <c r="D1171" s="226"/>
    </row>
    <row r="1172" spans="4:4">
      <c r="D1172" s="226"/>
    </row>
    <row r="1173" spans="4:4">
      <c r="D1173" s="226"/>
    </row>
    <row r="1174" spans="4:4">
      <c r="D1174" s="226"/>
    </row>
    <row r="1175" spans="4:4">
      <c r="D1175" s="226"/>
    </row>
    <row r="1176" spans="4:4">
      <c r="D1176" s="226"/>
    </row>
    <row r="1177" spans="4:4">
      <c r="D1177" s="226"/>
    </row>
    <row r="1178" spans="4:4">
      <c r="D1178" s="226"/>
    </row>
    <row r="1179" spans="4:4">
      <c r="D1179" s="226"/>
    </row>
    <row r="1180" spans="4:4">
      <c r="D1180" s="226"/>
    </row>
    <row r="1181" spans="4:4">
      <c r="D1181" s="226"/>
    </row>
    <row r="1182" spans="4:4">
      <c r="D1182" s="226"/>
    </row>
    <row r="1183" spans="4:4">
      <c r="D1183" s="226"/>
    </row>
    <row r="1184" spans="4:4">
      <c r="D1184" s="226"/>
    </row>
    <row r="1185" spans="4:4">
      <c r="D1185" s="226"/>
    </row>
    <row r="1186" spans="4:4">
      <c r="D1186" s="226"/>
    </row>
    <row r="1187" spans="4:4">
      <c r="D1187" s="226"/>
    </row>
    <row r="1188" spans="4:4">
      <c r="D1188" s="226"/>
    </row>
    <row r="1189" spans="4:4">
      <c r="D1189" s="226"/>
    </row>
    <row r="1190" spans="4:4">
      <c r="D1190" s="226"/>
    </row>
    <row r="1191" spans="4:4">
      <c r="D1191" s="226"/>
    </row>
    <row r="1192" spans="4:4">
      <c r="D1192" s="226"/>
    </row>
    <row r="1193" spans="4:4">
      <c r="D1193" s="226"/>
    </row>
    <row r="1194" spans="4:4">
      <c r="D1194" s="226"/>
    </row>
    <row r="1195" spans="4:4">
      <c r="D1195" s="226"/>
    </row>
    <row r="1196" spans="4:4">
      <c r="D1196" s="226"/>
    </row>
    <row r="1197" spans="4:4">
      <c r="D1197" s="226"/>
    </row>
    <row r="1198" spans="4:4">
      <c r="D1198" s="226"/>
    </row>
    <row r="1199" spans="4:4">
      <c r="D1199" s="226"/>
    </row>
    <row r="1200" spans="4:4">
      <c r="D1200" s="226"/>
    </row>
    <row r="1201" spans="4:4">
      <c r="D1201" s="226"/>
    </row>
    <row r="1202" spans="4:4">
      <c r="D1202" s="226"/>
    </row>
    <row r="1203" spans="4:4">
      <c r="D1203" s="226"/>
    </row>
    <row r="1204" spans="4:4">
      <c r="D1204" s="226"/>
    </row>
    <row r="1205" spans="4:4">
      <c r="D1205" s="226"/>
    </row>
    <row r="1206" spans="4:4">
      <c r="D1206" s="226"/>
    </row>
    <row r="1207" spans="4:4">
      <c r="D1207" s="226"/>
    </row>
    <row r="1208" spans="4:4">
      <c r="D1208" s="226"/>
    </row>
    <row r="1209" spans="4:4">
      <c r="D1209" s="226"/>
    </row>
    <row r="1210" spans="4:4">
      <c r="D1210" s="226"/>
    </row>
    <row r="1211" spans="4:4">
      <c r="D1211" s="226"/>
    </row>
    <row r="1212" spans="4:4">
      <c r="D1212" s="226"/>
    </row>
    <row r="1213" spans="4:4">
      <c r="D1213" s="226"/>
    </row>
    <row r="1214" spans="4:4">
      <c r="D1214" s="226"/>
    </row>
    <row r="1215" spans="4:4">
      <c r="D1215" s="226"/>
    </row>
    <row r="1216" spans="4:4">
      <c r="D1216" s="226"/>
    </row>
    <row r="1217" spans="4:4">
      <c r="D1217" s="226"/>
    </row>
    <row r="1218" spans="4:4">
      <c r="D1218" s="226"/>
    </row>
    <row r="1219" spans="4:4">
      <c r="D1219" s="226"/>
    </row>
    <row r="1220" spans="4:4">
      <c r="D1220" s="226"/>
    </row>
    <row r="1221" spans="4:4">
      <c r="D1221" s="226"/>
    </row>
    <row r="1222" spans="4:4">
      <c r="D1222" s="226"/>
    </row>
    <row r="1223" spans="4:4">
      <c r="D1223" s="226"/>
    </row>
    <row r="1224" spans="4:4">
      <c r="D1224" s="226"/>
    </row>
    <row r="1225" spans="4:4">
      <c r="D1225" s="226"/>
    </row>
    <row r="1226" spans="4:4">
      <c r="D1226" s="226"/>
    </row>
    <row r="1227" spans="4:4">
      <c r="D1227" s="226"/>
    </row>
    <row r="1228" spans="4:4">
      <c r="D1228" s="226"/>
    </row>
    <row r="1229" spans="4:4">
      <c r="D1229" s="226"/>
    </row>
    <row r="1230" spans="4:4">
      <c r="D1230" s="226"/>
    </row>
    <row r="1231" spans="4:4">
      <c r="D1231" s="226"/>
    </row>
    <row r="1232" spans="4:4">
      <c r="D1232" s="226"/>
    </row>
    <row r="1233" spans="4:4">
      <c r="D1233" s="226"/>
    </row>
    <row r="1234" spans="4:4">
      <c r="D1234" s="226"/>
    </row>
    <row r="1235" spans="4:4">
      <c r="D1235" s="226"/>
    </row>
    <row r="1236" spans="4:4">
      <c r="D1236" s="226"/>
    </row>
    <row r="1237" spans="4:4">
      <c r="D1237" s="226"/>
    </row>
    <row r="1238" spans="4:4">
      <c r="D1238" s="226"/>
    </row>
    <row r="1239" spans="4:4">
      <c r="D1239" s="226"/>
    </row>
    <row r="1240" spans="4:4">
      <c r="D1240" s="226"/>
    </row>
    <row r="1241" spans="4:4">
      <c r="D1241" s="226"/>
    </row>
    <row r="1242" spans="4:4">
      <c r="D1242" s="226"/>
    </row>
    <row r="1243" spans="4:4">
      <c r="D1243" s="226"/>
    </row>
    <row r="1244" spans="4:4">
      <c r="D1244" s="226"/>
    </row>
    <row r="1245" spans="4:4">
      <c r="D1245" s="226"/>
    </row>
    <row r="1246" spans="4:4">
      <c r="D1246" s="226"/>
    </row>
    <row r="1247" spans="4:4">
      <c r="D1247" s="226"/>
    </row>
    <row r="1248" spans="4:4">
      <c r="D1248" s="226"/>
    </row>
    <row r="1249" spans="4:4">
      <c r="D1249" s="226"/>
    </row>
    <row r="1250" spans="4:4">
      <c r="D1250" s="226"/>
    </row>
    <row r="1251" spans="4:4">
      <c r="D1251" s="226"/>
    </row>
    <row r="1252" spans="4:4">
      <c r="D1252" s="226"/>
    </row>
    <row r="1253" spans="4:4">
      <c r="D1253" s="226"/>
    </row>
    <row r="1254" spans="4:4">
      <c r="D1254" s="226"/>
    </row>
    <row r="1255" spans="4:4">
      <c r="D1255" s="226"/>
    </row>
    <row r="1256" spans="4:4">
      <c r="D1256" s="226"/>
    </row>
    <row r="1257" spans="4:4">
      <c r="D1257" s="226"/>
    </row>
    <row r="1258" spans="4:4">
      <c r="D1258" s="226"/>
    </row>
    <row r="1259" spans="4:4">
      <c r="D1259" s="226"/>
    </row>
    <row r="1260" spans="4:4">
      <c r="D1260" s="226"/>
    </row>
    <row r="1261" spans="4:4">
      <c r="D1261" s="226"/>
    </row>
    <row r="1262" spans="4:4">
      <c r="D1262" s="226"/>
    </row>
    <row r="1263" spans="4:4">
      <c r="D1263" s="226"/>
    </row>
    <row r="1264" spans="4:4">
      <c r="D1264" s="226"/>
    </row>
    <row r="1265" spans="4:4">
      <c r="D1265" s="226"/>
    </row>
    <row r="1266" spans="4:4">
      <c r="D1266" s="226"/>
    </row>
    <row r="1267" spans="4:4">
      <c r="D1267" s="226"/>
    </row>
    <row r="1268" spans="4:4">
      <c r="D1268" s="226"/>
    </row>
    <row r="1269" spans="4:4">
      <c r="D1269" s="226"/>
    </row>
    <row r="1270" spans="4:4">
      <c r="D1270" s="226"/>
    </row>
    <row r="1271" spans="4:4">
      <c r="D1271" s="226"/>
    </row>
    <row r="1272" spans="4:4">
      <c r="D1272" s="226"/>
    </row>
    <row r="1273" spans="4:4">
      <c r="D1273" s="226"/>
    </row>
    <row r="1274" spans="4:4">
      <c r="D1274" s="226"/>
    </row>
    <row r="1275" spans="4:4">
      <c r="D1275" s="226"/>
    </row>
    <row r="1276" spans="4:4">
      <c r="D1276" s="226"/>
    </row>
    <row r="1277" spans="4:4">
      <c r="D1277" s="226"/>
    </row>
    <row r="1278" spans="4:4">
      <c r="D1278" s="226"/>
    </row>
    <row r="1279" spans="4:4">
      <c r="D1279" s="226"/>
    </row>
    <row r="1280" spans="4:4">
      <c r="D1280" s="226"/>
    </row>
    <row r="1281" spans="4:4">
      <c r="D1281" s="226"/>
    </row>
    <row r="1282" spans="4:4">
      <c r="D1282" s="226"/>
    </row>
    <row r="1283" spans="4:4">
      <c r="D1283" s="226"/>
    </row>
    <row r="1284" spans="4:4">
      <c r="D1284" s="226"/>
    </row>
    <row r="1285" spans="4:4">
      <c r="D1285" s="226"/>
    </row>
    <row r="1286" spans="4:4">
      <c r="D1286" s="226"/>
    </row>
    <row r="1287" spans="4:4">
      <c r="D1287" s="226"/>
    </row>
    <row r="1288" spans="4:4">
      <c r="D1288" s="226"/>
    </row>
    <row r="1289" spans="4:4">
      <c r="D1289" s="226"/>
    </row>
    <row r="1290" spans="4:4">
      <c r="D1290" s="226"/>
    </row>
    <row r="1291" spans="4:4">
      <c r="D1291" s="226"/>
    </row>
    <row r="1292" spans="4:4">
      <c r="D1292" s="226"/>
    </row>
    <row r="1293" spans="4:4">
      <c r="D1293" s="226"/>
    </row>
    <row r="1294" spans="4:4">
      <c r="D1294" s="226"/>
    </row>
    <row r="1295" spans="4:4">
      <c r="D1295" s="226"/>
    </row>
    <row r="1296" spans="4:4">
      <c r="D1296" s="226"/>
    </row>
    <row r="1297" spans="4:4">
      <c r="D1297" s="226"/>
    </row>
    <row r="1298" spans="4:4">
      <c r="D1298" s="226"/>
    </row>
    <row r="1299" spans="4:4">
      <c r="D1299" s="226"/>
    </row>
    <row r="1300" spans="4:4">
      <c r="D1300" s="226"/>
    </row>
    <row r="1301" spans="4:4">
      <c r="D1301" s="226"/>
    </row>
    <row r="1302" spans="4:4">
      <c r="D1302" s="226"/>
    </row>
    <row r="1303" spans="4:4">
      <c r="D1303" s="226"/>
    </row>
    <row r="1304" spans="4:4">
      <c r="D1304" s="226"/>
    </row>
    <row r="1305" spans="4:4">
      <c r="D1305" s="226"/>
    </row>
    <row r="1306" spans="4:4">
      <c r="D1306" s="226"/>
    </row>
    <row r="1307" spans="4:4">
      <c r="D1307" s="226"/>
    </row>
    <row r="1308" spans="4:4">
      <c r="D1308" s="226"/>
    </row>
    <row r="1309" spans="4:4">
      <c r="D1309" s="226"/>
    </row>
    <row r="1310" spans="4:4">
      <c r="D1310" s="226"/>
    </row>
    <row r="1311" spans="4:4">
      <c r="D1311" s="226"/>
    </row>
    <row r="1312" spans="4:4">
      <c r="D1312" s="226"/>
    </row>
    <row r="1313" spans="4:4">
      <c r="D1313" s="226"/>
    </row>
    <row r="1314" spans="4:4">
      <c r="D1314" s="226"/>
    </row>
    <row r="1315" spans="4:4">
      <c r="D1315" s="226"/>
    </row>
    <row r="1316" spans="4:4">
      <c r="D1316" s="226"/>
    </row>
    <row r="1317" spans="4:4">
      <c r="D1317" s="226"/>
    </row>
    <row r="1318" spans="4:4">
      <c r="D1318" s="226"/>
    </row>
    <row r="1319" spans="4:4">
      <c r="D1319" s="226"/>
    </row>
    <row r="1320" spans="4:4">
      <c r="D1320" s="226"/>
    </row>
    <row r="1321" spans="4:4">
      <c r="D1321" s="226"/>
    </row>
    <row r="1322" spans="4:4">
      <c r="D1322" s="226"/>
    </row>
    <row r="1323" spans="4:4">
      <c r="D1323" s="226"/>
    </row>
    <row r="1324" spans="4:4">
      <c r="D1324" s="226"/>
    </row>
    <row r="1325" spans="4:4">
      <c r="D1325" s="226"/>
    </row>
    <row r="1326" spans="4:4">
      <c r="D1326" s="226"/>
    </row>
    <row r="1327" spans="4:4">
      <c r="D1327" s="226"/>
    </row>
    <row r="1328" spans="4:4">
      <c r="D1328" s="226"/>
    </row>
    <row r="1329" spans="4:4">
      <c r="D1329" s="226"/>
    </row>
    <row r="1330" spans="4:4">
      <c r="D1330" s="226"/>
    </row>
    <row r="1331" spans="4:4">
      <c r="D1331" s="226"/>
    </row>
    <row r="1332" spans="4:4">
      <c r="D1332" s="226"/>
    </row>
    <row r="1333" spans="4:4">
      <c r="D1333" s="226"/>
    </row>
    <row r="1334" spans="4:4">
      <c r="D1334" s="226"/>
    </row>
    <row r="1335" spans="4:4">
      <c r="D1335" s="226"/>
    </row>
    <row r="1336" spans="4:4">
      <c r="D1336" s="226"/>
    </row>
    <row r="1337" spans="4:4">
      <c r="D1337" s="226"/>
    </row>
    <row r="1338" spans="4:4">
      <c r="D1338" s="226"/>
    </row>
    <row r="1339" spans="4:4">
      <c r="D1339" s="226"/>
    </row>
    <row r="1340" spans="4:4">
      <c r="D1340" s="226"/>
    </row>
    <row r="1341" spans="4:4">
      <c r="D1341" s="226"/>
    </row>
    <row r="1342" spans="4:4">
      <c r="D1342" s="226"/>
    </row>
    <row r="1343" spans="4:4">
      <c r="D1343" s="226"/>
    </row>
    <row r="1344" spans="4:4">
      <c r="D1344" s="226"/>
    </row>
    <row r="1345" spans="4:4">
      <c r="D1345" s="226"/>
    </row>
    <row r="1346" spans="4:4">
      <c r="D1346" s="226"/>
    </row>
    <row r="1347" spans="4:4">
      <c r="D1347" s="226"/>
    </row>
    <row r="1348" spans="4:4">
      <c r="D1348" s="226"/>
    </row>
    <row r="1349" spans="4:4">
      <c r="D1349" s="226"/>
    </row>
    <row r="1350" spans="4:4">
      <c r="D1350" s="226"/>
    </row>
    <row r="1351" spans="4:4">
      <c r="D1351" s="226"/>
    </row>
    <row r="1352" spans="4:4">
      <c r="D1352" s="226"/>
    </row>
    <row r="1353" spans="4:4">
      <c r="D1353" s="226"/>
    </row>
    <row r="1354" spans="4:4">
      <c r="D1354" s="226"/>
    </row>
    <row r="1355" spans="4:4">
      <c r="D1355" s="226"/>
    </row>
    <row r="1356" spans="4:4">
      <c r="D1356" s="226"/>
    </row>
    <row r="1357" spans="4:4">
      <c r="D1357" s="226"/>
    </row>
    <row r="1358" spans="4:4">
      <c r="D1358" s="226"/>
    </row>
    <row r="1359" spans="4:4">
      <c r="D1359" s="226"/>
    </row>
    <row r="1360" spans="4:4">
      <c r="D1360" s="226"/>
    </row>
    <row r="1361" spans="4:4">
      <c r="D1361" s="226"/>
    </row>
    <row r="1362" spans="4:4">
      <c r="D1362" s="226"/>
    </row>
    <row r="1363" spans="4:4">
      <c r="D1363" s="226"/>
    </row>
    <row r="1364" spans="4:4">
      <c r="D1364" s="226"/>
    </row>
    <row r="1365" spans="4:4">
      <c r="D1365" s="226"/>
    </row>
    <row r="1366" spans="4:4">
      <c r="D1366" s="226"/>
    </row>
    <row r="1367" spans="4:4">
      <c r="D1367" s="226"/>
    </row>
    <row r="1368" spans="4:4">
      <c r="D1368" s="226"/>
    </row>
    <row r="1369" spans="4:4">
      <c r="D1369" s="226"/>
    </row>
    <row r="1370" spans="4:4">
      <c r="D1370" s="226"/>
    </row>
    <row r="1371" spans="4:4">
      <c r="D1371" s="226"/>
    </row>
    <row r="1372" spans="4:4">
      <c r="D1372" s="226"/>
    </row>
    <row r="1373" spans="4:4">
      <c r="D1373" s="226"/>
    </row>
    <row r="1374" spans="4:4">
      <c r="D1374" s="226"/>
    </row>
    <row r="1375" spans="4:4">
      <c r="D1375" s="226"/>
    </row>
    <row r="1376" spans="4:4">
      <c r="D1376" s="226"/>
    </row>
    <row r="1377" spans="4:4">
      <c r="D1377" s="226"/>
    </row>
    <row r="1378" spans="4:4">
      <c r="D1378" s="226"/>
    </row>
    <row r="1379" spans="4:4">
      <c r="D1379" s="226"/>
    </row>
    <row r="1380" spans="4:4">
      <c r="D1380" s="226"/>
    </row>
    <row r="1381" spans="4:4">
      <c r="D1381" s="226"/>
    </row>
    <row r="1382" spans="4:4">
      <c r="D1382" s="226"/>
    </row>
    <row r="1383" spans="4:4">
      <c r="D1383" s="226"/>
    </row>
    <row r="1384" spans="4:4">
      <c r="D1384" s="226"/>
    </row>
    <row r="1385" spans="4:4">
      <c r="D1385" s="226"/>
    </row>
    <row r="1386" spans="4:4">
      <c r="D1386" s="226"/>
    </row>
    <row r="1387" spans="4:4">
      <c r="D1387" s="226"/>
    </row>
    <row r="1388" spans="4:4">
      <c r="D1388" s="226"/>
    </row>
    <row r="1389" spans="4:4">
      <c r="D1389" s="226"/>
    </row>
    <row r="1390" spans="4:4">
      <c r="D1390" s="226"/>
    </row>
    <row r="1391" spans="4:4">
      <c r="D1391" s="226"/>
    </row>
    <row r="1392" spans="4:4">
      <c r="D1392" s="226"/>
    </row>
    <row r="1393" spans="4:4">
      <c r="D1393" s="226"/>
    </row>
    <row r="1394" spans="4:4">
      <c r="D1394" s="226"/>
    </row>
    <row r="1395" spans="4:4">
      <c r="D1395" s="226"/>
    </row>
    <row r="1396" spans="4:4">
      <c r="D1396" s="226"/>
    </row>
    <row r="1397" spans="4:4">
      <c r="D1397" s="226"/>
    </row>
    <row r="1398" spans="4:4">
      <c r="D1398" s="226"/>
    </row>
    <row r="1399" spans="4:4">
      <c r="D1399" s="226"/>
    </row>
    <row r="1400" spans="4:4">
      <c r="D1400" s="226"/>
    </row>
    <row r="1401" spans="4:4">
      <c r="D1401" s="226"/>
    </row>
    <row r="1402" spans="4:4">
      <c r="D1402" s="226"/>
    </row>
    <row r="1403" spans="4:4">
      <c r="D1403" s="226"/>
    </row>
    <row r="1404" spans="4:4">
      <c r="D1404" s="226"/>
    </row>
    <row r="1405" spans="4:4">
      <c r="D1405" s="226"/>
    </row>
    <row r="1406" spans="4:4">
      <c r="D1406" s="226"/>
    </row>
    <row r="1407" spans="4:4">
      <c r="D1407" s="226"/>
    </row>
    <row r="1408" spans="4:4">
      <c r="D1408" s="226"/>
    </row>
    <row r="1409" spans="4:4">
      <c r="D1409" s="226"/>
    </row>
    <row r="1410" spans="4:4">
      <c r="D1410" s="226"/>
    </row>
    <row r="1411" spans="4:4">
      <c r="D1411" s="226"/>
    </row>
    <row r="1412" spans="4:4">
      <c r="D1412" s="226"/>
    </row>
    <row r="1413" spans="4:4">
      <c r="D1413" s="226"/>
    </row>
    <row r="1414" spans="4:4">
      <c r="D1414" s="226"/>
    </row>
    <row r="1415" spans="4:4">
      <c r="D1415" s="226"/>
    </row>
    <row r="1416" spans="4:4">
      <c r="D1416" s="226"/>
    </row>
    <row r="1417" spans="4:4">
      <c r="D1417" s="226"/>
    </row>
    <row r="1418" spans="4:4">
      <c r="D1418" s="226"/>
    </row>
    <row r="1419" spans="4:4">
      <c r="D1419" s="226"/>
    </row>
    <row r="1420" spans="4:4">
      <c r="D1420" s="226"/>
    </row>
    <row r="1421" spans="4:4">
      <c r="D1421" s="226"/>
    </row>
    <row r="1422" spans="4:4">
      <c r="D1422" s="226"/>
    </row>
    <row r="1423" spans="4:4">
      <c r="D1423" s="226"/>
    </row>
    <row r="1424" spans="4:4">
      <c r="D1424" s="226"/>
    </row>
    <row r="1425" spans="4:4">
      <c r="D1425" s="226"/>
    </row>
    <row r="1426" spans="4:4">
      <c r="D1426" s="226"/>
    </row>
    <row r="1427" spans="4:4">
      <c r="D1427" s="226"/>
    </row>
    <row r="1428" spans="4:4">
      <c r="D1428" s="226"/>
    </row>
    <row r="1429" spans="4:4">
      <c r="D1429" s="226"/>
    </row>
    <row r="1430" spans="4:4">
      <c r="D1430" s="226"/>
    </row>
    <row r="1431" spans="4:4">
      <c r="D1431" s="226"/>
    </row>
    <row r="1432" spans="4:4">
      <c r="D1432" s="226"/>
    </row>
    <row r="1433" spans="4:4">
      <c r="D1433" s="226"/>
    </row>
    <row r="1434" spans="4:4">
      <c r="D1434" s="226"/>
    </row>
    <row r="1435" spans="4:4">
      <c r="D1435" s="226"/>
    </row>
    <row r="1436" spans="4:4">
      <c r="D1436" s="226"/>
    </row>
    <row r="1437" spans="4:4">
      <c r="D1437" s="226"/>
    </row>
    <row r="1438" spans="4:4">
      <c r="D1438" s="226"/>
    </row>
    <row r="1439" spans="4:4">
      <c r="D1439" s="226"/>
    </row>
    <row r="1440" spans="4:4">
      <c r="D1440" s="226"/>
    </row>
    <row r="1441" spans="4:4">
      <c r="D1441" s="226"/>
    </row>
    <row r="1442" spans="4:4">
      <c r="D1442" s="226"/>
    </row>
    <row r="1443" spans="4:4">
      <c r="D1443" s="226"/>
    </row>
    <row r="1444" spans="4:4">
      <c r="D1444" s="226"/>
    </row>
    <row r="1445" spans="4:4">
      <c r="D1445" s="226"/>
    </row>
    <row r="1446" spans="4:4">
      <c r="D1446" s="226"/>
    </row>
    <row r="1447" spans="4:4">
      <c r="D1447" s="226"/>
    </row>
    <row r="1448" spans="4:4">
      <c r="D1448" s="226"/>
    </row>
    <row r="1449" spans="4:4">
      <c r="D1449" s="226"/>
    </row>
    <row r="1450" spans="4:4">
      <c r="D1450" s="226"/>
    </row>
    <row r="1451" spans="4:4">
      <c r="D1451" s="226"/>
    </row>
    <row r="1452" spans="4:4">
      <c r="D1452" s="226"/>
    </row>
    <row r="1453" spans="4:4">
      <c r="D1453" s="226"/>
    </row>
    <row r="1454" spans="4:4">
      <c r="D1454" s="226"/>
    </row>
    <row r="1455" spans="4:4">
      <c r="D1455" s="226"/>
    </row>
    <row r="1456" spans="4:4">
      <c r="D1456" s="226"/>
    </row>
    <row r="1457" spans="4:4">
      <c r="D1457" s="226"/>
    </row>
    <row r="1458" spans="4:4">
      <c r="D1458" s="226"/>
    </row>
    <row r="1459" spans="4:4">
      <c r="D1459" s="226"/>
    </row>
    <row r="1460" spans="4:4">
      <c r="D1460" s="226"/>
    </row>
    <row r="1461" spans="4:4">
      <c r="D1461" s="226"/>
    </row>
    <row r="1462" spans="4:4">
      <c r="D1462" s="226"/>
    </row>
    <row r="1463" spans="4:4">
      <c r="D1463" s="226"/>
    </row>
    <row r="1464" spans="4:4">
      <c r="D1464" s="226"/>
    </row>
    <row r="1465" spans="4:4">
      <c r="D1465" s="226"/>
    </row>
    <row r="1466" spans="4:4">
      <c r="D1466" s="226"/>
    </row>
    <row r="1467" spans="4:4">
      <c r="D1467" s="226"/>
    </row>
    <row r="1468" spans="4:4">
      <c r="D1468" s="226"/>
    </row>
    <row r="1469" spans="4:4">
      <c r="D1469" s="226"/>
    </row>
    <row r="1470" spans="4:4">
      <c r="D1470" s="226"/>
    </row>
    <row r="1471" spans="4:4">
      <c r="D1471" s="226"/>
    </row>
    <row r="1472" spans="4:4">
      <c r="D1472" s="226"/>
    </row>
    <row r="1473" spans="4:4">
      <c r="D1473" s="226"/>
    </row>
    <row r="1474" spans="4:4">
      <c r="D1474" s="226"/>
    </row>
    <row r="1475" spans="4:4">
      <c r="D1475" s="226"/>
    </row>
    <row r="1476" spans="4:4">
      <c r="D1476" s="226"/>
    </row>
    <row r="1477" spans="4:4">
      <c r="D1477" s="226"/>
    </row>
    <row r="1478" spans="4:4">
      <c r="D1478" s="226"/>
    </row>
    <row r="1479" spans="4:4">
      <c r="D1479" s="226"/>
    </row>
    <row r="1480" spans="4:4">
      <c r="D1480" s="226"/>
    </row>
    <row r="1481" spans="4:4">
      <c r="D1481" s="226"/>
    </row>
    <row r="1482" spans="4:4">
      <c r="D1482" s="226"/>
    </row>
    <row r="1483" spans="4:4">
      <c r="D1483" s="226"/>
    </row>
    <row r="1484" spans="4:4">
      <c r="D1484" s="226"/>
    </row>
    <row r="1485" spans="4:4">
      <c r="D1485" s="226"/>
    </row>
    <row r="1486" spans="4:4">
      <c r="D1486" s="226"/>
    </row>
    <row r="1487" spans="4:4">
      <c r="D1487" s="226"/>
    </row>
    <row r="1488" spans="4:4">
      <c r="D1488" s="226"/>
    </row>
    <row r="1489" spans="4:4">
      <c r="D1489" s="226"/>
    </row>
    <row r="1490" spans="4:4">
      <c r="D1490" s="226"/>
    </row>
    <row r="1491" spans="4:4">
      <c r="D1491" s="226"/>
    </row>
    <row r="1492" spans="4:4">
      <c r="D1492" s="226"/>
    </row>
    <row r="1493" spans="4:4">
      <c r="D1493" s="226"/>
    </row>
    <row r="1494" spans="4:4">
      <c r="D1494" s="226"/>
    </row>
    <row r="1495" spans="4:4">
      <c r="D1495" s="226"/>
    </row>
    <row r="1496" spans="4:4">
      <c r="D1496" s="226"/>
    </row>
    <row r="1497" spans="4:4">
      <c r="D1497" s="226"/>
    </row>
    <row r="1498" spans="4:4">
      <c r="D1498" s="226"/>
    </row>
    <row r="1499" spans="4:4">
      <c r="D1499" s="226"/>
    </row>
    <row r="1500" spans="4:4">
      <c r="D1500" s="226"/>
    </row>
    <row r="1501" spans="4:4">
      <c r="D1501" s="226"/>
    </row>
    <row r="1502" spans="4:4">
      <c r="D1502" s="226"/>
    </row>
    <row r="1503" spans="4:4">
      <c r="D1503" s="226"/>
    </row>
    <row r="1504" spans="4:4">
      <c r="D1504" s="226"/>
    </row>
    <row r="1505" spans="4:4">
      <c r="D1505" s="226"/>
    </row>
    <row r="1506" spans="4:4">
      <c r="D1506" s="226"/>
    </row>
    <row r="1507" spans="4:4">
      <c r="D1507" s="226"/>
    </row>
    <row r="1508" spans="4:4">
      <c r="D1508" s="226"/>
    </row>
    <row r="1509" spans="4:4">
      <c r="D1509" s="226"/>
    </row>
    <row r="1510" spans="4:4">
      <c r="D1510" s="226"/>
    </row>
    <row r="1511" spans="4:4">
      <c r="D1511" s="226"/>
    </row>
    <row r="1512" spans="4:4">
      <c r="D1512" s="226"/>
    </row>
    <row r="1513" spans="4:4">
      <c r="D1513" s="226"/>
    </row>
    <row r="1514" spans="4:4">
      <c r="D1514" s="226"/>
    </row>
    <row r="1515" spans="4:4">
      <c r="D1515" s="226"/>
    </row>
    <row r="1516" spans="4:4">
      <c r="D1516" s="226"/>
    </row>
    <row r="1517" spans="4:4">
      <c r="D1517" s="226"/>
    </row>
    <row r="1518" spans="4:4">
      <c r="D1518" s="226"/>
    </row>
    <row r="1519" spans="4:4">
      <c r="D1519" s="226"/>
    </row>
    <row r="1520" spans="4:4">
      <c r="D1520" s="226"/>
    </row>
    <row r="1521" spans="4:4">
      <c r="D1521" s="226"/>
    </row>
    <row r="1522" spans="4:4">
      <c r="D1522" s="226"/>
    </row>
    <row r="1523" spans="4:4">
      <c r="D1523" s="226"/>
    </row>
    <row r="1524" spans="4:4">
      <c r="D1524" s="226"/>
    </row>
    <row r="1525" spans="4:4">
      <c r="D1525" s="226"/>
    </row>
    <row r="1526" spans="4:4">
      <c r="D1526" s="226"/>
    </row>
    <row r="1527" spans="4:4">
      <c r="D1527" s="226"/>
    </row>
    <row r="1528" spans="4:4">
      <c r="D1528" s="226"/>
    </row>
    <row r="1529" spans="4:4">
      <c r="D1529" s="226"/>
    </row>
    <row r="1530" spans="4:4">
      <c r="D1530" s="226"/>
    </row>
    <row r="1531" spans="4:4">
      <c r="D1531" s="226"/>
    </row>
    <row r="1532" spans="4:4">
      <c r="D1532" s="226"/>
    </row>
    <row r="1533" spans="4:4">
      <c r="D1533" s="226"/>
    </row>
    <row r="1534" spans="4:4">
      <c r="D1534" s="226"/>
    </row>
    <row r="1535" spans="4:4">
      <c r="D1535" s="226"/>
    </row>
    <row r="1536" spans="4:4">
      <c r="D1536" s="226"/>
    </row>
    <row r="1537" spans="4:4">
      <c r="D1537" s="226"/>
    </row>
    <row r="1538" spans="4:4">
      <c r="D1538" s="226"/>
    </row>
    <row r="1539" spans="4:4">
      <c r="D1539" s="226"/>
    </row>
    <row r="1540" spans="4:4">
      <c r="D1540" s="226"/>
    </row>
    <row r="1541" spans="4:4">
      <c r="D1541" s="226"/>
    </row>
    <row r="1542" spans="4:4">
      <c r="D1542" s="226"/>
    </row>
    <row r="1543" spans="4:4">
      <c r="D1543" s="226"/>
    </row>
    <row r="1544" spans="4:4">
      <c r="D1544" s="226"/>
    </row>
    <row r="1545" spans="4:4">
      <c r="D1545" s="226"/>
    </row>
    <row r="1546" spans="4:4">
      <c r="D1546" s="226"/>
    </row>
    <row r="1547" spans="4:4">
      <c r="D1547" s="226"/>
    </row>
    <row r="1548" spans="4:4">
      <c r="D1548" s="226"/>
    </row>
    <row r="1549" spans="4:4">
      <c r="D1549" s="226"/>
    </row>
    <row r="1550" spans="4:4">
      <c r="D1550" s="226"/>
    </row>
    <row r="1551" spans="4:4">
      <c r="D1551" s="226"/>
    </row>
    <row r="1552" spans="4:4">
      <c r="D1552" s="226"/>
    </row>
    <row r="1553" spans="4:4">
      <c r="D1553" s="226"/>
    </row>
    <row r="1554" spans="4:4">
      <c r="D1554" s="226"/>
    </row>
    <row r="1555" spans="4:4">
      <c r="D1555" s="226"/>
    </row>
    <row r="1556" spans="4:4">
      <c r="D1556" s="226"/>
    </row>
    <row r="1557" spans="4:4">
      <c r="D1557" s="226"/>
    </row>
    <row r="1558" spans="4:4">
      <c r="D1558" s="226"/>
    </row>
    <row r="1559" spans="4:4">
      <c r="D1559" s="226"/>
    </row>
    <row r="1560" spans="4:4">
      <c r="D1560" s="226"/>
    </row>
    <row r="1561" spans="4:4">
      <c r="D1561" s="226"/>
    </row>
    <row r="1562" spans="4:4">
      <c r="D1562" s="226"/>
    </row>
    <row r="1563" spans="4:4">
      <c r="D1563" s="226"/>
    </row>
    <row r="1564" spans="4:4">
      <c r="D1564" s="226"/>
    </row>
    <row r="1565" spans="4:4">
      <c r="D1565" s="226"/>
    </row>
    <row r="1566" spans="4:4">
      <c r="D1566" s="226"/>
    </row>
    <row r="1567" spans="4:4">
      <c r="D1567" s="226"/>
    </row>
    <row r="1568" spans="4:4">
      <c r="D1568" s="226"/>
    </row>
    <row r="1569" spans="4:4">
      <c r="D1569" s="226"/>
    </row>
    <row r="1570" spans="4:4">
      <c r="D1570" s="226"/>
    </row>
    <row r="1571" spans="4:4">
      <c r="D1571" s="226"/>
    </row>
    <row r="1572" spans="4:4">
      <c r="D1572" s="226"/>
    </row>
    <row r="1573" spans="4:4">
      <c r="D1573" s="226"/>
    </row>
    <row r="1574" spans="4:4">
      <c r="D1574" s="226"/>
    </row>
    <row r="1575" spans="4:4">
      <c r="D1575" s="226"/>
    </row>
    <row r="1576" spans="4:4">
      <c r="D1576" s="226"/>
    </row>
    <row r="1577" spans="4:4">
      <c r="D1577" s="226"/>
    </row>
    <row r="1578" spans="4:4">
      <c r="D1578" s="226"/>
    </row>
    <row r="1579" spans="4:4">
      <c r="D1579" s="226"/>
    </row>
    <row r="1580" spans="4:4">
      <c r="D1580" s="226"/>
    </row>
    <row r="1581" spans="4:4">
      <c r="D1581" s="226"/>
    </row>
    <row r="1582" spans="4:4">
      <c r="D1582" s="226"/>
    </row>
    <row r="1583" spans="4:4">
      <c r="D1583" s="226"/>
    </row>
    <row r="1584" spans="4:4">
      <c r="D1584" s="226"/>
    </row>
    <row r="1585" spans="4:4">
      <c r="D1585" s="226"/>
    </row>
    <row r="1586" spans="4:4">
      <c r="D1586" s="226"/>
    </row>
    <row r="1587" spans="4:4">
      <c r="D1587" s="226"/>
    </row>
    <row r="1588" spans="4:4">
      <c r="D1588" s="226"/>
    </row>
    <row r="1589" spans="4:4">
      <c r="D1589" s="226"/>
    </row>
    <row r="1590" spans="4:4">
      <c r="D1590" s="226"/>
    </row>
    <row r="1591" spans="4:4">
      <c r="D1591" s="226"/>
    </row>
    <row r="1592" spans="4:4">
      <c r="D1592" s="226"/>
    </row>
    <row r="1593" spans="4:4">
      <c r="D1593" s="226"/>
    </row>
    <row r="1594" spans="4:4">
      <c r="D1594" s="226"/>
    </row>
    <row r="1595" spans="4:4">
      <c r="D1595" s="226"/>
    </row>
    <row r="1596" spans="4:4">
      <c r="D1596" s="226"/>
    </row>
    <row r="1597" spans="4:4">
      <c r="D1597" s="226"/>
    </row>
    <row r="1598" spans="4:4">
      <c r="D1598" s="226"/>
    </row>
    <row r="1599" spans="4:4">
      <c r="D1599" s="226"/>
    </row>
    <row r="1600" spans="4:4">
      <c r="D1600" s="226"/>
    </row>
    <row r="1601" spans="4:4">
      <c r="D1601" s="226"/>
    </row>
    <row r="1602" spans="4:4">
      <c r="D1602" s="226"/>
    </row>
    <row r="1603" spans="4:4">
      <c r="D1603" s="226"/>
    </row>
    <row r="1604" spans="4:4">
      <c r="D1604" s="226"/>
    </row>
    <row r="1605" spans="4:4">
      <c r="D1605" s="226"/>
    </row>
    <row r="1606" spans="4:4">
      <c r="D1606" s="226"/>
    </row>
    <row r="1607" spans="4:4">
      <c r="D1607" s="226"/>
    </row>
    <row r="1608" spans="4:4">
      <c r="D1608" s="226"/>
    </row>
    <row r="1609" spans="4:4">
      <c r="D1609" s="226"/>
    </row>
    <row r="1610" spans="4:4">
      <c r="D1610" s="226"/>
    </row>
    <row r="1611" spans="4:4">
      <c r="D1611" s="226"/>
    </row>
    <row r="1612" spans="4:4">
      <c r="D1612" s="226"/>
    </row>
    <row r="1613" spans="4:4">
      <c r="D1613" s="226"/>
    </row>
    <row r="1614" spans="4:4">
      <c r="D1614" s="226"/>
    </row>
    <row r="1615" spans="4:4">
      <c r="D1615" s="226"/>
    </row>
    <row r="1616" spans="4:4">
      <c r="D1616" s="226"/>
    </row>
    <row r="1617" spans="4:4">
      <c r="D1617" s="226"/>
    </row>
    <row r="1618" spans="4:4">
      <c r="D1618" s="226"/>
    </row>
    <row r="1619" spans="4:4">
      <c r="D1619" s="226"/>
    </row>
    <row r="1620" spans="4:4">
      <c r="D1620" s="226"/>
    </row>
    <row r="1621" spans="4:4">
      <c r="D1621" s="226"/>
    </row>
    <row r="1622" spans="4:4">
      <c r="D1622" s="226"/>
    </row>
    <row r="1623" spans="4:4">
      <c r="D1623" s="226"/>
    </row>
    <row r="1624" spans="4:4">
      <c r="D1624" s="226"/>
    </row>
    <row r="1625" spans="4:4">
      <c r="D1625" s="226"/>
    </row>
    <row r="1626" spans="4:4">
      <c r="D1626" s="226"/>
    </row>
    <row r="1627" spans="4:4">
      <c r="D1627" s="226"/>
    </row>
    <row r="1628" spans="4:4">
      <c r="D1628" s="226"/>
    </row>
    <row r="1629" spans="4:4">
      <c r="D1629" s="226"/>
    </row>
    <row r="1630" spans="4:4">
      <c r="D1630" s="226"/>
    </row>
    <row r="1631" spans="4:4">
      <c r="D1631" s="226"/>
    </row>
    <row r="1632" spans="4:4">
      <c r="D1632" s="226"/>
    </row>
    <row r="1633" spans="4:4">
      <c r="D1633" s="226"/>
    </row>
    <row r="1634" spans="4:4">
      <c r="D1634" s="226"/>
    </row>
    <row r="1635" spans="4:4">
      <c r="D1635" s="226"/>
    </row>
    <row r="1636" spans="4:4">
      <c r="D1636" s="226"/>
    </row>
    <row r="1637" spans="4:4">
      <c r="D1637" s="226"/>
    </row>
    <row r="1638" spans="4:4">
      <c r="D1638" s="226"/>
    </row>
    <row r="1639" spans="4:4">
      <c r="D1639" s="226"/>
    </row>
    <row r="1640" spans="4:4">
      <c r="D1640" s="226"/>
    </row>
    <row r="1641" spans="4:4">
      <c r="D1641" s="226"/>
    </row>
    <row r="1642" spans="4:4">
      <c r="D1642" s="226"/>
    </row>
    <row r="1643" spans="4:4">
      <c r="D1643" s="226"/>
    </row>
    <row r="1644" spans="4:4">
      <c r="D1644" s="226"/>
    </row>
    <row r="1645" spans="4:4">
      <c r="D1645" s="226"/>
    </row>
    <row r="1646" spans="4:4">
      <c r="D1646" s="226"/>
    </row>
    <row r="1647" spans="4:4">
      <c r="D1647" s="226"/>
    </row>
    <row r="1648" spans="4:4">
      <c r="D1648" s="226"/>
    </row>
    <row r="1649" spans="4:4">
      <c r="D1649" s="226"/>
    </row>
    <row r="1650" spans="4:4">
      <c r="D1650" s="226"/>
    </row>
    <row r="1651" spans="4:4">
      <c r="D1651" s="226"/>
    </row>
    <row r="1652" spans="4:4">
      <c r="D1652" s="226"/>
    </row>
    <row r="1653" spans="4:4">
      <c r="D1653" s="226"/>
    </row>
    <row r="1654" spans="4:4">
      <c r="D1654" s="226"/>
    </row>
    <row r="1655" spans="4:4">
      <c r="D1655" s="226"/>
    </row>
    <row r="1656" spans="4:4">
      <c r="D1656" s="226"/>
    </row>
    <row r="1657" spans="4:4">
      <c r="D1657" s="226"/>
    </row>
    <row r="1658" spans="4:4">
      <c r="D1658" s="226"/>
    </row>
    <row r="1659" spans="4:4">
      <c r="D1659" s="226"/>
    </row>
    <row r="1660" spans="4:4">
      <c r="D1660" s="226"/>
    </row>
    <row r="1661" spans="4:4">
      <c r="D1661" s="226"/>
    </row>
    <row r="1662" spans="4:4">
      <c r="D1662" s="226"/>
    </row>
    <row r="1663" spans="4:4">
      <c r="D1663" s="226"/>
    </row>
    <row r="1664" spans="4:4">
      <c r="D1664" s="226"/>
    </row>
    <row r="1665" spans="4:4">
      <c r="D1665" s="226"/>
    </row>
    <row r="1666" spans="4:4">
      <c r="D1666" s="226"/>
    </row>
    <row r="1667" spans="4:4">
      <c r="D1667" s="226"/>
    </row>
    <row r="1668" spans="4:4">
      <c r="D1668" s="226"/>
    </row>
    <row r="1669" spans="4:4">
      <c r="D1669" s="226"/>
    </row>
    <row r="1670" spans="4:4">
      <c r="D1670" s="226"/>
    </row>
    <row r="1671" spans="4:4">
      <c r="D1671" s="226"/>
    </row>
    <row r="1672" spans="4:4">
      <c r="D1672" s="226"/>
    </row>
    <row r="1673" spans="4:4">
      <c r="D1673" s="226"/>
    </row>
    <row r="1674" spans="4:4">
      <c r="D1674" s="226"/>
    </row>
    <row r="1675" spans="4:4">
      <c r="D1675" s="226"/>
    </row>
    <row r="1676" spans="4:4">
      <c r="D1676" s="226"/>
    </row>
    <row r="1677" spans="4:4">
      <c r="D1677" s="226"/>
    </row>
    <row r="1678" spans="4:4">
      <c r="D1678" s="226"/>
    </row>
    <row r="1679" spans="4:4">
      <c r="D1679" s="226"/>
    </row>
    <row r="1680" spans="4:4">
      <c r="D1680" s="226"/>
    </row>
    <row r="1681" spans="4:4">
      <c r="D1681" s="226"/>
    </row>
    <row r="1682" spans="4:4">
      <c r="D1682" s="226"/>
    </row>
    <row r="1683" spans="4:4">
      <c r="D1683" s="226"/>
    </row>
    <row r="1684" spans="4:4">
      <c r="D1684" s="226"/>
    </row>
    <row r="1685" spans="4:4">
      <c r="D1685" s="226"/>
    </row>
    <row r="1686" spans="4:4">
      <c r="D1686" s="226"/>
    </row>
    <row r="1687" spans="4:4">
      <c r="D1687" s="226"/>
    </row>
    <row r="1688" spans="4:4">
      <c r="D1688" s="226"/>
    </row>
    <row r="1689" spans="4:4">
      <c r="D1689" s="226"/>
    </row>
    <row r="1690" spans="4:4">
      <c r="D1690" s="226"/>
    </row>
    <row r="1691" spans="4:4">
      <c r="D1691" s="226"/>
    </row>
    <row r="1692" spans="4:4">
      <c r="D1692" s="226"/>
    </row>
    <row r="1693" spans="4:4">
      <c r="D1693" s="226"/>
    </row>
    <row r="1694" spans="4:4">
      <c r="D1694" s="226"/>
    </row>
    <row r="1695" spans="4:4">
      <c r="D1695" s="226"/>
    </row>
    <row r="1696" spans="4:4">
      <c r="D1696" s="226"/>
    </row>
    <row r="1697" spans="4:4">
      <c r="D1697" s="226"/>
    </row>
    <row r="1698" spans="4:4">
      <c r="D1698" s="226"/>
    </row>
    <row r="1699" spans="4:4">
      <c r="D1699" s="226"/>
    </row>
    <row r="1700" spans="4:4">
      <c r="D1700" s="226"/>
    </row>
    <row r="1701" spans="4:4">
      <c r="D1701" s="226"/>
    </row>
    <row r="1702" spans="4:4">
      <c r="D1702" s="226"/>
    </row>
    <row r="1703" spans="4:4">
      <c r="D1703" s="226"/>
    </row>
    <row r="1704" spans="4:4">
      <c r="D1704" s="226"/>
    </row>
    <row r="1705" spans="4:4">
      <c r="D1705" s="226"/>
    </row>
    <row r="1706" spans="4:4">
      <c r="D1706" s="226"/>
    </row>
    <row r="1707" spans="4:4">
      <c r="D1707" s="226"/>
    </row>
    <row r="1708" spans="4:4">
      <c r="D1708" s="226"/>
    </row>
    <row r="1709" spans="4:4">
      <c r="D1709" s="226"/>
    </row>
    <row r="1710" spans="4:4">
      <c r="D1710" s="226"/>
    </row>
    <row r="1711" spans="4:4">
      <c r="D1711" s="226"/>
    </row>
    <row r="1712" spans="4:4">
      <c r="D1712" s="226"/>
    </row>
    <row r="1713" spans="4:4">
      <c r="D1713" s="226"/>
    </row>
    <row r="1714" spans="4:4">
      <c r="D1714" s="226"/>
    </row>
    <row r="1715" spans="4:4">
      <c r="D1715" s="226"/>
    </row>
    <row r="1716" spans="4:4">
      <c r="D1716" s="226"/>
    </row>
    <row r="1717" spans="4:4">
      <c r="D1717" s="226"/>
    </row>
    <row r="1718" spans="4:4">
      <c r="D1718" s="226"/>
    </row>
    <row r="1719" spans="4:4">
      <c r="D1719" s="226"/>
    </row>
    <row r="1720" spans="4:4">
      <c r="D1720" s="226"/>
    </row>
    <row r="1721" spans="4:4">
      <c r="D1721" s="226"/>
    </row>
    <row r="1722" spans="4:4">
      <c r="D1722" s="226"/>
    </row>
    <row r="1723" spans="4:4">
      <c r="D1723" s="226"/>
    </row>
    <row r="1724" spans="4:4">
      <c r="D1724" s="226"/>
    </row>
    <row r="1725" spans="4:4">
      <c r="D1725" s="226"/>
    </row>
    <row r="1726" spans="4:4">
      <c r="D1726" s="226"/>
    </row>
    <row r="1727" spans="4:4">
      <c r="D1727" s="226"/>
    </row>
    <row r="1728" spans="4:4">
      <c r="D1728" s="226"/>
    </row>
    <row r="1729" spans="4:4">
      <c r="D1729" s="226"/>
    </row>
    <row r="1730" spans="4:4">
      <c r="D1730" s="226"/>
    </row>
    <row r="1731" spans="4:4">
      <c r="D1731" s="226"/>
    </row>
    <row r="1732" spans="4:4">
      <c r="D1732" s="226"/>
    </row>
    <row r="1733" spans="4:4">
      <c r="D1733" s="226"/>
    </row>
    <row r="1734" spans="4:4">
      <c r="D1734" s="226"/>
    </row>
    <row r="1735" spans="4:4">
      <c r="D1735" s="226"/>
    </row>
    <row r="1736" spans="4:4">
      <c r="D1736" s="226"/>
    </row>
    <row r="1737" spans="4:4">
      <c r="D1737" s="226"/>
    </row>
    <row r="1738" spans="4:4">
      <c r="D1738" s="226"/>
    </row>
    <row r="1739" spans="4:4">
      <c r="D1739" s="226"/>
    </row>
    <row r="1740" spans="4:4">
      <c r="D1740" s="226"/>
    </row>
    <row r="1741" spans="4:4">
      <c r="D1741" s="226"/>
    </row>
    <row r="1742" spans="4:4">
      <c r="D1742" s="226"/>
    </row>
    <row r="1743" spans="4:4">
      <c r="D1743" s="226"/>
    </row>
    <row r="1744" spans="4:4">
      <c r="D1744" s="226"/>
    </row>
    <row r="1745" spans="4:4">
      <c r="D1745" s="226"/>
    </row>
    <row r="1746" spans="4:4">
      <c r="D1746" s="226"/>
    </row>
    <row r="1747" spans="4:4">
      <c r="D1747" s="226"/>
    </row>
    <row r="1748" spans="4:4">
      <c r="D1748" s="226"/>
    </row>
    <row r="1749" spans="4:4">
      <c r="D1749" s="226"/>
    </row>
    <row r="1750" spans="4:4">
      <c r="D1750" s="226"/>
    </row>
    <row r="1751" spans="4:4">
      <c r="D1751" s="226"/>
    </row>
    <row r="1752" spans="4:4">
      <c r="D1752" s="226"/>
    </row>
    <row r="1753" spans="4:4">
      <c r="D1753" s="226"/>
    </row>
    <row r="1754" spans="4:4">
      <c r="D1754" s="226"/>
    </row>
    <row r="1755" spans="4:4">
      <c r="D1755" s="226"/>
    </row>
    <row r="1756" spans="4:4">
      <c r="D1756" s="226"/>
    </row>
    <row r="1757" spans="4:4">
      <c r="D1757" s="226"/>
    </row>
    <row r="1758" spans="4:4">
      <c r="D1758" s="226"/>
    </row>
    <row r="1759" spans="4:4">
      <c r="D1759" s="226"/>
    </row>
    <row r="1760" spans="4:4">
      <c r="D1760" s="226"/>
    </row>
    <row r="1761" spans="4:4">
      <c r="D1761" s="226"/>
    </row>
    <row r="1762" spans="4:4">
      <c r="D1762" s="226"/>
    </row>
    <row r="1763" spans="4:4">
      <c r="D1763" s="226"/>
    </row>
    <row r="1764" spans="4:4">
      <c r="D1764" s="226"/>
    </row>
    <row r="1765" spans="4:4">
      <c r="D1765" s="226"/>
    </row>
    <row r="1766" spans="4:4">
      <c r="D1766" s="226"/>
    </row>
    <row r="1767" spans="4:4">
      <c r="D1767" s="226"/>
    </row>
    <row r="1768" spans="4:4">
      <c r="D1768" s="226"/>
    </row>
    <row r="1769" spans="4:4">
      <c r="D1769" s="226"/>
    </row>
    <row r="1770" spans="4:4">
      <c r="D1770" s="226"/>
    </row>
    <row r="1771" spans="4:4">
      <c r="D1771" s="226"/>
    </row>
    <row r="1772" spans="4:4">
      <c r="D1772" s="226"/>
    </row>
    <row r="1773" spans="4:4">
      <c r="D1773" s="226"/>
    </row>
    <row r="1774" spans="4:4">
      <c r="D1774" s="226"/>
    </row>
    <row r="1775" spans="4:4">
      <c r="D1775" s="226"/>
    </row>
    <row r="1776" spans="4:4">
      <c r="D1776" s="226"/>
    </row>
    <row r="1777" spans="4:4">
      <c r="D1777" s="226"/>
    </row>
    <row r="1778" spans="4:4">
      <c r="D1778" s="226"/>
    </row>
    <row r="1779" spans="4:4">
      <c r="D1779" s="226"/>
    </row>
    <row r="1780" spans="4:4">
      <c r="D1780" s="226"/>
    </row>
    <row r="1781" spans="4:4">
      <c r="D1781" s="226"/>
    </row>
    <row r="1782" spans="4:4">
      <c r="D1782" s="226"/>
    </row>
    <row r="1783" spans="4:4">
      <c r="D1783" s="226"/>
    </row>
    <row r="1784" spans="4:4">
      <c r="D1784" s="226"/>
    </row>
    <row r="1785" spans="4:4">
      <c r="D1785" s="226"/>
    </row>
    <row r="1786" spans="4:4">
      <c r="D1786" s="226"/>
    </row>
    <row r="1787" spans="4:4">
      <c r="D1787" s="226"/>
    </row>
    <row r="1788" spans="4:4">
      <c r="D1788" s="226"/>
    </row>
    <row r="1789" spans="4:4">
      <c r="D1789" s="226"/>
    </row>
    <row r="1790" spans="4:4">
      <c r="D1790" s="226"/>
    </row>
    <row r="1791" spans="4:4">
      <c r="D1791" s="226"/>
    </row>
    <row r="1792" spans="4:4">
      <c r="D1792" s="226"/>
    </row>
    <row r="1793" spans="4:4">
      <c r="D1793" s="226"/>
    </row>
    <row r="1794" spans="4:4">
      <c r="D1794" s="226"/>
    </row>
    <row r="1795" spans="4:4">
      <c r="D1795" s="226"/>
    </row>
    <row r="1796" spans="4:4">
      <c r="D1796" s="226"/>
    </row>
    <row r="1797" spans="4:4">
      <c r="D1797" s="226"/>
    </row>
    <row r="1798" spans="4:4">
      <c r="D1798" s="226"/>
    </row>
    <row r="1799" spans="4:4">
      <c r="D1799" s="226"/>
    </row>
    <row r="1800" spans="4:4">
      <c r="D1800" s="226"/>
    </row>
    <row r="1801" spans="4:4">
      <c r="D1801" s="226"/>
    </row>
    <row r="1802" spans="4:4">
      <c r="D1802" s="226"/>
    </row>
    <row r="1803" spans="4:4">
      <c r="D1803" s="226"/>
    </row>
    <row r="1804" spans="4:4">
      <c r="D1804" s="226"/>
    </row>
    <row r="1805" spans="4:4">
      <c r="D1805" s="226"/>
    </row>
    <row r="1806" spans="4:4">
      <c r="D1806" s="226"/>
    </row>
    <row r="1807" spans="4:4">
      <c r="D1807" s="226"/>
    </row>
    <row r="1808" spans="4:4">
      <c r="D1808" s="226"/>
    </row>
    <row r="1809" spans="4:4">
      <c r="D1809" s="226"/>
    </row>
    <row r="1810" spans="4:4">
      <c r="D1810" s="226"/>
    </row>
    <row r="1811" spans="4:4">
      <c r="D1811" s="226"/>
    </row>
    <row r="1812" spans="4:4">
      <c r="D1812" s="226"/>
    </row>
    <row r="1813" spans="4:4">
      <c r="D1813" s="226"/>
    </row>
    <row r="1814" spans="4:4">
      <c r="D1814" s="226"/>
    </row>
    <row r="1815" spans="4:4">
      <c r="D1815" s="226"/>
    </row>
    <row r="1816" spans="4:4">
      <c r="D1816" s="226"/>
    </row>
    <row r="1817" spans="4:4">
      <c r="D1817" s="226"/>
    </row>
    <row r="1818" spans="4:4">
      <c r="D1818" s="226"/>
    </row>
    <row r="1819" spans="4:4">
      <c r="D1819" s="226"/>
    </row>
    <row r="1820" spans="4:4">
      <c r="D1820" s="226"/>
    </row>
    <row r="1821" spans="4:4">
      <c r="D1821" s="226"/>
    </row>
    <row r="1822" spans="4:4">
      <c r="D1822" s="226"/>
    </row>
    <row r="1823" spans="4:4">
      <c r="D1823" s="226"/>
    </row>
    <row r="1824" spans="4:4">
      <c r="D1824" s="226"/>
    </row>
    <row r="1825" spans="4:4">
      <c r="D1825" s="226"/>
    </row>
    <row r="1826" spans="4:4">
      <c r="D1826" s="226"/>
    </row>
    <row r="1827" spans="4:4">
      <c r="D1827" s="226"/>
    </row>
    <row r="1828" spans="4:4">
      <c r="D1828" s="226"/>
    </row>
    <row r="1829" spans="4:4">
      <c r="D1829" s="226"/>
    </row>
    <row r="1830" spans="4:4">
      <c r="D1830" s="226"/>
    </row>
    <row r="1831" spans="4:4">
      <c r="D1831" s="226"/>
    </row>
    <row r="1832" spans="4:4">
      <c r="D1832" s="226"/>
    </row>
    <row r="1833" spans="4:4">
      <c r="D1833" s="226"/>
    </row>
    <row r="1834" spans="4:4">
      <c r="D1834" s="226"/>
    </row>
    <row r="1835" spans="4:4">
      <c r="D1835" s="226"/>
    </row>
    <row r="1836" spans="4:4">
      <c r="D1836" s="226"/>
    </row>
    <row r="1837" spans="4:4">
      <c r="D1837" s="226"/>
    </row>
    <row r="1838" spans="4:4">
      <c r="D1838" s="226"/>
    </row>
    <row r="1839" spans="4:4">
      <c r="D1839" s="226"/>
    </row>
    <row r="1840" spans="4:4">
      <c r="D1840" s="226"/>
    </row>
    <row r="1841" spans="4:4">
      <c r="D1841" s="226"/>
    </row>
    <row r="1842" spans="4:4">
      <c r="D1842" s="226"/>
    </row>
    <row r="1843" spans="4:4">
      <c r="D1843" s="226"/>
    </row>
    <row r="1844" spans="4:4">
      <c r="D1844" s="226"/>
    </row>
    <row r="1845" spans="4:4">
      <c r="D1845" s="226"/>
    </row>
    <row r="1846" spans="4:4">
      <c r="D1846" s="226"/>
    </row>
    <row r="1847" spans="4:4">
      <c r="D1847" s="226"/>
    </row>
    <row r="1848" spans="4:4">
      <c r="D1848" s="226"/>
    </row>
    <row r="1849" spans="4:4">
      <c r="D1849" s="226"/>
    </row>
    <row r="1850" spans="4:4">
      <c r="D1850" s="226"/>
    </row>
    <row r="1851" spans="4:4">
      <c r="D1851" s="226"/>
    </row>
    <row r="1852" spans="4:4">
      <c r="D1852" s="226"/>
    </row>
    <row r="1853" spans="4:4">
      <c r="D1853" s="226"/>
    </row>
    <row r="1854" spans="4:4">
      <c r="D1854" s="226"/>
    </row>
    <row r="1855" spans="4:4">
      <c r="D1855" s="226"/>
    </row>
    <row r="1856" spans="4:4">
      <c r="D1856" s="226"/>
    </row>
    <row r="1857" spans="4:4">
      <c r="D1857" s="226"/>
    </row>
    <row r="1858" spans="4:4">
      <c r="D1858" s="226"/>
    </row>
    <row r="1859" spans="4:4">
      <c r="D1859" s="226"/>
    </row>
    <row r="1860" spans="4:4">
      <c r="D1860" s="226"/>
    </row>
    <row r="1861" spans="4:4">
      <c r="D1861" s="226"/>
    </row>
    <row r="1862" spans="4:4">
      <c r="D1862" s="226"/>
    </row>
    <row r="1863" spans="4:4">
      <c r="D1863" s="226"/>
    </row>
    <row r="1864" spans="4:4">
      <c r="D1864" s="226"/>
    </row>
    <row r="1865" spans="4:4">
      <c r="D1865" s="226"/>
    </row>
    <row r="1866" spans="4:4">
      <c r="D1866" s="226"/>
    </row>
    <row r="1867" spans="4:4">
      <c r="D1867" s="226"/>
    </row>
    <row r="1868" spans="4:4">
      <c r="D1868" s="226"/>
    </row>
    <row r="1869" spans="4:4">
      <c r="D1869" s="226"/>
    </row>
    <row r="1870" spans="4:4">
      <c r="D1870" s="226"/>
    </row>
    <row r="1871" spans="4:4">
      <c r="D1871" s="226"/>
    </row>
    <row r="1872" spans="4:4">
      <c r="D1872" s="226"/>
    </row>
    <row r="1873" spans="4:4">
      <c r="D1873" s="226"/>
    </row>
    <row r="1874" spans="4:4">
      <c r="D1874" s="226"/>
    </row>
    <row r="1875" spans="4:4">
      <c r="D1875" s="226"/>
    </row>
    <row r="1876" spans="4:4">
      <c r="D1876" s="226"/>
    </row>
    <row r="1877" spans="4:4">
      <c r="D1877" s="226"/>
    </row>
    <row r="1878" spans="4:4">
      <c r="D1878" s="226"/>
    </row>
    <row r="1879" spans="4:4">
      <c r="D1879" s="226"/>
    </row>
    <row r="1880" spans="4:4">
      <c r="D1880" s="226"/>
    </row>
    <row r="1881" spans="4:4">
      <c r="D1881" s="226"/>
    </row>
    <row r="1882" spans="4:4">
      <c r="D1882" s="226"/>
    </row>
    <row r="1883" spans="4:4">
      <c r="D1883" s="226"/>
    </row>
    <row r="1884" spans="4:4">
      <c r="D1884" s="226"/>
    </row>
    <row r="1885" spans="4:4">
      <c r="D1885" s="226"/>
    </row>
    <row r="1886" spans="4:4">
      <c r="D1886" s="226"/>
    </row>
    <row r="1887" spans="4:4">
      <c r="D1887" s="226"/>
    </row>
    <row r="1888" spans="4:4">
      <c r="D1888" s="226"/>
    </row>
    <row r="1889" spans="4:4">
      <c r="D1889" s="226"/>
    </row>
    <row r="1890" spans="4:4">
      <c r="D1890" s="226"/>
    </row>
    <row r="1891" spans="4:4">
      <c r="D1891" s="226"/>
    </row>
    <row r="1892" spans="4:4">
      <c r="D1892" s="226"/>
    </row>
    <row r="1893" spans="4:4">
      <c r="D1893" s="226"/>
    </row>
    <row r="1894" spans="4:4">
      <c r="D1894" s="226"/>
    </row>
    <row r="1895" spans="4:4">
      <c r="D1895" s="226"/>
    </row>
    <row r="1896" spans="4:4">
      <c r="D1896" s="226"/>
    </row>
    <row r="1897" spans="4:4">
      <c r="D1897" s="226"/>
    </row>
    <row r="1898" spans="4:4">
      <c r="D1898" s="226"/>
    </row>
    <row r="1899" spans="4:4">
      <c r="D1899" s="226"/>
    </row>
    <row r="1900" spans="4:4">
      <c r="D1900" s="226"/>
    </row>
    <row r="1901" spans="4:4">
      <c r="D1901" s="226"/>
    </row>
    <row r="1902" spans="4:4">
      <c r="D1902" s="226"/>
    </row>
    <row r="1903" spans="4:4">
      <c r="D1903" s="226"/>
    </row>
    <row r="1904" spans="4:4">
      <c r="D1904" s="226"/>
    </row>
    <row r="1905" spans="4:4">
      <c r="D1905" s="226"/>
    </row>
    <row r="1906" spans="4:4">
      <c r="D1906" s="226"/>
    </row>
    <row r="1907" spans="4:4">
      <c r="D1907" s="226"/>
    </row>
    <row r="1908" spans="4:4">
      <c r="D1908" s="226"/>
    </row>
    <row r="1909" spans="4:4">
      <c r="D1909" s="226"/>
    </row>
    <row r="1910" spans="4:4">
      <c r="D1910" s="226"/>
    </row>
    <row r="1911" spans="4:4">
      <c r="D1911" s="226"/>
    </row>
    <row r="1912" spans="4:4">
      <c r="D1912" s="226"/>
    </row>
    <row r="1913" spans="4:4">
      <c r="D1913" s="226"/>
    </row>
    <row r="1914" spans="4:4">
      <c r="D1914" s="226"/>
    </row>
    <row r="1915" spans="4:4">
      <c r="D1915" s="226"/>
    </row>
    <row r="1916" spans="4:4">
      <c r="D1916" s="226"/>
    </row>
    <row r="1917" spans="4:4">
      <c r="D1917" s="226"/>
    </row>
    <row r="1918" spans="4:4">
      <c r="D1918" s="226"/>
    </row>
    <row r="1919" spans="4:4">
      <c r="D1919" s="226"/>
    </row>
    <row r="1920" spans="4:4">
      <c r="D1920" s="226"/>
    </row>
    <row r="1921" spans="4:4">
      <c r="D1921" s="226"/>
    </row>
    <row r="1922" spans="4:4">
      <c r="D1922" s="226"/>
    </row>
    <row r="1923" spans="4:4">
      <c r="D1923" s="226"/>
    </row>
    <row r="1924" spans="4:4">
      <c r="D1924" s="226"/>
    </row>
    <row r="1925" spans="4:4">
      <c r="D1925" s="226"/>
    </row>
    <row r="1926" spans="4:4">
      <c r="D1926" s="226"/>
    </row>
    <row r="1927" spans="4:4">
      <c r="D1927" s="226"/>
    </row>
    <row r="1928" spans="4:4">
      <c r="D1928" s="226"/>
    </row>
    <row r="1929" spans="4:4">
      <c r="D1929" s="226"/>
    </row>
    <row r="1930" spans="4:4">
      <c r="D1930" s="226"/>
    </row>
    <row r="1931" spans="4:4">
      <c r="D1931" s="226"/>
    </row>
    <row r="1932" spans="4:4">
      <c r="D1932" s="226"/>
    </row>
    <row r="1933" spans="4:4">
      <c r="D1933" s="226"/>
    </row>
    <row r="1934" spans="4:4">
      <c r="D1934" s="226"/>
    </row>
    <row r="1935" spans="4:4">
      <c r="D1935" s="226"/>
    </row>
    <row r="1936" spans="4:4">
      <c r="D1936" s="226"/>
    </row>
    <row r="1937" spans="4:4">
      <c r="D1937" s="226"/>
    </row>
    <row r="1938" spans="4:4">
      <c r="D1938" s="226"/>
    </row>
    <row r="1939" spans="4:4">
      <c r="D1939" s="226"/>
    </row>
    <row r="1940" spans="4:4">
      <c r="D1940" s="226"/>
    </row>
    <row r="1941" spans="4:4">
      <c r="D1941" s="226"/>
    </row>
    <row r="1942" spans="4:4">
      <c r="D1942" s="226"/>
    </row>
    <row r="1943" spans="4:4">
      <c r="D1943" s="226"/>
    </row>
    <row r="1944" spans="4:4">
      <c r="D1944" s="226"/>
    </row>
    <row r="1945" spans="4:4">
      <c r="D1945" s="226"/>
    </row>
    <row r="1946" spans="4:4">
      <c r="D1946" s="226"/>
    </row>
    <row r="1947" spans="4:4">
      <c r="D1947" s="226"/>
    </row>
    <row r="1948" spans="4:4">
      <c r="D1948" s="226"/>
    </row>
    <row r="1949" spans="4:4">
      <c r="D1949" s="226"/>
    </row>
    <row r="1950" spans="4:4">
      <c r="D1950" s="226"/>
    </row>
    <row r="1951" spans="4:4">
      <c r="D1951" s="226"/>
    </row>
    <row r="1952" spans="4:4">
      <c r="D1952" s="226"/>
    </row>
    <row r="1953" spans="4:4">
      <c r="D1953" s="226"/>
    </row>
    <row r="1954" spans="4:4">
      <c r="D1954" s="226"/>
    </row>
    <row r="1955" spans="4:4">
      <c r="D1955" s="226"/>
    </row>
    <row r="1956" spans="4:4">
      <c r="D1956" s="226"/>
    </row>
    <row r="1957" spans="4:4">
      <c r="D1957" s="226"/>
    </row>
    <row r="1958" spans="4:4">
      <c r="D1958" s="226"/>
    </row>
    <row r="1959" spans="4:4">
      <c r="D1959" s="226"/>
    </row>
    <row r="1960" spans="4:4">
      <c r="D1960" s="226"/>
    </row>
    <row r="1961" spans="4:4">
      <c r="D1961" s="226"/>
    </row>
    <row r="1962" spans="4:4">
      <c r="D1962" s="226"/>
    </row>
    <row r="1963" spans="4:4">
      <c r="D1963" s="226"/>
    </row>
    <row r="1964" spans="4:4">
      <c r="D1964" s="226"/>
    </row>
    <row r="1965" spans="4:4">
      <c r="D1965" s="226"/>
    </row>
    <row r="1966" spans="4:4">
      <c r="D1966" s="226"/>
    </row>
    <row r="1967" spans="4:4">
      <c r="D1967" s="226"/>
    </row>
    <row r="1968" spans="4:4">
      <c r="D1968" s="226"/>
    </row>
    <row r="1969" spans="4:4">
      <c r="D1969" s="226"/>
    </row>
    <row r="1970" spans="4:4">
      <c r="D1970" s="226"/>
    </row>
    <row r="1971" spans="4:4">
      <c r="D1971" s="226"/>
    </row>
    <row r="1972" spans="4:4">
      <c r="D1972" s="226"/>
    </row>
    <row r="1973" spans="4:4">
      <c r="D1973" s="226"/>
    </row>
    <row r="1974" spans="4:4">
      <c r="D1974" s="226"/>
    </row>
    <row r="1975" spans="4:4">
      <c r="D1975" s="226"/>
    </row>
    <row r="1976" spans="4:4">
      <c r="D1976" s="226"/>
    </row>
    <row r="1977" spans="4:4">
      <c r="D1977" s="226"/>
    </row>
    <row r="1978" spans="4:4">
      <c r="D1978" s="226"/>
    </row>
    <row r="1979" spans="4:4">
      <c r="D1979" s="226"/>
    </row>
    <row r="1980" spans="4:4">
      <c r="D1980" s="226"/>
    </row>
    <row r="1981" spans="4:4">
      <c r="D1981" s="226"/>
    </row>
    <row r="1982" spans="4:4">
      <c r="D1982" s="226"/>
    </row>
    <row r="1983" spans="4:4">
      <c r="D1983" s="226"/>
    </row>
    <row r="1984" spans="4:4">
      <c r="D1984" s="226"/>
    </row>
    <row r="1985" spans="4:4">
      <c r="D1985" s="226"/>
    </row>
    <row r="1986" spans="4:4">
      <c r="D1986" s="226"/>
    </row>
    <row r="1987" spans="4:4">
      <c r="D1987" s="226"/>
    </row>
    <row r="1988" spans="4:4">
      <c r="D1988" s="226"/>
    </row>
    <row r="1989" spans="4:4">
      <c r="D1989" s="226"/>
    </row>
    <row r="1990" spans="4:4">
      <c r="D1990" s="226"/>
    </row>
    <row r="1991" spans="4:4">
      <c r="D1991" s="226"/>
    </row>
    <row r="1992" spans="4:4">
      <c r="D1992" s="226"/>
    </row>
    <row r="1993" spans="4:4">
      <c r="D1993" s="226"/>
    </row>
    <row r="1994" spans="4:4">
      <c r="D1994" s="226"/>
    </row>
    <row r="1995" spans="4:4">
      <c r="D1995" s="226"/>
    </row>
    <row r="1996" spans="4:4">
      <c r="D1996" s="226"/>
    </row>
    <row r="1997" spans="4:4">
      <c r="D1997" s="226"/>
    </row>
    <row r="1998" spans="4:4">
      <c r="D1998" s="226"/>
    </row>
    <row r="1999" spans="4:4">
      <c r="D1999" s="226"/>
    </row>
    <row r="2000" spans="4:4">
      <c r="D2000" s="226"/>
    </row>
    <row r="2001" spans="4:4">
      <c r="D2001" s="226"/>
    </row>
    <row r="2002" spans="4:4">
      <c r="D2002" s="226"/>
    </row>
    <row r="2003" spans="4:4">
      <c r="D2003" s="226"/>
    </row>
    <row r="2004" spans="4:4">
      <c r="D2004" s="226"/>
    </row>
    <row r="2005" spans="4:4">
      <c r="D2005" s="226"/>
    </row>
    <row r="2006" spans="4:4">
      <c r="D2006" s="226"/>
    </row>
    <row r="2007" spans="4:4">
      <c r="D2007" s="226"/>
    </row>
    <row r="2008" spans="4:4">
      <c r="D2008" s="226"/>
    </row>
    <row r="2009" spans="4:4">
      <c r="D2009" s="226"/>
    </row>
    <row r="2010" spans="4:4">
      <c r="D2010" s="226"/>
    </row>
    <row r="2011" spans="4:4">
      <c r="D2011" s="226"/>
    </row>
    <row r="2012" spans="4:4">
      <c r="D2012" s="226"/>
    </row>
    <row r="2013" spans="4:4">
      <c r="D2013" s="226"/>
    </row>
    <row r="2014" spans="4:4">
      <c r="D2014" s="226"/>
    </row>
    <row r="2015" spans="4:4">
      <c r="D2015" s="226"/>
    </row>
    <row r="2016" spans="4:4">
      <c r="D2016" s="226"/>
    </row>
    <row r="2017" spans="4:4">
      <c r="D2017" s="226"/>
    </row>
    <row r="2018" spans="4:4">
      <c r="D2018" s="226"/>
    </row>
    <row r="2019" spans="4:4">
      <c r="D2019" s="226"/>
    </row>
    <row r="2020" spans="4:4">
      <c r="D2020" s="226"/>
    </row>
    <row r="2021" spans="4:4">
      <c r="D2021" s="226"/>
    </row>
    <row r="2022" spans="4:4">
      <c r="D2022" s="226"/>
    </row>
    <row r="2023" spans="4:4">
      <c r="D2023" s="226"/>
    </row>
    <row r="2024" spans="4:4">
      <c r="D2024" s="226"/>
    </row>
    <row r="2025" spans="4:4">
      <c r="D2025" s="226"/>
    </row>
    <row r="2026" spans="4:4">
      <c r="D2026" s="226"/>
    </row>
    <row r="2027" spans="4:4">
      <c r="D2027" s="226"/>
    </row>
    <row r="2028" spans="4:4">
      <c r="D2028" s="226"/>
    </row>
    <row r="2029" spans="4:4">
      <c r="D2029" s="226"/>
    </row>
    <row r="2030" spans="4:4">
      <c r="D2030" s="226"/>
    </row>
    <row r="2031" spans="4:4">
      <c r="D2031" s="226"/>
    </row>
    <row r="2032" spans="4:4">
      <c r="D2032" s="226"/>
    </row>
    <row r="2033" spans="4:4">
      <c r="D2033" s="226"/>
    </row>
    <row r="2034" spans="4:4">
      <c r="D2034" s="226"/>
    </row>
    <row r="2035" spans="4:4">
      <c r="D2035" s="226"/>
    </row>
    <row r="2036" spans="4:4">
      <c r="D2036" s="226"/>
    </row>
    <row r="2037" spans="4:4">
      <c r="D2037" s="226"/>
    </row>
    <row r="2038" spans="4:4">
      <c r="D2038" s="226"/>
    </row>
    <row r="2039" spans="4:4">
      <c r="D2039" s="226"/>
    </row>
    <row r="2040" spans="4:4">
      <c r="D2040" s="226"/>
    </row>
    <row r="2041" spans="4:4">
      <c r="D2041" s="226"/>
    </row>
    <row r="2042" spans="4:4">
      <c r="D2042" s="226"/>
    </row>
    <row r="2043" spans="4:4">
      <c r="D2043" s="226"/>
    </row>
    <row r="2044" spans="4:4">
      <c r="D2044" s="226"/>
    </row>
    <row r="2045" spans="4:4">
      <c r="D2045" s="226"/>
    </row>
    <row r="2046" spans="4:4">
      <c r="D2046" s="226"/>
    </row>
    <row r="2047" spans="4:4">
      <c r="D2047" s="226"/>
    </row>
    <row r="2048" spans="4:4">
      <c r="D2048" s="226"/>
    </row>
    <row r="2049" spans="4:4">
      <c r="D2049" s="226"/>
    </row>
    <row r="2050" spans="4:4">
      <c r="D2050" s="226"/>
    </row>
    <row r="2051" spans="4:4">
      <c r="D2051" s="226"/>
    </row>
    <row r="2052" spans="4:4">
      <c r="D2052" s="226"/>
    </row>
    <row r="2053" spans="4:4">
      <c r="D2053" s="226"/>
    </row>
    <row r="2054" spans="4:4">
      <c r="D2054" s="226"/>
    </row>
    <row r="2055" spans="4:4">
      <c r="D2055" s="226"/>
    </row>
    <row r="2056" spans="4:4">
      <c r="D2056" s="226"/>
    </row>
    <row r="2057" spans="4:4">
      <c r="D2057" s="226"/>
    </row>
    <row r="2058" spans="4:4">
      <c r="D2058" s="226"/>
    </row>
    <row r="2059" spans="4:4">
      <c r="D2059" s="226"/>
    </row>
    <row r="2060" spans="4:4">
      <c r="D2060" s="226"/>
    </row>
    <row r="2061" spans="4:4">
      <c r="D2061" s="226"/>
    </row>
    <row r="2062" spans="4:4">
      <c r="D2062" s="226"/>
    </row>
    <row r="2063" spans="4:4">
      <c r="D2063" s="226"/>
    </row>
    <row r="2064" spans="4:4">
      <c r="D2064" s="226"/>
    </row>
    <row r="2065" spans="4:4">
      <c r="D2065" s="226"/>
    </row>
    <row r="2066" spans="4:4">
      <c r="D2066" s="226"/>
    </row>
    <row r="2067" spans="4:4">
      <c r="D2067" s="226"/>
    </row>
    <row r="2068" spans="4:4">
      <c r="D2068" s="226"/>
    </row>
    <row r="2069" spans="4:4">
      <c r="D2069" s="226"/>
    </row>
    <row r="2070" spans="4:4">
      <c r="D2070" s="226"/>
    </row>
    <row r="2071" spans="4:4">
      <c r="D2071" s="226"/>
    </row>
    <row r="2072" spans="4:4">
      <c r="D2072" s="226"/>
    </row>
    <row r="2073" spans="4:4">
      <c r="D2073" s="226"/>
    </row>
    <row r="2074" spans="4:4">
      <c r="D2074" s="226"/>
    </row>
    <row r="2075" spans="4:4">
      <c r="D2075" s="226"/>
    </row>
    <row r="2076" spans="4:4">
      <c r="D2076" s="226"/>
    </row>
    <row r="2077" spans="4:4">
      <c r="D2077" s="226"/>
    </row>
    <row r="2078" spans="4:4">
      <c r="D2078" s="226"/>
    </row>
    <row r="2079" spans="4:4">
      <c r="D2079" s="226"/>
    </row>
    <row r="2080" spans="4:4">
      <c r="D2080" s="226"/>
    </row>
    <row r="2081" spans="4:4">
      <c r="D2081" s="226"/>
    </row>
    <row r="2082" spans="4:4">
      <c r="D2082" s="226"/>
    </row>
    <row r="2083" spans="4:4">
      <c r="D2083" s="226"/>
    </row>
    <row r="2084" spans="4:4">
      <c r="D2084" s="226"/>
    </row>
    <row r="2085" spans="4:4">
      <c r="D2085" s="226"/>
    </row>
    <row r="2086" spans="4:4">
      <c r="D2086" s="226"/>
    </row>
    <row r="2087" spans="4:4">
      <c r="D2087" s="226"/>
    </row>
    <row r="2088" spans="4:4">
      <c r="D2088" s="226"/>
    </row>
    <row r="2089" spans="4:4">
      <c r="D2089" s="226"/>
    </row>
    <row r="2090" spans="4:4">
      <c r="D2090" s="226"/>
    </row>
    <row r="2091" spans="4:4">
      <c r="D2091" s="226"/>
    </row>
    <row r="2092" spans="4:4">
      <c r="D2092" s="226"/>
    </row>
    <row r="2093" spans="4:4">
      <c r="D2093" s="226"/>
    </row>
    <row r="2094" spans="4:4">
      <c r="D2094" s="226"/>
    </row>
    <row r="2095" spans="4:4">
      <c r="D2095" s="226"/>
    </row>
    <row r="2096" spans="4:4">
      <c r="D2096" s="226"/>
    </row>
    <row r="2097" spans="4:4">
      <c r="D2097" s="226"/>
    </row>
    <row r="2098" spans="4:4">
      <c r="D2098" s="226"/>
    </row>
    <row r="2099" spans="4:4">
      <c r="D2099" s="226"/>
    </row>
    <row r="2100" spans="4:4">
      <c r="D2100" s="226"/>
    </row>
    <row r="2101" spans="4:4">
      <c r="D2101" s="226"/>
    </row>
    <row r="2102" spans="4:4">
      <c r="D2102" s="226"/>
    </row>
    <row r="2103" spans="4:4">
      <c r="D2103" s="226"/>
    </row>
    <row r="2104" spans="4:4">
      <c r="D2104" s="226"/>
    </row>
    <row r="2105" spans="4:4">
      <c r="D2105" s="226"/>
    </row>
    <row r="2106" spans="4:4">
      <c r="D2106" s="226"/>
    </row>
    <row r="2107" spans="4:4">
      <c r="D2107" s="226"/>
    </row>
    <row r="2108" spans="4:4">
      <c r="D2108" s="226"/>
    </row>
    <row r="2109" spans="4:4">
      <c r="D2109" s="226"/>
    </row>
    <row r="2110" spans="4:4">
      <c r="D2110" s="226"/>
    </row>
    <row r="2111" spans="4:4">
      <c r="D2111" s="226"/>
    </row>
    <row r="2112" spans="4:4">
      <c r="D2112" s="226"/>
    </row>
    <row r="2113" spans="4:4">
      <c r="D2113" s="226"/>
    </row>
    <row r="2114" spans="4:4">
      <c r="D2114" s="226"/>
    </row>
    <row r="2115" spans="4:4">
      <c r="D2115" s="226"/>
    </row>
    <row r="2116" spans="4:4">
      <c r="D2116" s="226"/>
    </row>
    <row r="2117" spans="4:4">
      <c r="D2117" s="226"/>
    </row>
    <row r="2118" spans="4:4">
      <c r="D2118" s="226"/>
    </row>
    <row r="2119" spans="4:4">
      <c r="D2119" s="226"/>
    </row>
    <row r="2120" spans="4:4">
      <c r="D2120" s="226"/>
    </row>
    <row r="2121" spans="4:4">
      <c r="D2121" s="226"/>
    </row>
    <row r="2122" spans="4:4">
      <c r="D2122" s="226"/>
    </row>
    <row r="2123" spans="4:4">
      <c r="D2123" s="226"/>
    </row>
    <row r="2124" spans="4:4">
      <c r="D2124" s="226"/>
    </row>
    <row r="2125" spans="4:4">
      <c r="D2125" s="226"/>
    </row>
    <row r="2126" spans="4:4">
      <c r="D2126" s="226"/>
    </row>
    <row r="2127" spans="4:4">
      <c r="D2127" s="226"/>
    </row>
    <row r="2128" spans="4:4">
      <c r="D2128" s="226"/>
    </row>
    <row r="2129" spans="4:4">
      <c r="D2129" s="226"/>
    </row>
    <row r="2130" spans="4:4">
      <c r="D2130" s="226"/>
    </row>
    <row r="2131" spans="4:4">
      <c r="D2131" s="226"/>
    </row>
    <row r="2132" spans="4:4">
      <c r="D2132" s="226"/>
    </row>
    <row r="2133" spans="4:4">
      <c r="D2133" s="226"/>
    </row>
    <row r="2134" spans="4:4">
      <c r="D2134" s="226"/>
    </row>
    <row r="2135" spans="4:4">
      <c r="D2135" s="226"/>
    </row>
    <row r="2136" spans="4:4">
      <c r="D2136" s="226"/>
    </row>
    <row r="2137" spans="4:4">
      <c r="D2137" s="226"/>
    </row>
    <row r="2138" spans="4:4">
      <c r="D2138" s="226"/>
    </row>
    <row r="2139" spans="4:4">
      <c r="D2139" s="226"/>
    </row>
    <row r="2140" spans="4:4">
      <c r="D2140" s="226"/>
    </row>
    <row r="2141" spans="4:4">
      <c r="D2141" s="226"/>
    </row>
    <row r="2142" spans="4:4">
      <c r="D2142" s="226"/>
    </row>
    <row r="2143" spans="4:4">
      <c r="D2143" s="226"/>
    </row>
    <row r="2144" spans="4:4">
      <c r="D2144" s="226"/>
    </row>
    <row r="2145" spans="4:4">
      <c r="D2145" s="226"/>
    </row>
    <row r="2146" spans="4:4">
      <c r="D2146" s="226"/>
    </row>
    <row r="2147" spans="4:4">
      <c r="D2147" s="226"/>
    </row>
    <row r="2148" spans="4:4">
      <c r="D2148" s="226"/>
    </row>
    <row r="2149" spans="4:4">
      <c r="D2149" s="226"/>
    </row>
    <row r="2150" spans="4:4">
      <c r="D2150" s="226"/>
    </row>
    <row r="2151" spans="4:4">
      <c r="D2151" s="226"/>
    </row>
    <row r="2152" spans="4:4">
      <c r="D2152" s="226"/>
    </row>
    <row r="2153" spans="4:4">
      <c r="D2153" s="226"/>
    </row>
    <row r="2154" spans="4:4">
      <c r="D2154" s="226"/>
    </row>
    <row r="2155" spans="4:4">
      <c r="D2155" s="226"/>
    </row>
    <row r="2156" spans="4:4">
      <c r="D2156" s="226"/>
    </row>
    <row r="2157" spans="4:4">
      <c r="D2157" s="226"/>
    </row>
    <row r="2158" spans="4:4">
      <c r="D2158" s="226"/>
    </row>
    <row r="2159" spans="4:4">
      <c r="D2159" s="226"/>
    </row>
    <row r="2160" spans="4:4">
      <c r="D2160" s="226"/>
    </row>
    <row r="2161" spans="4:4">
      <c r="D2161" s="226"/>
    </row>
    <row r="2162" spans="4:4">
      <c r="D2162" s="226"/>
    </row>
    <row r="2163" spans="4:4">
      <c r="D2163" s="226"/>
    </row>
    <row r="2164" spans="4:4">
      <c r="D2164" s="226"/>
    </row>
    <row r="2165" spans="4:4">
      <c r="D2165" s="226"/>
    </row>
    <row r="2166" spans="4:4">
      <c r="D2166" s="226"/>
    </row>
    <row r="2167" spans="4:4">
      <c r="D2167" s="226"/>
    </row>
    <row r="2168" spans="4:4">
      <c r="D2168" s="226"/>
    </row>
    <row r="2169" spans="4:4">
      <c r="D2169" s="226"/>
    </row>
    <row r="2170" spans="4:4">
      <c r="D2170" s="226"/>
    </row>
    <row r="2171" spans="4:4">
      <c r="D2171" s="226"/>
    </row>
    <row r="2172" spans="4:4">
      <c r="D2172" s="226"/>
    </row>
    <row r="2173" spans="4:4">
      <c r="D2173" s="226"/>
    </row>
    <row r="2174" spans="4:4">
      <c r="D2174" s="226"/>
    </row>
    <row r="2175" spans="4:4">
      <c r="D2175" s="226"/>
    </row>
    <row r="2176" spans="4:4">
      <c r="D2176" s="226"/>
    </row>
    <row r="2177" spans="4:4">
      <c r="D2177" s="226"/>
    </row>
    <row r="2178" spans="4:4">
      <c r="D2178" s="226"/>
    </row>
    <row r="2179" spans="4:4">
      <c r="D2179" s="226"/>
    </row>
    <row r="2180" spans="4:4">
      <c r="D2180" s="226"/>
    </row>
    <row r="2181" spans="4:4">
      <c r="D2181" s="226"/>
    </row>
    <row r="2182" spans="4:4">
      <c r="D2182" s="226"/>
    </row>
    <row r="2183" spans="4:4">
      <c r="D2183" s="226"/>
    </row>
    <row r="2184" spans="4:4">
      <c r="D2184" s="226"/>
    </row>
    <row r="2185" spans="4:4">
      <c r="D2185" s="226"/>
    </row>
    <row r="2186" spans="4:4">
      <c r="D2186" s="226"/>
    </row>
    <row r="2187" spans="4:4">
      <c r="D2187" s="226"/>
    </row>
    <row r="2188" spans="4:4">
      <c r="D2188" s="226"/>
    </row>
    <row r="2189" spans="4:4">
      <c r="D2189" s="226"/>
    </row>
    <row r="2190" spans="4:4">
      <c r="D2190" s="226"/>
    </row>
    <row r="2191" spans="4:4">
      <c r="D2191" s="226"/>
    </row>
    <row r="2192" spans="4:4">
      <c r="D2192" s="226"/>
    </row>
    <row r="2193" spans="4:4">
      <c r="D2193" s="226"/>
    </row>
    <row r="2194" spans="4:4">
      <c r="D2194" s="226"/>
    </row>
    <row r="2195" spans="4:4">
      <c r="D2195" s="226"/>
    </row>
    <row r="2196" spans="4:4">
      <c r="D2196" s="226"/>
    </row>
    <row r="2197" spans="4:4">
      <c r="D2197" s="226"/>
    </row>
    <row r="2198" spans="4:4">
      <c r="D2198" s="226"/>
    </row>
    <row r="2199" spans="4:4">
      <c r="D2199" s="226"/>
    </row>
    <row r="2200" spans="4:4">
      <c r="D2200" s="226"/>
    </row>
    <row r="2201" spans="4:4">
      <c r="D2201" s="226"/>
    </row>
    <row r="2202" spans="4:4">
      <c r="D2202" s="226"/>
    </row>
    <row r="2203" spans="4:4">
      <c r="D2203" s="226"/>
    </row>
    <row r="2204" spans="4:4">
      <c r="D2204" s="226"/>
    </row>
    <row r="2205" spans="4:4">
      <c r="D2205" s="226"/>
    </row>
    <row r="2206" spans="4:4">
      <c r="D2206" s="226"/>
    </row>
    <row r="2207" spans="4:4">
      <c r="D2207" s="226"/>
    </row>
    <row r="2208" spans="4:4">
      <c r="D2208" s="226"/>
    </row>
    <row r="2209" spans="4:4">
      <c r="D2209" s="226"/>
    </row>
    <row r="2210" spans="4:4">
      <c r="D2210" s="226"/>
    </row>
    <row r="2211" spans="4:4">
      <c r="D2211" s="226"/>
    </row>
    <row r="2212" spans="4:4">
      <c r="D2212" s="226"/>
    </row>
    <row r="2213" spans="4:4">
      <c r="D2213" s="226"/>
    </row>
    <row r="2214" spans="4:4">
      <c r="D2214" s="226"/>
    </row>
    <row r="2215" spans="4:4">
      <c r="D2215" s="226"/>
    </row>
    <row r="2216" spans="4:4">
      <c r="D2216" s="226"/>
    </row>
    <row r="2217" spans="4:4">
      <c r="D2217" s="226"/>
    </row>
    <row r="2218" spans="4:4">
      <c r="D2218" s="226"/>
    </row>
    <row r="2219" spans="4:4">
      <c r="D2219" s="226"/>
    </row>
    <row r="2220" spans="4:4">
      <c r="D2220" s="226"/>
    </row>
    <row r="2221" spans="4:4">
      <c r="D2221" s="226"/>
    </row>
    <row r="2222" spans="4:4">
      <c r="D2222" s="226"/>
    </row>
    <row r="2223" spans="4:4">
      <c r="D2223" s="226"/>
    </row>
    <row r="2224" spans="4:4">
      <c r="D2224" s="226"/>
    </row>
    <row r="2225" spans="4:4">
      <c r="D2225" s="226"/>
    </row>
    <row r="2226" spans="4:4">
      <c r="D2226" s="226"/>
    </row>
    <row r="2227" spans="4:4">
      <c r="D2227" s="226"/>
    </row>
    <row r="2228" spans="4:4">
      <c r="D2228" s="226"/>
    </row>
    <row r="2229" spans="4:4">
      <c r="D2229" s="226"/>
    </row>
    <row r="2230" spans="4:4">
      <c r="D2230" s="226"/>
    </row>
    <row r="2231" spans="4:4">
      <c r="D2231" s="226"/>
    </row>
    <row r="2232" spans="4:4">
      <c r="D2232" s="226"/>
    </row>
    <row r="2233" spans="4:4">
      <c r="D2233" s="226"/>
    </row>
    <row r="2234" spans="4:4">
      <c r="D2234" s="226"/>
    </row>
    <row r="2235" spans="4:4">
      <c r="D2235" s="226"/>
    </row>
    <row r="2236" spans="4:4">
      <c r="D2236" s="226"/>
    </row>
    <row r="2237" spans="4:4">
      <c r="D2237" s="226"/>
    </row>
    <row r="2238" spans="4:4">
      <c r="D2238" s="226"/>
    </row>
    <row r="2239" spans="4:4">
      <c r="D2239" s="226"/>
    </row>
    <row r="2240" spans="4:4">
      <c r="D2240" s="226"/>
    </row>
    <row r="2241" spans="4:4">
      <c r="D2241" s="226"/>
    </row>
    <row r="2242" spans="4:4">
      <c r="D2242" s="226"/>
    </row>
    <row r="2243" spans="4:4">
      <c r="D2243" s="226"/>
    </row>
    <row r="2244" spans="4:4">
      <c r="D2244" s="226"/>
    </row>
    <row r="2245" spans="4:4">
      <c r="D2245" s="226"/>
    </row>
    <row r="2246" spans="4:4">
      <c r="D2246" s="226"/>
    </row>
    <row r="2247" spans="4:4">
      <c r="D2247" s="226"/>
    </row>
    <row r="2248" spans="4:4">
      <c r="D2248" s="226"/>
    </row>
    <row r="2249" spans="4:4">
      <c r="D2249" s="226"/>
    </row>
    <row r="2250" spans="4:4">
      <c r="D2250" s="226"/>
    </row>
    <row r="2251" spans="4:4">
      <c r="D2251" s="226"/>
    </row>
    <row r="2252" spans="4:4">
      <c r="D2252" s="226"/>
    </row>
    <row r="2253" spans="4:4">
      <c r="D2253" s="226"/>
    </row>
    <row r="2254" spans="4:4">
      <c r="D2254" s="226"/>
    </row>
    <row r="2255" spans="4:4">
      <c r="D2255" s="226"/>
    </row>
    <row r="2256" spans="4:4">
      <c r="D2256" s="226"/>
    </row>
    <row r="2257" spans="4:4">
      <c r="D2257" s="226"/>
    </row>
    <row r="2258" spans="4:4">
      <c r="D2258" s="226"/>
    </row>
    <row r="2259" spans="4:4">
      <c r="D2259" s="226"/>
    </row>
    <row r="2260" spans="4:4">
      <c r="D2260" s="226"/>
    </row>
    <row r="2261" spans="4:4">
      <c r="D2261" s="226"/>
    </row>
    <row r="2262" spans="4:4">
      <c r="D2262" s="226"/>
    </row>
    <row r="2263" spans="4:4">
      <c r="D2263" s="226"/>
    </row>
    <row r="2264" spans="4:4">
      <c r="D2264" s="226"/>
    </row>
    <row r="2265" spans="4:4">
      <c r="D2265" s="226"/>
    </row>
    <row r="2266" spans="4:4">
      <c r="D2266" s="226"/>
    </row>
    <row r="2267" spans="4:4">
      <c r="D2267" s="226"/>
    </row>
    <row r="2268" spans="4:4">
      <c r="D2268" s="226"/>
    </row>
    <row r="2269" spans="4:4">
      <c r="D2269" s="226"/>
    </row>
    <row r="2270" spans="4:4">
      <c r="D2270" s="226"/>
    </row>
    <row r="2271" spans="4:4">
      <c r="D2271" s="226"/>
    </row>
    <row r="2272" spans="4:4">
      <c r="D2272" s="226"/>
    </row>
    <row r="2273" spans="4:4">
      <c r="D2273" s="226"/>
    </row>
    <row r="2274" spans="4:4">
      <c r="D2274" s="226"/>
    </row>
    <row r="2275" spans="4:4">
      <c r="D2275" s="226"/>
    </row>
    <row r="2276" spans="4:4">
      <c r="D2276" s="226"/>
    </row>
    <row r="2277" spans="4:4">
      <c r="D2277" s="226"/>
    </row>
    <row r="2278" spans="4:4">
      <c r="D2278" s="226"/>
    </row>
    <row r="2279" spans="4:4">
      <c r="D2279" s="226"/>
    </row>
    <row r="2280" spans="4:4">
      <c r="D2280" s="226"/>
    </row>
    <row r="2281" spans="4:4">
      <c r="D2281" s="226"/>
    </row>
    <row r="2282" spans="4:4">
      <c r="D2282" s="226"/>
    </row>
    <row r="2283" spans="4:4">
      <c r="D2283" s="226"/>
    </row>
    <row r="2284" spans="4:4">
      <c r="D2284" s="226"/>
    </row>
    <row r="2285" spans="4:4">
      <c r="D2285" s="226"/>
    </row>
    <row r="2286" spans="4:4">
      <c r="D2286" s="226"/>
    </row>
    <row r="2287" spans="4:4">
      <c r="D2287" s="226"/>
    </row>
    <row r="2288" spans="4:4">
      <c r="D2288" s="226"/>
    </row>
    <row r="2289" spans="4:4">
      <c r="D2289" s="226"/>
    </row>
    <row r="2290" spans="4:4">
      <c r="D2290" s="226"/>
    </row>
    <row r="2291" spans="4:4">
      <c r="D2291" s="226"/>
    </row>
    <row r="2292" spans="4:4">
      <c r="D2292" s="226"/>
    </row>
    <row r="2293" spans="4:4">
      <c r="D2293" s="226"/>
    </row>
    <row r="2294" spans="4:4">
      <c r="D2294" s="226"/>
    </row>
    <row r="2295" spans="4:4">
      <c r="D2295" s="226"/>
    </row>
    <row r="2296" spans="4:4">
      <c r="D2296" s="226"/>
    </row>
    <row r="2297" spans="4:4">
      <c r="D2297" s="226"/>
    </row>
    <row r="2298" spans="4:4">
      <c r="D2298" s="226"/>
    </row>
    <row r="2299" spans="4:4">
      <c r="D2299" s="226"/>
    </row>
    <row r="2300" spans="4:4">
      <c r="D2300" s="226"/>
    </row>
    <row r="2301" spans="4:4">
      <c r="D2301" s="226"/>
    </row>
    <row r="2302" spans="4:4">
      <c r="D2302" s="226"/>
    </row>
    <row r="2303" spans="4:4">
      <c r="D2303" s="226"/>
    </row>
    <row r="2304" spans="4:4">
      <c r="D2304" s="226"/>
    </row>
    <row r="2305" spans="4:4">
      <c r="D2305" s="226"/>
    </row>
    <row r="2306" spans="4:4">
      <c r="D2306" s="226"/>
    </row>
    <row r="2307" spans="4:4">
      <c r="D2307" s="226"/>
    </row>
    <row r="2308" spans="4:4">
      <c r="D2308" s="226"/>
    </row>
    <row r="2309" spans="4:4">
      <c r="D2309" s="226"/>
    </row>
    <row r="2310" spans="4:4">
      <c r="D2310" s="226"/>
    </row>
    <row r="2311" spans="4:4">
      <c r="D2311" s="226"/>
    </row>
    <row r="2312" spans="4:4">
      <c r="D2312" s="226"/>
    </row>
    <row r="2313" spans="4:4">
      <c r="D2313" s="226"/>
    </row>
    <row r="2314" spans="4:4">
      <c r="D2314" s="226"/>
    </row>
    <row r="2315" spans="4:4">
      <c r="D2315" s="226"/>
    </row>
    <row r="2316" spans="4:4">
      <c r="D2316" s="226"/>
    </row>
    <row r="2317" spans="4:4">
      <c r="D2317" s="226"/>
    </row>
    <row r="2318" spans="4:4">
      <c r="D2318" s="226"/>
    </row>
    <row r="2319" spans="4:4">
      <c r="D2319" s="226"/>
    </row>
    <row r="2320" spans="4:4">
      <c r="D2320" s="226"/>
    </row>
    <row r="2321" spans="4:4">
      <c r="D2321" s="226"/>
    </row>
    <row r="2322" spans="4:4">
      <c r="D2322" s="226"/>
    </row>
    <row r="2323" spans="4:4">
      <c r="D2323" s="226"/>
    </row>
    <row r="2324" spans="4:4">
      <c r="D2324" s="226"/>
    </row>
    <row r="2325" spans="4:4">
      <c r="D2325" s="226"/>
    </row>
    <row r="2326" spans="4:4">
      <c r="D2326" s="226"/>
    </row>
    <row r="2327" spans="4:4">
      <c r="D2327" s="226"/>
    </row>
    <row r="2328" spans="4:4">
      <c r="D2328" s="226"/>
    </row>
    <row r="2329" spans="4:4">
      <c r="D2329" s="226"/>
    </row>
    <row r="2330" spans="4:4">
      <c r="D2330" s="226"/>
    </row>
    <row r="2331" spans="4:4">
      <c r="D2331" s="226"/>
    </row>
    <row r="2332" spans="4:4">
      <c r="D2332" s="226"/>
    </row>
    <row r="2333" spans="4:4">
      <c r="D2333" s="226"/>
    </row>
    <row r="2334" spans="4:4">
      <c r="D2334" s="226"/>
    </row>
    <row r="2335" spans="4:4">
      <c r="D2335" s="226"/>
    </row>
    <row r="2336" spans="4:4">
      <c r="D2336" s="226"/>
    </row>
    <row r="2337" spans="4:4">
      <c r="D2337" s="226"/>
    </row>
    <row r="2338" spans="4:4">
      <c r="D2338" s="226"/>
    </row>
    <row r="2339" spans="4:4">
      <c r="D2339" s="226"/>
    </row>
    <row r="2340" spans="4:4">
      <c r="D2340" s="226"/>
    </row>
    <row r="2341" spans="4:4">
      <c r="D2341" s="226"/>
    </row>
    <row r="2342" spans="4:4">
      <c r="D2342" s="226"/>
    </row>
    <row r="2343" spans="4:4">
      <c r="D2343" s="226"/>
    </row>
    <row r="2344" spans="4:4">
      <c r="D2344" s="226"/>
    </row>
    <row r="2345" spans="4:4">
      <c r="D2345" s="226"/>
    </row>
    <row r="2346" spans="4:4">
      <c r="D2346" s="226"/>
    </row>
    <row r="2347" spans="4:4">
      <c r="D2347" s="226"/>
    </row>
    <row r="2348" spans="4:4">
      <c r="D2348" s="226"/>
    </row>
    <row r="2349" spans="4:4">
      <c r="D2349" s="226"/>
    </row>
    <row r="2350" spans="4:4">
      <c r="D2350" s="226"/>
    </row>
    <row r="2351" spans="4:4">
      <c r="D2351" s="226"/>
    </row>
    <row r="2352" spans="4:4">
      <c r="D2352" s="226"/>
    </row>
    <row r="2353" spans="4:4">
      <c r="D2353" s="226"/>
    </row>
    <row r="2354" spans="4:4">
      <c r="D2354" s="226"/>
    </row>
    <row r="2355" spans="4:4">
      <c r="D2355" s="226"/>
    </row>
    <row r="2356" spans="4:4">
      <c r="D2356" s="226"/>
    </row>
    <row r="2357" spans="4:4">
      <c r="D2357" s="226"/>
    </row>
    <row r="2358" spans="4:4">
      <c r="D2358" s="226"/>
    </row>
    <row r="2359" spans="4:4">
      <c r="D2359" s="226"/>
    </row>
    <row r="2360" spans="4:4">
      <c r="D2360" s="226"/>
    </row>
    <row r="2361" spans="4:4">
      <c r="D2361" s="226"/>
    </row>
    <row r="2362" spans="4:4">
      <c r="D2362" s="226"/>
    </row>
    <row r="2363" spans="4:4">
      <c r="D2363" s="226"/>
    </row>
    <row r="2364" spans="4:4">
      <c r="D2364" s="226"/>
    </row>
    <row r="2365" spans="4:4">
      <c r="D2365" s="226"/>
    </row>
    <row r="2366" spans="4:4">
      <c r="D2366" s="226"/>
    </row>
    <row r="2367" spans="4:4">
      <c r="D2367" s="226"/>
    </row>
    <row r="2368" spans="4:4">
      <c r="D2368" s="226"/>
    </row>
    <row r="2369" spans="4:4">
      <c r="D2369" s="226"/>
    </row>
    <row r="2370" spans="4:4">
      <c r="D2370" s="226"/>
    </row>
    <row r="2371" spans="4:4">
      <c r="D2371" s="226"/>
    </row>
    <row r="2372" spans="4:4">
      <c r="D2372" s="226"/>
    </row>
    <row r="2373" spans="4:4">
      <c r="D2373" s="226"/>
    </row>
    <row r="2374" spans="4:4">
      <c r="D2374" s="226"/>
    </row>
    <row r="2375" spans="4:4">
      <c r="D2375" s="226"/>
    </row>
    <row r="2376" spans="4:4">
      <c r="D2376" s="226"/>
    </row>
    <row r="2377" spans="4:4">
      <c r="D2377" s="226"/>
    </row>
    <row r="2378" spans="4:4">
      <c r="D2378" s="226"/>
    </row>
    <row r="2379" spans="4:4">
      <c r="D2379" s="226"/>
    </row>
    <row r="2380" spans="4:4">
      <c r="D2380" s="226"/>
    </row>
    <row r="2381" spans="4:4">
      <c r="D2381" s="226"/>
    </row>
    <row r="2382" spans="4:4">
      <c r="D2382" s="226"/>
    </row>
    <row r="2383" spans="4:4">
      <c r="D2383" s="226"/>
    </row>
    <row r="2384" spans="4:4">
      <c r="D2384" s="226"/>
    </row>
    <row r="2385" spans="4:4">
      <c r="D2385" s="226"/>
    </row>
    <row r="2386" spans="4:4">
      <c r="D2386" s="226"/>
    </row>
    <row r="2387" spans="4:4">
      <c r="D2387" s="226"/>
    </row>
    <row r="2388" spans="4:4">
      <c r="D2388" s="226"/>
    </row>
    <row r="2389" spans="4:4">
      <c r="D2389" s="226"/>
    </row>
    <row r="2390" spans="4:4">
      <c r="D2390" s="226"/>
    </row>
    <row r="2391" spans="4:4">
      <c r="D2391" s="226"/>
    </row>
    <row r="2392" spans="4:4">
      <c r="D2392" s="226"/>
    </row>
    <row r="2393" spans="4:4">
      <c r="D2393" s="226"/>
    </row>
    <row r="2394" spans="4:4">
      <c r="D2394" s="226"/>
    </row>
    <row r="2395" spans="4:4">
      <c r="D2395" s="226"/>
    </row>
    <row r="2396" spans="4:4">
      <c r="D2396" s="226"/>
    </row>
    <row r="2397" spans="4:4">
      <c r="D2397" s="226"/>
    </row>
    <row r="2398" spans="4:4">
      <c r="D2398" s="226"/>
    </row>
    <row r="2399" spans="4:4">
      <c r="D2399" s="226"/>
    </row>
    <row r="2400" spans="4:4">
      <c r="D2400" s="226"/>
    </row>
    <row r="2401" spans="4:4">
      <c r="D2401" s="226"/>
    </row>
    <row r="2402" spans="4:4">
      <c r="D2402" s="226"/>
    </row>
    <row r="2403" spans="4:4">
      <c r="D2403" s="226"/>
    </row>
    <row r="2404" spans="4:4">
      <c r="D2404" s="226"/>
    </row>
    <row r="2405" spans="4:4">
      <c r="D2405" s="226"/>
    </row>
    <row r="2406" spans="4:4">
      <c r="D2406" s="226"/>
    </row>
    <row r="2407" spans="4:4">
      <c r="D2407" s="226"/>
    </row>
    <row r="2408" spans="4:4">
      <c r="D2408" s="226"/>
    </row>
    <row r="2409" spans="4:4">
      <c r="D2409" s="226"/>
    </row>
    <row r="2410" spans="4:4">
      <c r="D2410" s="226"/>
    </row>
    <row r="2411" spans="4:4">
      <c r="D2411" s="226"/>
    </row>
    <row r="2412" spans="4:4">
      <c r="D2412" s="226"/>
    </row>
    <row r="2413" spans="4:4">
      <c r="D2413" s="226"/>
    </row>
    <row r="2414" spans="4:4">
      <c r="D2414" s="226"/>
    </row>
    <row r="2415" spans="4:4">
      <c r="D2415" s="226"/>
    </row>
    <row r="2416" spans="4:4">
      <c r="D2416" s="226"/>
    </row>
    <row r="2417" spans="4:4">
      <c r="D2417" s="226"/>
    </row>
    <row r="2418" spans="4:4">
      <c r="D2418" s="226"/>
    </row>
    <row r="2419" spans="4:4">
      <c r="D2419" s="226"/>
    </row>
    <row r="2420" spans="4:4">
      <c r="D2420" s="226"/>
    </row>
    <row r="2421" spans="4:4">
      <c r="D2421" s="226"/>
    </row>
    <row r="2422" spans="4:4">
      <c r="D2422" s="226"/>
    </row>
    <row r="2423" spans="4:4">
      <c r="D2423" s="226"/>
    </row>
    <row r="2424" spans="4:4">
      <c r="D2424" s="226"/>
    </row>
    <row r="2425" spans="4:4">
      <c r="D2425" s="226"/>
    </row>
    <row r="2426" spans="4:4">
      <c r="D2426" s="226"/>
    </row>
    <row r="2427" spans="4:4">
      <c r="D2427" s="226"/>
    </row>
    <row r="2428" spans="4:4">
      <c r="D2428" s="226"/>
    </row>
    <row r="2429" spans="4:4">
      <c r="D2429" s="226"/>
    </row>
    <row r="2430" spans="4:4">
      <c r="D2430" s="226"/>
    </row>
    <row r="2431" spans="4:4">
      <c r="D2431" s="226"/>
    </row>
    <row r="2432" spans="4:4">
      <c r="D2432" s="226"/>
    </row>
    <row r="2433" spans="4:4">
      <c r="D2433" s="226"/>
    </row>
    <row r="2434" spans="4:4">
      <c r="D2434" s="226"/>
    </row>
    <row r="2435" spans="4:4">
      <c r="D2435" s="226"/>
    </row>
    <row r="2436" spans="4:4">
      <c r="D2436" s="226"/>
    </row>
    <row r="2437" spans="4:4">
      <c r="D2437" s="226"/>
    </row>
    <row r="2438" spans="4:4">
      <c r="D2438" s="226"/>
    </row>
    <row r="2439" spans="4:4">
      <c r="D2439" s="226"/>
    </row>
    <row r="2440" spans="4:4">
      <c r="D2440" s="226"/>
    </row>
    <row r="2441" spans="4:4">
      <c r="D2441" s="226"/>
    </row>
    <row r="2442" spans="4:4">
      <c r="D2442" s="226"/>
    </row>
    <row r="2443" spans="4:4">
      <c r="D2443" s="226"/>
    </row>
    <row r="2444" spans="4:4">
      <c r="D2444" s="226"/>
    </row>
    <row r="2445" spans="4:4">
      <c r="D2445" s="226"/>
    </row>
    <row r="2446" spans="4:4">
      <c r="D2446" s="226"/>
    </row>
    <row r="2447" spans="4:4">
      <c r="D2447" s="226"/>
    </row>
    <row r="2448" spans="4:4">
      <c r="D2448" s="226"/>
    </row>
    <row r="2449" spans="4:4">
      <c r="D2449" s="226"/>
    </row>
    <row r="2450" spans="4:4">
      <c r="D2450" s="226"/>
    </row>
    <row r="2451" spans="4:4">
      <c r="D2451" s="226"/>
    </row>
    <row r="2452" spans="4:4">
      <c r="D2452" s="226"/>
    </row>
    <row r="2453" spans="4:4">
      <c r="D2453" s="226"/>
    </row>
    <row r="2454" spans="4:4">
      <c r="D2454" s="226"/>
    </row>
    <row r="2455" spans="4:4">
      <c r="D2455" s="226"/>
    </row>
    <row r="2456" spans="4:4">
      <c r="D2456" s="226"/>
    </row>
    <row r="2457" spans="4:4">
      <c r="D2457" s="226"/>
    </row>
    <row r="2458" spans="4:4">
      <c r="D2458" s="226"/>
    </row>
    <row r="2459" spans="4:4">
      <c r="D2459" s="226"/>
    </row>
    <row r="2460" spans="4:4">
      <c r="D2460" s="226"/>
    </row>
    <row r="2461" spans="4:4">
      <c r="D2461" s="226"/>
    </row>
    <row r="2462" spans="4:4">
      <c r="D2462" s="226"/>
    </row>
    <row r="2463" spans="4:4">
      <c r="D2463" s="226"/>
    </row>
    <row r="2464" spans="4:4">
      <c r="D2464" s="226"/>
    </row>
    <row r="2465" spans="4:4">
      <c r="D2465" s="226"/>
    </row>
    <row r="2466" spans="4:4">
      <c r="D2466" s="226"/>
    </row>
    <row r="2467" spans="4:4">
      <c r="D2467" s="226"/>
    </row>
    <row r="2468" spans="4:4">
      <c r="D2468" s="226"/>
    </row>
    <row r="2469" spans="4:4">
      <c r="D2469" s="226"/>
    </row>
    <row r="2470" spans="4:4">
      <c r="D2470" s="226"/>
    </row>
    <row r="2471" spans="4:4">
      <c r="D2471" s="226"/>
    </row>
    <row r="2472" spans="4:4">
      <c r="D2472" s="226"/>
    </row>
    <row r="2473" spans="4:4">
      <c r="D2473" s="226"/>
    </row>
    <row r="2474" spans="4:4">
      <c r="D2474" s="226"/>
    </row>
    <row r="2475" spans="4:4">
      <c r="D2475" s="226"/>
    </row>
    <row r="2476" spans="4:4">
      <c r="D2476" s="226"/>
    </row>
    <row r="2477" spans="4:4">
      <c r="D2477" s="226"/>
    </row>
    <row r="2478" spans="4:4">
      <c r="D2478" s="226"/>
    </row>
    <row r="2479" spans="4:4">
      <c r="D2479" s="226"/>
    </row>
    <row r="2480" spans="4:4">
      <c r="D2480" s="226"/>
    </row>
    <row r="2481" spans="4:4">
      <c r="D2481" s="226"/>
    </row>
    <row r="2482" spans="4:4">
      <c r="D2482" s="226"/>
    </row>
    <row r="2483" spans="4:4">
      <c r="D2483" s="226"/>
    </row>
    <row r="2484" spans="4:4">
      <c r="D2484" s="226"/>
    </row>
    <row r="2485" spans="4:4">
      <c r="D2485" s="226"/>
    </row>
    <row r="2486" spans="4:4">
      <c r="D2486" s="226"/>
    </row>
    <row r="2487" spans="4:4">
      <c r="D2487" s="226"/>
    </row>
    <row r="2488" spans="4:4">
      <c r="D2488" s="226"/>
    </row>
    <row r="2489" spans="4:4">
      <c r="D2489" s="226"/>
    </row>
    <row r="2490" spans="4:4">
      <c r="D2490" s="226"/>
    </row>
    <row r="2491" spans="4:4">
      <c r="D2491" s="226"/>
    </row>
    <row r="2492" spans="4:4">
      <c r="D2492" s="226"/>
    </row>
    <row r="2493" spans="4:4">
      <c r="D2493" s="226"/>
    </row>
    <row r="2494" spans="4:4">
      <c r="D2494" s="226"/>
    </row>
    <row r="2495" spans="4:4">
      <c r="D2495" s="226"/>
    </row>
    <row r="2496" spans="4:4">
      <c r="D2496" s="226"/>
    </row>
    <row r="2497" spans="4:4">
      <c r="D2497" s="226"/>
    </row>
    <row r="2498" spans="4:4">
      <c r="D2498" s="226"/>
    </row>
    <row r="2499" spans="4:4">
      <c r="D2499" s="226"/>
    </row>
    <row r="2500" spans="4:4">
      <c r="D2500" s="226"/>
    </row>
    <row r="2501" spans="4:4">
      <c r="D2501" s="226"/>
    </row>
    <row r="2502" spans="4:4">
      <c r="D2502" s="226"/>
    </row>
    <row r="2503" spans="4:4">
      <c r="D2503" s="226"/>
    </row>
    <row r="2504" spans="4:4">
      <c r="D2504" s="226"/>
    </row>
    <row r="2505" spans="4:4">
      <c r="D2505" s="226"/>
    </row>
    <row r="2506" spans="4:4">
      <c r="D2506" s="226"/>
    </row>
    <row r="2507" spans="4:4">
      <c r="D2507" s="226"/>
    </row>
    <row r="2508" spans="4:4">
      <c r="D2508" s="226"/>
    </row>
    <row r="2509" spans="4:4">
      <c r="D2509" s="226"/>
    </row>
    <row r="2510" spans="4:4">
      <c r="D2510" s="226"/>
    </row>
    <row r="2511" spans="4:4">
      <c r="D2511" s="226"/>
    </row>
    <row r="2512" spans="4:4">
      <c r="D2512" s="226"/>
    </row>
    <row r="2513" spans="4:4">
      <c r="D2513" s="226"/>
    </row>
    <row r="2514" spans="4:4">
      <c r="D2514" s="226"/>
    </row>
    <row r="2515" spans="4:4">
      <c r="D2515" s="226"/>
    </row>
    <row r="2516" spans="4:4">
      <c r="D2516" s="226"/>
    </row>
    <row r="2517" spans="4:4">
      <c r="D2517" s="226"/>
    </row>
    <row r="2518" spans="4:4">
      <c r="D2518" s="226"/>
    </row>
    <row r="2519" spans="4:4">
      <c r="D2519" s="226"/>
    </row>
    <row r="2520" spans="4:4">
      <c r="D2520" s="226"/>
    </row>
    <row r="2521" spans="4:4">
      <c r="D2521" s="226"/>
    </row>
    <row r="2522" spans="4:4">
      <c r="D2522" s="226"/>
    </row>
    <row r="2523" spans="4:4">
      <c r="D2523" s="226"/>
    </row>
    <row r="2524" spans="4:4">
      <c r="D2524" s="226"/>
    </row>
    <row r="2525" spans="4:4">
      <c r="D2525" s="226"/>
    </row>
    <row r="2526" spans="4:4">
      <c r="D2526" s="226"/>
    </row>
    <row r="2527" spans="4:4">
      <c r="D2527" s="226"/>
    </row>
    <row r="2528" spans="4:4">
      <c r="D2528" s="226"/>
    </row>
    <row r="2529" spans="4:4">
      <c r="D2529" s="226"/>
    </row>
    <row r="2530" spans="4:4">
      <c r="D2530" s="226"/>
    </row>
    <row r="2531" spans="4:4">
      <c r="D2531" s="226"/>
    </row>
    <row r="2532" spans="4:4">
      <c r="D2532" s="226"/>
    </row>
    <row r="2533" spans="4:4">
      <c r="D2533" s="226"/>
    </row>
    <row r="2534" spans="4:4">
      <c r="D2534" s="226"/>
    </row>
    <row r="2535" spans="4:4">
      <c r="D2535" s="226"/>
    </row>
    <row r="2536" spans="4:4">
      <c r="D2536" s="226"/>
    </row>
    <row r="2537" spans="4:4">
      <c r="D2537" s="226"/>
    </row>
    <row r="2538" spans="4:4">
      <c r="D2538" s="226"/>
    </row>
    <row r="2539" spans="4:4">
      <c r="D2539" s="226"/>
    </row>
    <row r="2540" spans="4:4">
      <c r="D2540" s="226"/>
    </row>
    <row r="2541" spans="4:4">
      <c r="D2541" s="226"/>
    </row>
    <row r="2542" spans="4:4">
      <c r="D2542" s="226"/>
    </row>
    <row r="2543" spans="4:4">
      <c r="D2543" s="226"/>
    </row>
    <row r="2544" spans="4:4">
      <c r="D2544" s="226"/>
    </row>
    <row r="2545" spans="4:4">
      <c r="D2545" s="226"/>
    </row>
    <row r="2546" spans="4:4">
      <c r="D2546" s="226"/>
    </row>
    <row r="2547" spans="4:4">
      <c r="D2547" s="226"/>
    </row>
    <row r="2548" spans="4:4">
      <c r="D2548" s="226"/>
    </row>
    <row r="2549" spans="4:4">
      <c r="D2549" s="226"/>
    </row>
    <row r="2550" spans="4:4">
      <c r="D2550" s="226"/>
    </row>
    <row r="2551" spans="4:4">
      <c r="D2551" s="226"/>
    </row>
    <row r="2552" spans="4:4">
      <c r="D2552" s="226"/>
    </row>
    <row r="2553" spans="4:4">
      <c r="D2553" s="226"/>
    </row>
    <row r="2554" spans="4:4">
      <c r="D2554" s="226"/>
    </row>
    <row r="2555" spans="4:4">
      <c r="D2555" s="226"/>
    </row>
    <row r="2556" spans="4:4">
      <c r="D2556" s="226"/>
    </row>
    <row r="2557" spans="4:4">
      <c r="D2557" s="226"/>
    </row>
    <row r="2558" spans="4:4">
      <c r="D2558" s="226"/>
    </row>
    <row r="2559" spans="4:4">
      <c r="D2559" s="226"/>
    </row>
    <row r="2560" spans="4:4">
      <c r="D2560" s="226"/>
    </row>
    <row r="2561" spans="4:4">
      <c r="D2561" s="226"/>
    </row>
    <row r="2562" spans="4:4">
      <c r="D2562" s="226"/>
    </row>
    <row r="2563" spans="4:4">
      <c r="D2563" s="226"/>
    </row>
    <row r="2564" spans="4:4">
      <c r="D2564" s="226"/>
    </row>
    <row r="2565" spans="4:4">
      <c r="D2565" s="226"/>
    </row>
    <row r="2566" spans="4:4">
      <c r="D2566" s="226"/>
    </row>
    <row r="2567" spans="4:4">
      <c r="D2567" s="226"/>
    </row>
    <row r="2568" spans="4:4">
      <c r="D2568" s="226"/>
    </row>
    <row r="2569" spans="4:4">
      <c r="D2569" s="226"/>
    </row>
    <row r="2570" spans="4:4">
      <c r="D2570" s="226"/>
    </row>
    <row r="2571" spans="4:4">
      <c r="D2571" s="226"/>
    </row>
    <row r="2572" spans="4:4">
      <c r="D2572" s="226"/>
    </row>
    <row r="2573" spans="4:4">
      <c r="D2573" s="226"/>
    </row>
    <row r="2574" spans="4:4">
      <c r="D2574" s="226"/>
    </row>
    <row r="2575" spans="4:4">
      <c r="D2575" s="226"/>
    </row>
    <row r="2576" spans="4:4">
      <c r="D2576" s="226"/>
    </row>
    <row r="2577" spans="4:4">
      <c r="D2577" s="226"/>
    </row>
    <row r="2578" spans="4:4">
      <c r="D2578" s="226"/>
    </row>
    <row r="2579" spans="4:4">
      <c r="D2579" s="226"/>
    </row>
    <row r="2580" spans="4:4">
      <c r="D2580" s="226"/>
    </row>
    <row r="2581" spans="4:4">
      <c r="D2581" s="226"/>
    </row>
    <row r="2582" spans="4:4">
      <c r="D2582" s="226"/>
    </row>
    <row r="2583" spans="4:4">
      <c r="D2583" s="226"/>
    </row>
    <row r="2584" spans="4:4">
      <c r="D2584" s="226"/>
    </row>
    <row r="2585" spans="4:4">
      <c r="D2585" s="226"/>
    </row>
    <row r="2586" spans="4:4">
      <c r="D2586" s="226"/>
    </row>
    <row r="2587" spans="4:4">
      <c r="D2587" s="226"/>
    </row>
    <row r="2588" spans="4:4">
      <c r="D2588" s="226"/>
    </row>
    <row r="2589" spans="4:4">
      <c r="D2589" s="226"/>
    </row>
    <row r="2590" spans="4:4">
      <c r="D2590" s="226"/>
    </row>
    <row r="2591" spans="4:4">
      <c r="D2591" s="226"/>
    </row>
    <row r="2592" spans="4:4">
      <c r="D2592" s="226"/>
    </row>
    <row r="2593" spans="4:4">
      <c r="D2593" s="226"/>
    </row>
    <row r="2594" spans="4:4">
      <c r="D2594" s="226"/>
    </row>
    <row r="2595" spans="4:4">
      <c r="D2595" s="226"/>
    </row>
    <row r="2596" spans="4:4">
      <c r="D2596" s="226"/>
    </row>
    <row r="2597" spans="4:4">
      <c r="D2597" s="226"/>
    </row>
    <row r="2598" spans="4:4">
      <c r="D2598" s="226"/>
    </row>
    <row r="2599" spans="4:4">
      <c r="D2599" s="226"/>
    </row>
    <row r="2600" spans="4:4">
      <c r="D2600" s="226"/>
    </row>
    <row r="2601" spans="4:4">
      <c r="D2601" s="226"/>
    </row>
    <row r="2602" spans="4:4">
      <c r="D2602" s="226"/>
    </row>
    <row r="2603" spans="4:4">
      <c r="D2603" s="226"/>
    </row>
    <row r="2604" spans="4:4">
      <c r="D2604" s="226"/>
    </row>
    <row r="2605" spans="4:4">
      <c r="D2605" s="226"/>
    </row>
    <row r="2606" spans="4:4">
      <c r="D2606" s="226"/>
    </row>
    <row r="2607" spans="4:4">
      <c r="D2607" s="226"/>
    </row>
    <row r="2608" spans="4:4">
      <c r="D2608" s="226"/>
    </row>
    <row r="2609" spans="4:4">
      <c r="D2609" s="226"/>
    </row>
    <row r="2610" spans="4:4">
      <c r="D2610" s="226"/>
    </row>
    <row r="2611" spans="4:4">
      <c r="D2611" s="226"/>
    </row>
    <row r="2612" spans="4:4">
      <c r="D2612" s="226"/>
    </row>
    <row r="2613" spans="4:4">
      <c r="D2613" s="226"/>
    </row>
    <row r="2614" spans="4:4">
      <c r="D2614" s="226"/>
    </row>
    <row r="2615" spans="4:4">
      <c r="D2615" s="226"/>
    </row>
    <row r="2616" spans="4:4">
      <c r="D2616" s="226"/>
    </row>
    <row r="2617" spans="4:4">
      <c r="D2617" s="226"/>
    </row>
    <row r="2618" spans="4:4">
      <c r="D2618" s="226"/>
    </row>
    <row r="2619" spans="4:4">
      <c r="D2619" s="226"/>
    </row>
    <row r="2620" spans="4:4">
      <c r="D2620" s="226"/>
    </row>
    <row r="2621" spans="4:4">
      <c r="D2621" s="226"/>
    </row>
    <row r="2622" spans="4:4">
      <c r="D2622" s="226"/>
    </row>
    <row r="2623" spans="4:4">
      <c r="D2623" s="226"/>
    </row>
    <row r="2624" spans="4:4">
      <c r="D2624" s="226"/>
    </row>
    <row r="2625" spans="4:4">
      <c r="D2625" s="226"/>
    </row>
    <row r="2626" spans="4:4">
      <c r="D2626" s="226"/>
    </row>
    <row r="2627" spans="4:4">
      <c r="D2627" s="226"/>
    </row>
    <row r="2628" spans="4:4">
      <c r="D2628" s="226"/>
    </row>
    <row r="2629" spans="4:4">
      <c r="D2629" s="226"/>
    </row>
    <row r="2630" spans="4:4">
      <c r="D2630" s="226"/>
    </row>
    <row r="2631" spans="4:4">
      <c r="D2631" s="226"/>
    </row>
    <row r="2632" spans="4:4">
      <c r="D2632" s="226"/>
    </row>
    <row r="2633" spans="4:4">
      <c r="D2633" s="226"/>
    </row>
    <row r="2634" spans="4:4">
      <c r="D2634" s="226"/>
    </row>
    <row r="2635" spans="4:4">
      <c r="D2635" s="226"/>
    </row>
    <row r="2636" spans="4:4">
      <c r="D2636" s="226"/>
    </row>
    <row r="2637" spans="4:4">
      <c r="D2637" s="226"/>
    </row>
    <row r="2638" spans="4:4">
      <c r="D2638" s="226"/>
    </row>
    <row r="2639" spans="4:4">
      <c r="D2639" s="226"/>
    </row>
    <row r="2640" spans="4:4">
      <c r="D2640" s="226"/>
    </row>
    <row r="2641" spans="4:4">
      <c r="D2641" s="226"/>
    </row>
    <row r="2642" spans="4:4">
      <c r="D2642" s="226"/>
    </row>
    <row r="2643" spans="4:4">
      <c r="D2643" s="226"/>
    </row>
    <row r="2644" spans="4:4">
      <c r="D2644" s="226"/>
    </row>
    <row r="2645" spans="4:4">
      <c r="D2645" s="226"/>
    </row>
    <row r="2646" spans="4:4">
      <c r="D2646" s="226"/>
    </row>
    <row r="2647" spans="4:4">
      <c r="D2647" s="226"/>
    </row>
    <row r="2648" spans="4:4">
      <c r="D2648" s="226"/>
    </row>
    <row r="2649" spans="4:4">
      <c r="D2649" s="226"/>
    </row>
    <row r="2650" spans="4:4">
      <c r="D2650" s="226"/>
    </row>
    <row r="2651" spans="4:4">
      <c r="D2651" s="226"/>
    </row>
    <row r="2652" spans="4:4">
      <c r="D2652" s="226"/>
    </row>
    <row r="2653" spans="4:4">
      <c r="D2653" s="226"/>
    </row>
    <row r="2654" spans="4:4">
      <c r="D2654" s="226"/>
    </row>
    <row r="2655" spans="4:4">
      <c r="D2655" s="226"/>
    </row>
    <row r="2656" spans="4:4">
      <c r="D2656" s="226"/>
    </row>
    <row r="2657" spans="4:4">
      <c r="D2657" s="226"/>
    </row>
    <row r="2658" spans="4:4">
      <c r="D2658" s="226"/>
    </row>
    <row r="2659" spans="4:4">
      <c r="D2659" s="226"/>
    </row>
    <row r="2660" spans="4:4">
      <c r="D2660" s="226"/>
    </row>
    <row r="2661" spans="4:4">
      <c r="D2661" s="226"/>
    </row>
    <row r="2662" spans="4:4">
      <c r="D2662" s="226"/>
    </row>
    <row r="2663" spans="4:4">
      <c r="D2663" s="226"/>
    </row>
    <row r="2664" spans="4:4">
      <c r="D2664" s="226"/>
    </row>
    <row r="2665" spans="4:4">
      <c r="D2665" s="226"/>
    </row>
    <row r="2666" spans="4:4">
      <c r="D2666" s="226"/>
    </row>
    <row r="2667" spans="4:4">
      <c r="D2667" s="226"/>
    </row>
    <row r="2668" spans="4:4">
      <c r="D2668" s="226"/>
    </row>
    <row r="2669" spans="4:4">
      <c r="D2669" s="226"/>
    </row>
    <row r="2670" spans="4:4">
      <c r="D2670" s="226"/>
    </row>
    <row r="2671" spans="4:4">
      <c r="D2671" s="226"/>
    </row>
    <row r="2672" spans="4:4">
      <c r="D2672" s="226"/>
    </row>
    <row r="2673" spans="4:4">
      <c r="D2673" s="226"/>
    </row>
    <row r="2674" spans="4:4">
      <c r="D2674" s="226"/>
    </row>
    <row r="2675" spans="4:4">
      <c r="D2675" s="226"/>
    </row>
    <row r="2676" spans="4:4">
      <c r="D2676" s="226"/>
    </row>
    <row r="2677" spans="4:4">
      <c r="D2677" s="226"/>
    </row>
    <row r="2678" spans="4:4">
      <c r="D2678" s="226"/>
    </row>
    <row r="2679" spans="4:4">
      <c r="D2679" s="226"/>
    </row>
    <row r="2680" spans="4:4">
      <c r="D2680" s="226"/>
    </row>
    <row r="2681" spans="4:4">
      <c r="D2681" s="226"/>
    </row>
    <row r="2682" spans="4:4">
      <c r="D2682" s="226"/>
    </row>
    <row r="2683" spans="4:4">
      <c r="D2683" s="226"/>
    </row>
    <row r="2684" spans="4:4">
      <c r="D2684" s="226"/>
    </row>
    <row r="2685" spans="4:4">
      <c r="D2685" s="226"/>
    </row>
    <row r="2686" spans="4:4">
      <c r="D2686" s="226"/>
    </row>
    <row r="2687" spans="4:4">
      <c r="D2687" s="226"/>
    </row>
    <row r="2688" spans="4:4">
      <c r="D2688" s="226"/>
    </row>
    <row r="2689" spans="4:4">
      <c r="D2689" s="226"/>
    </row>
    <row r="2690" spans="4:4">
      <c r="D2690" s="226"/>
    </row>
    <row r="2691" spans="4:4">
      <c r="D2691" s="226"/>
    </row>
    <row r="2692" spans="4:4">
      <c r="D2692" s="226"/>
    </row>
    <row r="2693" spans="4:4">
      <c r="D2693" s="226"/>
    </row>
    <row r="2694" spans="4:4">
      <c r="D2694" s="226"/>
    </row>
    <row r="2695" spans="4:4">
      <c r="D2695" s="226"/>
    </row>
    <row r="2696" spans="4:4">
      <c r="D2696" s="226"/>
    </row>
    <row r="2697" spans="4:4">
      <c r="D2697" s="226"/>
    </row>
    <row r="2698" spans="4:4">
      <c r="D2698" s="226"/>
    </row>
    <row r="2699" spans="4:4">
      <c r="D2699" s="226"/>
    </row>
    <row r="2700" spans="4:4">
      <c r="D2700" s="226"/>
    </row>
    <row r="2701" spans="4:4">
      <c r="D2701" s="226"/>
    </row>
    <row r="2702" spans="4:4">
      <c r="D2702" s="226"/>
    </row>
    <row r="2703" spans="4:4">
      <c r="D2703" s="226"/>
    </row>
    <row r="2704" spans="4:4">
      <c r="D2704" s="226"/>
    </row>
    <row r="2705" spans="4:4">
      <c r="D2705" s="226"/>
    </row>
    <row r="2706" spans="4:4">
      <c r="D2706" s="226"/>
    </row>
    <row r="2707" spans="4:4">
      <c r="D2707" s="226"/>
    </row>
    <row r="2708" spans="4:4">
      <c r="D2708" s="226"/>
    </row>
    <row r="2709" spans="4:4">
      <c r="D2709" s="226"/>
    </row>
    <row r="2710" spans="4:4">
      <c r="D2710" s="226"/>
    </row>
    <row r="2711" spans="4:4">
      <c r="D2711" s="226"/>
    </row>
    <row r="2712" spans="4:4">
      <c r="D2712" s="226"/>
    </row>
    <row r="2713" spans="4:4">
      <c r="D2713" s="226"/>
    </row>
    <row r="2714" spans="4:4">
      <c r="D2714" s="226"/>
    </row>
    <row r="2715" spans="4:4">
      <c r="D2715" s="226"/>
    </row>
    <row r="2716" spans="4:4">
      <c r="D2716" s="226"/>
    </row>
    <row r="2717" spans="4:4">
      <c r="D2717" s="226"/>
    </row>
    <row r="2718" spans="4:4">
      <c r="D2718" s="226"/>
    </row>
    <row r="2719" spans="4:4">
      <c r="D2719" s="226"/>
    </row>
    <row r="2720" spans="4:4">
      <c r="D2720" s="226"/>
    </row>
    <row r="2721" spans="4:4">
      <c r="D2721" s="226"/>
    </row>
    <row r="2722" spans="4:4">
      <c r="D2722" s="226"/>
    </row>
    <row r="2723" spans="4:4">
      <c r="D2723" s="226"/>
    </row>
    <row r="2724" spans="4:4">
      <c r="D2724" s="226"/>
    </row>
    <row r="2725" spans="4:4">
      <c r="D2725" s="226"/>
    </row>
    <row r="2726" spans="4:4">
      <c r="D2726" s="226"/>
    </row>
    <row r="2727" spans="4:4">
      <c r="D2727" s="226"/>
    </row>
    <row r="2728" spans="4:4">
      <c r="D2728" s="226"/>
    </row>
    <row r="2729" spans="4:4">
      <c r="D2729" s="226"/>
    </row>
    <row r="2730" spans="4:4">
      <c r="D2730" s="226"/>
    </row>
    <row r="2731" spans="4:4">
      <c r="D2731" s="226"/>
    </row>
    <row r="2732" spans="4:4">
      <c r="D2732" s="226"/>
    </row>
    <row r="2733" spans="4:4">
      <c r="D2733" s="226"/>
    </row>
    <row r="2734" spans="4:4">
      <c r="D2734" s="226"/>
    </row>
    <row r="2735" spans="4:4">
      <c r="D2735" s="226"/>
    </row>
    <row r="2736" spans="4:4">
      <c r="D2736" s="226"/>
    </row>
    <row r="2737" spans="4:4">
      <c r="D2737" s="226"/>
    </row>
    <row r="2738" spans="4:4">
      <c r="D2738" s="226"/>
    </row>
    <row r="2739" spans="4:4">
      <c r="D2739" s="226"/>
    </row>
    <row r="2740" spans="4:4">
      <c r="D2740" s="226"/>
    </row>
    <row r="2741" spans="4:4">
      <c r="D2741" s="226"/>
    </row>
    <row r="2742" spans="4:4">
      <c r="D2742" s="226"/>
    </row>
    <row r="2743" spans="4:4">
      <c r="D2743" s="226"/>
    </row>
    <row r="2744" spans="4:4">
      <c r="D2744" s="226"/>
    </row>
    <row r="2745" spans="4:4">
      <c r="D2745" s="226"/>
    </row>
    <row r="2746" spans="4:4">
      <c r="D2746" s="226"/>
    </row>
    <row r="2747" spans="4:4">
      <c r="D2747" s="226"/>
    </row>
    <row r="2748" spans="4:4">
      <c r="D2748" s="226"/>
    </row>
    <row r="2749" spans="4:4">
      <c r="D2749" s="226"/>
    </row>
    <row r="2750" spans="4:4">
      <c r="D2750" s="226"/>
    </row>
    <row r="2751" spans="4:4">
      <c r="D2751" s="226"/>
    </row>
    <row r="2752" spans="4:4">
      <c r="D2752" s="226"/>
    </row>
    <row r="2753" spans="4:4">
      <c r="D2753" s="226"/>
    </row>
    <row r="2754" spans="4:4">
      <c r="D2754" s="226"/>
    </row>
    <row r="2755" spans="4:4">
      <c r="D2755" s="226"/>
    </row>
    <row r="2756" spans="4:4">
      <c r="D2756" s="226"/>
    </row>
    <row r="2757" spans="4:4">
      <c r="D2757" s="226"/>
    </row>
    <row r="2758" spans="4:4">
      <c r="D2758" s="226"/>
    </row>
    <row r="2759" spans="4:4">
      <c r="D2759" s="226"/>
    </row>
    <row r="2760" spans="4:4">
      <c r="D2760" s="226"/>
    </row>
    <row r="2761" spans="4:4">
      <c r="D2761" s="226"/>
    </row>
    <row r="2762" spans="4:4">
      <c r="D2762" s="226"/>
    </row>
    <row r="2763" spans="4:4">
      <c r="D2763" s="226"/>
    </row>
    <row r="2764" spans="4:4">
      <c r="D2764" s="226"/>
    </row>
    <row r="2765" spans="4:4">
      <c r="D2765" s="226"/>
    </row>
    <row r="2766" spans="4:4">
      <c r="D2766" s="226"/>
    </row>
    <row r="2767" spans="4:4">
      <c r="D2767" s="226"/>
    </row>
    <row r="2768" spans="4:4">
      <c r="D2768" s="226"/>
    </row>
    <row r="2769" spans="4:4">
      <c r="D2769" s="226"/>
    </row>
    <row r="2770" spans="4:4">
      <c r="D2770" s="226"/>
    </row>
    <row r="2771" spans="4:4">
      <c r="D2771" s="226"/>
    </row>
    <row r="2772" spans="4:4">
      <c r="D2772" s="226"/>
    </row>
    <row r="2773" spans="4:4">
      <c r="D2773" s="226"/>
    </row>
    <row r="2774" spans="4:4">
      <c r="D2774" s="226"/>
    </row>
    <row r="2775" spans="4:4">
      <c r="D2775" s="226"/>
    </row>
    <row r="2776" spans="4:4">
      <c r="D2776" s="226"/>
    </row>
    <row r="2777" spans="4:4">
      <c r="D2777" s="226"/>
    </row>
    <row r="2778" spans="4:4">
      <c r="D2778" s="226"/>
    </row>
    <row r="2779" spans="4:4">
      <c r="D2779" s="226"/>
    </row>
    <row r="2780" spans="4:4">
      <c r="D2780" s="226"/>
    </row>
    <row r="2781" spans="4:4">
      <c r="D2781" s="226"/>
    </row>
    <row r="2782" spans="4:4">
      <c r="D2782" s="226"/>
    </row>
    <row r="2783" spans="4:4">
      <c r="D2783" s="226"/>
    </row>
    <row r="2784" spans="4:4">
      <c r="D2784" s="226"/>
    </row>
    <row r="2785" spans="4:4">
      <c r="D2785" s="226"/>
    </row>
    <row r="2786" spans="4:4">
      <c r="D2786" s="226"/>
    </row>
    <row r="2787" spans="4:4">
      <c r="D2787" s="226"/>
    </row>
    <row r="2788" spans="4:4">
      <c r="D2788" s="226"/>
    </row>
    <row r="2789" spans="4:4">
      <c r="D2789" s="226"/>
    </row>
    <row r="2790" spans="4:4">
      <c r="D2790" s="226"/>
    </row>
    <row r="2791" spans="4:4">
      <c r="D2791" s="226"/>
    </row>
    <row r="2792" spans="4:4">
      <c r="D2792" s="226"/>
    </row>
    <row r="2793" spans="4:4">
      <c r="D2793" s="226"/>
    </row>
    <row r="2794" spans="4:4">
      <c r="D2794" s="226"/>
    </row>
    <row r="2795" spans="4:4">
      <c r="D2795" s="226"/>
    </row>
    <row r="2796" spans="4:4">
      <c r="D2796" s="226"/>
    </row>
    <row r="2797" spans="4:4">
      <c r="D2797" s="226"/>
    </row>
    <row r="2798" spans="4:4">
      <c r="D2798" s="226"/>
    </row>
    <row r="2799" spans="4:4">
      <c r="D2799" s="226"/>
    </row>
    <row r="2800" spans="4:4">
      <c r="D2800" s="226"/>
    </row>
    <row r="2801" spans="4:4">
      <c r="D2801" s="226"/>
    </row>
    <row r="2802" spans="4:4">
      <c r="D2802" s="226"/>
    </row>
    <row r="2803" spans="4:4">
      <c r="D2803" s="226"/>
    </row>
    <row r="2804" spans="4:4">
      <c r="D2804" s="226"/>
    </row>
    <row r="2805" spans="4:4">
      <c r="D2805" s="226"/>
    </row>
    <row r="2806" spans="4:4">
      <c r="D2806" s="226"/>
    </row>
    <row r="2807" spans="4:4">
      <c r="D2807" s="226"/>
    </row>
    <row r="2808" spans="4:4">
      <c r="D2808" s="226"/>
    </row>
    <row r="2809" spans="4:4">
      <c r="D2809" s="226"/>
    </row>
    <row r="2810" spans="4:4">
      <c r="D2810" s="226"/>
    </row>
    <row r="2811" spans="4:4">
      <c r="D2811" s="226"/>
    </row>
    <row r="2812" spans="4:4">
      <c r="D2812" s="226"/>
    </row>
    <row r="2813" spans="4:4">
      <c r="D2813" s="226"/>
    </row>
    <row r="2814" spans="4:4">
      <c r="D2814" s="226"/>
    </row>
    <row r="2815" spans="4:4">
      <c r="D2815" s="226"/>
    </row>
    <row r="2816" spans="4:4">
      <c r="D2816" s="226"/>
    </row>
    <row r="2817" spans="4:4">
      <c r="D2817" s="226"/>
    </row>
    <row r="2818" spans="4:4">
      <c r="D2818" s="226"/>
    </row>
    <row r="2819" spans="4:4">
      <c r="D2819" s="226"/>
    </row>
    <row r="2820" spans="4:4">
      <c r="D2820" s="226"/>
    </row>
    <row r="2821" spans="4:4">
      <c r="D2821" s="226"/>
    </row>
    <row r="2822" spans="4:4">
      <c r="D2822" s="226"/>
    </row>
    <row r="2823" spans="4:4">
      <c r="D2823" s="226"/>
    </row>
    <row r="2824" spans="4:4">
      <c r="D2824" s="226"/>
    </row>
    <row r="2825" spans="4:4">
      <c r="D2825" s="226"/>
    </row>
    <row r="2826" spans="4:4">
      <c r="D2826" s="226"/>
    </row>
    <row r="2827" spans="4:4">
      <c r="D2827" s="226"/>
    </row>
    <row r="2828" spans="4:4">
      <c r="D2828" s="226"/>
    </row>
    <row r="2829" spans="4:4">
      <c r="D2829" s="226"/>
    </row>
    <row r="2830" spans="4:4">
      <c r="D2830" s="226"/>
    </row>
    <row r="2831" spans="4:4">
      <c r="D2831" s="226"/>
    </row>
    <row r="2832" spans="4:4">
      <c r="D2832" s="226"/>
    </row>
    <row r="2833" spans="4:4">
      <c r="D2833" s="226"/>
    </row>
    <row r="2834" spans="4:4">
      <c r="D2834" s="226"/>
    </row>
    <row r="2835" spans="4:4">
      <c r="D2835" s="226"/>
    </row>
    <row r="2836" spans="4:4">
      <c r="D2836" s="226"/>
    </row>
    <row r="2837" spans="4:4">
      <c r="D2837" s="226"/>
    </row>
    <row r="2838" spans="4:4">
      <c r="D2838" s="226"/>
    </row>
    <row r="2839" spans="4:4">
      <c r="D2839" s="226"/>
    </row>
    <row r="2840" spans="4:4">
      <c r="D2840" s="226"/>
    </row>
    <row r="2841" spans="4:4">
      <c r="D2841" s="226"/>
    </row>
    <row r="2842" spans="4:4">
      <c r="D2842" s="226"/>
    </row>
    <row r="2843" spans="4:4">
      <c r="D2843" s="226"/>
    </row>
    <row r="2844" spans="4:4">
      <c r="D2844" s="226"/>
    </row>
    <row r="2845" spans="4:4">
      <c r="D2845" s="226"/>
    </row>
    <row r="2846" spans="4:4">
      <c r="D2846" s="226"/>
    </row>
    <row r="2847" spans="4:4">
      <c r="D2847" s="226"/>
    </row>
    <row r="2848" spans="4:4">
      <c r="D2848" s="226"/>
    </row>
    <row r="2849" spans="4:4">
      <c r="D2849" s="226"/>
    </row>
    <row r="2850" spans="4:4">
      <c r="D2850" s="226"/>
    </row>
    <row r="2851" spans="4:4">
      <c r="D2851" s="226"/>
    </row>
    <row r="2852" spans="4:4">
      <c r="D2852" s="226"/>
    </row>
    <row r="2853" spans="4:4">
      <c r="D2853" s="226"/>
    </row>
    <row r="2854" spans="4:4">
      <c r="D2854" s="226"/>
    </row>
    <row r="2855" spans="4:4">
      <c r="D2855" s="226"/>
    </row>
    <row r="2856" spans="4:4">
      <c r="D2856" s="226"/>
    </row>
    <row r="2857" spans="4:4">
      <c r="D2857" s="226"/>
    </row>
    <row r="2858" spans="4:4">
      <c r="D2858" s="226"/>
    </row>
    <row r="2859" spans="4:4">
      <c r="D2859" s="226"/>
    </row>
    <row r="2860" spans="4:4">
      <c r="D2860" s="226"/>
    </row>
    <row r="2861" spans="4:4">
      <c r="D2861" s="226"/>
    </row>
    <row r="2862" spans="4:4">
      <c r="D2862" s="226"/>
    </row>
    <row r="2863" spans="4:4">
      <c r="D2863" s="226"/>
    </row>
    <row r="2864" spans="4:4">
      <c r="D2864" s="226"/>
    </row>
    <row r="2865" spans="4:4">
      <c r="D2865" s="226"/>
    </row>
    <row r="2866" spans="4:4">
      <c r="D2866" s="226"/>
    </row>
    <row r="2867" spans="4:4">
      <c r="D2867" s="226"/>
    </row>
    <row r="2868" spans="4:4">
      <c r="D2868" s="226"/>
    </row>
    <row r="2869" spans="4:4">
      <c r="D2869" s="226"/>
    </row>
    <row r="2870" spans="4:4">
      <c r="D2870" s="226"/>
    </row>
    <row r="2871" spans="4:4">
      <c r="D2871" s="226"/>
    </row>
    <row r="2872" spans="4:4">
      <c r="D2872" s="226"/>
    </row>
    <row r="2873" spans="4:4">
      <c r="D2873" s="226"/>
    </row>
    <row r="2874" spans="4:4">
      <c r="D2874" s="226"/>
    </row>
    <row r="2875" spans="4:4">
      <c r="D2875" s="226"/>
    </row>
    <row r="2876" spans="4:4">
      <c r="D2876" s="226"/>
    </row>
    <row r="2877" spans="4:4">
      <c r="D2877" s="226"/>
    </row>
    <row r="2878" spans="4:4">
      <c r="D2878" s="226"/>
    </row>
    <row r="2879" spans="4:4">
      <c r="D2879" s="226"/>
    </row>
    <row r="2880" spans="4:4">
      <c r="D2880" s="226"/>
    </row>
    <row r="2881" spans="4:4">
      <c r="D2881" s="226"/>
    </row>
    <row r="2882" spans="4:4">
      <c r="D2882" s="226"/>
    </row>
    <row r="2883" spans="4:4">
      <c r="D2883" s="226"/>
    </row>
    <row r="2884" spans="4:4">
      <c r="D2884" s="226"/>
    </row>
    <row r="2885" spans="4:4">
      <c r="D2885" s="226"/>
    </row>
    <row r="2886" spans="4:4">
      <c r="D2886" s="226"/>
    </row>
    <row r="2887" spans="4:4">
      <c r="D2887" s="226"/>
    </row>
    <row r="2888" spans="4:4">
      <c r="D2888" s="226"/>
    </row>
    <row r="2889" spans="4:4">
      <c r="D2889" s="226"/>
    </row>
    <row r="2890" spans="4:4">
      <c r="D2890" s="226"/>
    </row>
    <row r="2891" spans="4:4">
      <c r="D2891" s="226"/>
    </row>
    <row r="2892" spans="4:4">
      <c r="D2892" s="226"/>
    </row>
    <row r="2893" spans="4:4">
      <c r="D2893" s="226"/>
    </row>
    <row r="2894" spans="4:4">
      <c r="D2894" s="226"/>
    </row>
    <row r="2895" spans="4:4">
      <c r="D2895" s="226"/>
    </row>
    <row r="2896" spans="4:4">
      <c r="D2896" s="226"/>
    </row>
    <row r="2897" spans="4:4">
      <c r="D2897" s="226"/>
    </row>
    <row r="2898" spans="4:4">
      <c r="D2898" s="226"/>
    </row>
    <row r="2899" spans="4:4">
      <c r="D2899" s="226"/>
    </row>
    <row r="2900" spans="4:4">
      <c r="D2900" s="226"/>
    </row>
    <row r="2901" spans="4:4">
      <c r="D2901" s="226"/>
    </row>
    <row r="2902" spans="4:4">
      <c r="D2902" s="226"/>
    </row>
    <row r="2903" spans="4:4">
      <c r="D2903" s="226"/>
    </row>
    <row r="2904" spans="4:4">
      <c r="D2904" s="226"/>
    </row>
    <row r="2905" spans="4:4">
      <c r="D2905" s="226"/>
    </row>
    <row r="2906" spans="4:4">
      <c r="D2906" s="226"/>
    </row>
    <row r="2907" spans="4:4">
      <c r="D2907" s="226"/>
    </row>
    <row r="2908" spans="4:4">
      <c r="D2908" s="226"/>
    </row>
    <row r="2909" spans="4:4">
      <c r="D2909" s="226"/>
    </row>
    <row r="2910" spans="4:4">
      <c r="D2910" s="226"/>
    </row>
    <row r="2911" spans="4:4">
      <c r="D2911" s="226"/>
    </row>
    <row r="2912" spans="4:4">
      <c r="D2912" s="226"/>
    </row>
    <row r="2913" spans="4:4">
      <c r="D2913" s="226"/>
    </row>
    <row r="2914" spans="4:4">
      <c r="D2914" s="226"/>
    </row>
    <row r="2915" spans="4:4">
      <c r="D2915" s="226"/>
    </row>
    <row r="2916" spans="4:4">
      <c r="D2916" s="226"/>
    </row>
    <row r="2917" spans="4:4">
      <c r="D2917" s="226"/>
    </row>
    <row r="2918" spans="4:4">
      <c r="D2918" s="226"/>
    </row>
    <row r="2919" spans="4:4">
      <c r="D2919" s="226"/>
    </row>
    <row r="2920" spans="4:4">
      <c r="D2920" s="226"/>
    </row>
    <row r="2921" spans="4:4">
      <c r="D2921" s="226"/>
    </row>
    <row r="2922" spans="4:4">
      <c r="D2922" s="226"/>
    </row>
    <row r="2923" spans="4:4">
      <c r="D2923" s="226"/>
    </row>
    <row r="2924" spans="4:4">
      <c r="D2924" s="226"/>
    </row>
    <row r="2925" spans="4:4">
      <c r="D2925" s="226"/>
    </row>
    <row r="2926" spans="4:4">
      <c r="D2926" s="226"/>
    </row>
    <row r="2927" spans="4:4">
      <c r="D2927" s="226"/>
    </row>
    <row r="2928" spans="4:4">
      <c r="D2928" s="226"/>
    </row>
    <row r="2929" spans="4:4">
      <c r="D2929" s="226"/>
    </row>
    <row r="2930" spans="4:4">
      <c r="D2930" s="226"/>
    </row>
    <row r="2931" spans="4:4">
      <c r="D2931" s="226"/>
    </row>
    <row r="2932" spans="4:4">
      <c r="D2932" s="226"/>
    </row>
    <row r="2933" spans="4:4">
      <c r="D2933" s="226"/>
    </row>
    <row r="2934" spans="4:4">
      <c r="D2934" s="226"/>
    </row>
    <row r="2935" spans="4:4">
      <c r="D2935" s="226"/>
    </row>
    <row r="2936" spans="4:4">
      <c r="D2936" s="226"/>
    </row>
    <row r="2937" spans="4:4">
      <c r="D2937" s="226"/>
    </row>
    <row r="2938" spans="4:4">
      <c r="D2938" s="226"/>
    </row>
    <row r="2939" spans="4:4">
      <c r="D2939" s="226"/>
    </row>
    <row r="2940" spans="4:4">
      <c r="D2940" s="226"/>
    </row>
    <row r="2941" spans="4:4">
      <c r="D2941" s="226"/>
    </row>
    <row r="2942" spans="4:4">
      <c r="D2942" s="226"/>
    </row>
    <row r="2943" spans="4:4">
      <c r="D2943" s="226"/>
    </row>
    <row r="2944" spans="4:4">
      <c r="D2944" s="226"/>
    </row>
    <row r="2945" spans="4:4">
      <c r="D2945" s="226"/>
    </row>
    <row r="2946" spans="4:4">
      <c r="D2946" s="226"/>
    </row>
    <row r="2947" spans="4:4">
      <c r="D2947" s="226"/>
    </row>
    <row r="2948" spans="4:4">
      <c r="D2948" s="226"/>
    </row>
    <row r="2949" spans="4:4">
      <c r="D2949" s="226"/>
    </row>
    <row r="2950" spans="4:4">
      <c r="D2950" s="226"/>
    </row>
    <row r="2951" spans="4:4">
      <c r="D2951" s="226"/>
    </row>
    <row r="2952" spans="4:4">
      <c r="D2952" s="226"/>
    </row>
    <row r="2953" spans="4:4">
      <c r="D2953" s="226"/>
    </row>
    <row r="2954" spans="4:4">
      <c r="D2954" s="226"/>
    </row>
    <row r="2955" spans="4:4">
      <c r="D2955" s="226"/>
    </row>
    <row r="2956" spans="4:4">
      <c r="D2956" s="226"/>
    </row>
    <row r="2957" spans="4:4">
      <c r="D2957" s="226"/>
    </row>
    <row r="2958" spans="4:4">
      <c r="D2958" s="226"/>
    </row>
    <row r="2959" spans="4:4">
      <c r="D2959" s="226"/>
    </row>
    <row r="2960" spans="4:4">
      <c r="D2960" s="226"/>
    </row>
    <row r="2961" spans="4:4">
      <c r="D2961" s="226"/>
    </row>
    <row r="2962" spans="4:4">
      <c r="D2962" s="226"/>
    </row>
    <row r="2963" spans="4:4">
      <c r="D2963" s="226"/>
    </row>
    <row r="2964" spans="4:4">
      <c r="D2964" s="226"/>
    </row>
    <row r="2965" spans="4:4">
      <c r="D2965" s="226"/>
    </row>
    <row r="2966" spans="4:4">
      <c r="D2966" s="226"/>
    </row>
    <row r="2967" spans="4:4">
      <c r="D2967" s="226"/>
    </row>
    <row r="2968" spans="4:4">
      <c r="D2968" s="226"/>
    </row>
    <row r="2969" spans="4:4">
      <c r="D2969" s="226"/>
    </row>
    <row r="2970" spans="4:4">
      <c r="D2970" s="226"/>
    </row>
    <row r="2971" spans="4:4">
      <c r="D2971" s="226"/>
    </row>
    <row r="2972" spans="4:4">
      <c r="D2972" s="226"/>
    </row>
    <row r="2973" spans="4:4">
      <c r="D2973" s="226"/>
    </row>
    <row r="2974" spans="4:4">
      <c r="D2974" s="226"/>
    </row>
    <row r="2975" spans="4:4">
      <c r="D2975" s="226"/>
    </row>
    <row r="2976" spans="4:4">
      <c r="D2976" s="226"/>
    </row>
    <row r="2977" spans="4:4">
      <c r="D2977" s="226"/>
    </row>
    <row r="2978" spans="4:4">
      <c r="D2978" s="226"/>
    </row>
    <row r="2979" spans="4:4">
      <c r="D2979" s="226"/>
    </row>
    <row r="2980" spans="4:4">
      <c r="D2980" s="226"/>
    </row>
    <row r="2981" spans="4:4">
      <c r="D2981" s="226"/>
    </row>
    <row r="2982" spans="4:4">
      <c r="D2982" s="226"/>
    </row>
    <row r="2983" spans="4:4">
      <c r="D2983" s="226"/>
    </row>
    <row r="2984" spans="4:4">
      <c r="D2984" s="226"/>
    </row>
    <row r="2985" spans="4:4">
      <c r="D2985" s="226"/>
    </row>
    <row r="2986" spans="4:4">
      <c r="D2986" s="226"/>
    </row>
    <row r="2987" spans="4:4">
      <c r="D2987" s="226"/>
    </row>
    <row r="2988" spans="4:4">
      <c r="D2988" s="226"/>
    </row>
    <row r="2989" spans="4:4">
      <c r="D2989" s="226"/>
    </row>
    <row r="2990" spans="4:4">
      <c r="D2990" s="226"/>
    </row>
    <row r="2991" spans="4:4">
      <c r="D2991" s="226"/>
    </row>
    <row r="2992" spans="4:4">
      <c r="D2992" s="226"/>
    </row>
    <row r="2993" spans="4:4">
      <c r="D2993" s="226"/>
    </row>
    <row r="2994" spans="4:4">
      <c r="D2994" s="226"/>
    </row>
    <row r="2995" spans="4:4">
      <c r="D2995" s="226"/>
    </row>
    <row r="2996" spans="4:4">
      <c r="D2996" s="226"/>
    </row>
    <row r="2997" spans="4:4">
      <c r="D2997" s="226"/>
    </row>
    <row r="2998" spans="4:4">
      <c r="D2998" s="226"/>
    </row>
    <row r="2999" spans="4:4">
      <c r="D2999" s="226"/>
    </row>
    <row r="3000" spans="4:4">
      <c r="D3000" s="226"/>
    </row>
    <row r="3001" spans="4:4">
      <c r="D3001" s="226"/>
    </row>
    <row r="3002" spans="4:4">
      <c r="D3002" s="226"/>
    </row>
    <row r="3003" spans="4:4">
      <c r="D3003" s="226"/>
    </row>
    <row r="3004" spans="4:4">
      <c r="D3004" s="226"/>
    </row>
    <row r="3005" spans="4:4">
      <c r="D3005" s="226"/>
    </row>
    <row r="3006" spans="4:4">
      <c r="D3006" s="226"/>
    </row>
    <row r="3007" spans="4:4">
      <c r="D3007" s="226"/>
    </row>
    <row r="3008" spans="4:4">
      <c r="D3008" s="226"/>
    </row>
    <row r="3009" spans="4:4">
      <c r="D3009" s="226"/>
    </row>
    <row r="3010" spans="4:4">
      <c r="D3010" s="226"/>
    </row>
    <row r="3011" spans="4:4">
      <c r="D3011" s="226"/>
    </row>
    <row r="3012" spans="4:4">
      <c r="D3012" s="226"/>
    </row>
    <row r="3013" spans="4:4">
      <c r="D3013" s="226"/>
    </row>
    <row r="3014" spans="4:4">
      <c r="D3014" s="226"/>
    </row>
    <row r="3015" spans="4:4">
      <c r="D3015" s="226"/>
    </row>
    <row r="3016" spans="4:4">
      <c r="D3016" s="226"/>
    </row>
    <row r="3017" spans="4:4">
      <c r="D3017" s="226"/>
    </row>
    <row r="3018" spans="4:4">
      <c r="D3018" s="226"/>
    </row>
    <row r="3019" spans="4:4">
      <c r="D3019" s="226"/>
    </row>
    <row r="3020" spans="4:4">
      <c r="D3020" s="226"/>
    </row>
    <row r="3021" spans="4:4">
      <c r="D3021" s="226"/>
    </row>
    <row r="3022" spans="4:4">
      <c r="D3022" s="226"/>
    </row>
    <row r="3023" spans="4:4">
      <c r="D3023" s="226"/>
    </row>
    <row r="3024" spans="4:4">
      <c r="D3024" s="226"/>
    </row>
    <row r="3025" spans="4:4">
      <c r="D3025" s="226"/>
    </row>
    <row r="3026" spans="4:4">
      <c r="D3026" s="226"/>
    </row>
    <row r="3027" spans="4:4">
      <c r="D3027" s="226"/>
    </row>
    <row r="3028" spans="4:4">
      <c r="D3028" s="226"/>
    </row>
    <row r="3029" spans="4:4">
      <c r="D3029" s="226"/>
    </row>
    <row r="3030" spans="4:4">
      <c r="D3030" s="226"/>
    </row>
    <row r="3031" spans="4:4">
      <c r="D3031" s="226"/>
    </row>
    <row r="3032" spans="4:4">
      <c r="D3032" s="226"/>
    </row>
    <row r="3033" spans="4:4">
      <c r="D3033" s="226"/>
    </row>
    <row r="3034" spans="4:4">
      <c r="D3034" s="226"/>
    </row>
    <row r="3035" spans="4:4">
      <c r="D3035" s="226"/>
    </row>
    <row r="3036" spans="4:4">
      <c r="D3036" s="226"/>
    </row>
    <row r="3037" spans="4:4">
      <c r="D3037" s="226"/>
    </row>
    <row r="3038" spans="4:4">
      <c r="D3038" s="226"/>
    </row>
    <row r="3039" spans="4:4">
      <c r="D3039" s="226"/>
    </row>
    <row r="3040" spans="4:4">
      <c r="D3040" s="226"/>
    </row>
    <row r="3041" spans="4:4">
      <c r="D3041" s="226"/>
    </row>
    <row r="3042" spans="4:4">
      <c r="D3042" s="226"/>
    </row>
    <row r="3043" spans="4:4">
      <c r="D3043" s="226"/>
    </row>
    <row r="3044" spans="4:4">
      <c r="D3044" s="226"/>
    </row>
    <row r="3045" spans="4:4">
      <c r="D3045" s="226"/>
    </row>
    <row r="3046" spans="4:4">
      <c r="D3046" s="226"/>
    </row>
    <row r="3047" spans="4:4">
      <c r="D3047" s="226"/>
    </row>
    <row r="3048" spans="4:4">
      <c r="D3048" s="226"/>
    </row>
    <row r="3049" spans="4:4">
      <c r="D3049" s="226"/>
    </row>
    <row r="3050" spans="4:4">
      <c r="D3050" s="226"/>
    </row>
    <row r="3051" spans="4:4">
      <c r="D3051" s="226"/>
    </row>
    <row r="3052" spans="4:4">
      <c r="D3052" s="226"/>
    </row>
    <row r="3053" spans="4:4">
      <c r="D3053" s="226"/>
    </row>
    <row r="3054" spans="4:4">
      <c r="D3054" s="226"/>
    </row>
    <row r="3055" spans="4:4">
      <c r="D3055" s="226"/>
    </row>
    <row r="3056" spans="4:4">
      <c r="D3056" s="226"/>
    </row>
    <row r="3057" spans="4:4">
      <c r="D3057" s="226"/>
    </row>
    <row r="3058" spans="4:4">
      <c r="D3058" s="226"/>
    </row>
    <row r="3059" spans="4:4">
      <c r="D3059" s="226"/>
    </row>
    <row r="3060" spans="4:4">
      <c r="D3060" s="226"/>
    </row>
    <row r="3061" spans="4:4">
      <c r="D3061" s="226"/>
    </row>
    <row r="3062" spans="4:4">
      <c r="D3062" s="226"/>
    </row>
    <row r="3063" spans="4:4">
      <c r="D3063" s="226"/>
    </row>
    <row r="3064" spans="4:4">
      <c r="D3064" s="226"/>
    </row>
    <row r="3065" spans="4:4">
      <c r="D3065" s="226"/>
    </row>
    <row r="3066" spans="4:4">
      <c r="D3066" s="226"/>
    </row>
    <row r="3067" spans="4:4">
      <c r="D3067" s="226"/>
    </row>
    <row r="3068" spans="4:4">
      <c r="D3068" s="226"/>
    </row>
    <row r="3069" spans="4:4">
      <c r="D3069" s="226"/>
    </row>
    <row r="3070" spans="4:4">
      <c r="D3070" s="226"/>
    </row>
    <row r="3071" spans="4:4">
      <c r="D3071" s="226"/>
    </row>
    <row r="3072" spans="4:4">
      <c r="D3072" s="226"/>
    </row>
    <row r="3073" spans="4:4">
      <c r="D3073" s="226"/>
    </row>
    <row r="3074" spans="4:4">
      <c r="D3074" s="226"/>
    </row>
    <row r="3075" spans="4:4">
      <c r="D3075" s="226"/>
    </row>
    <row r="3076" spans="4:4">
      <c r="D3076" s="226"/>
    </row>
    <row r="3077" spans="4:4">
      <c r="D3077" s="226"/>
    </row>
    <row r="3078" spans="4:4">
      <c r="D3078" s="226"/>
    </row>
    <row r="3079" spans="4:4">
      <c r="D3079" s="226"/>
    </row>
    <row r="3080" spans="4:4">
      <c r="D3080" s="226"/>
    </row>
    <row r="3081" spans="4:4">
      <c r="D3081" s="226"/>
    </row>
    <row r="3082" spans="4:4">
      <c r="D3082" s="226"/>
    </row>
    <row r="3083" spans="4:4">
      <c r="D3083" s="226"/>
    </row>
    <row r="3084" spans="4:4">
      <c r="D3084" s="226"/>
    </row>
    <row r="3085" spans="4:4">
      <c r="D3085" s="226"/>
    </row>
    <row r="3086" spans="4:4">
      <c r="D3086" s="226"/>
    </row>
    <row r="3087" spans="4:4">
      <c r="D3087" s="226"/>
    </row>
    <row r="3088" spans="4:4">
      <c r="D3088" s="226"/>
    </row>
    <row r="3089" spans="4:4">
      <c r="D3089" s="226"/>
    </row>
    <row r="3090" spans="4:4">
      <c r="D3090" s="226"/>
    </row>
    <row r="3091" spans="4:4">
      <c r="D3091" s="226"/>
    </row>
    <row r="3092" spans="4:4">
      <c r="D3092" s="226"/>
    </row>
    <row r="3093" spans="4:4">
      <c r="D3093" s="226"/>
    </row>
    <row r="3094" spans="4:4">
      <c r="D3094" s="226"/>
    </row>
    <row r="3095" spans="4:4">
      <c r="D3095" s="226"/>
    </row>
    <row r="3096" spans="4:4">
      <c r="D3096" s="226"/>
    </row>
    <row r="3097" spans="4:4">
      <c r="D3097" s="226"/>
    </row>
    <row r="3098" spans="4:4">
      <c r="D3098" s="226"/>
    </row>
    <row r="3099" spans="4:4">
      <c r="D3099" s="226"/>
    </row>
    <row r="3100" spans="4:4">
      <c r="D3100" s="226"/>
    </row>
    <row r="3101" spans="4:4">
      <c r="D3101" s="226"/>
    </row>
    <row r="3102" spans="4:4">
      <c r="D3102" s="226"/>
    </row>
    <row r="3103" spans="4:4">
      <c r="D3103" s="226"/>
    </row>
    <row r="3104" spans="4:4">
      <c r="D3104" s="226"/>
    </row>
    <row r="3105" spans="4:4">
      <c r="D3105" s="226"/>
    </row>
    <row r="3106" spans="4:4">
      <c r="D3106" s="226"/>
    </row>
    <row r="3107" spans="4:4">
      <c r="D3107" s="226"/>
    </row>
    <row r="3108" spans="4:4">
      <c r="D3108" s="226"/>
    </row>
    <row r="3109" spans="4:4">
      <c r="D3109" s="226"/>
    </row>
    <row r="3110" spans="4:4">
      <c r="D3110" s="226"/>
    </row>
    <row r="3111" spans="4:4">
      <c r="D3111" s="226"/>
    </row>
    <row r="3112" spans="4:4">
      <c r="D3112" s="226"/>
    </row>
    <row r="3113" spans="4:4">
      <c r="D3113" s="226"/>
    </row>
    <row r="3114" spans="4:4">
      <c r="D3114" s="226"/>
    </row>
    <row r="3115" spans="4:4">
      <c r="D3115" s="226"/>
    </row>
    <row r="3116" spans="4:4">
      <c r="D3116" s="226"/>
    </row>
    <row r="3117" spans="4:4">
      <c r="D3117" s="226"/>
    </row>
    <row r="3118" spans="4:4">
      <c r="D3118" s="226"/>
    </row>
    <row r="3119" spans="4:4">
      <c r="D3119" s="226"/>
    </row>
    <row r="3120" spans="4:4">
      <c r="D3120" s="226"/>
    </row>
    <row r="3121" spans="4:4">
      <c r="D3121" s="226"/>
    </row>
    <row r="3122" spans="4:4">
      <c r="D3122" s="226"/>
    </row>
    <row r="3123" spans="4:4">
      <c r="D3123" s="226"/>
    </row>
    <row r="3124" spans="4:4">
      <c r="D3124" s="226"/>
    </row>
    <row r="3125" spans="4:4">
      <c r="D3125" s="226"/>
    </row>
    <row r="3126" spans="4:4">
      <c r="D3126" s="226"/>
    </row>
    <row r="3127" spans="4:4">
      <c r="D3127" s="226"/>
    </row>
    <row r="3128" spans="4:4">
      <c r="D3128" s="226"/>
    </row>
    <row r="3129" spans="4:4">
      <c r="D3129" s="226"/>
    </row>
    <row r="3130" spans="4:4">
      <c r="D3130" s="226"/>
    </row>
    <row r="3131" spans="4:4">
      <c r="D3131" s="226"/>
    </row>
    <row r="3132" spans="4:4">
      <c r="D3132" s="226"/>
    </row>
    <row r="3133" spans="4:4">
      <c r="D3133" s="226"/>
    </row>
    <row r="3134" spans="4:4">
      <c r="D3134" s="226"/>
    </row>
    <row r="3135" spans="4:4">
      <c r="D3135" s="226"/>
    </row>
    <row r="3136" spans="4:4">
      <c r="D3136" s="226"/>
    </row>
    <row r="3137" spans="4:4">
      <c r="D3137" s="226"/>
    </row>
    <row r="3138" spans="4:4">
      <c r="D3138" s="226"/>
    </row>
    <row r="3139" spans="4:4">
      <c r="D3139" s="226"/>
    </row>
    <row r="3140" spans="4:4">
      <c r="D3140" s="226"/>
    </row>
    <row r="3141" spans="4:4">
      <c r="D3141" s="226"/>
    </row>
    <row r="3142" spans="4:4">
      <c r="D3142" s="226"/>
    </row>
    <row r="3143" spans="4:4">
      <c r="D3143" s="226"/>
    </row>
    <row r="3144" spans="4:4">
      <c r="D3144" s="226"/>
    </row>
    <row r="3145" spans="4:4">
      <c r="D3145" s="226"/>
    </row>
    <row r="3146" spans="4:4">
      <c r="D3146" s="226"/>
    </row>
    <row r="3147" spans="4:4">
      <c r="D3147" s="226"/>
    </row>
    <row r="3148" spans="4:4">
      <c r="D3148" s="226"/>
    </row>
    <row r="3149" spans="4:4">
      <c r="D3149" s="226"/>
    </row>
    <row r="3150" spans="4:4">
      <c r="D3150" s="226"/>
    </row>
    <row r="3151" spans="4:4">
      <c r="D3151" s="226"/>
    </row>
    <row r="3152" spans="4:4">
      <c r="D3152" s="226"/>
    </row>
    <row r="3153" spans="4:4">
      <c r="D3153" s="226"/>
    </row>
    <row r="3154" spans="4:4">
      <c r="D3154" s="226"/>
    </row>
    <row r="3155" spans="4:4">
      <c r="D3155" s="226"/>
    </row>
    <row r="3156" spans="4:4">
      <c r="D3156" s="226"/>
    </row>
    <row r="3157" spans="4:4">
      <c r="D3157" s="226"/>
    </row>
    <row r="3158" spans="4:4">
      <c r="D3158" s="226"/>
    </row>
    <row r="3159" spans="4:4">
      <c r="D3159" s="226"/>
    </row>
    <row r="3160" spans="4:4">
      <c r="D3160" s="226"/>
    </row>
    <row r="3161" spans="4:4">
      <c r="D3161" s="226"/>
    </row>
    <row r="3162" spans="4:4">
      <c r="D3162" s="226"/>
    </row>
    <row r="3163" spans="4:4">
      <c r="D3163" s="226"/>
    </row>
    <row r="3164" spans="4:4">
      <c r="D3164" s="226"/>
    </row>
    <row r="3165" spans="4:4">
      <c r="D3165" s="226"/>
    </row>
    <row r="3166" spans="4:4">
      <c r="D3166" s="226"/>
    </row>
    <row r="3167" spans="4:4">
      <c r="D3167" s="226"/>
    </row>
    <row r="3168" spans="4:4">
      <c r="D3168" s="226"/>
    </row>
    <row r="3169" spans="4:4">
      <c r="D3169" s="226"/>
    </row>
    <row r="3170" spans="4:4">
      <c r="D3170" s="226"/>
    </row>
    <row r="3171" spans="4:4">
      <c r="D3171" s="226"/>
    </row>
    <row r="3172" spans="4:4">
      <c r="D3172" s="226"/>
    </row>
    <row r="3173" spans="4:4">
      <c r="D3173" s="226"/>
    </row>
    <row r="3174" spans="4:4">
      <c r="D3174" s="226"/>
    </row>
    <row r="3175" spans="4:4">
      <c r="D3175" s="226"/>
    </row>
    <row r="3176" spans="4:4">
      <c r="D3176" s="226"/>
    </row>
    <row r="3177" spans="4:4">
      <c r="D3177" s="226"/>
    </row>
    <row r="3178" spans="4:4">
      <c r="D3178" s="226"/>
    </row>
    <row r="3179" spans="4:4">
      <c r="D3179" s="226"/>
    </row>
    <row r="3180" spans="4:4">
      <c r="D3180" s="226"/>
    </row>
    <row r="3181" spans="4:4">
      <c r="D3181" s="226"/>
    </row>
    <row r="3182" spans="4:4">
      <c r="D3182" s="226"/>
    </row>
    <row r="3183" spans="4:4">
      <c r="D3183" s="226"/>
    </row>
    <row r="3184" spans="4:4">
      <c r="D3184" s="226"/>
    </row>
    <row r="3185" spans="4:4">
      <c r="D3185" s="226"/>
    </row>
    <row r="3186" spans="4:4">
      <c r="D3186" s="226"/>
    </row>
    <row r="3187" spans="4:4">
      <c r="D3187" s="226"/>
    </row>
    <row r="3188" spans="4:4">
      <c r="D3188" s="226"/>
    </row>
    <row r="3189" spans="4:4">
      <c r="D3189" s="226"/>
    </row>
    <row r="3190" spans="4:4">
      <c r="D3190" s="226"/>
    </row>
    <row r="3191" spans="4:4">
      <c r="D3191" s="226"/>
    </row>
    <row r="3192" spans="4:4">
      <c r="D3192" s="226"/>
    </row>
    <row r="3193" spans="4:4">
      <c r="D3193" s="226"/>
    </row>
    <row r="3194" spans="4:4">
      <c r="D3194" s="226"/>
    </row>
    <row r="3195" spans="4:4">
      <c r="D3195" s="226"/>
    </row>
    <row r="3196" spans="4:4">
      <c r="D3196" s="226"/>
    </row>
    <row r="3197" spans="4:4">
      <c r="D3197" s="226"/>
    </row>
    <row r="3198" spans="4:4">
      <c r="D3198" s="226"/>
    </row>
    <row r="3199" spans="4:4">
      <c r="D3199" s="226"/>
    </row>
    <row r="3200" spans="4:4">
      <c r="D3200" s="226"/>
    </row>
    <row r="3201" spans="4:4">
      <c r="D3201" s="226"/>
    </row>
    <row r="3202" spans="4:4">
      <c r="D3202" s="226"/>
    </row>
    <row r="3203" spans="4:4">
      <c r="D3203" s="226"/>
    </row>
    <row r="3204" spans="4:4">
      <c r="D3204" s="226"/>
    </row>
    <row r="3205" spans="4:4">
      <c r="D3205" s="226"/>
    </row>
    <row r="3206" spans="4:4">
      <c r="D3206" s="226"/>
    </row>
    <row r="3207" spans="4:4">
      <c r="D3207" s="226"/>
    </row>
    <row r="3208" spans="4:4">
      <c r="D3208" s="226"/>
    </row>
    <row r="3209" spans="4:4">
      <c r="D3209" s="226"/>
    </row>
    <row r="3210" spans="4:4">
      <c r="D3210" s="226"/>
    </row>
    <row r="3211" spans="4:4">
      <c r="D3211" s="226"/>
    </row>
    <row r="3212" spans="4:4">
      <c r="D3212" s="226"/>
    </row>
    <row r="3213" spans="4:4">
      <c r="D3213" s="226"/>
    </row>
    <row r="3214" spans="4:4">
      <c r="D3214" s="226"/>
    </row>
    <row r="3215" spans="4:4">
      <c r="D3215" s="226"/>
    </row>
    <row r="3216" spans="4:4">
      <c r="D3216" s="226"/>
    </row>
    <row r="3217" spans="4:4">
      <c r="D3217" s="226"/>
    </row>
    <row r="3218" spans="4:4">
      <c r="D3218" s="226"/>
    </row>
    <row r="3219" spans="4:4">
      <c r="D3219" s="226"/>
    </row>
    <row r="3220" spans="4:4">
      <c r="D3220" s="226"/>
    </row>
    <row r="3221" spans="4:4">
      <c r="D3221" s="226"/>
    </row>
    <row r="3222" spans="4:4">
      <c r="D3222" s="226"/>
    </row>
    <row r="3223" spans="4:4">
      <c r="D3223" s="226"/>
    </row>
    <row r="3224" spans="4:4">
      <c r="D3224" s="226"/>
    </row>
    <row r="3225" spans="4:4">
      <c r="D3225" s="226"/>
    </row>
    <row r="3226" spans="4:4">
      <c r="D3226" s="226"/>
    </row>
    <row r="3227" spans="4:4">
      <c r="D3227" s="226"/>
    </row>
    <row r="3228" spans="4:4">
      <c r="D3228" s="226"/>
    </row>
    <row r="3229" spans="4:4">
      <c r="D3229" s="226"/>
    </row>
    <row r="3230" spans="4:4">
      <c r="D3230" s="226"/>
    </row>
    <row r="3231" spans="4:4">
      <c r="D3231" s="226"/>
    </row>
    <row r="3232" spans="4:4">
      <c r="D3232" s="226"/>
    </row>
    <row r="3233" spans="4:4">
      <c r="D3233" s="226"/>
    </row>
    <row r="3234" spans="4:4">
      <c r="D3234" s="226"/>
    </row>
    <row r="3235" spans="4:4">
      <c r="D3235" s="226"/>
    </row>
    <row r="3236" spans="4:4">
      <c r="D3236" s="226"/>
    </row>
    <row r="3237" spans="4:4">
      <c r="D3237" s="226"/>
    </row>
    <row r="3238" spans="4:4">
      <c r="D3238" s="226"/>
    </row>
    <row r="3239" spans="4:4">
      <c r="D3239" s="226"/>
    </row>
    <row r="3240" spans="4:4">
      <c r="D3240" s="226"/>
    </row>
    <row r="3241" spans="4:4">
      <c r="D3241" s="226"/>
    </row>
    <row r="3242" spans="4:4">
      <c r="D3242" s="226"/>
    </row>
    <row r="3243" spans="4:4">
      <c r="D3243" s="226"/>
    </row>
    <row r="3244" spans="4:4">
      <c r="D3244" s="226"/>
    </row>
    <row r="3245" spans="4:4">
      <c r="D3245" s="226"/>
    </row>
    <row r="3246" spans="4:4">
      <c r="D3246" s="226"/>
    </row>
    <row r="3247" spans="4:4">
      <c r="D3247" s="226"/>
    </row>
    <row r="3248" spans="4:4">
      <c r="D3248" s="226"/>
    </row>
    <row r="3249" spans="4:4">
      <c r="D3249" s="226"/>
    </row>
    <row r="3250" spans="4:4">
      <c r="D3250" s="226"/>
    </row>
    <row r="3251" spans="4:4">
      <c r="D3251" s="226"/>
    </row>
    <row r="3252" spans="4:4">
      <c r="D3252" s="226"/>
    </row>
    <row r="3253" spans="4:4">
      <c r="D3253" s="226"/>
    </row>
    <row r="3254" spans="4:4">
      <c r="D3254" s="226"/>
    </row>
    <row r="3255" spans="4:4">
      <c r="D3255" s="226"/>
    </row>
    <row r="3256" spans="4:4">
      <c r="D3256" s="226"/>
    </row>
    <row r="3257" spans="4:4">
      <c r="D3257" s="226"/>
    </row>
    <row r="3258" spans="4:4">
      <c r="D3258" s="226"/>
    </row>
    <row r="3259" spans="4:4">
      <c r="D3259" s="226"/>
    </row>
    <row r="3260" spans="4:4">
      <c r="D3260" s="226"/>
    </row>
    <row r="3261" spans="4:4">
      <c r="D3261" s="226"/>
    </row>
    <row r="3262" spans="4:4">
      <c r="D3262" s="226"/>
    </row>
    <row r="3263" spans="4:4">
      <c r="D3263" s="226"/>
    </row>
    <row r="3264" spans="4:4">
      <c r="D3264" s="226"/>
    </row>
    <row r="3265" spans="4:4">
      <c r="D3265" s="226"/>
    </row>
    <row r="3266" spans="4:4">
      <c r="D3266" s="226"/>
    </row>
    <row r="3267" spans="4:4">
      <c r="D3267" s="226"/>
    </row>
    <row r="3268" spans="4:4">
      <c r="D3268" s="226"/>
    </row>
    <row r="3269" spans="4:4">
      <c r="D3269" s="226"/>
    </row>
    <row r="3270" spans="4:4">
      <c r="D3270" s="226"/>
    </row>
    <row r="3271" spans="4:4">
      <c r="D3271" s="226"/>
    </row>
    <row r="3272" spans="4:4">
      <c r="D3272" s="226"/>
    </row>
    <row r="3273" spans="4:4">
      <c r="D3273" s="226"/>
    </row>
    <row r="3274" spans="4:4">
      <c r="D3274" s="226"/>
    </row>
    <row r="3275" spans="4:4">
      <c r="D3275" s="226"/>
    </row>
    <row r="3276" spans="4:4">
      <c r="D3276" s="226"/>
    </row>
    <row r="3277" spans="4:4">
      <c r="D3277" s="226"/>
    </row>
    <row r="3278" spans="4:4">
      <c r="D3278" s="226"/>
    </row>
    <row r="3279" spans="4:4">
      <c r="D3279" s="226"/>
    </row>
    <row r="3280" spans="4:4">
      <c r="D3280" s="226"/>
    </row>
    <row r="3281" spans="4:4">
      <c r="D3281" s="226"/>
    </row>
    <row r="3282" spans="4:4">
      <c r="D3282" s="226"/>
    </row>
    <row r="3283" spans="4:4">
      <c r="D3283" s="226"/>
    </row>
    <row r="3284" spans="4:4">
      <c r="D3284" s="226"/>
    </row>
    <row r="3285" spans="4:4">
      <c r="D3285" s="226"/>
    </row>
    <row r="3286" spans="4:4">
      <c r="D3286" s="226"/>
    </row>
    <row r="3287" spans="4:4">
      <c r="D3287" s="226"/>
    </row>
    <row r="3288" spans="4:4">
      <c r="D3288" s="226"/>
    </row>
    <row r="3289" spans="4:4">
      <c r="D3289" s="226"/>
    </row>
    <row r="3290" spans="4:4">
      <c r="D3290" s="226"/>
    </row>
    <row r="3291" spans="4:4">
      <c r="D3291" s="226"/>
    </row>
    <row r="3292" spans="4:4">
      <c r="D3292" s="226"/>
    </row>
    <row r="3293" spans="4:4">
      <c r="D3293" s="226"/>
    </row>
    <row r="3294" spans="4:4">
      <c r="D3294" s="226"/>
    </row>
    <row r="3295" spans="4:4">
      <c r="D3295" s="226"/>
    </row>
    <row r="3296" spans="4:4">
      <c r="D3296" s="226"/>
    </row>
    <row r="3297" spans="4:4">
      <c r="D3297" s="226"/>
    </row>
    <row r="3298" spans="4:4">
      <c r="D3298" s="226"/>
    </row>
    <row r="3299" spans="4:4">
      <c r="D3299" s="226"/>
    </row>
    <row r="3300" spans="4:4">
      <c r="D3300" s="226"/>
    </row>
    <row r="3301" spans="4:4">
      <c r="D3301" s="226"/>
    </row>
    <row r="3302" spans="4:4">
      <c r="D3302" s="226"/>
    </row>
    <row r="3303" spans="4:4">
      <c r="D3303" s="226"/>
    </row>
    <row r="3304" spans="4:4">
      <c r="D3304" s="226"/>
    </row>
    <row r="3305" spans="4:4">
      <c r="D3305" s="226"/>
    </row>
    <row r="3306" spans="4:4">
      <c r="D3306" s="226"/>
    </row>
    <row r="3307" spans="4:4">
      <c r="D3307" s="226"/>
    </row>
    <row r="3308" spans="4:4">
      <c r="D3308" s="226"/>
    </row>
    <row r="3309" spans="4:4">
      <c r="D3309" s="226"/>
    </row>
    <row r="3310" spans="4:4">
      <c r="D3310" s="226"/>
    </row>
    <row r="3311" spans="4:4">
      <c r="D3311" s="226"/>
    </row>
    <row r="3312" spans="4:4">
      <c r="D3312" s="226"/>
    </row>
    <row r="3313" spans="4:4">
      <c r="D3313" s="226"/>
    </row>
    <row r="3314" spans="4:4">
      <c r="D3314" s="226"/>
    </row>
    <row r="3315" spans="4:4">
      <c r="D3315" s="226"/>
    </row>
    <row r="3316" spans="4:4">
      <c r="D3316" s="226"/>
    </row>
    <row r="3317" spans="4:4">
      <c r="D3317" s="226"/>
    </row>
    <row r="3318" spans="4:4">
      <c r="D3318" s="226"/>
    </row>
    <row r="3319" spans="4:4">
      <c r="D3319" s="226"/>
    </row>
    <row r="3320" spans="4:4">
      <c r="D3320" s="226"/>
    </row>
    <row r="3321" spans="4:4">
      <c r="D3321" s="226"/>
    </row>
    <row r="3322" spans="4:4">
      <c r="D3322" s="226"/>
    </row>
    <row r="3323" spans="4:4">
      <c r="D3323" s="226"/>
    </row>
    <row r="3324" spans="4:4">
      <c r="D3324" s="226"/>
    </row>
    <row r="3325" spans="4:4">
      <c r="D3325" s="226"/>
    </row>
    <row r="3326" spans="4:4">
      <c r="D3326" s="226"/>
    </row>
    <row r="3327" spans="4:4">
      <c r="D3327" s="226"/>
    </row>
    <row r="3328" spans="4:4">
      <c r="D3328" s="226"/>
    </row>
    <row r="3329" spans="4:4">
      <c r="D3329" s="226"/>
    </row>
    <row r="3330" spans="4:4">
      <c r="D3330" s="226"/>
    </row>
    <row r="3331" spans="4:4">
      <c r="D3331" s="226"/>
    </row>
    <row r="3332" spans="4:4">
      <c r="D3332" s="226"/>
    </row>
    <row r="3333" spans="4:4">
      <c r="D3333" s="226"/>
    </row>
    <row r="3334" spans="4:4">
      <c r="D3334" s="226"/>
    </row>
    <row r="3335" spans="4:4">
      <c r="D3335" s="226"/>
    </row>
    <row r="3336" spans="4:4">
      <c r="D3336" s="226"/>
    </row>
    <row r="3337" spans="4:4">
      <c r="D3337" s="226"/>
    </row>
    <row r="3338" spans="4:4">
      <c r="D3338" s="226"/>
    </row>
    <row r="3339" spans="4:4">
      <c r="D3339" s="226"/>
    </row>
    <row r="3340" spans="4:4">
      <c r="D3340" s="226"/>
    </row>
    <row r="3341" spans="4:4">
      <c r="D3341" s="226"/>
    </row>
    <row r="3342" spans="4:4">
      <c r="D3342" s="226"/>
    </row>
    <row r="3343" spans="4:4">
      <c r="D3343" s="226"/>
    </row>
    <row r="3344" spans="4:4">
      <c r="D3344" s="226"/>
    </row>
    <row r="3345" spans="4:4">
      <c r="D3345" s="226"/>
    </row>
    <row r="3346" spans="4:4">
      <c r="D3346" s="226"/>
    </row>
    <row r="3347" spans="4:4">
      <c r="D3347" s="226"/>
    </row>
    <row r="3348" spans="4:4">
      <c r="D3348" s="226"/>
    </row>
    <row r="3349" spans="4:4">
      <c r="D3349" s="226"/>
    </row>
    <row r="3350" spans="4:4">
      <c r="D3350" s="226"/>
    </row>
    <row r="3351" spans="4:4">
      <c r="D3351" s="226"/>
    </row>
    <row r="3352" spans="4:4">
      <c r="D3352" s="226"/>
    </row>
    <row r="3353" spans="4:4">
      <c r="D3353" s="226"/>
    </row>
    <row r="3354" spans="4:4">
      <c r="D3354" s="226"/>
    </row>
    <row r="3355" spans="4:4">
      <c r="D3355" s="226"/>
    </row>
    <row r="3356" spans="4:4">
      <c r="D3356" s="226"/>
    </row>
    <row r="3357" spans="4:4">
      <c r="D3357" s="226"/>
    </row>
    <row r="3358" spans="4:4">
      <c r="D3358" s="226"/>
    </row>
    <row r="3359" spans="4:4">
      <c r="D3359" s="226"/>
    </row>
    <row r="3360" spans="4:4">
      <c r="D3360" s="226"/>
    </row>
    <row r="3361" spans="4:4">
      <c r="D3361" s="226"/>
    </row>
    <row r="3362" spans="4:4">
      <c r="D3362" s="226"/>
    </row>
    <row r="3363" spans="4:4">
      <c r="D3363" s="226"/>
    </row>
    <row r="3364" spans="4:4">
      <c r="D3364" s="226"/>
    </row>
    <row r="3365" spans="4:4">
      <c r="D3365" s="226"/>
    </row>
    <row r="3366" spans="4:4">
      <c r="D3366" s="226"/>
    </row>
    <row r="3367" spans="4:4">
      <c r="D3367" s="226"/>
    </row>
    <row r="3368" spans="4:4">
      <c r="D3368" s="226"/>
    </row>
    <row r="3369" spans="4:4">
      <c r="D3369" s="226"/>
    </row>
    <row r="3370" spans="4:4">
      <c r="D3370" s="226"/>
    </row>
    <row r="3371" spans="4:4">
      <c r="D3371" s="226"/>
    </row>
    <row r="3372" spans="4:4">
      <c r="D3372" s="226"/>
    </row>
    <row r="3373" spans="4:4">
      <c r="D3373" s="226"/>
    </row>
    <row r="3374" spans="4:4">
      <c r="D3374" s="226"/>
    </row>
    <row r="3375" spans="4:4">
      <c r="D3375" s="226"/>
    </row>
    <row r="3376" spans="4:4">
      <c r="D3376" s="226"/>
    </row>
    <row r="3377" spans="4:4">
      <c r="D3377" s="226"/>
    </row>
    <row r="3378" spans="4:4">
      <c r="D3378" s="226"/>
    </row>
    <row r="3379" spans="4:4">
      <c r="D3379" s="226"/>
    </row>
    <row r="3380" spans="4:4">
      <c r="D3380" s="226"/>
    </row>
    <row r="3381" spans="4:4">
      <c r="D3381" s="226"/>
    </row>
    <row r="3382" spans="4:4">
      <c r="D3382" s="226"/>
    </row>
    <row r="3383" spans="4:4">
      <c r="D3383" s="226"/>
    </row>
    <row r="3384" spans="4:4">
      <c r="D3384" s="226"/>
    </row>
    <row r="3385" spans="4:4">
      <c r="D3385" s="226"/>
    </row>
    <row r="3386" spans="4:4">
      <c r="D3386" s="226"/>
    </row>
    <row r="3387" spans="4:4">
      <c r="D3387" s="226"/>
    </row>
    <row r="3388" spans="4:4">
      <c r="D3388" s="226"/>
    </row>
    <row r="3389" spans="4:4">
      <c r="D3389" s="226"/>
    </row>
    <row r="3390" spans="4:4">
      <c r="D3390" s="226"/>
    </row>
    <row r="3391" spans="4:4">
      <c r="D3391" s="226"/>
    </row>
    <row r="3392" spans="4:4">
      <c r="D3392" s="226"/>
    </row>
    <row r="3393" spans="4:4">
      <c r="D3393" s="226"/>
    </row>
    <row r="3394" spans="4:4">
      <c r="D3394" s="226"/>
    </row>
    <row r="3395" spans="4:4">
      <c r="D3395" s="226"/>
    </row>
    <row r="3396" spans="4:4">
      <c r="D3396" s="226"/>
    </row>
    <row r="3397" spans="4:4">
      <c r="D3397" s="226"/>
    </row>
    <row r="3398" spans="4:4">
      <c r="D3398" s="226"/>
    </row>
    <row r="3399" spans="4:4">
      <c r="D3399" s="226"/>
    </row>
    <row r="3400" spans="4:4">
      <c r="D3400" s="226"/>
    </row>
    <row r="3401" spans="4:4">
      <c r="D3401" s="226"/>
    </row>
    <row r="3402" spans="4:4">
      <c r="D3402" s="226"/>
    </row>
    <row r="3403" spans="4:4">
      <c r="D3403" s="226"/>
    </row>
    <row r="3404" spans="4:4">
      <c r="D3404" s="226"/>
    </row>
    <row r="3405" spans="4:4">
      <c r="D3405" s="226"/>
    </row>
    <row r="3406" spans="4:4">
      <c r="D3406" s="226"/>
    </row>
    <row r="3407" spans="4:4">
      <c r="D3407" s="226"/>
    </row>
    <row r="3408" spans="4:4">
      <c r="D3408" s="226"/>
    </row>
    <row r="3409" spans="4:4">
      <c r="D3409" s="226"/>
    </row>
    <row r="3410" spans="4:4">
      <c r="D3410" s="226"/>
    </row>
    <row r="3411" spans="4:4">
      <c r="D3411" s="226"/>
    </row>
    <row r="3412" spans="4:4">
      <c r="D3412" s="226"/>
    </row>
    <row r="3413" spans="4:4">
      <c r="D3413" s="226"/>
    </row>
    <row r="3414" spans="4:4">
      <c r="D3414" s="226"/>
    </row>
    <row r="3415" spans="4:4">
      <c r="D3415" s="226"/>
    </row>
    <row r="3416" spans="4:4">
      <c r="D3416" s="226"/>
    </row>
    <row r="3417" spans="4:4">
      <c r="D3417" s="226"/>
    </row>
    <row r="3418" spans="4:4">
      <c r="D3418" s="226"/>
    </row>
    <row r="3419" spans="4:4">
      <c r="D3419" s="226"/>
    </row>
    <row r="3420" spans="4:4">
      <c r="D3420" s="226"/>
    </row>
    <row r="3421" spans="4:4">
      <c r="D3421" s="226"/>
    </row>
    <row r="3422" spans="4:4">
      <c r="D3422" s="226"/>
    </row>
    <row r="3423" spans="4:4">
      <c r="D3423" s="226"/>
    </row>
    <row r="3424" spans="4:4">
      <c r="D3424" s="226"/>
    </row>
    <row r="3425" spans="4:4">
      <c r="D3425" s="226"/>
    </row>
    <row r="3426" spans="4:4">
      <c r="D3426" s="226"/>
    </row>
    <row r="3427" spans="4:4">
      <c r="D3427" s="226"/>
    </row>
    <row r="3428" spans="4:4">
      <c r="D3428" s="226"/>
    </row>
    <row r="3429" spans="4:4">
      <c r="D3429" s="226"/>
    </row>
    <row r="3430" spans="4:4">
      <c r="D3430" s="226"/>
    </row>
    <row r="3431" spans="4:4">
      <c r="D3431" s="226"/>
    </row>
    <row r="3432" spans="4:4">
      <c r="D3432" s="226"/>
    </row>
    <row r="3433" spans="4:4">
      <c r="D3433" s="226"/>
    </row>
    <row r="3434" spans="4:4">
      <c r="D3434" s="226"/>
    </row>
    <row r="3435" spans="4:4">
      <c r="D3435" s="226"/>
    </row>
    <row r="3436" spans="4:4">
      <c r="D3436" s="226"/>
    </row>
    <row r="3437" spans="4:4">
      <c r="D3437" s="226"/>
    </row>
    <row r="3438" spans="4:4">
      <c r="D3438" s="226"/>
    </row>
    <row r="3439" spans="4:4">
      <c r="D3439" s="226"/>
    </row>
    <row r="3440" spans="4:4">
      <c r="D3440" s="226"/>
    </row>
    <row r="3441" spans="4:4">
      <c r="D3441" s="226"/>
    </row>
    <row r="3442" spans="4:4">
      <c r="D3442" s="226"/>
    </row>
    <row r="3443" spans="4:4">
      <c r="D3443" s="226"/>
    </row>
    <row r="3444" spans="4:4">
      <c r="D3444" s="226"/>
    </row>
    <row r="3445" spans="4:4">
      <c r="D3445" s="226"/>
    </row>
    <row r="3446" spans="4:4">
      <c r="D3446" s="226"/>
    </row>
    <row r="3447" spans="4:4">
      <c r="D3447" s="226"/>
    </row>
    <row r="3448" spans="4:4">
      <c r="D3448" s="226"/>
    </row>
    <row r="3449" spans="4:4">
      <c r="D3449" s="226"/>
    </row>
    <row r="3450" spans="4:4">
      <c r="D3450" s="226"/>
    </row>
    <row r="3451" spans="4:4">
      <c r="D3451" s="226"/>
    </row>
    <row r="3452" spans="4:4">
      <c r="D3452" s="226"/>
    </row>
    <row r="3453" spans="4:4">
      <c r="D3453" s="226"/>
    </row>
    <row r="3454" spans="4:4">
      <c r="D3454" s="226"/>
    </row>
    <row r="3455" spans="4:4">
      <c r="D3455" s="226"/>
    </row>
    <row r="3456" spans="4:4">
      <c r="D3456" s="226"/>
    </row>
    <row r="3457" spans="4:4">
      <c r="D3457" s="226"/>
    </row>
    <row r="3458" spans="4:4">
      <c r="D3458" s="226"/>
    </row>
    <row r="3459" spans="4:4">
      <c r="D3459" s="226"/>
    </row>
    <row r="3460" spans="4:4">
      <c r="D3460" s="226"/>
    </row>
    <row r="3461" spans="4:4">
      <c r="D3461" s="226"/>
    </row>
    <row r="3462" spans="4:4">
      <c r="D3462" s="226"/>
    </row>
    <row r="3463" spans="4:4">
      <c r="D3463" s="226"/>
    </row>
    <row r="3464" spans="4:4">
      <c r="D3464" s="226"/>
    </row>
    <row r="3465" spans="4:4">
      <c r="D3465" s="226"/>
    </row>
    <row r="3466" spans="4:4">
      <c r="D3466" s="226"/>
    </row>
    <row r="3467" spans="4:4">
      <c r="D3467" s="226"/>
    </row>
    <row r="3468" spans="4:4">
      <c r="D3468" s="226"/>
    </row>
    <row r="3469" spans="4:4">
      <c r="D3469" s="226"/>
    </row>
    <row r="3470" spans="4:4">
      <c r="D3470" s="226"/>
    </row>
    <row r="3471" spans="4:4">
      <c r="D3471" s="226"/>
    </row>
    <row r="3472" spans="4:4">
      <c r="D3472" s="226"/>
    </row>
    <row r="3473" spans="4:4">
      <c r="D3473" s="226"/>
    </row>
    <row r="3474" spans="4:4">
      <c r="D3474" s="226"/>
    </row>
    <row r="3475" spans="4:4">
      <c r="D3475" s="226"/>
    </row>
    <row r="3476" spans="4:4">
      <c r="D3476" s="226"/>
    </row>
    <row r="3477" spans="4:4">
      <c r="D3477" s="226"/>
    </row>
    <row r="3478" spans="4:4">
      <c r="D3478" s="226"/>
    </row>
    <row r="3479" spans="4:4">
      <c r="D3479" s="226"/>
    </row>
    <row r="3480" spans="4:4">
      <c r="D3480" s="226"/>
    </row>
    <row r="3481" spans="4:4">
      <c r="D3481" s="226"/>
    </row>
    <row r="3482" spans="4:4">
      <c r="D3482" s="226"/>
    </row>
    <row r="3483" spans="4:4">
      <c r="D3483" s="226"/>
    </row>
    <row r="3484" spans="4:4">
      <c r="D3484" s="226"/>
    </row>
    <row r="3485" spans="4:4">
      <c r="D3485" s="226"/>
    </row>
    <row r="3486" spans="4:4">
      <c r="D3486" s="226"/>
    </row>
    <row r="3487" spans="4:4">
      <c r="D3487" s="226"/>
    </row>
    <row r="3488" spans="4:4">
      <c r="D3488" s="226"/>
    </row>
    <row r="3489" spans="4:4">
      <c r="D3489" s="226"/>
    </row>
    <row r="3490" spans="4:4">
      <c r="D3490" s="226"/>
    </row>
    <row r="3491" spans="4:4">
      <c r="D3491" s="226"/>
    </row>
    <row r="3492" spans="4:4">
      <c r="D3492" s="226"/>
    </row>
    <row r="3493" spans="4:4">
      <c r="D3493" s="226"/>
    </row>
    <row r="3494" spans="4:4">
      <c r="D3494" s="226"/>
    </row>
    <row r="3495" spans="4:4">
      <c r="D3495" s="226"/>
    </row>
    <row r="3496" spans="4:4">
      <c r="D3496" s="226"/>
    </row>
    <row r="3497" spans="4:4">
      <c r="D3497" s="226"/>
    </row>
    <row r="3498" spans="4:4">
      <c r="D3498" s="226"/>
    </row>
    <row r="3499" spans="4:4">
      <c r="D3499" s="226"/>
    </row>
    <row r="3500" spans="4:4">
      <c r="D3500" s="226"/>
    </row>
    <row r="3501" spans="4:4">
      <c r="D3501" s="226"/>
    </row>
    <row r="3502" spans="4:4">
      <c r="D3502" s="226"/>
    </row>
    <row r="3503" spans="4:4">
      <c r="D3503" s="226"/>
    </row>
    <row r="3504" spans="4:4">
      <c r="D3504" s="226"/>
    </row>
    <row r="3505" spans="4:4">
      <c r="D3505" s="226"/>
    </row>
    <row r="3506" spans="4:4">
      <c r="D3506" s="226"/>
    </row>
    <row r="3507" spans="4:4">
      <c r="D3507" s="226"/>
    </row>
    <row r="3508" spans="4:4">
      <c r="D3508" s="226"/>
    </row>
    <row r="3509" spans="4:4">
      <c r="D3509" s="226"/>
    </row>
    <row r="3510" spans="4:4">
      <c r="D3510" s="226"/>
    </row>
    <row r="3511" spans="4:4">
      <c r="D3511" s="226"/>
    </row>
    <row r="3512" spans="4:4">
      <c r="D3512" s="226"/>
    </row>
    <row r="3513" spans="4:4">
      <c r="D3513" s="226"/>
    </row>
    <row r="3514" spans="4:4">
      <c r="D3514" s="226"/>
    </row>
    <row r="3515" spans="4:4">
      <c r="D3515" s="226"/>
    </row>
    <row r="3516" spans="4:4">
      <c r="D3516" s="226"/>
    </row>
    <row r="3517" spans="4:4">
      <c r="D3517" s="226"/>
    </row>
    <row r="3518" spans="4:4">
      <c r="D3518" s="226"/>
    </row>
    <row r="3519" spans="4:4">
      <c r="D3519" s="226"/>
    </row>
    <row r="3520" spans="4:4">
      <c r="D3520" s="226"/>
    </row>
    <row r="3521" spans="4:4">
      <c r="D3521" s="226"/>
    </row>
    <row r="3522" spans="4:4">
      <c r="D3522" s="226"/>
    </row>
    <row r="3523" spans="4:4">
      <c r="D3523" s="226"/>
    </row>
    <row r="3524" spans="4:4">
      <c r="D3524" s="226"/>
    </row>
    <row r="3525" spans="4:4">
      <c r="D3525" s="226"/>
    </row>
    <row r="3526" spans="4:4">
      <c r="D3526" s="226"/>
    </row>
    <row r="3527" spans="4:4">
      <c r="D3527" s="226"/>
    </row>
    <row r="3528" spans="4:4">
      <c r="D3528" s="226"/>
    </row>
    <row r="3529" spans="4:4">
      <c r="D3529" s="226"/>
    </row>
    <row r="3530" spans="4:4">
      <c r="D3530" s="226"/>
    </row>
    <row r="3531" spans="4:4">
      <c r="D3531" s="226"/>
    </row>
    <row r="3532" spans="4:4">
      <c r="D3532" s="226"/>
    </row>
    <row r="3533" spans="4:4">
      <c r="D3533" s="226"/>
    </row>
    <row r="3534" spans="4:4">
      <c r="D3534" s="226"/>
    </row>
    <row r="3535" spans="4:4">
      <c r="D3535" s="226"/>
    </row>
    <row r="3536" spans="4:4">
      <c r="D3536" s="226"/>
    </row>
    <row r="3537" spans="4:4">
      <c r="D3537" s="226"/>
    </row>
    <row r="3538" spans="4:4">
      <c r="D3538" s="226"/>
    </row>
    <row r="3539" spans="4:4">
      <c r="D3539" s="226"/>
    </row>
    <row r="3540" spans="4:4">
      <c r="D3540" s="226"/>
    </row>
    <row r="3541" spans="4:4">
      <c r="D3541" s="226"/>
    </row>
    <row r="3542" spans="4:4">
      <c r="D3542" s="226"/>
    </row>
    <row r="3543" spans="4:4">
      <c r="D3543" s="226"/>
    </row>
    <row r="3544" spans="4:4">
      <c r="D3544" s="226"/>
    </row>
    <row r="3545" spans="4:4">
      <c r="D3545" s="226"/>
    </row>
    <row r="3546" spans="4:4">
      <c r="D3546" s="226"/>
    </row>
    <row r="3547" spans="4:4">
      <c r="D3547" s="226"/>
    </row>
    <row r="3548" spans="4:4">
      <c r="D3548" s="226"/>
    </row>
    <row r="3549" spans="4:4">
      <c r="D3549" s="226"/>
    </row>
    <row r="3550" spans="4:4">
      <c r="D3550" s="226"/>
    </row>
    <row r="3551" spans="4:4">
      <c r="D3551" s="226"/>
    </row>
    <row r="3552" spans="4:4">
      <c r="D3552" s="226"/>
    </row>
    <row r="3553" spans="4:4">
      <c r="D3553" s="226"/>
    </row>
    <row r="3554" spans="4:4">
      <c r="D3554" s="226"/>
    </row>
    <row r="3555" spans="4:4">
      <c r="D3555" s="226"/>
    </row>
    <row r="3556" spans="4:4">
      <c r="D3556" s="226"/>
    </row>
    <row r="3557" spans="4:4">
      <c r="D3557" s="226"/>
    </row>
    <row r="3558" spans="4:4">
      <c r="D3558" s="226"/>
    </row>
    <row r="3559" spans="4:4">
      <c r="D3559" s="226"/>
    </row>
    <row r="3560" spans="4:4">
      <c r="D3560" s="226"/>
    </row>
    <row r="3561" spans="4:4">
      <c r="D3561" s="226"/>
    </row>
    <row r="3562" spans="4:4">
      <c r="D3562" s="226"/>
    </row>
    <row r="3563" spans="4:4">
      <c r="D3563" s="226"/>
    </row>
    <row r="3564" spans="4:4">
      <c r="D3564" s="226"/>
    </row>
    <row r="3565" spans="4:4">
      <c r="D3565" s="226"/>
    </row>
    <row r="3566" spans="4:4">
      <c r="D3566" s="226"/>
    </row>
    <row r="3567" spans="4:4">
      <c r="D3567" s="226"/>
    </row>
    <row r="3568" spans="4:4">
      <c r="D3568" s="226"/>
    </row>
    <row r="3569" spans="4:4">
      <c r="D3569" s="226"/>
    </row>
    <row r="3570" spans="4:4">
      <c r="D3570" s="226"/>
    </row>
    <row r="3571" spans="4:4">
      <c r="D3571" s="226"/>
    </row>
    <row r="3572" spans="4:4">
      <c r="D3572" s="226"/>
    </row>
    <row r="3573" spans="4:4">
      <c r="D3573" s="226"/>
    </row>
    <row r="3574" spans="4:4">
      <c r="D3574" s="226"/>
    </row>
    <row r="3575" spans="4:4">
      <c r="D3575" s="226"/>
    </row>
    <row r="3576" spans="4:4">
      <c r="D3576" s="226"/>
    </row>
    <row r="3577" spans="4:4">
      <c r="D3577" s="226"/>
    </row>
    <row r="3578" spans="4:4">
      <c r="D3578" s="226"/>
    </row>
    <row r="3579" spans="4:4">
      <c r="D3579" s="226"/>
    </row>
    <row r="3580" spans="4:4">
      <c r="D3580" s="226"/>
    </row>
    <row r="3581" spans="4:4">
      <c r="D3581" s="226"/>
    </row>
    <row r="3582" spans="4:4">
      <c r="D3582" s="226"/>
    </row>
    <row r="3583" spans="4:4">
      <c r="D3583" s="226"/>
    </row>
    <row r="3584" spans="4:4">
      <c r="D3584" s="226"/>
    </row>
    <row r="3585" spans="4:4">
      <c r="D3585" s="226"/>
    </row>
    <row r="3586" spans="4:4">
      <c r="D3586" s="226"/>
    </row>
    <row r="3587" spans="4:4">
      <c r="D3587" s="226"/>
    </row>
    <row r="3588" spans="4:4">
      <c r="D3588" s="226"/>
    </row>
    <row r="3589" spans="4:4">
      <c r="D3589" s="226"/>
    </row>
    <row r="3590" spans="4:4">
      <c r="D3590" s="226"/>
    </row>
    <row r="3591" spans="4:4">
      <c r="D3591" s="226"/>
    </row>
    <row r="3592" spans="4:4">
      <c r="D3592" s="226"/>
    </row>
    <row r="3593" spans="4:4">
      <c r="D3593" s="226"/>
    </row>
    <row r="3594" spans="4:4">
      <c r="D3594" s="226"/>
    </row>
    <row r="3595" spans="4:4">
      <c r="D3595" s="226"/>
    </row>
    <row r="3596" spans="4:4">
      <c r="D3596" s="226"/>
    </row>
    <row r="3597" spans="4:4">
      <c r="D3597" s="226"/>
    </row>
    <row r="3598" spans="4:4">
      <c r="D3598" s="226"/>
    </row>
    <row r="3599" spans="4:4">
      <c r="D3599" s="226"/>
    </row>
    <row r="3600" spans="4:4">
      <c r="D3600" s="226"/>
    </row>
    <row r="3601" spans="4:4">
      <c r="D3601" s="226"/>
    </row>
    <row r="3602" spans="4:4">
      <c r="D3602" s="226"/>
    </row>
    <row r="3603" spans="4:4">
      <c r="D3603" s="226"/>
    </row>
    <row r="3604" spans="4:4">
      <c r="D3604" s="226"/>
    </row>
    <row r="3605" spans="4:4">
      <c r="D3605" s="226"/>
    </row>
    <row r="3606" spans="4:4">
      <c r="D3606" s="226"/>
    </row>
    <row r="3607" spans="4:4">
      <c r="D3607" s="226"/>
    </row>
    <row r="3608" spans="4:4">
      <c r="D3608" s="226"/>
    </row>
    <row r="3609" spans="4:4">
      <c r="D3609" s="226"/>
    </row>
    <row r="3610" spans="4:4">
      <c r="D3610" s="226"/>
    </row>
    <row r="3611" spans="4:4">
      <c r="D3611" s="226"/>
    </row>
    <row r="3612" spans="4:4">
      <c r="D3612" s="226"/>
    </row>
    <row r="3613" spans="4:4">
      <c r="D3613" s="226"/>
    </row>
    <row r="3614" spans="4:4">
      <c r="D3614" s="226"/>
    </row>
    <row r="3615" spans="4:4">
      <c r="D3615" s="226"/>
    </row>
    <row r="3616" spans="4:4">
      <c r="D3616" s="226"/>
    </row>
    <row r="3617" spans="4:4">
      <c r="D3617" s="226"/>
    </row>
    <row r="3618" spans="4:4">
      <c r="D3618" s="226"/>
    </row>
    <row r="3619" spans="4:4">
      <c r="D3619" s="226"/>
    </row>
    <row r="3620" spans="4:4">
      <c r="D3620" s="226"/>
    </row>
    <row r="3621" spans="4:4">
      <c r="D3621" s="226"/>
    </row>
    <row r="3622" spans="4:4">
      <c r="D3622" s="226"/>
    </row>
    <row r="3623" spans="4:4">
      <c r="D3623" s="226"/>
    </row>
    <row r="3624" spans="4:4">
      <c r="D3624" s="226"/>
    </row>
    <row r="3625" spans="4:4">
      <c r="D3625" s="226"/>
    </row>
    <row r="3626" spans="4:4">
      <c r="D3626" s="226"/>
    </row>
    <row r="3627" spans="4:4">
      <c r="D3627" s="226"/>
    </row>
    <row r="3628" spans="4:4">
      <c r="D3628" s="226"/>
    </row>
    <row r="3629" spans="4:4">
      <c r="D3629" s="226"/>
    </row>
    <row r="3630" spans="4:4">
      <c r="D3630" s="226"/>
    </row>
    <row r="3631" spans="4:4">
      <c r="D3631" s="226"/>
    </row>
    <row r="3632" spans="4:4">
      <c r="D3632" s="226"/>
    </row>
    <row r="3633" spans="4:4">
      <c r="D3633" s="226"/>
    </row>
    <row r="3634" spans="4:4">
      <c r="D3634" s="226"/>
    </row>
    <row r="3635" spans="4:4">
      <c r="D3635" s="226"/>
    </row>
    <row r="3636" spans="4:4">
      <c r="D3636" s="226"/>
    </row>
    <row r="3637" spans="4:4">
      <c r="D3637" s="226"/>
    </row>
    <row r="3638" spans="4:4">
      <c r="D3638" s="226"/>
    </row>
    <row r="3639" spans="4:4">
      <c r="D3639" s="226"/>
    </row>
    <row r="3640" spans="4:4">
      <c r="D3640" s="226"/>
    </row>
    <row r="3641" spans="4:4">
      <c r="D3641" s="226"/>
    </row>
    <row r="3642" spans="4:4">
      <c r="D3642" s="226"/>
    </row>
    <row r="3643" spans="4:4">
      <c r="D3643" s="226"/>
    </row>
    <row r="3644" spans="4:4">
      <c r="D3644" s="226"/>
    </row>
    <row r="3645" spans="4:4">
      <c r="D3645" s="226"/>
    </row>
    <row r="3646" spans="4:4">
      <c r="D3646" s="226"/>
    </row>
    <row r="3647" spans="4:4">
      <c r="D3647" s="226"/>
    </row>
    <row r="3648" spans="4:4">
      <c r="D3648" s="226"/>
    </row>
    <row r="3649" spans="4:4">
      <c r="D3649" s="226"/>
    </row>
    <row r="3650" spans="4:4">
      <c r="D3650" s="226"/>
    </row>
    <row r="3651" spans="4:4">
      <c r="D3651" s="226"/>
    </row>
    <row r="3652" spans="4:4">
      <c r="D3652" s="226"/>
    </row>
    <row r="3653" spans="4:4">
      <c r="D3653" s="226"/>
    </row>
    <row r="3654" spans="4:4">
      <c r="D3654" s="226"/>
    </row>
    <row r="3655" spans="4:4">
      <c r="D3655" s="226"/>
    </row>
    <row r="3656" spans="4:4">
      <c r="D3656" s="226"/>
    </row>
    <row r="3657" spans="4:4">
      <c r="D3657" s="226"/>
    </row>
    <row r="3658" spans="4:4">
      <c r="D3658" s="226"/>
    </row>
    <row r="3659" spans="4:4">
      <c r="D3659" s="226"/>
    </row>
    <row r="3660" spans="4:4">
      <c r="D3660" s="226"/>
    </row>
    <row r="3661" spans="4:4">
      <c r="D3661" s="226"/>
    </row>
    <row r="3662" spans="4:4">
      <c r="D3662" s="226"/>
    </row>
    <row r="3663" spans="4:4">
      <c r="D3663" s="226"/>
    </row>
    <row r="3664" spans="4:4">
      <c r="D3664" s="226"/>
    </row>
    <row r="3665" spans="4:4">
      <c r="D3665" s="226"/>
    </row>
    <row r="3666" spans="4:4">
      <c r="D3666" s="226"/>
    </row>
    <row r="3667" spans="4:4">
      <c r="D3667" s="226"/>
    </row>
    <row r="3668" spans="4:4">
      <c r="D3668" s="226"/>
    </row>
    <row r="3669" spans="4:4">
      <c r="D3669" s="226"/>
    </row>
    <row r="3670" spans="4:4">
      <c r="D3670" s="226"/>
    </row>
    <row r="3671" spans="4:4">
      <c r="D3671" s="226"/>
    </row>
    <row r="3672" spans="4:4">
      <c r="D3672" s="226"/>
    </row>
    <row r="3673" spans="4:4">
      <c r="D3673" s="226"/>
    </row>
    <row r="3674" spans="4:4">
      <c r="D3674" s="226"/>
    </row>
    <row r="3675" spans="4:4">
      <c r="D3675" s="226"/>
    </row>
    <row r="3676" spans="4:4">
      <c r="D3676" s="226"/>
    </row>
    <row r="3677" spans="4:4">
      <c r="D3677" s="226"/>
    </row>
    <row r="3678" spans="4:4">
      <c r="D3678" s="226"/>
    </row>
    <row r="3679" spans="4:4">
      <c r="D3679" s="226"/>
    </row>
    <row r="3680" spans="4:4">
      <c r="D3680" s="226"/>
    </row>
    <row r="3681" spans="4:4">
      <c r="D3681" s="226"/>
    </row>
    <row r="3682" spans="4:4">
      <c r="D3682" s="226"/>
    </row>
    <row r="3683" spans="4:4">
      <c r="D3683" s="226"/>
    </row>
    <row r="3684" spans="4:4">
      <c r="D3684" s="226"/>
    </row>
    <row r="3685" spans="4:4">
      <c r="D3685" s="226"/>
    </row>
    <row r="3686" spans="4:4">
      <c r="D3686" s="226"/>
    </row>
    <row r="3687" spans="4:4">
      <c r="D3687" s="226"/>
    </row>
    <row r="3688" spans="4:4">
      <c r="D3688" s="226"/>
    </row>
    <row r="3689" spans="4:4">
      <c r="D3689" s="226"/>
    </row>
    <row r="3690" spans="4:4">
      <c r="D3690" s="226"/>
    </row>
    <row r="3691" spans="4:4">
      <c r="D3691" s="226"/>
    </row>
    <row r="3692" spans="4:4">
      <c r="D3692" s="226"/>
    </row>
    <row r="3693" spans="4:4">
      <c r="D3693" s="226"/>
    </row>
    <row r="3694" spans="4:4">
      <c r="D3694" s="226"/>
    </row>
    <row r="3695" spans="4:4">
      <c r="D3695" s="226"/>
    </row>
    <row r="3696" spans="4:4">
      <c r="D3696" s="226"/>
    </row>
    <row r="3697" spans="4:4">
      <c r="D3697" s="226"/>
    </row>
    <row r="3698" spans="4:4">
      <c r="D3698" s="226"/>
    </row>
    <row r="3699" spans="4:4">
      <c r="D3699" s="226"/>
    </row>
    <row r="3700" spans="4:4">
      <c r="D3700" s="226"/>
    </row>
    <row r="3701" spans="4:4">
      <c r="D3701" s="226"/>
    </row>
    <row r="3702" spans="4:4">
      <c r="D3702" s="226"/>
    </row>
    <row r="3703" spans="4:4">
      <c r="D3703" s="226"/>
    </row>
    <row r="3704" spans="4:4">
      <c r="D3704" s="226"/>
    </row>
    <row r="3705" spans="4:4">
      <c r="D3705" s="226"/>
    </row>
    <row r="3706" spans="4:4">
      <c r="D3706" s="226"/>
    </row>
    <row r="3707" spans="4:4">
      <c r="D3707" s="226"/>
    </row>
    <row r="3708" spans="4:4">
      <c r="D3708" s="226"/>
    </row>
    <row r="3709" spans="4:4">
      <c r="D3709" s="226"/>
    </row>
    <row r="3710" spans="4:4">
      <c r="D3710" s="226"/>
    </row>
    <row r="3711" spans="4:4">
      <c r="D3711" s="226"/>
    </row>
    <row r="3712" spans="4:4">
      <c r="D3712" s="226"/>
    </row>
    <row r="3713" spans="4:4">
      <c r="D3713" s="226"/>
    </row>
    <row r="3714" spans="4:4">
      <c r="D3714" s="226"/>
    </row>
    <row r="3715" spans="4:4">
      <c r="D3715" s="226"/>
    </row>
    <row r="3716" spans="4:4">
      <c r="D3716" s="226"/>
    </row>
    <row r="3717" spans="4:4">
      <c r="D3717" s="226"/>
    </row>
    <row r="3718" spans="4:4">
      <c r="D3718" s="226"/>
    </row>
    <row r="3719" spans="4:4">
      <c r="D3719" s="226"/>
    </row>
    <row r="3720" spans="4:4">
      <c r="D3720" s="226"/>
    </row>
    <row r="3721" spans="4:4">
      <c r="D3721" s="226"/>
    </row>
    <row r="3722" spans="4:4">
      <c r="D3722" s="226"/>
    </row>
    <row r="3723" spans="4:4">
      <c r="D3723" s="226"/>
    </row>
    <row r="3724" spans="4:4">
      <c r="D3724" s="226"/>
    </row>
    <row r="3725" spans="4:4">
      <c r="D3725" s="226"/>
    </row>
    <row r="3726" spans="4:4">
      <c r="D3726" s="226"/>
    </row>
    <row r="3727" spans="4:4">
      <c r="D3727" s="226"/>
    </row>
    <row r="3728" spans="4:4">
      <c r="D3728" s="226"/>
    </row>
    <row r="3729" spans="4:4">
      <c r="D3729" s="226"/>
    </row>
    <row r="3730" spans="4:4">
      <c r="D3730" s="226"/>
    </row>
    <row r="3731" spans="4:4">
      <c r="D3731" s="226"/>
    </row>
    <row r="3732" spans="4:4">
      <c r="D3732" s="226"/>
    </row>
    <row r="3733" spans="4:4">
      <c r="D3733" s="226"/>
    </row>
    <row r="3734" spans="4:4">
      <c r="D3734" s="226"/>
    </row>
    <row r="3735" spans="4:4">
      <c r="D3735" s="226"/>
    </row>
    <row r="3736" spans="4:4">
      <c r="D3736" s="226"/>
    </row>
    <row r="3737" spans="4:4">
      <c r="D3737" s="226"/>
    </row>
    <row r="3738" spans="4:4">
      <c r="D3738" s="226"/>
    </row>
    <row r="3739" spans="4:4">
      <c r="D3739" s="226"/>
    </row>
    <row r="3740" spans="4:4">
      <c r="D3740" s="226"/>
    </row>
    <row r="3741" spans="4:4">
      <c r="D3741" s="226"/>
    </row>
    <row r="3742" spans="4:4">
      <c r="D3742" s="226"/>
    </row>
    <row r="3743" spans="4:4">
      <c r="D3743" s="226"/>
    </row>
    <row r="3744" spans="4:4">
      <c r="D3744" s="226"/>
    </row>
    <row r="3745" spans="4:4">
      <c r="D3745" s="226"/>
    </row>
    <row r="3746" spans="4:4">
      <c r="D3746" s="226"/>
    </row>
    <row r="3747" spans="4:4">
      <c r="D3747" s="226"/>
    </row>
    <row r="3748" spans="4:4">
      <c r="D3748" s="226"/>
    </row>
    <row r="3749" spans="4:4">
      <c r="D3749" s="226"/>
    </row>
    <row r="3750" spans="4:4">
      <c r="D3750" s="226"/>
    </row>
    <row r="3751" spans="4:4">
      <c r="D3751" s="226"/>
    </row>
    <row r="3752" spans="4:4">
      <c r="D3752" s="226"/>
    </row>
    <row r="3753" spans="4:4">
      <c r="D3753" s="226"/>
    </row>
    <row r="3754" spans="4:4">
      <c r="D3754" s="226"/>
    </row>
    <row r="3755" spans="4:4">
      <c r="D3755" s="226"/>
    </row>
    <row r="3756" spans="4:4">
      <c r="D3756" s="226"/>
    </row>
    <row r="3757" spans="4:4">
      <c r="D3757" s="226"/>
    </row>
    <row r="3758" spans="4:4">
      <c r="D3758" s="226"/>
    </row>
    <row r="3759" spans="4:4">
      <c r="D3759" s="226"/>
    </row>
    <row r="3760" spans="4:4">
      <c r="D3760" s="226"/>
    </row>
    <row r="3761" spans="4:4">
      <c r="D3761" s="226"/>
    </row>
    <row r="3762" spans="4:4">
      <c r="D3762" s="226"/>
    </row>
    <row r="3763" spans="4:4">
      <c r="D3763" s="226"/>
    </row>
    <row r="3764" spans="4:4">
      <c r="D3764" s="226"/>
    </row>
    <row r="3765" spans="4:4">
      <c r="D3765" s="226"/>
    </row>
    <row r="3766" spans="4:4">
      <c r="D3766" s="226"/>
    </row>
    <row r="3767" spans="4:4">
      <c r="D3767" s="226"/>
    </row>
    <row r="3768" spans="4:4">
      <c r="D3768" s="226"/>
    </row>
    <row r="3769" spans="4:4">
      <c r="D3769" s="226"/>
    </row>
    <row r="3770" spans="4:4">
      <c r="D3770" s="226"/>
    </row>
    <row r="3771" spans="4:4">
      <c r="D3771" s="226"/>
    </row>
    <row r="3772" spans="4:4">
      <c r="D3772" s="226"/>
    </row>
    <row r="3773" spans="4:4">
      <c r="D3773" s="226"/>
    </row>
    <row r="3774" spans="4:4">
      <c r="D3774" s="226"/>
    </row>
    <row r="3775" spans="4:4">
      <c r="D3775" s="226"/>
    </row>
    <row r="3776" spans="4:4">
      <c r="D3776" s="226"/>
    </row>
    <row r="3777" spans="4:4">
      <c r="D3777" s="226"/>
    </row>
    <row r="3778" spans="4:4">
      <c r="D3778" s="226"/>
    </row>
    <row r="3779" spans="4:4">
      <c r="D3779" s="226"/>
    </row>
    <row r="3780" spans="4:4">
      <c r="D3780" s="226"/>
    </row>
    <row r="3781" spans="4:4">
      <c r="D3781" s="226"/>
    </row>
    <row r="3782" spans="4:4">
      <c r="D3782" s="226"/>
    </row>
    <row r="3783" spans="4:4">
      <c r="D3783" s="226"/>
    </row>
    <row r="3784" spans="4:4">
      <c r="D3784" s="226"/>
    </row>
    <row r="3785" spans="4:4">
      <c r="D3785" s="226"/>
    </row>
    <row r="3786" spans="4:4">
      <c r="D3786" s="226"/>
    </row>
    <row r="3787" spans="4:4">
      <c r="D3787" s="226"/>
    </row>
    <row r="3788" spans="4:4">
      <c r="D3788" s="226"/>
    </row>
    <row r="3789" spans="4:4">
      <c r="D3789" s="226"/>
    </row>
    <row r="3790" spans="4:4">
      <c r="D3790" s="226"/>
    </row>
    <row r="3791" spans="4:4">
      <c r="D3791" s="226"/>
    </row>
    <row r="3792" spans="4:4">
      <c r="D3792" s="226"/>
    </row>
    <row r="3793" spans="4:4">
      <c r="D3793" s="226"/>
    </row>
    <row r="3794" spans="4:4">
      <c r="D3794" s="226"/>
    </row>
    <row r="3795" spans="4:4">
      <c r="D3795" s="226"/>
    </row>
    <row r="3796" spans="4:4">
      <c r="D3796" s="226"/>
    </row>
    <row r="3797" spans="4:4">
      <c r="D3797" s="226"/>
    </row>
    <row r="3798" spans="4:4">
      <c r="D3798" s="226"/>
    </row>
    <row r="3799" spans="4:4">
      <c r="D3799" s="226"/>
    </row>
    <row r="3800" spans="4:4">
      <c r="D3800" s="226"/>
    </row>
    <row r="3801" spans="4:4">
      <c r="D3801" s="226"/>
    </row>
    <row r="3802" spans="4:4">
      <c r="D3802" s="226"/>
    </row>
    <row r="3803" spans="4:4">
      <c r="D3803" s="226"/>
    </row>
    <row r="3804" spans="4:4">
      <c r="D3804" s="226"/>
    </row>
    <row r="3805" spans="4:4">
      <c r="D3805" s="226"/>
    </row>
    <row r="3806" spans="4:4">
      <c r="D3806" s="226"/>
    </row>
    <row r="3807" spans="4:4">
      <c r="D3807" s="226"/>
    </row>
    <row r="3808" spans="4:4">
      <c r="D3808" s="226"/>
    </row>
    <row r="3809" spans="4:4">
      <c r="D3809" s="226"/>
    </row>
    <row r="3810" spans="4:4">
      <c r="D3810" s="226"/>
    </row>
    <row r="3811" spans="4:4">
      <c r="D3811" s="226"/>
    </row>
    <row r="3812" spans="4:4">
      <c r="D3812" s="226"/>
    </row>
    <row r="3813" spans="4:4">
      <c r="D3813" s="226"/>
    </row>
    <row r="3814" spans="4:4">
      <c r="D3814" s="226"/>
    </row>
    <row r="3815" spans="4:4">
      <c r="D3815" s="226"/>
    </row>
    <row r="3816" spans="4:4">
      <c r="D3816" s="226"/>
    </row>
    <row r="3817" spans="4:4">
      <c r="D3817" s="226"/>
    </row>
    <row r="3818" spans="4:4">
      <c r="D3818" s="226"/>
    </row>
    <row r="3819" spans="4:4">
      <c r="D3819" s="226"/>
    </row>
    <row r="3820" spans="4:4">
      <c r="D3820" s="226"/>
    </row>
    <row r="3821" spans="4:4">
      <c r="D3821" s="226"/>
    </row>
    <row r="3822" spans="4:4">
      <c r="D3822" s="226"/>
    </row>
    <row r="3823" spans="4:4">
      <c r="D3823" s="226"/>
    </row>
    <row r="3824" spans="4:4">
      <c r="D3824" s="226"/>
    </row>
    <row r="3825" spans="4:4">
      <c r="D3825" s="226"/>
    </row>
    <row r="3826" spans="4:4">
      <c r="D3826" s="226"/>
    </row>
    <row r="3827" spans="4:4">
      <c r="D3827" s="226"/>
    </row>
    <row r="3828" spans="4:4">
      <c r="D3828" s="226"/>
    </row>
    <row r="3829" spans="4:4">
      <c r="D3829" s="226"/>
    </row>
    <row r="3830" spans="4:4">
      <c r="D3830" s="226"/>
    </row>
    <row r="3831" spans="4:4">
      <c r="D3831" s="226"/>
    </row>
    <row r="3832" spans="4:4">
      <c r="D3832" s="226"/>
    </row>
    <row r="3833" spans="4:4">
      <c r="D3833" s="226"/>
    </row>
    <row r="3834" spans="4:4">
      <c r="D3834" s="226"/>
    </row>
    <row r="3835" spans="4:4">
      <c r="D3835" s="226"/>
    </row>
    <row r="3836" spans="4:4">
      <c r="D3836" s="226"/>
    </row>
    <row r="3837" spans="4:4">
      <c r="D3837" s="226"/>
    </row>
    <row r="3838" spans="4:4">
      <c r="D3838" s="226"/>
    </row>
    <row r="3839" spans="4:4">
      <c r="D3839" s="226"/>
    </row>
    <row r="3840" spans="4:4">
      <c r="D3840" s="226"/>
    </row>
    <row r="3841" spans="4:4">
      <c r="D3841" s="226"/>
    </row>
    <row r="3842" spans="4:4">
      <c r="D3842" s="226"/>
    </row>
    <row r="3843" spans="4:4">
      <c r="D3843" s="226"/>
    </row>
    <row r="3844" spans="4:4">
      <c r="D3844" s="226"/>
    </row>
    <row r="3845" spans="4:4">
      <c r="D3845" s="226"/>
    </row>
    <row r="3846" spans="4:4">
      <c r="D3846" s="226"/>
    </row>
    <row r="3847" spans="4:4">
      <c r="D3847" s="226"/>
    </row>
    <row r="3848" spans="4:4">
      <c r="D3848" s="226"/>
    </row>
    <row r="3849" spans="4:4">
      <c r="D3849" s="226"/>
    </row>
    <row r="3850" spans="4:4">
      <c r="D3850" s="226"/>
    </row>
    <row r="3851" spans="4:4">
      <c r="D3851" s="226"/>
    </row>
    <row r="3852" spans="4:4">
      <c r="D3852" s="226"/>
    </row>
    <row r="3853" spans="4:4">
      <c r="D3853" s="226"/>
    </row>
    <row r="3854" spans="4:4">
      <c r="D3854" s="226"/>
    </row>
    <row r="3855" spans="4:4">
      <c r="D3855" s="226"/>
    </row>
    <row r="3856" spans="4:4">
      <c r="D3856" s="226"/>
    </row>
    <row r="3857" spans="4:4">
      <c r="D3857" s="226"/>
    </row>
    <row r="3858" spans="4:4">
      <c r="D3858" s="226"/>
    </row>
    <row r="3859" spans="4:4">
      <c r="D3859" s="226"/>
    </row>
    <row r="3860" spans="4:4">
      <c r="D3860" s="226"/>
    </row>
    <row r="3861" spans="4:4">
      <c r="D3861" s="226"/>
    </row>
    <row r="3862" spans="4:4">
      <c r="D3862" s="226"/>
    </row>
    <row r="3863" spans="4:4">
      <c r="D3863" s="226"/>
    </row>
    <row r="3864" spans="4:4">
      <c r="D3864" s="226"/>
    </row>
    <row r="3865" spans="4:4">
      <c r="D3865" s="226"/>
    </row>
    <row r="3866" spans="4:4">
      <c r="D3866" s="226"/>
    </row>
    <row r="3867" spans="4:4">
      <c r="D3867" s="226"/>
    </row>
    <row r="3868" spans="4:4">
      <c r="D3868" s="226"/>
    </row>
    <row r="3869" spans="4:4">
      <c r="D3869" s="226"/>
    </row>
    <row r="3870" spans="4:4">
      <c r="D3870" s="226"/>
    </row>
    <row r="3871" spans="4:4">
      <c r="D3871" s="226"/>
    </row>
    <row r="3872" spans="4:4">
      <c r="D3872" s="226"/>
    </row>
    <row r="3873" spans="4:4">
      <c r="D3873" s="226"/>
    </row>
    <row r="3874" spans="4:4">
      <c r="D3874" s="226"/>
    </row>
    <row r="3875" spans="4:4">
      <c r="D3875" s="226"/>
    </row>
    <row r="3876" spans="4:4">
      <c r="D3876" s="226"/>
    </row>
    <row r="3877" spans="4:4">
      <c r="D3877" s="226"/>
    </row>
    <row r="3878" spans="4:4">
      <c r="D3878" s="226"/>
    </row>
    <row r="3879" spans="4:4">
      <c r="D3879" s="226"/>
    </row>
    <row r="3880" spans="4:4">
      <c r="D3880" s="226"/>
    </row>
    <row r="3881" spans="4:4">
      <c r="D3881" s="226"/>
    </row>
    <row r="3882" spans="4:4">
      <c r="D3882" s="226"/>
    </row>
    <row r="3883" spans="4:4">
      <c r="D3883" s="226"/>
    </row>
    <row r="3884" spans="4:4">
      <c r="D3884" s="226"/>
    </row>
    <row r="3885" spans="4:4">
      <c r="D3885" s="226"/>
    </row>
    <row r="3886" spans="4:4">
      <c r="D3886" s="226"/>
    </row>
    <row r="3887" spans="4:4">
      <c r="D3887" s="226"/>
    </row>
    <row r="3888" spans="4:4">
      <c r="D3888" s="226"/>
    </row>
    <row r="3889" spans="4:4">
      <c r="D3889" s="226"/>
    </row>
    <row r="3890" spans="4:4">
      <c r="D3890" s="226"/>
    </row>
    <row r="3891" spans="4:4">
      <c r="D3891" s="226"/>
    </row>
    <row r="3892" spans="4:4">
      <c r="D3892" s="226"/>
    </row>
    <row r="3893" spans="4:4">
      <c r="D3893" s="226"/>
    </row>
    <row r="3894" spans="4:4">
      <c r="D3894" s="226"/>
    </row>
    <row r="3895" spans="4:4">
      <c r="D3895" s="226"/>
    </row>
    <row r="3896" spans="4:4">
      <c r="D3896" s="226"/>
    </row>
    <row r="3897" spans="4:4">
      <c r="D3897" s="226"/>
    </row>
    <row r="3898" spans="4:4">
      <c r="D3898" s="226"/>
    </row>
    <row r="3899" spans="4:4">
      <c r="D3899" s="226"/>
    </row>
    <row r="3900" spans="4:4">
      <c r="D3900" s="226"/>
    </row>
    <row r="3901" spans="4:4">
      <c r="D3901" s="226"/>
    </row>
    <row r="3902" spans="4:4">
      <c r="D3902" s="226"/>
    </row>
    <row r="3903" spans="4:4">
      <c r="D3903" s="226"/>
    </row>
    <row r="3904" spans="4:4">
      <c r="D3904" s="226"/>
    </row>
    <row r="3905" spans="4:4">
      <c r="D3905" s="226"/>
    </row>
    <row r="3906" spans="4:4">
      <c r="D3906" s="226"/>
    </row>
    <row r="3907" spans="4:4">
      <c r="D3907" s="226"/>
    </row>
    <row r="3908" spans="4:4">
      <c r="D3908" s="226"/>
    </row>
    <row r="3909" spans="4:4">
      <c r="D3909" s="226"/>
    </row>
    <row r="3910" spans="4:4">
      <c r="D3910" s="226"/>
    </row>
    <row r="3911" spans="4:4">
      <c r="D3911" s="226"/>
    </row>
    <row r="3912" spans="4:4">
      <c r="D3912" s="226"/>
    </row>
    <row r="3913" spans="4:4">
      <c r="D3913" s="226"/>
    </row>
    <row r="3914" spans="4:4">
      <c r="D3914" s="226"/>
    </row>
    <row r="3915" spans="4:4">
      <c r="D3915" s="226"/>
    </row>
    <row r="3916" spans="4:4">
      <c r="D3916" s="226"/>
    </row>
    <row r="3917" spans="4:4">
      <c r="D3917" s="226"/>
    </row>
    <row r="3918" spans="4:4">
      <c r="D3918" s="226"/>
    </row>
    <row r="3919" spans="4:4">
      <c r="D3919" s="226"/>
    </row>
    <row r="3920" spans="4:4">
      <c r="D3920" s="226"/>
    </row>
    <row r="3921" spans="4:4">
      <c r="D3921" s="226"/>
    </row>
    <row r="3922" spans="4:4">
      <c r="D3922" s="226"/>
    </row>
    <row r="3923" spans="4:4">
      <c r="D3923" s="226"/>
    </row>
    <row r="3924" spans="4:4">
      <c r="D3924" s="226"/>
    </row>
    <row r="3925" spans="4:4">
      <c r="D3925" s="226"/>
    </row>
    <row r="3926" spans="4:4">
      <c r="D3926" s="226"/>
    </row>
    <row r="3927" spans="4:4">
      <c r="D3927" s="226"/>
    </row>
    <row r="3928" spans="4:4">
      <c r="D3928" s="226"/>
    </row>
    <row r="3929" spans="4:4">
      <c r="D3929" s="226"/>
    </row>
    <row r="3930" spans="4:4">
      <c r="D3930" s="226"/>
    </row>
    <row r="3931" spans="4:4">
      <c r="D3931" s="226"/>
    </row>
    <row r="3932" spans="4:4">
      <c r="D3932" s="226"/>
    </row>
    <row r="3933" spans="4:4">
      <c r="D3933" s="226"/>
    </row>
    <row r="3934" spans="4:4">
      <c r="D3934" s="226"/>
    </row>
    <row r="3935" spans="4:4">
      <c r="D3935" s="226"/>
    </row>
    <row r="3936" spans="4:4">
      <c r="D3936" s="226"/>
    </row>
    <row r="3937" spans="4:4">
      <c r="D3937" s="226"/>
    </row>
    <row r="3938" spans="4:4">
      <c r="D3938" s="226"/>
    </row>
    <row r="3939" spans="4:4">
      <c r="D3939" s="226"/>
    </row>
    <row r="3940" spans="4:4">
      <c r="D3940" s="226"/>
    </row>
    <row r="3941" spans="4:4">
      <c r="D3941" s="226"/>
    </row>
    <row r="3942" spans="4:4">
      <c r="D3942" s="226"/>
    </row>
    <row r="3943" spans="4:4">
      <c r="D3943" s="226"/>
    </row>
    <row r="3944" spans="4:4">
      <c r="D3944" s="226"/>
    </row>
    <row r="3945" spans="4:4">
      <c r="D3945" s="226"/>
    </row>
    <row r="3946" spans="4:4">
      <c r="D3946" s="226"/>
    </row>
    <row r="3947" spans="4:4">
      <c r="D3947" s="226"/>
    </row>
    <row r="3948" spans="4:4">
      <c r="D3948" s="226"/>
    </row>
    <row r="3949" spans="4:4">
      <c r="D3949" s="226"/>
    </row>
    <row r="3950" spans="4:4">
      <c r="D3950" s="226"/>
    </row>
    <row r="3951" spans="4:4">
      <c r="D3951" s="226"/>
    </row>
    <row r="3952" spans="4:4">
      <c r="D3952" s="226"/>
    </row>
    <row r="3953" spans="4:4">
      <c r="D3953" s="226"/>
    </row>
    <row r="3954" spans="4:4">
      <c r="D3954" s="226"/>
    </row>
    <row r="3955" spans="4:4">
      <c r="D3955" s="226"/>
    </row>
    <row r="3956" spans="4:4">
      <c r="D3956" s="226"/>
    </row>
    <row r="3957" spans="4:4">
      <c r="D3957" s="226"/>
    </row>
    <row r="3958" spans="4:4">
      <c r="D3958" s="226"/>
    </row>
    <row r="3959" spans="4:4">
      <c r="D3959" s="226"/>
    </row>
    <row r="3960" spans="4:4">
      <c r="D3960" s="226"/>
    </row>
    <row r="3961" spans="4:4">
      <c r="D3961" s="226"/>
    </row>
    <row r="3962" spans="4:4">
      <c r="D3962" s="226"/>
    </row>
    <row r="3963" spans="4:4">
      <c r="D3963" s="226"/>
    </row>
    <row r="3964" spans="4:4">
      <c r="D3964" s="226"/>
    </row>
    <row r="3965" spans="4:4">
      <c r="D3965" s="226"/>
    </row>
    <row r="3966" spans="4:4">
      <c r="D3966" s="226"/>
    </row>
    <row r="3967" spans="4:4">
      <c r="D3967" s="226"/>
    </row>
    <row r="3968" spans="4:4">
      <c r="D3968" s="226"/>
    </row>
    <row r="3969" spans="4:4">
      <c r="D3969" s="226"/>
    </row>
    <row r="3970" spans="4:4">
      <c r="D3970" s="226"/>
    </row>
    <row r="3971" spans="4:4">
      <c r="D3971" s="226"/>
    </row>
    <row r="3972" spans="4:4">
      <c r="D3972" s="226"/>
    </row>
    <row r="3973" spans="4:4">
      <c r="D3973" s="226"/>
    </row>
    <row r="3974" spans="4:4">
      <c r="D3974" s="226"/>
    </row>
    <row r="3975" spans="4:4">
      <c r="D3975" s="226"/>
    </row>
    <row r="3976" spans="4:4">
      <c r="D3976" s="226"/>
    </row>
    <row r="3977" spans="4:4">
      <c r="D3977" s="226"/>
    </row>
    <row r="3978" spans="4:4">
      <c r="D3978" s="226"/>
    </row>
    <row r="3979" spans="4:4">
      <c r="D3979" s="226"/>
    </row>
    <row r="3980" spans="4:4">
      <c r="D3980" s="226"/>
    </row>
    <row r="3981" spans="4:4">
      <c r="D3981" s="226"/>
    </row>
    <row r="3982" spans="4:4">
      <c r="D3982" s="226"/>
    </row>
    <row r="3983" spans="4:4">
      <c r="D3983" s="226"/>
    </row>
    <row r="3984" spans="4:4">
      <c r="D3984" s="226"/>
    </row>
    <row r="3985" spans="4:4">
      <c r="D3985" s="226"/>
    </row>
    <row r="3986" spans="4:4">
      <c r="D3986" s="226"/>
    </row>
    <row r="3987" spans="4:4">
      <c r="D3987" s="226"/>
    </row>
    <row r="3988" spans="4:4">
      <c r="D3988" s="226"/>
    </row>
    <row r="3989" spans="4:4">
      <c r="D3989" s="226"/>
    </row>
    <row r="3990" spans="4:4">
      <c r="D3990" s="226"/>
    </row>
    <row r="3991" spans="4:4">
      <c r="D3991" s="226"/>
    </row>
    <row r="3992" spans="4:4">
      <c r="D3992" s="226"/>
    </row>
    <row r="3993" spans="4:4">
      <c r="D3993" s="226"/>
    </row>
    <row r="3994" spans="4:4">
      <c r="D3994" s="226"/>
    </row>
    <row r="3995" spans="4:4">
      <c r="D3995" s="226"/>
    </row>
    <row r="3996" spans="4:4">
      <c r="D3996" s="226"/>
    </row>
    <row r="3997" spans="4:4">
      <c r="D3997" s="226"/>
    </row>
    <row r="3998" spans="4:4">
      <c r="D3998" s="226"/>
    </row>
    <row r="3999" spans="4:4">
      <c r="D3999" s="226"/>
    </row>
    <row r="4000" spans="4:4">
      <c r="D4000" s="226"/>
    </row>
    <row r="4001" spans="4:4">
      <c r="D4001" s="226"/>
    </row>
    <row r="4002" spans="4:4">
      <c r="D4002" s="226"/>
    </row>
    <row r="4003" spans="4:4">
      <c r="D4003" s="226"/>
    </row>
    <row r="4004" spans="4:4">
      <c r="D4004" s="226"/>
    </row>
    <row r="4005" spans="4:4">
      <c r="D4005" s="226"/>
    </row>
    <row r="4006" spans="4:4">
      <c r="D4006" s="226"/>
    </row>
    <row r="4007" spans="4:4">
      <c r="D4007" s="226"/>
    </row>
    <row r="4008" spans="4:4">
      <c r="D4008" s="226"/>
    </row>
    <row r="4009" spans="4:4">
      <c r="D4009" s="226"/>
    </row>
    <row r="4010" spans="4:4">
      <c r="D4010" s="226"/>
    </row>
    <row r="4011" spans="4:4">
      <c r="D4011" s="226"/>
    </row>
    <row r="4012" spans="4:4">
      <c r="D4012" s="226"/>
    </row>
    <row r="4013" spans="4:4">
      <c r="D4013" s="226"/>
    </row>
    <row r="4014" spans="4:4">
      <c r="D4014" s="226"/>
    </row>
    <row r="4015" spans="4:4">
      <c r="D4015" s="226"/>
    </row>
    <row r="4016" spans="4:4">
      <c r="D4016" s="226"/>
    </row>
    <row r="4017" spans="4:4">
      <c r="D4017" s="226"/>
    </row>
    <row r="4018" spans="4:4">
      <c r="D4018" s="226"/>
    </row>
    <row r="4019" spans="4:4">
      <c r="D4019" s="226"/>
    </row>
    <row r="4020" spans="4:4">
      <c r="D4020" s="226"/>
    </row>
    <row r="4021" spans="4:4">
      <c r="D4021" s="226"/>
    </row>
    <row r="4022" spans="4:4">
      <c r="D4022" s="226"/>
    </row>
    <row r="4023" spans="4:4">
      <c r="D4023" s="226"/>
    </row>
    <row r="4024" spans="4:4">
      <c r="D4024" s="226"/>
    </row>
    <row r="4025" spans="4:4">
      <c r="D4025" s="226"/>
    </row>
    <row r="4026" spans="4:4">
      <c r="D4026" s="226"/>
    </row>
    <row r="4027" spans="4:4">
      <c r="D4027" s="226"/>
    </row>
    <row r="4028" spans="4:4">
      <c r="D4028" s="226"/>
    </row>
    <row r="4029" spans="4:4">
      <c r="D4029" s="226"/>
    </row>
    <row r="4030" spans="4:4">
      <c r="D4030" s="226"/>
    </row>
    <row r="4031" spans="4:4">
      <c r="D4031" s="226"/>
    </row>
    <row r="4032" spans="4:4">
      <c r="D4032" s="226"/>
    </row>
    <row r="4033" spans="4:4">
      <c r="D4033" s="226"/>
    </row>
    <row r="4034" spans="4:4">
      <c r="D4034" s="226"/>
    </row>
    <row r="4035" spans="4:4">
      <c r="D4035" s="226"/>
    </row>
    <row r="4036" spans="4:4">
      <c r="D4036" s="226"/>
    </row>
    <row r="4037" spans="4:4">
      <c r="D4037" s="226"/>
    </row>
    <row r="4038" spans="4:4">
      <c r="D4038" s="226"/>
    </row>
    <row r="4039" spans="4:4">
      <c r="D4039" s="226"/>
    </row>
    <row r="4040" spans="4:4">
      <c r="D4040" s="226"/>
    </row>
    <row r="4041" spans="4:4">
      <c r="D4041" s="226"/>
    </row>
    <row r="4042" spans="4:4">
      <c r="D4042" s="226"/>
    </row>
    <row r="4043" spans="4:4">
      <c r="D4043" s="226"/>
    </row>
    <row r="4044" spans="4:4">
      <c r="D4044" s="226"/>
    </row>
    <row r="4045" spans="4:4">
      <c r="D4045" s="226"/>
    </row>
    <row r="4046" spans="4:4">
      <c r="D4046" s="226"/>
    </row>
    <row r="4047" spans="4:4">
      <c r="D4047" s="226"/>
    </row>
    <row r="4048" spans="4:4">
      <c r="D4048" s="226"/>
    </row>
    <row r="4049" spans="4:4">
      <c r="D4049" s="226"/>
    </row>
    <row r="4050" spans="4:4">
      <c r="D4050" s="226"/>
    </row>
    <row r="4051" spans="4:4">
      <c r="D4051" s="226"/>
    </row>
    <row r="4052" spans="4:4">
      <c r="D4052" s="226"/>
    </row>
    <row r="4053" spans="4:4">
      <c r="D4053" s="226"/>
    </row>
    <row r="4054" spans="4:4">
      <c r="D4054" s="226"/>
    </row>
    <row r="4055" spans="4:4">
      <c r="D4055" s="226"/>
    </row>
    <row r="4056" spans="4:4">
      <c r="D4056" s="226"/>
    </row>
    <row r="4057" spans="4:4">
      <c r="D4057" s="226"/>
    </row>
    <row r="4058" spans="4:4">
      <c r="D4058" s="226"/>
    </row>
    <row r="4059" spans="4:4">
      <c r="D4059" s="226"/>
    </row>
    <row r="4060" spans="4:4">
      <c r="D4060" s="226"/>
    </row>
    <row r="4061" spans="4:4">
      <c r="D4061" s="226"/>
    </row>
    <row r="4062" spans="4:4">
      <c r="D4062" s="226"/>
    </row>
    <row r="4063" spans="4:4">
      <c r="D4063" s="226"/>
    </row>
    <row r="4064" spans="4:4">
      <c r="D4064" s="226"/>
    </row>
    <row r="4065" spans="4:4">
      <c r="D4065" s="226"/>
    </row>
    <row r="4066" spans="4:4">
      <c r="D4066" s="226"/>
    </row>
    <row r="4067" spans="4:4">
      <c r="D4067" s="226"/>
    </row>
    <row r="4068" spans="4:4">
      <c r="D4068" s="226"/>
    </row>
    <row r="4069" spans="4:4">
      <c r="D4069" s="226"/>
    </row>
    <row r="4070" spans="4:4">
      <c r="D4070" s="226"/>
    </row>
    <row r="4071" spans="4:4">
      <c r="D4071" s="226"/>
    </row>
    <row r="4072" spans="4:4">
      <c r="D4072" s="226"/>
    </row>
    <row r="4073" spans="4:4">
      <c r="D4073" s="226"/>
    </row>
    <row r="4074" spans="4:4">
      <c r="D4074" s="226"/>
    </row>
    <row r="4075" spans="4:4">
      <c r="D4075" s="226"/>
    </row>
    <row r="4076" spans="4:4">
      <c r="D4076" s="226"/>
    </row>
    <row r="4077" spans="4:4">
      <c r="D4077" s="226"/>
    </row>
    <row r="4078" spans="4:4">
      <c r="D4078" s="226"/>
    </row>
    <row r="4079" spans="4:4">
      <c r="D4079" s="226"/>
    </row>
    <row r="4080" spans="4:4">
      <c r="D4080" s="226"/>
    </row>
    <row r="4081" spans="4:4">
      <c r="D4081" s="226"/>
    </row>
    <row r="4082" spans="4:4">
      <c r="D4082" s="226"/>
    </row>
    <row r="4083" spans="4:4">
      <c r="D4083" s="226"/>
    </row>
    <row r="4084" spans="4:4">
      <c r="D4084" s="226"/>
    </row>
    <row r="4085" spans="4:4">
      <c r="D4085" s="226"/>
    </row>
    <row r="4086" spans="4:4">
      <c r="D4086" s="226"/>
    </row>
    <row r="4087" spans="4:4">
      <c r="D4087" s="226"/>
    </row>
    <row r="4088" spans="4:4">
      <c r="D4088" s="226"/>
    </row>
    <row r="4089" spans="4:4">
      <c r="D4089" s="226"/>
    </row>
    <row r="4090" spans="4:4">
      <c r="D4090" s="226"/>
    </row>
    <row r="4091" spans="4:4">
      <c r="D4091" s="226"/>
    </row>
    <row r="4092" spans="4:4">
      <c r="D4092" s="226"/>
    </row>
    <row r="4093" spans="4:4">
      <c r="D4093" s="226"/>
    </row>
    <row r="4094" spans="4:4">
      <c r="D4094" s="226"/>
    </row>
    <row r="4095" spans="4:4">
      <c r="D4095" s="226"/>
    </row>
    <row r="4096" spans="4:4">
      <c r="D4096" s="226"/>
    </row>
    <row r="4097" spans="4:4">
      <c r="D4097" s="226"/>
    </row>
    <row r="4098" spans="4:4">
      <c r="D4098" s="226"/>
    </row>
    <row r="4099" spans="4:4">
      <c r="D4099" s="226"/>
    </row>
    <row r="4100" spans="4:4">
      <c r="D4100" s="226"/>
    </row>
    <row r="4101" spans="4:4">
      <c r="D4101" s="226"/>
    </row>
    <row r="4102" spans="4:4">
      <c r="D4102" s="226"/>
    </row>
    <row r="4103" spans="4:4">
      <c r="D4103" s="226"/>
    </row>
    <row r="4104" spans="4:4">
      <c r="D4104" s="226"/>
    </row>
    <row r="4105" spans="4:4">
      <c r="D4105" s="226"/>
    </row>
    <row r="4106" spans="4:4">
      <c r="D4106" s="226"/>
    </row>
    <row r="4107" spans="4:4">
      <c r="D4107" s="226"/>
    </row>
    <row r="4108" spans="4:4">
      <c r="D4108" s="226"/>
    </row>
    <row r="4109" spans="4:4">
      <c r="D4109" s="226"/>
    </row>
    <row r="4110" spans="4:4">
      <c r="D4110" s="226"/>
    </row>
    <row r="4111" spans="4:4">
      <c r="D4111" s="226"/>
    </row>
    <row r="4112" spans="4:4">
      <c r="D4112" s="226"/>
    </row>
    <row r="4113" spans="4:4">
      <c r="D4113" s="226"/>
    </row>
    <row r="4114" spans="4:4">
      <c r="D4114" s="226"/>
    </row>
    <row r="4115" spans="4:4">
      <c r="D4115" s="226"/>
    </row>
    <row r="4116" spans="4:4">
      <c r="D4116" s="226"/>
    </row>
    <row r="4117" spans="4:4">
      <c r="D4117" s="226"/>
    </row>
    <row r="4118" spans="4:4">
      <c r="D4118" s="226"/>
    </row>
    <row r="4119" spans="4:4">
      <c r="D4119" s="226"/>
    </row>
    <row r="4120" spans="4:4">
      <c r="D4120" s="226"/>
    </row>
    <row r="4121" spans="4:4">
      <c r="D4121" s="226"/>
    </row>
    <row r="4122" spans="4:4">
      <c r="D4122" s="226"/>
    </row>
    <row r="4123" spans="4:4">
      <c r="D4123" s="226"/>
    </row>
    <row r="4124" spans="4:4">
      <c r="D4124" s="226"/>
    </row>
    <row r="4125" spans="4:4">
      <c r="D4125" s="226"/>
    </row>
    <row r="4126" spans="4:4">
      <c r="D4126" s="226"/>
    </row>
    <row r="4127" spans="4:4">
      <c r="D4127" s="226"/>
    </row>
    <row r="4128" spans="4:4">
      <c r="D4128" s="226"/>
    </row>
    <row r="4129" spans="4:4">
      <c r="D4129" s="226"/>
    </row>
    <row r="4130" spans="4:4">
      <c r="D4130" s="226"/>
    </row>
    <row r="4131" spans="4:4">
      <c r="D4131" s="226"/>
    </row>
    <row r="4132" spans="4:4">
      <c r="D4132" s="226"/>
    </row>
    <row r="4133" spans="4:4">
      <c r="D4133" s="226"/>
    </row>
    <row r="4134" spans="4:4">
      <c r="D4134" s="226"/>
    </row>
    <row r="4135" spans="4:4">
      <c r="D4135" s="226"/>
    </row>
    <row r="4136" spans="4:4">
      <c r="D4136" s="226"/>
    </row>
    <row r="4137" spans="4:4">
      <c r="D4137" s="226"/>
    </row>
    <row r="4138" spans="4:4">
      <c r="D4138" s="226"/>
    </row>
    <row r="4139" spans="4:4">
      <c r="D4139" s="226"/>
    </row>
    <row r="4140" spans="4:4">
      <c r="D4140" s="226"/>
    </row>
    <row r="4141" spans="4:4">
      <c r="D4141" s="226"/>
    </row>
    <row r="4142" spans="4:4">
      <c r="D4142" s="226"/>
    </row>
    <row r="4143" spans="4:4">
      <c r="D4143" s="226"/>
    </row>
    <row r="4144" spans="4:4">
      <c r="D4144" s="226"/>
    </row>
    <row r="4145" spans="4:4">
      <c r="D4145" s="226"/>
    </row>
    <row r="4146" spans="4:4">
      <c r="D4146" s="226"/>
    </row>
    <row r="4147" spans="4:4">
      <c r="D4147" s="226"/>
    </row>
    <row r="4148" spans="4:4">
      <c r="D4148" s="226"/>
    </row>
    <row r="4149" spans="4:4">
      <c r="D4149" s="226"/>
    </row>
    <row r="4150" spans="4:4">
      <c r="D4150" s="226"/>
    </row>
    <row r="4151" spans="4:4">
      <c r="D4151" s="226"/>
    </row>
    <row r="4152" spans="4:4">
      <c r="D4152" s="226"/>
    </row>
    <row r="4153" spans="4:4">
      <c r="D4153" s="226"/>
    </row>
    <row r="4154" spans="4:4">
      <c r="D4154" s="226"/>
    </row>
    <row r="4155" spans="4:4">
      <c r="D4155" s="226"/>
    </row>
    <row r="4156" spans="4:4">
      <c r="D4156" s="226"/>
    </row>
    <row r="4157" spans="4:4">
      <c r="D4157" s="226"/>
    </row>
    <row r="4158" spans="4:4">
      <c r="D4158" s="226"/>
    </row>
    <row r="4159" spans="4:4">
      <c r="D4159" s="226"/>
    </row>
    <row r="4160" spans="4:4">
      <c r="D4160" s="226"/>
    </row>
    <row r="4161" spans="4:4">
      <c r="D4161" s="226"/>
    </row>
    <row r="4162" spans="4:4">
      <c r="D4162" s="226"/>
    </row>
    <row r="4163" spans="4:4">
      <c r="D4163" s="226"/>
    </row>
    <row r="4164" spans="4:4">
      <c r="D4164" s="226"/>
    </row>
    <row r="4165" spans="4:4">
      <c r="D4165" s="226"/>
    </row>
    <row r="4166" spans="4:4">
      <c r="D4166" s="226"/>
    </row>
    <row r="4167" spans="4:4">
      <c r="D4167" s="226"/>
    </row>
    <row r="4168" spans="4:4">
      <c r="D4168" s="226"/>
    </row>
    <row r="4169" spans="4:4">
      <c r="D4169" s="226"/>
    </row>
    <row r="4170" spans="4:4">
      <c r="D4170" s="226"/>
    </row>
    <row r="4171" spans="4:4">
      <c r="D4171" s="226"/>
    </row>
    <row r="4172" spans="4:4">
      <c r="D4172" s="226"/>
    </row>
    <row r="4173" spans="4:4">
      <c r="D4173" s="226"/>
    </row>
    <row r="4174" spans="4:4">
      <c r="D4174" s="226"/>
    </row>
    <row r="4175" spans="4:4">
      <c r="D4175" s="226"/>
    </row>
    <row r="4176" spans="4:4">
      <c r="D4176" s="226"/>
    </row>
    <row r="4177" spans="4:4">
      <c r="D4177" s="226"/>
    </row>
    <row r="4178" spans="4:4">
      <c r="D4178" s="226"/>
    </row>
    <row r="4179" spans="4:4">
      <c r="D4179" s="226"/>
    </row>
    <row r="4180" spans="4:4">
      <c r="D4180" s="226"/>
    </row>
    <row r="4181" spans="4:4">
      <c r="D4181" s="226"/>
    </row>
    <row r="4182" spans="4:4">
      <c r="D4182" s="226"/>
    </row>
    <row r="4183" spans="4:4">
      <c r="D4183" s="226"/>
    </row>
    <row r="4184" spans="4:4">
      <c r="D4184" s="226"/>
    </row>
    <row r="4185" spans="4:4">
      <c r="D4185" s="226"/>
    </row>
    <row r="4186" spans="4:4">
      <c r="D4186" s="226"/>
    </row>
    <row r="4187" spans="4:4">
      <c r="D4187" s="226"/>
    </row>
    <row r="4188" spans="4:4">
      <c r="D4188" s="226"/>
    </row>
    <row r="4189" spans="4:4">
      <c r="D4189" s="226"/>
    </row>
    <row r="4190" spans="4:4">
      <c r="D4190" s="226"/>
    </row>
    <row r="4191" spans="4:4">
      <c r="D4191" s="226"/>
    </row>
    <row r="4192" spans="4:4">
      <c r="D4192" s="226"/>
    </row>
    <row r="4193" spans="4:4">
      <c r="D4193" s="226"/>
    </row>
    <row r="4194" spans="4:4">
      <c r="D4194" s="226"/>
    </row>
    <row r="4195" spans="4:4">
      <c r="D4195" s="226"/>
    </row>
    <row r="4196" spans="4:4">
      <c r="D4196" s="226"/>
    </row>
    <row r="4197" spans="4:4">
      <c r="D4197" s="226"/>
    </row>
    <row r="4198" spans="4:4">
      <c r="D4198" s="226"/>
    </row>
    <row r="4199" spans="4:4">
      <c r="D4199" s="226"/>
    </row>
    <row r="4200" spans="4:4">
      <c r="D4200" s="226"/>
    </row>
    <row r="4201" spans="4:4">
      <c r="D4201" s="226"/>
    </row>
    <row r="4202" spans="4:4">
      <c r="D4202" s="226"/>
    </row>
    <row r="4203" spans="4:4">
      <c r="D4203" s="226"/>
    </row>
    <row r="4204" spans="4:4">
      <c r="D4204" s="226"/>
    </row>
    <row r="4205" spans="4:4">
      <c r="D4205" s="226"/>
    </row>
    <row r="4206" spans="4:4">
      <c r="D4206" s="226"/>
    </row>
    <row r="4207" spans="4:4">
      <c r="D4207" s="226"/>
    </row>
    <row r="4208" spans="4:4">
      <c r="D4208" s="226"/>
    </row>
    <row r="4209" spans="4:4">
      <c r="D4209" s="226"/>
    </row>
    <row r="4210" spans="4:4">
      <c r="D4210" s="226"/>
    </row>
    <row r="4211" spans="4:4">
      <c r="D4211" s="226"/>
    </row>
    <row r="4212" spans="4:4">
      <c r="D4212" s="226"/>
    </row>
    <row r="4213" spans="4:4">
      <c r="D4213" s="226"/>
    </row>
    <row r="4214" spans="4:4">
      <c r="D4214" s="226"/>
    </row>
    <row r="4215" spans="4:4">
      <c r="D4215" s="226"/>
    </row>
    <row r="4216" spans="4:4">
      <c r="D4216" s="226"/>
    </row>
    <row r="4217" spans="4:4">
      <c r="D4217" s="226"/>
    </row>
    <row r="4218" spans="4:4">
      <c r="D4218" s="226"/>
    </row>
    <row r="4219" spans="4:4">
      <c r="D4219" s="226"/>
    </row>
    <row r="4220" spans="4:4">
      <c r="D4220" s="226"/>
    </row>
    <row r="4221" spans="4:4">
      <c r="D4221" s="226"/>
    </row>
    <row r="4222" spans="4:4">
      <c r="D4222" s="226"/>
    </row>
    <row r="4223" spans="4:4">
      <c r="D4223" s="226"/>
    </row>
    <row r="4224" spans="4:4">
      <c r="D4224" s="226"/>
    </row>
    <row r="4225" spans="4:4">
      <c r="D4225" s="226"/>
    </row>
    <row r="4226" spans="4:4">
      <c r="D4226" s="226"/>
    </row>
    <row r="4227" spans="4:4">
      <c r="D4227" s="226"/>
    </row>
    <row r="4228" spans="4:4">
      <c r="D4228" s="226"/>
    </row>
    <row r="4229" spans="4:4">
      <c r="D4229" s="226"/>
    </row>
    <row r="4230" spans="4:4">
      <c r="D4230" s="226"/>
    </row>
    <row r="4231" spans="4:4">
      <c r="D4231" s="226"/>
    </row>
    <row r="4232" spans="4:4">
      <c r="D4232" s="226"/>
    </row>
    <row r="4233" spans="4:4">
      <c r="D4233" s="226"/>
    </row>
    <row r="4234" spans="4:4">
      <c r="D4234" s="226"/>
    </row>
    <row r="4235" spans="4:4">
      <c r="D4235" s="226"/>
    </row>
    <row r="4236" spans="4:4">
      <c r="D4236" s="226"/>
    </row>
    <row r="4237" spans="4:4">
      <c r="D4237" s="226"/>
    </row>
    <row r="4238" spans="4:4">
      <c r="D4238" s="226"/>
    </row>
    <row r="4239" spans="4:4">
      <c r="D4239" s="226"/>
    </row>
    <row r="4240" spans="4:4">
      <c r="D4240" s="226"/>
    </row>
    <row r="4241" spans="4:4">
      <c r="D4241" s="226"/>
    </row>
    <row r="4242" spans="4:4">
      <c r="D4242" s="226"/>
    </row>
    <row r="4243" spans="4:4">
      <c r="D4243" s="226"/>
    </row>
    <row r="4244" spans="4:4">
      <c r="D4244" s="226"/>
    </row>
    <row r="4245" spans="4:4">
      <c r="D4245" s="226"/>
    </row>
    <row r="4246" spans="4:4">
      <c r="D4246" s="226"/>
    </row>
    <row r="4247" spans="4:4">
      <c r="D4247" s="226"/>
    </row>
    <row r="4248" spans="4:4">
      <c r="D4248" s="226"/>
    </row>
    <row r="4249" spans="4:4">
      <c r="D4249" s="226"/>
    </row>
    <row r="4250" spans="4:4">
      <c r="D4250" s="226"/>
    </row>
    <row r="4251" spans="4:4">
      <c r="D4251" s="226"/>
    </row>
    <row r="4252" spans="4:4">
      <c r="D4252" s="226"/>
    </row>
    <row r="4253" spans="4:4">
      <c r="D4253" s="226"/>
    </row>
    <row r="4254" spans="4:4">
      <c r="D4254" s="226"/>
    </row>
    <row r="4255" spans="4:4">
      <c r="D4255" s="226"/>
    </row>
    <row r="4256" spans="4:4">
      <c r="D4256" s="226"/>
    </row>
    <row r="4257" spans="4:4">
      <c r="D4257" s="226"/>
    </row>
    <row r="4258" spans="4:4">
      <c r="D4258" s="226"/>
    </row>
    <row r="4259" spans="4:4">
      <c r="D4259" s="226"/>
    </row>
    <row r="4260" spans="4:4">
      <c r="D4260" s="226"/>
    </row>
    <row r="4261" spans="4:4">
      <c r="D4261" s="226"/>
    </row>
    <row r="4262" spans="4:4">
      <c r="D4262" s="226"/>
    </row>
    <row r="4263" spans="4:4">
      <c r="D4263" s="226"/>
    </row>
    <row r="4264" spans="4:4">
      <c r="D4264" s="226"/>
    </row>
    <row r="4265" spans="4:4">
      <c r="D4265" s="226"/>
    </row>
    <row r="4266" spans="4:4">
      <c r="D4266" s="226"/>
    </row>
    <row r="4267" spans="4:4">
      <c r="D4267" s="226"/>
    </row>
    <row r="4268" spans="4:4">
      <c r="D4268" s="226"/>
    </row>
    <row r="4269" spans="4:4">
      <c r="D4269" s="226"/>
    </row>
    <row r="4270" spans="4:4">
      <c r="D4270" s="226"/>
    </row>
    <row r="4271" spans="4:4">
      <c r="D4271" s="226"/>
    </row>
    <row r="4272" spans="4:4">
      <c r="D4272" s="226"/>
    </row>
    <row r="4273" spans="4:4">
      <c r="D4273" s="226"/>
    </row>
    <row r="4274" spans="4:4">
      <c r="D4274" s="226"/>
    </row>
    <row r="4275" spans="4:4">
      <c r="D4275" s="226"/>
    </row>
    <row r="4276" spans="4:4">
      <c r="D4276" s="226"/>
    </row>
    <row r="4277" spans="4:4">
      <c r="D4277" s="226"/>
    </row>
    <row r="4278" spans="4:4">
      <c r="D4278" s="226"/>
    </row>
    <row r="4279" spans="4:4">
      <c r="D4279" s="226"/>
    </row>
    <row r="4280" spans="4:4">
      <c r="D4280" s="226"/>
    </row>
    <row r="4281" spans="4:4">
      <c r="D4281" s="226"/>
    </row>
    <row r="4282" spans="4:4">
      <c r="D4282" s="226"/>
    </row>
    <row r="4283" spans="4:4">
      <c r="D4283" s="226"/>
    </row>
    <row r="4284" spans="4:4">
      <c r="D4284" s="226"/>
    </row>
    <row r="4285" spans="4:4">
      <c r="D4285" s="226"/>
    </row>
    <row r="4286" spans="4:4">
      <c r="D4286" s="226"/>
    </row>
    <row r="4287" spans="4:4">
      <c r="D4287" s="226"/>
    </row>
    <row r="4288" spans="4:4">
      <c r="D4288" s="226"/>
    </row>
    <row r="4289" spans="4:4">
      <c r="D4289" s="226"/>
    </row>
    <row r="4290" spans="4:4">
      <c r="D4290" s="226"/>
    </row>
    <row r="4291" spans="4:4">
      <c r="D4291" s="226"/>
    </row>
    <row r="4292" spans="4:4">
      <c r="D4292" s="226"/>
    </row>
    <row r="4293" spans="4:4">
      <c r="D4293" s="226"/>
    </row>
    <row r="4294" spans="4:4">
      <c r="D4294" s="226"/>
    </row>
    <row r="4295" spans="4:4">
      <c r="D4295" s="226"/>
    </row>
    <row r="4296" spans="4:4">
      <c r="D4296" s="226"/>
    </row>
    <row r="4297" spans="4:4">
      <c r="D4297" s="226"/>
    </row>
    <row r="4298" spans="4:4">
      <c r="D4298" s="226"/>
    </row>
    <row r="4299" spans="4:4">
      <c r="D4299" s="226"/>
    </row>
    <row r="4300" spans="4:4">
      <c r="D4300" s="226"/>
    </row>
    <row r="4301" spans="4:4">
      <c r="D4301" s="226"/>
    </row>
    <row r="4302" spans="4:4">
      <c r="D4302" s="226"/>
    </row>
    <row r="4303" spans="4:4">
      <c r="D4303" s="226"/>
    </row>
    <row r="4304" spans="4:4">
      <c r="D4304" s="226"/>
    </row>
    <row r="4305" spans="4:4">
      <c r="D4305" s="226"/>
    </row>
    <row r="4306" spans="4:4">
      <c r="D4306" s="226"/>
    </row>
    <row r="4307" spans="4:4">
      <c r="D4307" s="226"/>
    </row>
    <row r="4308" spans="4:4">
      <c r="D4308" s="226"/>
    </row>
    <row r="4309" spans="4:4">
      <c r="D4309" s="226"/>
    </row>
    <row r="4310" spans="4:4">
      <c r="D4310" s="226"/>
    </row>
    <row r="4311" spans="4:4">
      <c r="D4311" s="226"/>
    </row>
    <row r="4312" spans="4:4">
      <c r="D4312" s="226"/>
    </row>
    <row r="4313" spans="4:4">
      <c r="D4313" s="226"/>
    </row>
    <row r="4314" spans="4:4">
      <c r="D4314" s="226"/>
    </row>
    <row r="4315" spans="4:4">
      <c r="D4315" s="226"/>
    </row>
    <row r="4316" spans="4:4">
      <c r="D4316" s="226"/>
    </row>
    <row r="4317" spans="4:4">
      <c r="D4317" s="226"/>
    </row>
    <row r="4318" spans="4:4">
      <c r="D4318" s="226"/>
    </row>
    <row r="4319" spans="4:4">
      <c r="D4319" s="226"/>
    </row>
    <row r="4320" spans="4:4">
      <c r="D4320" s="226"/>
    </row>
    <row r="4321" spans="4:4">
      <c r="D4321" s="226"/>
    </row>
    <row r="4322" spans="4:4">
      <c r="D4322" s="226"/>
    </row>
    <row r="4323" spans="4:4">
      <c r="D4323" s="226"/>
    </row>
    <row r="4324" spans="4:4">
      <c r="D4324" s="226"/>
    </row>
    <row r="4325" spans="4:4">
      <c r="D4325" s="226"/>
    </row>
    <row r="4326" spans="4:4">
      <c r="D4326" s="226"/>
    </row>
    <row r="4327" spans="4:4">
      <c r="D4327" s="226"/>
    </row>
    <row r="4328" spans="4:4">
      <c r="D4328" s="226"/>
    </row>
    <row r="4329" spans="4:4">
      <c r="D4329" s="226"/>
    </row>
    <row r="4330" spans="4:4">
      <c r="D4330" s="226"/>
    </row>
    <row r="4331" spans="4:4">
      <c r="D4331" s="226"/>
    </row>
    <row r="4332" spans="4:4">
      <c r="D4332" s="226"/>
    </row>
    <row r="4333" spans="4:4">
      <c r="D4333" s="226"/>
    </row>
    <row r="4334" spans="4:4">
      <c r="D4334" s="226"/>
    </row>
    <row r="4335" spans="4:4">
      <c r="D4335" s="226"/>
    </row>
    <row r="4336" spans="4:4">
      <c r="D4336" s="226"/>
    </row>
    <row r="4337" spans="4:4">
      <c r="D4337" s="226"/>
    </row>
    <row r="4338" spans="4:4">
      <c r="D4338" s="226"/>
    </row>
    <row r="4339" spans="4:4">
      <c r="D4339" s="226"/>
    </row>
    <row r="4340" spans="4:4">
      <c r="D4340" s="226"/>
    </row>
    <row r="4341" spans="4:4">
      <c r="D4341" s="226"/>
    </row>
    <row r="4342" spans="4:4">
      <c r="D4342" s="226"/>
    </row>
    <row r="4343" spans="4:4">
      <c r="D4343" s="226"/>
    </row>
    <row r="4344" spans="4:4">
      <c r="D4344" s="226"/>
    </row>
    <row r="4345" spans="4:4">
      <c r="D4345" s="226"/>
    </row>
    <row r="4346" spans="4:4">
      <c r="D4346" s="226"/>
    </row>
    <row r="4347" spans="4:4">
      <c r="D4347" s="226"/>
    </row>
    <row r="4348" spans="4:4">
      <c r="D4348" s="226"/>
    </row>
    <row r="4349" spans="4:4">
      <c r="D4349" s="226"/>
    </row>
    <row r="4350" spans="4:4">
      <c r="D4350" s="226"/>
    </row>
    <row r="4351" spans="4:4">
      <c r="D4351" s="226"/>
    </row>
    <row r="4352" spans="4:4">
      <c r="D4352" s="226"/>
    </row>
    <row r="4353" spans="4:4">
      <c r="D4353" s="226"/>
    </row>
    <row r="4354" spans="4:4">
      <c r="D4354" s="226"/>
    </row>
    <row r="4355" spans="4:4">
      <c r="D4355" s="226"/>
    </row>
    <row r="4356" spans="4:4">
      <c r="D4356" s="226"/>
    </row>
    <row r="4357" spans="4:4">
      <c r="D4357" s="226"/>
    </row>
    <row r="4358" spans="4:4">
      <c r="D4358" s="226"/>
    </row>
    <row r="4359" spans="4:4">
      <c r="D4359" s="226"/>
    </row>
    <row r="4360" spans="4:4">
      <c r="D4360" s="226"/>
    </row>
    <row r="4361" spans="4:4">
      <c r="D4361" s="226"/>
    </row>
    <row r="4362" spans="4:4">
      <c r="D4362" s="226"/>
    </row>
    <row r="4363" spans="4:4">
      <c r="D4363" s="226"/>
    </row>
    <row r="4364" spans="4:4">
      <c r="D4364" s="226"/>
    </row>
    <row r="4365" spans="4:4">
      <c r="D4365" s="226"/>
    </row>
    <row r="4366" spans="4:4">
      <c r="D4366" s="226"/>
    </row>
    <row r="4367" spans="4:4">
      <c r="D4367" s="226"/>
    </row>
    <row r="4368" spans="4:4">
      <c r="D4368" s="226"/>
    </row>
    <row r="4369" spans="4:4">
      <c r="D4369" s="226"/>
    </row>
    <row r="4370" spans="4:4">
      <c r="D4370" s="226"/>
    </row>
    <row r="4371" spans="4:4">
      <c r="D4371" s="226"/>
    </row>
    <row r="4372" spans="4:4">
      <c r="D4372" s="226"/>
    </row>
    <row r="4373" spans="4:4">
      <c r="D4373" s="226"/>
    </row>
    <row r="4374" spans="4:4">
      <c r="D4374" s="226"/>
    </row>
    <row r="4375" spans="4:4">
      <c r="D4375" s="226"/>
    </row>
    <row r="4376" spans="4:4">
      <c r="D4376" s="226"/>
    </row>
    <row r="4377" spans="4:4">
      <c r="D4377" s="226"/>
    </row>
    <row r="4378" spans="4:4">
      <c r="D4378" s="226"/>
    </row>
    <row r="4379" spans="4:4">
      <c r="D4379" s="226"/>
    </row>
    <row r="4380" spans="4:4">
      <c r="D4380" s="226"/>
    </row>
    <row r="4381" spans="4:4">
      <c r="D4381" s="226"/>
    </row>
    <row r="4382" spans="4:4">
      <c r="D4382" s="226"/>
    </row>
    <row r="4383" spans="4:4">
      <c r="D4383" s="226"/>
    </row>
    <row r="4384" spans="4:4">
      <c r="D4384" s="226"/>
    </row>
    <row r="4385" spans="4:4">
      <c r="D4385" s="226"/>
    </row>
    <row r="4386" spans="4:4">
      <c r="D4386" s="226"/>
    </row>
    <row r="4387" spans="4:4">
      <c r="D4387" s="226"/>
    </row>
    <row r="4388" spans="4:4">
      <c r="D4388" s="226"/>
    </row>
    <row r="4389" spans="4:4">
      <c r="D4389" s="226"/>
    </row>
    <row r="4390" spans="4:4">
      <c r="D4390" s="226"/>
    </row>
    <row r="4391" spans="4:4">
      <c r="D4391" s="226"/>
    </row>
    <row r="4392" spans="4:4">
      <c r="D4392" s="226"/>
    </row>
    <row r="4393" spans="4:4">
      <c r="D4393" s="226"/>
    </row>
    <row r="4394" spans="4:4">
      <c r="D4394" s="226"/>
    </row>
    <row r="4395" spans="4:4">
      <c r="D4395" s="226"/>
    </row>
    <row r="4396" spans="4:4">
      <c r="D4396" s="226"/>
    </row>
    <row r="4397" spans="4:4">
      <c r="D4397" s="226"/>
    </row>
    <row r="4398" spans="4:4">
      <c r="D4398" s="226"/>
    </row>
    <row r="4399" spans="4:4">
      <c r="D4399" s="226"/>
    </row>
    <row r="4400" spans="4:4">
      <c r="D4400" s="226"/>
    </row>
    <row r="4401" spans="4:4">
      <c r="D4401" s="226"/>
    </row>
    <row r="4402" spans="4:4">
      <c r="D4402" s="226"/>
    </row>
    <row r="4403" spans="4:4">
      <c r="D4403" s="226"/>
    </row>
    <row r="4404" spans="4:4">
      <c r="D4404" s="226"/>
    </row>
    <row r="4405" spans="4:4">
      <c r="D4405" s="226"/>
    </row>
    <row r="4406" spans="4:4">
      <c r="D4406" s="226"/>
    </row>
    <row r="4407" spans="4:4">
      <c r="D4407" s="226"/>
    </row>
    <row r="4408" spans="4:4">
      <c r="D4408" s="226"/>
    </row>
    <row r="4409" spans="4:4">
      <c r="D4409" s="226"/>
    </row>
    <row r="4410" spans="4:4">
      <c r="D4410" s="226"/>
    </row>
    <row r="4411" spans="4:4">
      <c r="D4411" s="226"/>
    </row>
    <row r="4412" spans="4:4">
      <c r="D4412" s="226"/>
    </row>
    <row r="4413" spans="4:4">
      <c r="D4413" s="226"/>
    </row>
    <row r="4414" spans="4:4">
      <c r="D4414" s="226"/>
    </row>
    <row r="4415" spans="4:4">
      <c r="D4415" s="226"/>
    </row>
    <row r="4416" spans="4:4">
      <c r="D4416" s="226"/>
    </row>
    <row r="4417" spans="4:4">
      <c r="D4417" s="226"/>
    </row>
    <row r="4418" spans="4:4">
      <c r="D4418" s="226"/>
    </row>
    <row r="4419" spans="4:4">
      <c r="D4419" s="226"/>
    </row>
    <row r="4420" spans="4:4">
      <c r="D4420" s="226"/>
    </row>
    <row r="4421" spans="4:4">
      <c r="D4421" s="226"/>
    </row>
    <row r="4422" spans="4:4">
      <c r="D4422" s="226"/>
    </row>
    <row r="4423" spans="4:4">
      <c r="D4423" s="226"/>
    </row>
    <row r="4424" spans="4:4">
      <c r="D4424" s="226"/>
    </row>
    <row r="4425" spans="4:4">
      <c r="D4425" s="226"/>
    </row>
    <row r="4426" spans="4:4">
      <c r="D4426" s="226"/>
    </row>
    <row r="4427" spans="4:4">
      <c r="D4427" s="226"/>
    </row>
    <row r="4428" spans="4:4">
      <c r="D4428" s="226"/>
    </row>
    <row r="4429" spans="4:4">
      <c r="D4429" s="226"/>
    </row>
    <row r="4430" spans="4:4">
      <c r="D4430" s="226"/>
    </row>
    <row r="4431" spans="4:4">
      <c r="D4431" s="226"/>
    </row>
    <row r="4432" spans="4:4">
      <c r="D4432" s="226"/>
    </row>
    <row r="4433" spans="4:4">
      <c r="D4433" s="226"/>
    </row>
    <row r="4434" spans="4:4">
      <c r="D4434" s="226"/>
    </row>
    <row r="4435" spans="4:4">
      <c r="D4435" s="226"/>
    </row>
    <row r="4436" spans="4:4">
      <c r="D4436" s="226"/>
    </row>
    <row r="4437" spans="4:4">
      <c r="D4437" s="226"/>
    </row>
    <row r="4438" spans="4:4">
      <c r="D4438" s="226"/>
    </row>
    <row r="4439" spans="4:4">
      <c r="D4439" s="226"/>
    </row>
    <row r="4440" spans="4:4">
      <c r="D4440" s="226"/>
    </row>
    <row r="4441" spans="4:4">
      <c r="D4441" s="226"/>
    </row>
    <row r="4442" spans="4:4">
      <c r="D4442" s="226"/>
    </row>
    <row r="4443" spans="4:4">
      <c r="D4443" s="226"/>
    </row>
    <row r="4444" spans="4:4">
      <c r="D4444" s="226"/>
    </row>
    <row r="4445" spans="4:4">
      <c r="D4445" s="226"/>
    </row>
    <row r="4446" spans="4:4">
      <c r="D4446" s="226"/>
    </row>
    <row r="4447" spans="4:4">
      <c r="D4447" s="226"/>
    </row>
    <row r="4448" spans="4:4">
      <c r="D4448" s="226"/>
    </row>
    <row r="4449" spans="4:4">
      <c r="D4449" s="226"/>
    </row>
    <row r="4450" spans="4:4">
      <c r="D4450" s="226"/>
    </row>
    <row r="4451" spans="4:4">
      <c r="D4451" s="226"/>
    </row>
    <row r="4452" spans="4:4">
      <c r="D4452" s="226"/>
    </row>
    <row r="4453" spans="4:4">
      <c r="D4453" s="226"/>
    </row>
    <row r="4454" spans="4:4">
      <c r="D4454" s="226"/>
    </row>
    <row r="4455" spans="4:4">
      <c r="D4455" s="226"/>
    </row>
    <row r="4456" spans="4:4">
      <c r="D4456" s="226"/>
    </row>
    <row r="4457" spans="4:4">
      <c r="D4457" s="226"/>
    </row>
    <row r="4458" spans="4:4">
      <c r="D4458" s="226"/>
    </row>
    <row r="4459" spans="4:4">
      <c r="D4459" s="226"/>
    </row>
    <row r="4460" spans="4:4">
      <c r="D4460" s="226"/>
    </row>
    <row r="4461" spans="4:4">
      <c r="D4461" s="226"/>
    </row>
    <row r="4462" spans="4:4">
      <c r="D4462" s="226"/>
    </row>
    <row r="4463" spans="4:4">
      <c r="D4463" s="226"/>
    </row>
    <row r="4464" spans="4:4">
      <c r="D4464" s="226"/>
    </row>
    <row r="4465" spans="4:4">
      <c r="D4465" s="226"/>
    </row>
    <row r="4466" spans="4:4">
      <c r="D4466" s="226"/>
    </row>
    <row r="4467" spans="4:4">
      <c r="D4467" s="226"/>
    </row>
    <row r="4468" spans="4:4">
      <c r="D4468" s="226"/>
    </row>
    <row r="4469" spans="4:4">
      <c r="D4469" s="226"/>
    </row>
    <row r="4470" spans="4:4">
      <c r="D4470" s="226"/>
    </row>
    <row r="4471" spans="4:4">
      <c r="D4471" s="226"/>
    </row>
    <row r="4472" spans="4:4">
      <c r="D4472" s="226"/>
    </row>
    <row r="4473" spans="4:4">
      <c r="D4473" s="226"/>
    </row>
    <row r="4474" spans="4:4">
      <c r="D4474" s="226"/>
    </row>
    <row r="4475" spans="4:4">
      <c r="D4475" s="226"/>
    </row>
    <row r="4476" spans="4:4">
      <c r="D4476" s="226"/>
    </row>
    <row r="4477" spans="4:4">
      <c r="D4477" s="226"/>
    </row>
    <row r="4478" spans="4:4">
      <c r="D4478" s="226"/>
    </row>
    <row r="4479" spans="4:4">
      <c r="D4479" s="226"/>
    </row>
    <row r="4480" spans="4:4">
      <c r="D4480" s="226"/>
    </row>
    <row r="4481" spans="4:4">
      <c r="D4481" s="226"/>
    </row>
    <row r="4482" spans="4:4">
      <c r="D4482" s="226"/>
    </row>
    <row r="4483" spans="4:4">
      <c r="D4483" s="226"/>
    </row>
    <row r="4484" spans="4:4">
      <c r="D4484" s="226"/>
    </row>
    <row r="4485" spans="4:4">
      <c r="D4485" s="226"/>
    </row>
    <row r="4486" spans="4:4">
      <c r="D4486" s="226"/>
    </row>
    <row r="4487" spans="4:4">
      <c r="D4487" s="226"/>
    </row>
    <row r="4488" spans="4:4">
      <c r="D4488" s="226"/>
    </row>
    <row r="4489" spans="4:4">
      <c r="D4489" s="226"/>
    </row>
    <row r="4490" spans="4:4">
      <c r="D4490" s="226"/>
    </row>
    <row r="4491" spans="4:4">
      <c r="D4491" s="226"/>
    </row>
    <row r="4492" spans="4:4">
      <c r="D4492" s="226"/>
    </row>
    <row r="4493" spans="4:4">
      <c r="D4493" s="226"/>
    </row>
    <row r="4494" spans="4:4">
      <c r="D4494" s="226"/>
    </row>
    <row r="4495" spans="4:4">
      <c r="D4495" s="226"/>
    </row>
    <row r="4496" spans="4:4">
      <c r="D4496" s="226"/>
    </row>
    <row r="4497" spans="4:4">
      <c r="D4497" s="226"/>
    </row>
    <row r="4498" spans="4:4">
      <c r="D4498" s="226"/>
    </row>
    <row r="4499" spans="4:4">
      <c r="D4499" s="226"/>
    </row>
    <row r="4500" spans="4:4">
      <c r="D4500" s="226"/>
    </row>
    <row r="4501" spans="4:4">
      <c r="D4501" s="226"/>
    </row>
    <row r="4502" spans="4:4">
      <c r="D4502" s="226"/>
    </row>
    <row r="4503" spans="4:4">
      <c r="D4503" s="226"/>
    </row>
    <row r="4504" spans="4:4">
      <c r="D4504" s="226"/>
    </row>
    <row r="4505" spans="4:4">
      <c r="D4505" s="226"/>
    </row>
    <row r="4506" spans="4:4">
      <c r="D4506" s="226"/>
    </row>
    <row r="4507" spans="4:4">
      <c r="D4507" s="226"/>
    </row>
    <row r="4508" spans="4:4">
      <c r="D4508" s="226"/>
    </row>
    <row r="4509" spans="4:4">
      <c r="D4509" s="226"/>
    </row>
    <row r="4510" spans="4:4">
      <c r="D4510" s="226"/>
    </row>
    <row r="4511" spans="4:4">
      <c r="D4511" s="226"/>
    </row>
    <row r="4512" spans="4:4">
      <c r="D4512" s="226"/>
    </row>
    <row r="4513" spans="4:4">
      <c r="D4513" s="226"/>
    </row>
    <row r="4514" spans="4:4">
      <c r="D4514" s="226"/>
    </row>
    <row r="4515" spans="4:4">
      <c r="D4515" s="226"/>
    </row>
    <row r="4516" spans="4:4">
      <c r="D4516" s="226"/>
    </row>
    <row r="4517" spans="4:4">
      <c r="D4517" s="226"/>
    </row>
    <row r="4518" spans="4:4">
      <c r="D4518" s="226"/>
    </row>
    <row r="4519" spans="4:4">
      <c r="D4519" s="226"/>
    </row>
    <row r="4520" spans="4:4">
      <c r="D4520" s="226"/>
    </row>
    <row r="4521" spans="4:4">
      <c r="D4521" s="226"/>
    </row>
    <row r="4522" spans="4:4">
      <c r="D4522" s="226"/>
    </row>
    <row r="4523" spans="4:4">
      <c r="D4523" s="226"/>
    </row>
    <row r="4524" spans="4:4">
      <c r="D4524" s="226"/>
    </row>
    <row r="4525" spans="4:4">
      <c r="D4525" s="226"/>
    </row>
    <row r="4526" spans="4:4">
      <c r="D4526" s="226"/>
    </row>
    <row r="4527" spans="4:4">
      <c r="D4527" s="226"/>
    </row>
    <row r="4528" spans="4:4">
      <c r="D4528" s="226"/>
    </row>
    <row r="4529" spans="4:4">
      <c r="D4529" s="226"/>
    </row>
    <row r="4530" spans="4:4">
      <c r="D4530" s="226"/>
    </row>
    <row r="4531" spans="4:4">
      <c r="D4531" s="226"/>
    </row>
    <row r="4532" spans="4:4">
      <c r="D4532" s="226"/>
    </row>
    <row r="4533" spans="4:4">
      <c r="D4533" s="226"/>
    </row>
    <row r="4534" spans="4:4">
      <c r="D4534" s="226"/>
    </row>
    <row r="4535" spans="4:4">
      <c r="D4535" s="226"/>
    </row>
    <row r="4536" spans="4:4">
      <c r="D4536" s="226"/>
    </row>
    <row r="4537" spans="4:4">
      <c r="D4537" s="226"/>
    </row>
    <row r="4538" spans="4:4">
      <c r="D4538" s="226"/>
    </row>
    <row r="4539" spans="4:4">
      <c r="D4539" s="226"/>
    </row>
    <row r="4540" spans="4:4">
      <c r="D4540" s="226"/>
    </row>
    <row r="4541" spans="4:4">
      <c r="D4541" s="226"/>
    </row>
    <row r="4542" spans="4:4">
      <c r="D4542" s="226"/>
    </row>
    <row r="4543" spans="4:4">
      <c r="D4543" s="226"/>
    </row>
    <row r="4544" spans="4:4">
      <c r="D4544" s="226"/>
    </row>
    <row r="4545" spans="4:4">
      <c r="D4545" s="226"/>
    </row>
    <row r="4546" spans="4:4">
      <c r="D4546" s="226"/>
    </row>
    <row r="4547" spans="4:4">
      <c r="D4547" s="226"/>
    </row>
    <row r="4548" spans="4:4">
      <c r="D4548" s="226"/>
    </row>
    <row r="4549" spans="4:4">
      <c r="D4549" s="226"/>
    </row>
    <row r="4550" spans="4:4">
      <c r="D4550" s="226"/>
    </row>
    <row r="4551" spans="4:4">
      <c r="D4551" s="226"/>
    </row>
    <row r="4552" spans="4:4">
      <c r="D4552" s="226"/>
    </row>
    <row r="4553" spans="4:4">
      <c r="D4553" s="226"/>
    </row>
    <row r="4554" spans="4:4">
      <c r="D4554" s="226"/>
    </row>
    <row r="4555" spans="4:4">
      <c r="D4555" s="226"/>
    </row>
    <row r="4556" spans="4:4">
      <c r="D4556" s="226"/>
    </row>
    <row r="4557" spans="4:4">
      <c r="D4557" s="226"/>
    </row>
    <row r="4558" spans="4:4">
      <c r="D4558" s="226"/>
    </row>
    <row r="4559" spans="4:4">
      <c r="D4559" s="226"/>
    </row>
    <row r="4560" spans="4:4">
      <c r="D4560" s="226"/>
    </row>
    <row r="4561" spans="4:4">
      <c r="D4561" s="226"/>
    </row>
    <row r="4562" spans="4:4">
      <c r="D4562" s="226"/>
    </row>
    <row r="4563" spans="4:4">
      <c r="D4563" s="226"/>
    </row>
    <row r="4564" spans="4:4">
      <c r="D4564" s="226"/>
    </row>
    <row r="4565" spans="4:4">
      <c r="D4565" s="226"/>
    </row>
    <row r="4566" spans="4:4">
      <c r="D4566" s="226"/>
    </row>
    <row r="4567" spans="4:4">
      <c r="D4567" s="226"/>
    </row>
    <row r="4568" spans="4:4">
      <c r="D4568" s="226"/>
    </row>
    <row r="4569" spans="4:4">
      <c r="D4569" s="226"/>
    </row>
    <row r="4570" spans="4:4">
      <c r="D4570" s="226"/>
    </row>
    <row r="4571" spans="4:4">
      <c r="D4571" s="226"/>
    </row>
    <row r="4572" spans="4:4">
      <c r="D4572" s="226"/>
    </row>
    <row r="4573" spans="4:4">
      <c r="D4573" s="226"/>
    </row>
    <row r="4574" spans="4:4">
      <c r="D4574" s="226"/>
    </row>
    <row r="4575" spans="4:4">
      <c r="D4575" s="226"/>
    </row>
    <row r="4576" spans="4:4">
      <c r="D4576" s="226"/>
    </row>
    <row r="4577" spans="4:4">
      <c r="D4577" s="226"/>
    </row>
    <row r="4578" spans="4:4">
      <c r="D4578" s="226"/>
    </row>
    <row r="4579" spans="4:4">
      <c r="D4579" s="226"/>
    </row>
    <row r="4580" spans="4:4">
      <c r="D4580" s="226"/>
    </row>
    <row r="4581" spans="4:4">
      <c r="D4581" s="226"/>
    </row>
    <row r="4582" spans="4:4">
      <c r="D4582" s="226"/>
    </row>
    <row r="4583" spans="4:4">
      <c r="D4583" s="226"/>
    </row>
    <row r="4584" spans="4:4">
      <c r="D4584" s="226"/>
    </row>
    <row r="4585" spans="4:4">
      <c r="D4585" s="226"/>
    </row>
    <row r="4586" spans="4:4">
      <c r="D4586" s="226"/>
    </row>
    <row r="4587" spans="4:4">
      <c r="D4587" s="226"/>
    </row>
    <row r="4588" spans="4:4">
      <c r="D4588" s="226"/>
    </row>
    <row r="4589" spans="4:4">
      <c r="D4589" s="226"/>
    </row>
    <row r="4590" spans="4:4">
      <c r="D4590" s="226"/>
    </row>
    <row r="4591" spans="4:4">
      <c r="D4591" s="226"/>
    </row>
    <row r="4592" spans="4:4">
      <c r="D4592" s="226"/>
    </row>
    <row r="4593" spans="4:4">
      <c r="D4593" s="226"/>
    </row>
    <row r="4594" spans="4:4">
      <c r="D4594" s="226"/>
    </row>
    <row r="4595" spans="4:4">
      <c r="D4595" s="226"/>
    </row>
    <row r="4596" spans="4:4">
      <c r="D4596" s="226"/>
    </row>
    <row r="4597" spans="4:4">
      <c r="D4597" s="226"/>
    </row>
    <row r="4598" spans="4:4">
      <c r="D4598" s="226"/>
    </row>
    <row r="4599" spans="4:4">
      <c r="D4599" s="226"/>
    </row>
    <row r="4600" spans="4:4">
      <c r="D4600" s="226"/>
    </row>
    <row r="4601" spans="4:4">
      <c r="D4601" s="226"/>
    </row>
    <row r="4602" spans="4:4">
      <c r="D4602" s="226"/>
    </row>
    <row r="4603" spans="4:4">
      <c r="D4603" s="226"/>
    </row>
    <row r="4604" spans="4:4">
      <c r="D4604" s="226"/>
    </row>
    <row r="4605" spans="4:4">
      <c r="D4605" s="226"/>
    </row>
    <row r="4606" spans="4:4">
      <c r="D4606" s="226"/>
    </row>
    <row r="4607" spans="4:4">
      <c r="D4607" s="226"/>
    </row>
    <row r="4608" spans="4:4">
      <c r="D4608" s="226"/>
    </row>
    <row r="4609" spans="4:4">
      <c r="D4609" s="226"/>
    </row>
    <row r="4610" spans="4:4">
      <c r="D4610" s="226"/>
    </row>
    <row r="4611" spans="4:4">
      <c r="D4611" s="226"/>
    </row>
    <row r="4612" spans="4:4">
      <c r="D4612" s="226"/>
    </row>
    <row r="4613" spans="4:4">
      <c r="D4613" s="226"/>
    </row>
    <row r="4614" spans="4:4">
      <c r="D4614" s="226"/>
    </row>
    <row r="4615" spans="4:4">
      <c r="D4615" s="226"/>
    </row>
    <row r="4616" spans="4:4">
      <c r="D4616" s="226"/>
    </row>
    <row r="4617" spans="4:4">
      <c r="D4617" s="226"/>
    </row>
    <row r="4618" spans="4:4">
      <c r="D4618" s="226"/>
    </row>
    <row r="4619" spans="4:4">
      <c r="D4619" s="226"/>
    </row>
    <row r="4620" spans="4:4">
      <c r="D4620" s="226"/>
    </row>
    <row r="4621" spans="4:4">
      <c r="D4621" s="226"/>
    </row>
    <row r="4622" spans="4:4">
      <c r="D4622" s="226"/>
    </row>
    <row r="4623" spans="4:4">
      <c r="D4623" s="226"/>
    </row>
    <row r="4624" spans="4:4">
      <c r="D4624" s="226"/>
    </row>
    <row r="4625" spans="4:4">
      <c r="D4625" s="226"/>
    </row>
    <row r="4626" spans="4:4">
      <c r="D4626" s="226"/>
    </row>
    <row r="4627" spans="4:4">
      <c r="D4627" s="226"/>
    </row>
    <row r="4628" spans="4:4">
      <c r="D4628" s="226"/>
    </row>
    <row r="4629" spans="4:4">
      <c r="D4629" s="226"/>
    </row>
    <row r="4630" spans="4:4">
      <c r="D4630" s="226"/>
    </row>
    <row r="4631" spans="4:4">
      <c r="D4631" s="226"/>
    </row>
    <row r="4632" spans="4:4">
      <c r="D4632" s="226"/>
    </row>
    <row r="4633" spans="4:4">
      <c r="D4633" s="226"/>
    </row>
    <row r="4634" spans="4:4">
      <c r="D4634" s="226"/>
    </row>
    <row r="4635" spans="4:4">
      <c r="D4635" s="226"/>
    </row>
    <row r="4636" spans="4:4">
      <c r="D4636" s="226"/>
    </row>
    <row r="4637" spans="4:4">
      <c r="D4637" s="226"/>
    </row>
    <row r="4638" spans="4:4">
      <c r="D4638" s="226"/>
    </row>
    <row r="4639" spans="4:4">
      <c r="D4639" s="226"/>
    </row>
    <row r="4640" spans="4:4">
      <c r="D4640" s="226"/>
    </row>
    <row r="4641" spans="4:4">
      <c r="D4641" s="226"/>
    </row>
    <row r="4642" spans="4:4">
      <c r="D4642" s="226"/>
    </row>
    <row r="4643" spans="4:4">
      <c r="D4643" s="226"/>
    </row>
    <row r="4644" spans="4:4">
      <c r="D4644" s="226"/>
    </row>
    <row r="4645" spans="4:4">
      <c r="D4645" s="226"/>
    </row>
    <row r="4646" spans="4:4">
      <c r="D4646" s="226"/>
    </row>
    <row r="4647" spans="4:4">
      <c r="D4647" s="226"/>
    </row>
    <row r="4648" spans="4:4">
      <c r="D4648" s="226"/>
    </row>
    <row r="4649" spans="4:4">
      <c r="D4649" s="226"/>
    </row>
    <row r="4650" spans="4:4">
      <c r="D4650" s="226"/>
    </row>
    <row r="4651" spans="4:4">
      <c r="D4651" s="226"/>
    </row>
    <row r="4652" spans="4:4">
      <c r="D4652" s="226"/>
    </row>
    <row r="4653" spans="4:4">
      <c r="D4653" s="226"/>
    </row>
    <row r="4654" spans="4:4">
      <c r="D4654" s="226"/>
    </row>
    <row r="4655" spans="4:4">
      <c r="D4655" s="226"/>
    </row>
    <row r="4656" spans="4:4">
      <c r="D4656" s="226"/>
    </row>
    <row r="4657" spans="4:4">
      <c r="D4657" s="226"/>
    </row>
    <row r="4658" spans="4:4">
      <c r="D4658" s="226"/>
    </row>
    <row r="4659" spans="4:4">
      <c r="D4659" s="226"/>
    </row>
    <row r="4660" spans="4:4">
      <c r="D4660" s="226"/>
    </row>
    <row r="4661" spans="4:4">
      <c r="D4661" s="226"/>
    </row>
    <row r="4662" spans="4:4">
      <c r="D4662" s="226"/>
    </row>
    <row r="4663" spans="4:4">
      <c r="D4663" s="226"/>
    </row>
    <row r="4664" spans="4:4">
      <c r="D4664" s="226"/>
    </row>
    <row r="4665" spans="4:4">
      <c r="D4665" s="226"/>
    </row>
    <row r="4666" spans="4:4">
      <c r="D4666" s="226"/>
    </row>
    <row r="4667" spans="4:4">
      <c r="D4667" s="226"/>
    </row>
    <row r="4668" spans="4:4">
      <c r="D4668" s="226"/>
    </row>
    <row r="4669" spans="4:4">
      <c r="D4669" s="226"/>
    </row>
    <row r="4670" spans="4:4">
      <c r="D4670" s="226"/>
    </row>
    <row r="4671" spans="4:4">
      <c r="D4671" s="226"/>
    </row>
    <row r="4672" spans="4:4">
      <c r="D4672" s="226"/>
    </row>
    <row r="4673" spans="4:4">
      <c r="D4673" s="226"/>
    </row>
    <row r="4674" spans="4:4">
      <c r="D4674" s="226"/>
    </row>
    <row r="4675" spans="4:4">
      <c r="D4675" s="226"/>
    </row>
    <row r="4676" spans="4:4">
      <c r="D4676" s="226"/>
    </row>
    <row r="4677" spans="4:4">
      <c r="D4677" s="226"/>
    </row>
    <row r="4678" spans="4:4">
      <c r="D4678" s="226"/>
    </row>
    <row r="4679" spans="4:4">
      <c r="D4679" s="226"/>
    </row>
    <row r="4680" spans="4:4">
      <c r="D4680" s="226"/>
    </row>
    <row r="4681" spans="4:4">
      <c r="D4681" s="226"/>
    </row>
    <row r="4682" spans="4:4">
      <c r="D4682" s="226"/>
    </row>
    <row r="4683" spans="4:4">
      <c r="D4683" s="226"/>
    </row>
    <row r="4684" spans="4:4">
      <c r="D4684" s="226"/>
    </row>
    <row r="4685" spans="4:4">
      <c r="D4685" s="226"/>
    </row>
    <row r="4686" spans="4:4">
      <c r="D4686" s="226"/>
    </row>
    <row r="4687" spans="4:4">
      <c r="D4687" s="226"/>
    </row>
    <row r="4688" spans="4:4">
      <c r="D4688" s="226"/>
    </row>
    <row r="4689" spans="4:4">
      <c r="D4689" s="226"/>
    </row>
    <row r="4690" spans="4:4">
      <c r="D4690" s="226"/>
    </row>
    <row r="4691" spans="4:4">
      <c r="D4691" s="226"/>
    </row>
    <row r="4692" spans="4:4">
      <c r="D4692" s="226"/>
    </row>
    <row r="4693" spans="4:4">
      <c r="D4693" s="226"/>
    </row>
    <row r="4694" spans="4:4">
      <c r="D4694" s="226"/>
    </row>
    <row r="4695" spans="4:4">
      <c r="D4695" s="226"/>
    </row>
    <row r="4696" spans="4:4">
      <c r="D4696" s="226"/>
    </row>
    <row r="4697" spans="4:4">
      <c r="D4697" s="226"/>
    </row>
    <row r="4698" spans="4:4">
      <c r="D4698" s="226"/>
    </row>
    <row r="4699" spans="4:4">
      <c r="D4699" s="226"/>
    </row>
    <row r="4700" spans="4:4">
      <c r="D4700" s="226"/>
    </row>
    <row r="4701" spans="4:4">
      <c r="D4701" s="226"/>
    </row>
    <row r="4702" spans="4:4">
      <c r="D4702" s="226"/>
    </row>
    <row r="4703" spans="4:4">
      <c r="D4703" s="226"/>
    </row>
    <row r="4704" spans="4:4">
      <c r="D4704" s="226"/>
    </row>
    <row r="4705" spans="4:4">
      <c r="D4705" s="226"/>
    </row>
    <row r="4706" spans="4:4">
      <c r="D4706" s="226"/>
    </row>
    <row r="4707" spans="4:4">
      <c r="D4707" s="226"/>
    </row>
    <row r="4708" spans="4:4">
      <c r="D4708" s="226"/>
    </row>
    <row r="4709" spans="4:4">
      <c r="D4709" s="226"/>
    </row>
    <row r="4710" spans="4:4">
      <c r="D4710" s="226"/>
    </row>
    <row r="4711" spans="4:4">
      <c r="D4711" s="226"/>
    </row>
    <row r="4712" spans="4:4">
      <c r="D4712" s="226"/>
    </row>
    <row r="4713" spans="4:4">
      <c r="D4713" s="226"/>
    </row>
    <row r="4714" spans="4:4">
      <c r="D4714" s="226"/>
    </row>
    <row r="4715" spans="4:4">
      <c r="D4715" s="226"/>
    </row>
    <row r="4716" spans="4:4">
      <c r="D4716" s="226"/>
    </row>
    <row r="4717" spans="4:4">
      <c r="D4717" s="226"/>
    </row>
    <row r="4718" spans="4:4">
      <c r="D4718" s="226"/>
    </row>
    <row r="4719" spans="4:4">
      <c r="D4719" s="226"/>
    </row>
    <row r="4720" spans="4:4">
      <c r="D4720" s="226"/>
    </row>
    <row r="4721" spans="4:4">
      <c r="D4721" s="226"/>
    </row>
    <row r="4722" spans="4:4">
      <c r="D4722" s="226"/>
    </row>
    <row r="4723" spans="4:4">
      <c r="D4723" s="226"/>
    </row>
    <row r="4724" spans="4:4">
      <c r="D4724" s="226"/>
    </row>
    <row r="4725" spans="4:4">
      <c r="D4725" s="226"/>
    </row>
    <row r="4726" spans="4:4">
      <c r="D4726" s="226"/>
    </row>
    <row r="4727" spans="4:4">
      <c r="D4727" s="226"/>
    </row>
    <row r="4728" spans="4:4">
      <c r="D4728" s="226"/>
    </row>
    <row r="4729" spans="4:4">
      <c r="D4729" s="226"/>
    </row>
    <row r="4730" spans="4:4">
      <c r="D4730" s="226"/>
    </row>
    <row r="4731" spans="4:4">
      <c r="D4731" s="226"/>
    </row>
    <row r="4732" spans="4:4">
      <c r="D4732" s="226"/>
    </row>
    <row r="4733" spans="4:4">
      <c r="D4733" s="226"/>
    </row>
    <row r="4734" spans="4:4">
      <c r="D4734" s="226"/>
    </row>
    <row r="4735" spans="4:4">
      <c r="D4735" s="226"/>
    </row>
    <row r="4736" spans="4:4">
      <c r="D4736" s="226"/>
    </row>
    <row r="4737" spans="4:4">
      <c r="D4737" s="226"/>
    </row>
    <row r="4738" spans="4:4">
      <c r="D4738" s="226"/>
    </row>
    <row r="4739" spans="4:4">
      <c r="D4739" s="226"/>
    </row>
    <row r="4740" spans="4:4">
      <c r="D4740" s="226"/>
    </row>
    <row r="4741" spans="4:4">
      <c r="D4741" s="226"/>
    </row>
    <row r="4742" spans="4:4">
      <c r="D4742" s="226"/>
    </row>
    <row r="4743" spans="4:4">
      <c r="D4743" s="226"/>
    </row>
    <row r="4744" spans="4:4">
      <c r="D4744" s="226"/>
    </row>
    <row r="4745" spans="4:4">
      <c r="D4745" s="226"/>
    </row>
    <row r="4746" spans="4:4">
      <c r="D4746" s="226"/>
    </row>
    <row r="4747" spans="4:4">
      <c r="D4747" s="226"/>
    </row>
    <row r="4748" spans="4:4">
      <c r="D4748" s="226"/>
    </row>
    <row r="4749" spans="4:4">
      <c r="D4749" s="226"/>
    </row>
    <row r="4750" spans="4:4">
      <c r="D4750" s="226"/>
    </row>
    <row r="4751" spans="4:4">
      <c r="D4751" s="226"/>
    </row>
    <row r="4752" spans="4:4">
      <c r="D4752" s="226"/>
    </row>
    <row r="4753" spans="4:4">
      <c r="D4753" s="226"/>
    </row>
    <row r="4754" spans="4:4">
      <c r="D4754" s="226"/>
    </row>
    <row r="4755" spans="4:4">
      <c r="D4755" s="226"/>
    </row>
    <row r="4756" spans="4:4">
      <c r="D4756" s="226"/>
    </row>
    <row r="4757" spans="4:4">
      <c r="D4757" s="226"/>
    </row>
    <row r="4758" spans="4:4">
      <c r="D4758" s="226"/>
    </row>
    <row r="4759" spans="4:4">
      <c r="D4759" s="226"/>
    </row>
    <row r="4760" spans="4:4">
      <c r="D4760" s="226"/>
    </row>
    <row r="4761" spans="4:4">
      <c r="D4761" s="226"/>
    </row>
    <row r="4762" spans="4:4">
      <c r="D4762" s="226"/>
    </row>
    <row r="4763" spans="4:4">
      <c r="D4763" s="226"/>
    </row>
    <row r="4764" spans="4:4">
      <c r="D4764" s="226"/>
    </row>
    <row r="4765" spans="4:4">
      <c r="D4765" s="226"/>
    </row>
    <row r="4766" spans="4:4">
      <c r="D4766" s="226"/>
    </row>
    <row r="4767" spans="4:4">
      <c r="D4767" s="226"/>
    </row>
    <row r="4768" spans="4:4">
      <c r="D4768" s="226"/>
    </row>
    <row r="4769" spans="4:4">
      <c r="D4769" s="226"/>
    </row>
    <row r="4770" spans="4:4">
      <c r="D4770" s="226"/>
    </row>
    <row r="4771" spans="4:4">
      <c r="D4771" s="226"/>
    </row>
    <row r="4772" spans="4:4">
      <c r="D4772" s="226"/>
    </row>
    <row r="4773" spans="4:4">
      <c r="D4773" s="226"/>
    </row>
    <row r="4774" spans="4:4">
      <c r="D4774" s="226"/>
    </row>
    <row r="4775" spans="4:4">
      <c r="D4775" s="226"/>
    </row>
    <row r="4776" spans="4:4">
      <c r="D4776" s="226"/>
    </row>
    <row r="4777" spans="4:4">
      <c r="D4777" s="226"/>
    </row>
    <row r="4778" spans="4:4">
      <c r="D4778" s="226"/>
    </row>
    <row r="4779" spans="4:4">
      <c r="D4779" s="226"/>
    </row>
    <row r="4780" spans="4:4">
      <c r="D4780" s="226"/>
    </row>
    <row r="4781" spans="4:4">
      <c r="D4781" s="226"/>
    </row>
    <row r="4782" spans="4:4">
      <c r="D4782" s="226"/>
    </row>
    <row r="4783" spans="4:4">
      <c r="D4783" s="226"/>
    </row>
    <row r="4784" spans="4:4">
      <c r="D4784" s="226"/>
    </row>
    <row r="4785" spans="4:4">
      <c r="D4785" s="226"/>
    </row>
    <row r="4786" spans="4:4">
      <c r="D4786" s="226"/>
    </row>
    <row r="4787" spans="4:4">
      <c r="D4787" s="226"/>
    </row>
    <row r="4788" spans="4:4">
      <c r="D4788" s="226"/>
    </row>
    <row r="4789" spans="4:4">
      <c r="D4789" s="226"/>
    </row>
    <row r="4790" spans="4:4">
      <c r="D4790" s="226"/>
    </row>
    <row r="4791" spans="4:4">
      <c r="D4791" s="226"/>
    </row>
    <row r="4792" spans="4:4">
      <c r="D4792" s="226"/>
    </row>
    <row r="4793" spans="4:4">
      <c r="D4793" s="226"/>
    </row>
    <row r="4794" spans="4:4">
      <c r="D4794" s="226"/>
    </row>
    <row r="4795" spans="4:4">
      <c r="D4795" s="226"/>
    </row>
    <row r="4796" spans="4:4">
      <c r="D4796" s="226"/>
    </row>
    <row r="4797" spans="4:4">
      <c r="D4797" s="226"/>
    </row>
    <row r="4798" spans="4:4">
      <c r="D4798" s="226"/>
    </row>
    <row r="4799" spans="4:4">
      <c r="D4799" s="226"/>
    </row>
    <row r="4800" spans="4:4">
      <c r="D4800" s="226"/>
    </row>
    <row r="4801" spans="4:4">
      <c r="D4801" s="226"/>
    </row>
    <row r="4802" spans="4:4">
      <c r="D4802" s="226"/>
    </row>
    <row r="4803" spans="4:4">
      <c r="D4803" s="226"/>
    </row>
    <row r="4804" spans="4:4">
      <c r="D4804" s="226"/>
    </row>
    <row r="4805" spans="4:4">
      <c r="D4805" s="226"/>
    </row>
    <row r="4806" spans="4:4">
      <c r="D4806" s="226"/>
    </row>
    <row r="4807" spans="4:4">
      <c r="D4807" s="226"/>
    </row>
    <row r="4808" spans="4:4">
      <c r="D4808" s="226"/>
    </row>
    <row r="4809" spans="4:4">
      <c r="D4809" s="226"/>
    </row>
    <row r="4810" spans="4:4">
      <c r="D4810" s="226"/>
    </row>
    <row r="4811" spans="4:4">
      <c r="D4811" s="226"/>
    </row>
    <row r="4812" spans="4:4">
      <c r="D4812" s="226"/>
    </row>
    <row r="4813" spans="4:4">
      <c r="D4813" s="226"/>
    </row>
    <row r="4814" spans="4:4">
      <c r="D4814" s="226"/>
    </row>
    <row r="4815" spans="4:4">
      <c r="D4815" s="226"/>
    </row>
    <row r="4816" spans="4:4">
      <c r="D4816" s="226"/>
    </row>
    <row r="4817" spans="4:4">
      <c r="D4817" s="226"/>
    </row>
    <row r="4818" spans="4:4">
      <c r="D4818" s="226"/>
    </row>
    <row r="4819" spans="4:4">
      <c r="D4819" s="226"/>
    </row>
    <row r="4820" spans="4:4">
      <c r="D4820" s="226"/>
    </row>
    <row r="4821" spans="4:4">
      <c r="D4821" s="226"/>
    </row>
    <row r="4822" spans="4:4">
      <c r="D4822" s="226"/>
    </row>
    <row r="4823" spans="4:4">
      <c r="D4823" s="226"/>
    </row>
    <row r="4824" spans="4:4">
      <c r="D4824" s="226"/>
    </row>
    <row r="4825" spans="4:4">
      <c r="D4825" s="226"/>
    </row>
    <row r="4826" spans="4:4">
      <c r="D4826" s="226"/>
    </row>
    <row r="4827" spans="4:4">
      <c r="D4827" s="226"/>
    </row>
    <row r="4828" spans="4:4">
      <c r="D4828" s="226"/>
    </row>
    <row r="4829" spans="4:4">
      <c r="D4829" s="226"/>
    </row>
    <row r="4830" spans="4:4">
      <c r="D4830" s="226"/>
    </row>
    <row r="4831" spans="4:4">
      <c r="D4831" s="226"/>
    </row>
    <row r="4832" spans="4:4">
      <c r="D4832" s="226"/>
    </row>
    <row r="4833" spans="4:4">
      <c r="D4833" s="226"/>
    </row>
    <row r="4834" spans="4:4">
      <c r="D4834" s="226"/>
    </row>
    <row r="4835" spans="4:4">
      <c r="D4835" s="226"/>
    </row>
    <row r="4836" spans="4:4">
      <c r="D4836" s="226"/>
    </row>
    <row r="4837" spans="4:4">
      <c r="D4837" s="226"/>
    </row>
    <row r="4838" spans="4:4">
      <c r="D4838" s="226"/>
    </row>
    <row r="4839" spans="4:4">
      <c r="D4839" s="226"/>
    </row>
    <row r="4840" spans="4:4">
      <c r="D4840" s="226"/>
    </row>
    <row r="4841" spans="4:4">
      <c r="D4841" s="226"/>
    </row>
    <row r="4842" spans="4:4">
      <c r="D4842" s="226"/>
    </row>
    <row r="4843" spans="4:4">
      <c r="D4843" s="226"/>
    </row>
    <row r="4844" spans="4:4">
      <c r="D4844" s="226"/>
    </row>
    <row r="4845" spans="4:4">
      <c r="D4845" s="226"/>
    </row>
    <row r="4846" spans="4:4">
      <c r="D4846" s="226"/>
    </row>
    <row r="4847" spans="4:4">
      <c r="D4847" s="226"/>
    </row>
    <row r="4848" spans="4:4">
      <c r="D4848" s="226"/>
    </row>
    <row r="4849" spans="4:4">
      <c r="D4849" s="226"/>
    </row>
    <row r="4850" spans="4:4">
      <c r="D4850" s="226"/>
    </row>
    <row r="4851" spans="4:4">
      <c r="D4851" s="226"/>
    </row>
    <row r="4852" spans="4:4">
      <c r="D4852" s="226"/>
    </row>
    <row r="4853" spans="4:4">
      <c r="D4853" s="226"/>
    </row>
    <row r="4854" spans="4:4">
      <c r="D4854" s="226"/>
    </row>
    <row r="4855" spans="4:4">
      <c r="D4855" s="226"/>
    </row>
    <row r="4856" spans="4:4">
      <c r="D4856" s="226"/>
    </row>
    <row r="4857" spans="4:4">
      <c r="D4857" s="226"/>
    </row>
    <row r="4858" spans="4:4">
      <c r="D4858" s="226"/>
    </row>
    <row r="4859" spans="4:4">
      <c r="D4859" s="226"/>
    </row>
    <row r="4860" spans="4:4">
      <c r="D4860" s="226"/>
    </row>
    <row r="4861" spans="4:4">
      <c r="D4861" s="226"/>
    </row>
    <row r="4862" spans="4:4">
      <c r="D4862" s="226"/>
    </row>
    <row r="4863" spans="4:4">
      <c r="D4863" s="226"/>
    </row>
    <row r="4864" spans="4:4">
      <c r="D4864" s="226"/>
    </row>
    <row r="4865" spans="4:4">
      <c r="D4865" s="226"/>
    </row>
    <row r="4866" spans="4:4">
      <c r="D4866" s="226"/>
    </row>
    <row r="4867" spans="4:4">
      <c r="D4867" s="226"/>
    </row>
    <row r="4868" spans="4:4">
      <c r="D4868" s="226"/>
    </row>
    <row r="4869" spans="4:4">
      <c r="D4869" s="226"/>
    </row>
    <row r="4870" spans="4:4">
      <c r="D4870" s="226"/>
    </row>
    <row r="4871" spans="4:4">
      <c r="D4871" s="226"/>
    </row>
    <row r="4872" spans="4:4">
      <c r="D4872" s="226"/>
    </row>
    <row r="4873" spans="4:4">
      <c r="D4873" s="226"/>
    </row>
    <row r="4874" spans="4:4">
      <c r="D4874" s="226"/>
    </row>
    <row r="4875" spans="4:4">
      <c r="D4875" s="226"/>
    </row>
    <row r="4876" spans="4:4">
      <c r="D4876" s="226"/>
    </row>
    <row r="4877" spans="4:4">
      <c r="D4877" s="226"/>
    </row>
    <row r="4878" spans="4:4">
      <c r="D4878" s="226"/>
    </row>
    <row r="4879" spans="4:4">
      <c r="D4879" s="226"/>
    </row>
    <row r="4880" spans="4:4">
      <c r="D4880" s="226"/>
    </row>
    <row r="4881" spans="4:4">
      <c r="D4881" s="226"/>
    </row>
    <row r="4882" spans="4:4">
      <c r="D4882" s="226"/>
    </row>
    <row r="4883" spans="4:4">
      <c r="D4883" s="226"/>
    </row>
    <row r="4884" spans="4:4">
      <c r="D4884" s="226"/>
    </row>
    <row r="4885" spans="4:4">
      <c r="D4885" s="226"/>
    </row>
    <row r="4886" spans="4:4">
      <c r="D4886" s="226"/>
    </row>
    <row r="4887" spans="4:4">
      <c r="D4887" s="226"/>
    </row>
    <row r="4888" spans="4:4">
      <c r="D4888" s="226"/>
    </row>
    <row r="4889" spans="4:4">
      <c r="D4889" s="226"/>
    </row>
    <row r="4890" spans="4:4">
      <c r="D4890" s="226"/>
    </row>
    <row r="4891" spans="4:4">
      <c r="D4891" s="226"/>
    </row>
    <row r="4892" spans="4:4">
      <c r="D4892" s="226"/>
    </row>
    <row r="4893" spans="4:4">
      <c r="D4893" s="226"/>
    </row>
    <row r="4894" spans="4:4">
      <c r="D4894" s="226"/>
    </row>
    <row r="4895" spans="4:4">
      <c r="D4895" s="226"/>
    </row>
    <row r="4896" spans="4:4">
      <c r="D4896" s="226"/>
    </row>
    <row r="4897" spans="4:4">
      <c r="D4897" s="226"/>
    </row>
    <row r="4898" spans="4:4">
      <c r="D4898" s="226"/>
    </row>
    <row r="4899" spans="4:4">
      <c r="D4899" s="226"/>
    </row>
    <row r="4900" spans="4:4">
      <c r="D4900" s="226"/>
    </row>
    <row r="4901" spans="4:4">
      <c r="D4901" s="226"/>
    </row>
    <row r="4902" spans="4:4">
      <c r="D4902" s="226"/>
    </row>
    <row r="4903" spans="4:4">
      <c r="D4903" s="226"/>
    </row>
    <row r="4904" spans="4:4">
      <c r="D4904" s="226"/>
    </row>
    <row r="4905" spans="4:4">
      <c r="D4905" s="226"/>
    </row>
    <row r="4906" spans="4:4">
      <c r="D4906" s="226"/>
    </row>
    <row r="4907" spans="4:4">
      <c r="D4907" s="226"/>
    </row>
    <row r="4908" spans="4:4">
      <c r="D4908" s="226"/>
    </row>
    <row r="4909" spans="4:4">
      <c r="D4909" s="226"/>
    </row>
    <row r="4910" spans="4:4">
      <c r="D4910" s="226"/>
    </row>
    <row r="4911" spans="4:4">
      <c r="D4911" s="226"/>
    </row>
    <row r="4912" spans="4:4">
      <c r="D4912" s="226"/>
    </row>
    <row r="4913" spans="4:4">
      <c r="D4913" s="226"/>
    </row>
    <row r="4914" spans="4:4">
      <c r="D4914" s="226"/>
    </row>
    <row r="4915" spans="4:4">
      <c r="D4915" s="226"/>
    </row>
    <row r="4916" spans="4:4">
      <c r="D4916" s="226"/>
    </row>
    <row r="4917" spans="4:4">
      <c r="D4917" s="226"/>
    </row>
    <row r="4918" spans="4:4">
      <c r="D4918" s="226"/>
    </row>
    <row r="4919" spans="4:4">
      <c r="D4919" s="226"/>
    </row>
    <row r="4920" spans="4:4">
      <c r="D4920" s="226"/>
    </row>
    <row r="4921" spans="4:4">
      <c r="D4921" s="226"/>
    </row>
    <row r="4922" spans="4:4">
      <c r="D4922" s="226"/>
    </row>
    <row r="4923" spans="4:4">
      <c r="D4923" s="226"/>
    </row>
    <row r="4924" spans="4:4">
      <c r="D4924" s="226"/>
    </row>
    <row r="4925" spans="4:4">
      <c r="D4925" s="226"/>
    </row>
    <row r="4926" spans="4:4">
      <c r="D4926" s="226"/>
    </row>
    <row r="4927" spans="4:4">
      <c r="D4927" s="226"/>
    </row>
    <row r="4928" spans="4:4">
      <c r="D4928" s="226"/>
    </row>
    <row r="4929" spans="4:4">
      <c r="D4929" s="226"/>
    </row>
    <row r="4930" spans="4:4">
      <c r="D4930" s="226"/>
    </row>
    <row r="4931" spans="4:4">
      <c r="D4931" s="226"/>
    </row>
    <row r="4932" spans="4:4">
      <c r="D4932" s="226"/>
    </row>
    <row r="4933" spans="4:4">
      <c r="D4933" s="226"/>
    </row>
    <row r="4934" spans="4:4">
      <c r="D4934" s="226"/>
    </row>
    <row r="4935" spans="4:4">
      <c r="D4935" s="226"/>
    </row>
    <row r="4936" spans="4:4">
      <c r="D4936" s="226"/>
    </row>
    <row r="4937" spans="4:4">
      <c r="D4937" s="226"/>
    </row>
    <row r="4938" spans="4:4">
      <c r="D4938" s="226"/>
    </row>
    <row r="4939" spans="4:4">
      <c r="D4939" s="226"/>
    </row>
    <row r="4940" spans="4:4">
      <c r="D4940" s="226"/>
    </row>
    <row r="4941" spans="4:4">
      <c r="D4941" s="226"/>
    </row>
    <row r="4942" spans="4:4">
      <c r="D4942" s="226"/>
    </row>
    <row r="4943" spans="4:4">
      <c r="D4943" s="226"/>
    </row>
    <row r="4944" spans="4:4">
      <c r="D4944" s="226"/>
    </row>
    <row r="4945" spans="4:4">
      <c r="D4945" s="226"/>
    </row>
    <row r="4946" spans="4:4">
      <c r="D4946" s="226"/>
    </row>
    <row r="4947" spans="4:4">
      <c r="D4947" s="226"/>
    </row>
    <row r="4948" spans="4:4">
      <c r="D4948" s="226"/>
    </row>
    <row r="4949" spans="4:4">
      <c r="D4949" s="226"/>
    </row>
    <row r="4950" spans="4:4">
      <c r="D4950" s="226"/>
    </row>
    <row r="4951" spans="4:4">
      <c r="D4951" s="226"/>
    </row>
    <row r="4952" spans="4:4">
      <c r="D4952" s="226"/>
    </row>
    <row r="4953" spans="4:4">
      <c r="D4953" s="226"/>
    </row>
    <row r="4954" spans="4:4">
      <c r="D4954" s="226"/>
    </row>
    <row r="4955" spans="4:4">
      <c r="D4955" s="226"/>
    </row>
    <row r="4956" spans="4:4">
      <c r="D4956" s="226"/>
    </row>
    <row r="4957" spans="4:4">
      <c r="D4957" s="226"/>
    </row>
    <row r="4958" spans="4:4">
      <c r="D4958" s="226"/>
    </row>
    <row r="4959" spans="4:4">
      <c r="D4959" s="226"/>
    </row>
    <row r="4960" spans="4:4">
      <c r="D4960" s="226"/>
    </row>
    <row r="4961" spans="4:4">
      <c r="D4961" s="226"/>
    </row>
    <row r="4962" spans="4:4">
      <c r="D4962" s="226"/>
    </row>
    <row r="4963" spans="4:4">
      <c r="D4963" s="226"/>
    </row>
    <row r="4964" spans="4:4">
      <c r="D4964" s="226"/>
    </row>
    <row r="4965" spans="4:4">
      <c r="D4965" s="226"/>
    </row>
  </sheetData>
  <mergeCells count="6">
    <mergeCell ref="A26:G28"/>
    <mergeCell ref="A1:G1"/>
    <mergeCell ref="C2:G2"/>
    <mergeCell ref="C3:G3"/>
    <mergeCell ref="C4:G4"/>
    <mergeCell ref="A25:C25"/>
  </mergeCells>
  <pageMargins left="0.39370078740157483" right="0.39370078740157483" top="0.78740157480314965" bottom="0.78740157480314965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36"/>
  <sheetViews>
    <sheetView view="pageBreakPreview" zoomScale="85" zoomScaleNormal="100" zoomScaleSheetLayoutView="100" workbookViewId="0">
      <selection activeCell="K33" sqref="K33"/>
    </sheetView>
  </sheetViews>
  <sheetFormatPr defaultRowHeight="12.75"/>
  <cols>
    <col min="1" max="1" width="13.5" style="295" customWidth="1"/>
    <col min="2" max="2" width="101.33203125" style="296" customWidth="1"/>
    <col min="3" max="3" width="7.5" style="295" customWidth="1"/>
    <col min="4" max="4" width="11.83203125" style="295" customWidth="1"/>
    <col min="5" max="7" width="16.33203125" style="288" customWidth="1"/>
    <col min="8" max="8" width="19.1640625" style="288" customWidth="1"/>
    <col min="9" max="9" width="19.1640625" style="295" customWidth="1"/>
    <col min="10" max="10" width="9.33203125" style="284" customWidth="1"/>
    <col min="11" max="11" width="13.5" style="284" customWidth="1"/>
    <col min="12" max="12" width="13.33203125" style="295" customWidth="1"/>
    <col min="13" max="13" width="9.33203125" style="295"/>
    <col min="14" max="14" width="14.1640625" style="295" customWidth="1"/>
    <col min="15" max="256" width="9.33203125" style="295"/>
    <col min="257" max="257" width="13.5" style="295" customWidth="1"/>
    <col min="258" max="258" width="101.33203125" style="295" customWidth="1"/>
    <col min="259" max="259" width="7.5" style="295" customWidth="1"/>
    <col min="260" max="260" width="11.83203125" style="295" customWidth="1"/>
    <col min="261" max="263" width="16.33203125" style="295" customWidth="1"/>
    <col min="264" max="265" width="19.1640625" style="295" customWidth="1"/>
    <col min="266" max="266" width="9.33203125" style="295"/>
    <col min="267" max="267" width="13.5" style="295" customWidth="1"/>
    <col min="268" max="268" width="13.33203125" style="295" customWidth="1"/>
    <col min="269" max="269" width="9.33203125" style="295"/>
    <col min="270" max="270" width="14.1640625" style="295" customWidth="1"/>
    <col min="271" max="512" width="9.33203125" style="295"/>
    <col min="513" max="513" width="13.5" style="295" customWidth="1"/>
    <col min="514" max="514" width="101.33203125" style="295" customWidth="1"/>
    <col min="515" max="515" width="7.5" style="295" customWidth="1"/>
    <col min="516" max="516" width="11.83203125" style="295" customWidth="1"/>
    <col min="517" max="519" width="16.33203125" style="295" customWidth="1"/>
    <col min="520" max="521" width="19.1640625" style="295" customWidth="1"/>
    <col min="522" max="522" width="9.33203125" style="295"/>
    <col min="523" max="523" width="13.5" style="295" customWidth="1"/>
    <col min="524" max="524" width="13.33203125" style="295" customWidth="1"/>
    <col min="525" max="525" width="9.33203125" style="295"/>
    <col min="526" max="526" width="14.1640625" style="295" customWidth="1"/>
    <col min="527" max="768" width="9.33203125" style="295"/>
    <col min="769" max="769" width="13.5" style="295" customWidth="1"/>
    <col min="770" max="770" width="101.33203125" style="295" customWidth="1"/>
    <col min="771" max="771" width="7.5" style="295" customWidth="1"/>
    <col min="772" max="772" width="11.83203125" style="295" customWidth="1"/>
    <col min="773" max="775" width="16.33203125" style="295" customWidth="1"/>
    <col min="776" max="777" width="19.1640625" style="295" customWidth="1"/>
    <col min="778" max="778" width="9.33203125" style="295"/>
    <col min="779" max="779" width="13.5" style="295" customWidth="1"/>
    <col min="780" max="780" width="13.33203125" style="295" customWidth="1"/>
    <col min="781" max="781" width="9.33203125" style="295"/>
    <col min="782" max="782" width="14.1640625" style="295" customWidth="1"/>
    <col min="783" max="1024" width="9.33203125" style="295"/>
    <col min="1025" max="1025" width="13.5" style="295" customWidth="1"/>
    <col min="1026" max="1026" width="101.33203125" style="295" customWidth="1"/>
    <col min="1027" max="1027" width="7.5" style="295" customWidth="1"/>
    <col min="1028" max="1028" width="11.83203125" style="295" customWidth="1"/>
    <col min="1029" max="1031" width="16.33203125" style="295" customWidth="1"/>
    <col min="1032" max="1033" width="19.1640625" style="295" customWidth="1"/>
    <col min="1034" max="1034" width="9.33203125" style="295"/>
    <col min="1035" max="1035" width="13.5" style="295" customWidth="1"/>
    <col min="1036" max="1036" width="13.33203125" style="295" customWidth="1"/>
    <col min="1037" max="1037" width="9.33203125" style="295"/>
    <col min="1038" max="1038" width="14.1640625" style="295" customWidth="1"/>
    <col min="1039" max="1280" width="9.33203125" style="295"/>
    <col min="1281" max="1281" width="13.5" style="295" customWidth="1"/>
    <col min="1282" max="1282" width="101.33203125" style="295" customWidth="1"/>
    <col min="1283" max="1283" width="7.5" style="295" customWidth="1"/>
    <col min="1284" max="1284" width="11.83203125" style="295" customWidth="1"/>
    <col min="1285" max="1287" width="16.33203125" style="295" customWidth="1"/>
    <col min="1288" max="1289" width="19.1640625" style="295" customWidth="1"/>
    <col min="1290" max="1290" width="9.33203125" style="295"/>
    <col min="1291" max="1291" width="13.5" style="295" customWidth="1"/>
    <col min="1292" max="1292" width="13.33203125" style="295" customWidth="1"/>
    <col min="1293" max="1293" width="9.33203125" style="295"/>
    <col min="1294" max="1294" width="14.1640625" style="295" customWidth="1"/>
    <col min="1295" max="1536" width="9.33203125" style="295"/>
    <col min="1537" max="1537" width="13.5" style="295" customWidth="1"/>
    <col min="1538" max="1538" width="101.33203125" style="295" customWidth="1"/>
    <col min="1539" max="1539" width="7.5" style="295" customWidth="1"/>
    <col min="1540" max="1540" width="11.83203125" style="295" customWidth="1"/>
    <col min="1541" max="1543" width="16.33203125" style="295" customWidth="1"/>
    <col min="1544" max="1545" width="19.1640625" style="295" customWidth="1"/>
    <col min="1546" max="1546" width="9.33203125" style="295"/>
    <col min="1547" max="1547" width="13.5" style="295" customWidth="1"/>
    <col min="1548" max="1548" width="13.33203125" style="295" customWidth="1"/>
    <col min="1549" max="1549" width="9.33203125" style="295"/>
    <col min="1550" max="1550" width="14.1640625" style="295" customWidth="1"/>
    <col min="1551" max="1792" width="9.33203125" style="295"/>
    <col min="1793" max="1793" width="13.5" style="295" customWidth="1"/>
    <col min="1794" max="1794" width="101.33203125" style="295" customWidth="1"/>
    <col min="1795" max="1795" width="7.5" style="295" customWidth="1"/>
    <col min="1796" max="1796" width="11.83203125" style="295" customWidth="1"/>
    <col min="1797" max="1799" width="16.33203125" style="295" customWidth="1"/>
    <col min="1800" max="1801" width="19.1640625" style="295" customWidth="1"/>
    <col min="1802" max="1802" width="9.33203125" style="295"/>
    <col min="1803" max="1803" width="13.5" style="295" customWidth="1"/>
    <col min="1804" max="1804" width="13.33203125" style="295" customWidth="1"/>
    <col min="1805" max="1805" width="9.33203125" style="295"/>
    <col min="1806" max="1806" width="14.1640625" style="295" customWidth="1"/>
    <col min="1807" max="2048" width="9.33203125" style="295"/>
    <col min="2049" max="2049" width="13.5" style="295" customWidth="1"/>
    <col min="2050" max="2050" width="101.33203125" style="295" customWidth="1"/>
    <col min="2051" max="2051" width="7.5" style="295" customWidth="1"/>
    <col min="2052" max="2052" width="11.83203125" style="295" customWidth="1"/>
    <col min="2053" max="2055" width="16.33203125" style="295" customWidth="1"/>
    <col min="2056" max="2057" width="19.1640625" style="295" customWidth="1"/>
    <col min="2058" max="2058" width="9.33203125" style="295"/>
    <col min="2059" max="2059" width="13.5" style="295" customWidth="1"/>
    <col min="2060" max="2060" width="13.33203125" style="295" customWidth="1"/>
    <col min="2061" max="2061" width="9.33203125" style="295"/>
    <col min="2062" max="2062" width="14.1640625" style="295" customWidth="1"/>
    <col min="2063" max="2304" width="9.33203125" style="295"/>
    <col min="2305" max="2305" width="13.5" style="295" customWidth="1"/>
    <col min="2306" max="2306" width="101.33203125" style="295" customWidth="1"/>
    <col min="2307" max="2307" width="7.5" style="295" customWidth="1"/>
    <col min="2308" max="2308" width="11.83203125" style="295" customWidth="1"/>
    <col min="2309" max="2311" width="16.33203125" style="295" customWidth="1"/>
    <col min="2312" max="2313" width="19.1640625" style="295" customWidth="1"/>
    <col min="2314" max="2314" width="9.33203125" style="295"/>
    <col min="2315" max="2315" width="13.5" style="295" customWidth="1"/>
    <col min="2316" max="2316" width="13.33203125" style="295" customWidth="1"/>
    <col min="2317" max="2317" width="9.33203125" style="295"/>
    <col min="2318" max="2318" width="14.1640625" style="295" customWidth="1"/>
    <col min="2319" max="2560" width="9.33203125" style="295"/>
    <col min="2561" max="2561" width="13.5" style="295" customWidth="1"/>
    <col min="2562" max="2562" width="101.33203125" style="295" customWidth="1"/>
    <col min="2563" max="2563" width="7.5" style="295" customWidth="1"/>
    <col min="2564" max="2564" width="11.83203125" style="295" customWidth="1"/>
    <col min="2565" max="2567" width="16.33203125" style="295" customWidth="1"/>
    <col min="2568" max="2569" width="19.1640625" style="295" customWidth="1"/>
    <col min="2570" max="2570" width="9.33203125" style="295"/>
    <col min="2571" max="2571" width="13.5" style="295" customWidth="1"/>
    <col min="2572" max="2572" width="13.33203125" style="295" customWidth="1"/>
    <col min="2573" max="2573" width="9.33203125" style="295"/>
    <col min="2574" max="2574" width="14.1640625" style="295" customWidth="1"/>
    <col min="2575" max="2816" width="9.33203125" style="295"/>
    <col min="2817" max="2817" width="13.5" style="295" customWidth="1"/>
    <col min="2818" max="2818" width="101.33203125" style="295" customWidth="1"/>
    <col min="2819" max="2819" width="7.5" style="295" customWidth="1"/>
    <col min="2820" max="2820" width="11.83203125" style="295" customWidth="1"/>
    <col min="2821" max="2823" width="16.33203125" style="295" customWidth="1"/>
    <col min="2824" max="2825" width="19.1640625" style="295" customWidth="1"/>
    <col min="2826" max="2826" width="9.33203125" style="295"/>
    <col min="2827" max="2827" width="13.5" style="295" customWidth="1"/>
    <col min="2828" max="2828" width="13.33203125" style="295" customWidth="1"/>
    <col min="2829" max="2829" width="9.33203125" style="295"/>
    <col min="2830" max="2830" width="14.1640625" style="295" customWidth="1"/>
    <col min="2831" max="3072" width="9.33203125" style="295"/>
    <col min="3073" max="3073" width="13.5" style="295" customWidth="1"/>
    <col min="3074" max="3074" width="101.33203125" style="295" customWidth="1"/>
    <col min="3075" max="3075" width="7.5" style="295" customWidth="1"/>
    <col min="3076" max="3076" width="11.83203125" style="295" customWidth="1"/>
    <col min="3077" max="3079" width="16.33203125" style="295" customWidth="1"/>
    <col min="3080" max="3081" width="19.1640625" style="295" customWidth="1"/>
    <col min="3082" max="3082" width="9.33203125" style="295"/>
    <col min="3083" max="3083" width="13.5" style="295" customWidth="1"/>
    <col min="3084" max="3084" width="13.33203125" style="295" customWidth="1"/>
    <col min="3085" max="3085" width="9.33203125" style="295"/>
    <col min="3086" max="3086" width="14.1640625" style="295" customWidth="1"/>
    <col min="3087" max="3328" width="9.33203125" style="295"/>
    <col min="3329" max="3329" width="13.5" style="295" customWidth="1"/>
    <col min="3330" max="3330" width="101.33203125" style="295" customWidth="1"/>
    <col min="3331" max="3331" width="7.5" style="295" customWidth="1"/>
    <col min="3332" max="3332" width="11.83203125" style="295" customWidth="1"/>
    <col min="3333" max="3335" width="16.33203125" style="295" customWidth="1"/>
    <col min="3336" max="3337" width="19.1640625" style="295" customWidth="1"/>
    <col min="3338" max="3338" width="9.33203125" style="295"/>
    <col min="3339" max="3339" width="13.5" style="295" customWidth="1"/>
    <col min="3340" max="3340" width="13.33203125" style="295" customWidth="1"/>
    <col min="3341" max="3341" width="9.33203125" style="295"/>
    <col min="3342" max="3342" width="14.1640625" style="295" customWidth="1"/>
    <col min="3343" max="3584" width="9.33203125" style="295"/>
    <col min="3585" max="3585" width="13.5" style="295" customWidth="1"/>
    <col min="3586" max="3586" width="101.33203125" style="295" customWidth="1"/>
    <col min="3587" max="3587" width="7.5" style="295" customWidth="1"/>
    <col min="3588" max="3588" width="11.83203125" style="295" customWidth="1"/>
    <col min="3589" max="3591" width="16.33203125" style="295" customWidth="1"/>
    <col min="3592" max="3593" width="19.1640625" style="295" customWidth="1"/>
    <col min="3594" max="3594" width="9.33203125" style="295"/>
    <col min="3595" max="3595" width="13.5" style="295" customWidth="1"/>
    <col min="3596" max="3596" width="13.33203125" style="295" customWidth="1"/>
    <col min="3597" max="3597" width="9.33203125" style="295"/>
    <col min="3598" max="3598" width="14.1640625" style="295" customWidth="1"/>
    <col min="3599" max="3840" width="9.33203125" style="295"/>
    <col min="3841" max="3841" width="13.5" style="295" customWidth="1"/>
    <col min="3842" max="3842" width="101.33203125" style="295" customWidth="1"/>
    <col min="3843" max="3843" width="7.5" style="295" customWidth="1"/>
    <col min="3844" max="3844" width="11.83203125" style="295" customWidth="1"/>
    <col min="3845" max="3847" width="16.33203125" style="295" customWidth="1"/>
    <col min="3848" max="3849" width="19.1640625" style="295" customWidth="1"/>
    <col min="3850" max="3850" width="9.33203125" style="295"/>
    <col min="3851" max="3851" width="13.5" style="295" customWidth="1"/>
    <col min="3852" max="3852" width="13.33203125" style="295" customWidth="1"/>
    <col min="3853" max="3853" width="9.33203125" style="295"/>
    <col min="3854" max="3854" width="14.1640625" style="295" customWidth="1"/>
    <col min="3855" max="4096" width="9.33203125" style="295"/>
    <col min="4097" max="4097" width="13.5" style="295" customWidth="1"/>
    <col min="4098" max="4098" width="101.33203125" style="295" customWidth="1"/>
    <col min="4099" max="4099" width="7.5" style="295" customWidth="1"/>
    <col min="4100" max="4100" width="11.83203125" style="295" customWidth="1"/>
    <col min="4101" max="4103" width="16.33203125" style="295" customWidth="1"/>
    <col min="4104" max="4105" width="19.1640625" style="295" customWidth="1"/>
    <col min="4106" max="4106" width="9.33203125" style="295"/>
    <col min="4107" max="4107" width="13.5" style="295" customWidth="1"/>
    <col min="4108" max="4108" width="13.33203125" style="295" customWidth="1"/>
    <col min="4109" max="4109" width="9.33203125" style="295"/>
    <col min="4110" max="4110" width="14.1640625" style="295" customWidth="1"/>
    <col min="4111" max="4352" width="9.33203125" style="295"/>
    <col min="4353" max="4353" width="13.5" style="295" customWidth="1"/>
    <col min="4354" max="4354" width="101.33203125" style="295" customWidth="1"/>
    <col min="4355" max="4355" width="7.5" style="295" customWidth="1"/>
    <col min="4356" max="4356" width="11.83203125" style="295" customWidth="1"/>
    <col min="4357" max="4359" width="16.33203125" style="295" customWidth="1"/>
    <col min="4360" max="4361" width="19.1640625" style="295" customWidth="1"/>
    <col min="4362" max="4362" width="9.33203125" style="295"/>
    <col min="4363" max="4363" width="13.5" style="295" customWidth="1"/>
    <col min="4364" max="4364" width="13.33203125" style="295" customWidth="1"/>
    <col min="4365" max="4365" width="9.33203125" style="295"/>
    <col min="4366" max="4366" width="14.1640625" style="295" customWidth="1"/>
    <col min="4367" max="4608" width="9.33203125" style="295"/>
    <col min="4609" max="4609" width="13.5" style="295" customWidth="1"/>
    <col min="4610" max="4610" width="101.33203125" style="295" customWidth="1"/>
    <col min="4611" max="4611" width="7.5" style="295" customWidth="1"/>
    <col min="4612" max="4612" width="11.83203125" style="295" customWidth="1"/>
    <col min="4613" max="4615" width="16.33203125" style="295" customWidth="1"/>
    <col min="4616" max="4617" width="19.1640625" style="295" customWidth="1"/>
    <col min="4618" max="4618" width="9.33203125" style="295"/>
    <col min="4619" max="4619" width="13.5" style="295" customWidth="1"/>
    <col min="4620" max="4620" width="13.33203125" style="295" customWidth="1"/>
    <col min="4621" max="4621" width="9.33203125" style="295"/>
    <col min="4622" max="4622" width="14.1640625" style="295" customWidth="1"/>
    <col min="4623" max="4864" width="9.33203125" style="295"/>
    <col min="4865" max="4865" width="13.5" style="295" customWidth="1"/>
    <col min="4866" max="4866" width="101.33203125" style="295" customWidth="1"/>
    <col min="4867" max="4867" width="7.5" style="295" customWidth="1"/>
    <col min="4868" max="4868" width="11.83203125" style="295" customWidth="1"/>
    <col min="4869" max="4871" width="16.33203125" style="295" customWidth="1"/>
    <col min="4872" max="4873" width="19.1640625" style="295" customWidth="1"/>
    <col min="4874" max="4874" width="9.33203125" style="295"/>
    <col min="4875" max="4875" width="13.5" style="295" customWidth="1"/>
    <col min="4876" max="4876" width="13.33203125" style="295" customWidth="1"/>
    <col min="4877" max="4877" width="9.33203125" style="295"/>
    <col min="4878" max="4878" width="14.1640625" style="295" customWidth="1"/>
    <col min="4879" max="5120" width="9.33203125" style="295"/>
    <col min="5121" max="5121" width="13.5" style="295" customWidth="1"/>
    <col min="5122" max="5122" width="101.33203125" style="295" customWidth="1"/>
    <col min="5123" max="5123" width="7.5" style="295" customWidth="1"/>
    <col min="5124" max="5124" width="11.83203125" style="295" customWidth="1"/>
    <col min="5125" max="5127" width="16.33203125" style="295" customWidth="1"/>
    <col min="5128" max="5129" width="19.1640625" style="295" customWidth="1"/>
    <col min="5130" max="5130" width="9.33203125" style="295"/>
    <col min="5131" max="5131" width="13.5" style="295" customWidth="1"/>
    <col min="5132" max="5132" width="13.33203125" style="295" customWidth="1"/>
    <col min="5133" max="5133" width="9.33203125" style="295"/>
    <col min="5134" max="5134" width="14.1640625" style="295" customWidth="1"/>
    <col min="5135" max="5376" width="9.33203125" style="295"/>
    <col min="5377" max="5377" width="13.5" style="295" customWidth="1"/>
    <col min="5378" max="5378" width="101.33203125" style="295" customWidth="1"/>
    <col min="5379" max="5379" width="7.5" style="295" customWidth="1"/>
    <col min="5380" max="5380" width="11.83203125" style="295" customWidth="1"/>
    <col min="5381" max="5383" width="16.33203125" style="295" customWidth="1"/>
    <col min="5384" max="5385" width="19.1640625" style="295" customWidth="1"/>
    <col min="5386" max="5386" width="9.33203125" style="295"/>
    <col min="5387" max="5387" width="13.5" style="295" customWidth="1"/>
    <col min="5388" max="5388" width="13.33203125" style="295" customWidth="1"/>
    <col min="5389" max="5389" width="9.33203125" style="295"/>
    <col min="5390" max="5390" width="14.1640625" style="295" customWidth="1"/>
    <col min="5391" max="5632" width="9.33203125" style="295"/>
    <col min="5633" max="5633" width="13.5" style="295" customWidth="1"/>
    <col min="5634" max="5634" width="101.33203125" style="295" customWidth="1"/>
    <col min="5635" max="5635" width="7.5" style="295" customWidth="1"/>
    <col min="5636" max="5636" width="11.83203125" style="295" customWidth="1"/>
    <col min="5637" max="5639" width="16.33203125" style="295" customWidth="1"/>
    <col min="5640" max="5641" width="19.1640625" style="295" customWidth="1"/>
    <col min="5642" max="5642" width="9.33203125" style="295"/>
    <col min="5643" max="5643" width="13.5" style="295" customWidth="1"/>
    <col min="5644" max="5644" width="13.33203125" style="295" customWidth="1"/>
    <col min="5645" max="5645" width="9.33203125" style="295"/>
    <col min="5646" max="5646" width="14.1640625" style="295" customWidth="1"/>
    <col min="5647" max="5888" width="9.33203125" style="295"/>
    <col min="5889" max="5889" width="13.5" style="295" customWidth="1"/>
    <col min="5890" max="5890" width="101.33203125" style="295" customWidth="1"/>
    <col min="5891" max="5891" width="7.5" style="295" customWidth="1"/>
    <col min="5892" max="5892" width="11.83203125" style="295" customWidth="1"/>
    <col min="5893" max="5895" width="16.33203125" style="295" customWidth="1"/>
    <col min="5896" max="5897" width="19.1640625" style="295" customWidth="1"/>
    <col min="5898" max="5898" width="9.33203125" style="295"/>
    <col min="5899" max="5899" width="13.5" style="295" customWidth="1"/>
    <col min="5900" max="5900" width="13.33203125" style="295" customWidth="1"/>
    <col min="5901" max="5901" width="9.33203125" style="295"/>
    <col min="5902" max="5902" width="14.1640625" style="295" customWidth="1"/>
    <col min="5903" max="6144" width="9.33203125" style="295"/>
    <col min="6145" max="6145" width="13.5" style="295" customWidth="1"/>
    <col min="6146" max="6146" width="101.33203125" style="295" customWidth="1"/>
    <col min="6147" max="6147" width="7.5" style="295" customWidth="1"/>
    <col min="6148" max="6148" width="11.83203125" style="295" customWidth="1"/>
    <col min="6149" max="6151" width="16.33203125" style="295" customWidth="1"/>
    <col min="6152" max="6153" width="19.1640625" style="295" customWidth="1"/>
    <col min="6154" max="6154" width="9.33203125" style="295"/>
    <col min="6155" max="6155" width="13.5" style="295" customWidth="1"/>
    <col min="6156" max="6156" width="13.33203125" style="295" customWidth="1"/>
    <col min="6157" max="6157" width="9.33203125" style="295"/>
    <col min="6158" max="6158" width="14.1640625" style="295" customWidth="1"/>
    <col min="6159" max="6400" width="9.33203125" style="295"/>
    <col min="6401" max="6401" width="13.5" style="295" customWidth="1"/>
    <col min="6402" max="6402" width="101.33203125" style="295" customWidth="1"/>
    <col min="6403" max="6403" width="7.5" style="295" customWidth="1"/>
    <col min="6404" max="6404" width="11.83203125" style="295" customWidth="1"/>
    <col min="6405" max="6407" width="16.33203125" style="295" customWidth="1"/>
    <col min="6408" max="6409" width="19.1640625" style="295" customWidth="1"/>
    <col min="6410" max="6410" width="9.33203125" style="295"/>
    <col min="6411" max="6411" width="13.5" style="295" customWidth="1"/>
    <col min="6412" max="6412" width="13.33203125" style="295" customWidth="1"/>
    <col min="6413" max="6413" width="9.33203125" style="295"/>
    <col min="6414" max="6414" width="14.1640625" style="295" customWidth="1"/>
    <col min="6415" max="6656" width="9.33203125" style="295"/>
    <col min="6657" max="6657" width="13.5" style="295" customWidth="1"/>
    <col min="6658" max="6658" width="101.33203125" style="295" customWidth="1"/>
    <col min="6659" max="6659" width="7.5" style="295" customWidth="1"/>
    <col min="6660" max="6660" width="11.83203125" style="295" customWidth="1"/>
    <col min="6661" max="6663" width="16.33203125" style="295" customWidth="1"/>
    <col min="6664" max="6665" width="19.1640625" style="295" customWidth="1"/>
    <col min="6666" max="6666" width="9.33203125" style="295"/>
    <col min="6667" max="6667" width="13.5" style="295" customWidth="1"/>
    <col min="6668" max="6668" width="13.33203125" style="295" customWidth="1"/>
    <col min="6669" max="6669" width="9.33203125" style="295"/>
    <col min="6670" max="6670" width="14.1640625" style="295" customWidth="1"/>
    <col min="6671" max="6912" width="9.33203125" style="295"/>
    <col min="6913" max="6913" width="13.5" style="295" customWidth="1"/>
    <col min="6914" max="6914" width="101.33203125" style="295" customWidth="1"/>
    <col min="6915" max="6915" width="7.5" style="295" customWidth="1"/>
    <col min="6916" max="6916" width="11.83203125" style="295" customWidth="1"/>
    <col min="6917" max="6919" width="16.33203125" style="295" customWidth="1"/>
    <col min="6920" max="6921" width="19.1640625" style="295" customWidth="1"/>
    <col min="6922" max="6922" width="9.33203125" style="295"/>
    <col min="6923" max="6923" width="13.5" style="295" customWidth="1"/>
    <col min="6924" max="6924" width="13.33203125" style="295" customWidth="1"/>
    <col min="6925" max="6925" width="9.33203125" style="295"/>
    <col min="6926" max="6926" width="14.1640625" style="295" customWidth="1"/>
    <col min="6927" max="7168" width="9.33203125" style="295"/>
    <col min="7169" max="7169" width="13.5" style="295" customWidth="1"/>
    <col min="7170" max="7170" width="101.33203125" style="295" customWidth="1"/>
    <col min="7171" max="7171" width="7.5" style="295" customWidth="1"/>
    <col min="7172" max="7172" width="11.83203125" style="295" customWidth="1"/>
    <col min="7173" max="7175" width="16.33203125" style="295" customWidth="1"/>
    <col min="7176" max="7177" width="19.1640625" style="295" customWidth="1"/>
    <col min="7178" max="7178" width="9.33203125" style="295"/>
    <col min="7179" max="7179" width="13.5" style="295" customWidth="1"/>
    <col min="7180" max="7180" width="13.33203125" style="295" customWidth="1"/>
    <col min="7181" max="7181" width="9.33203125" style="295"/>
    <col min="7182" max="7182" width="14.1640625" style="295" customWidth="1"/>
    <col min="7183" max="7424" width="9.33203125" style="295"/>
    <col min="7425" max="7425" width="13.5" style="295" customWidth="1"/>
    <col min="7426" max="7426" width="101.33203125" style="295" customWidth="1"/>
    <col min="7427" max="7427" width="7.5" style="295" customWidth="1"/>
    <col min="7428" max="7428" width="11.83203125" style="295" customWidth="1"/>
    <col min="7429" max="7431" width="16.33203125" style="295" customWidth="1"/>
    <col min="7432" max="7433" width="19.1640625" style="295" customWidth="1"/>
    <col min="7434" max="7434" width="9.33203125" style="295"/>
    <col min="7435" max="7435" width="13.5" style="295" customWidth="1"/>
    <col min="7436" max="7436" width="13.33203125" style="295" customWidth="1"/>
    <col min="7437" max="7437" width="9.33203125" style="295"/>
    <col min="7438" max="7438" width="14.1640625" style="295" customWidth="1"/>
    <col min="7439" max="7680" width="9.33203125" style="295"/>
    <col min="7681" max="7681" width="13.5" style="295" customWidth="1"/>
    <col min="7682" max="7682" width="101.33203125" style="295" customWidth="1"/>
    <col min="7683" max="7683" width="7.5" style="295" customWidth="1"/>
    <col min="7684" max="7684" width="11.83203125" style="295" customWidth="1"/>
    <col min="7685" max="7687" width="16.33203125" style="295" customWidth="1"/>
    <col min="7688" max="7689" width="19.1640625" style="295" customWidth="1"/>
    <col min="7690" max="7690" width="9.33203125" style="295"/>
    <col min="7691" max="7691" width="13.5" style="295" customWidth="1"/>
    <col min="7692" max="7692" width="13.33203125" style="295" customWidth="1"/>
    <col min="7693" max="7693" width="9.33203125" style="295"/>
    <col min="7694" max="7694" width="14.1640625" style="295" customWidth="1"/>
    <col min="7695" max="7936" width="9.33203125" style="295"/>
    <col min="7937" max="7937" width="13.5" style="295" customWidth="1"/>
    <col min="7938" max="7938" width="101.33203125" style="295" customWidth="1"/>
    <col min="7939" max="7939" width="7.5" style="295" customWidth="1"/>
    <col min="7940" max="7940" width="11.83203125" style="295" customWidth="1"/>
    <col min="7941" max="7943" width="16.33203125" style="295" customWidth="1"/>
    <col min="7944" max="7945" width="19.1640625" style="295" customWidth="1"/>
    <col min="7946" max="7946" width="9.33203125" style="295"/>
    <col min="7947" max="7947" width="13.5" style="295" customWidth="1"/>
    <col min="7948" max="7948" width="13.33203125" style="295" customWidth="1"/>
    <col min="7949" max="7949" width="9.33203125" style="295"/>
    <col min="7950" max="7950" width="14.1640625" style="295" customWidth="1"/>
    <col min="7951" max="8192" width="9.33203125" style="295"/>
    <col min="8193" max="8193" width="13.5" style="295" customWidth="1"/>
    <col min="8194" max="8194" width="101.33203125" style="295" customWidth="1"/>
    <col min="8195" max="8195" width="7.5" style="295" customWidth="1"/>
    <col min="8196" max="8196" width="11.83203125" style="295" customWidth="1"/>
    <col min="8197" max="8199" width="16.33203125" style="295" customWidth="1"/>
    <col min="8200" max="8201" width="19.1640625" style="295" customWidth="1"/>
    <col min="8202" max="8202" width="9.33203125" style="295"/>
    <col min="8203" max="8203" width="13.5" style="295" customWidth="1"/>
    <col min="8204" max="8204" width="13.33203125" style="295" customWidth="1"/>
    <col min="8205" max="8205" width="9.33203125" style="295"/>
    <col min="8206" max="8206" width="14.1640625" style="295" customWidth="1"/>
    <col min="8207" max="8448" width="9.33203125" style="295"/>
    <col min="8449" max="8449" width="13.5" style="295" customWidth="1"/>
    <col min="8450" max="8450" width="101.33203125" style="295" customWidth="1"/>
    <col min="8451" max="8451" width="7.5" style="295" customWidth="1"/>
    <col min="8452" max="8452" width="11.83203125" style="295" customWidth="1"/>
    <col min="8453" max="8455" width="16.33203125" style="295" customWidth="1"/>
    <col min="8456" max="8457" width="19.1640625" style="295" customWidth="1"/>
    <col min="8458" max="8458" width="9.33203125" style="295"/>
    <col min="8459" max="8459" width="13.5" style="295" customWidth="1"/>
    <col min="8460" max="8460" width="13.33203125" style="295" customWidth="1"/>
    <col min="8461" max="8461" width="9.33203125" style="295"/>
    <col min="8462" max="8462" width="14.1640625" style="295" customWidth="1"/>
    <col min="8463" max="8704" width="9.33203125" style="295"/>
    <col min="8705" max="8705" width="13.5" style="295" customWidth="1"/>
    <col min="8706" max="8706" width="101.33203125" style="295" customWidth="1"/>
    <col min="8707" max="8707" width="7.5" style="295" customWidth="1"/>
    <col min="8708" max="8708" width="11.83203125" style="295" customWidth="1"/>
    <col min="8709" max="8711" width="16.33203125" style="295" customWidth="1"/>
    <col min="8712" max="8713" width="19.1640625" style="295" customWidth="1"/>
    <col min="8714" max="8714" width="9.33203125" style="295"/>
    <col min="8715" max="8715" width="13.5" style="295" customWidth="1"/>
    <col min="8716" max="8716" width="13.33203125" style="295" customWidth="1"/>
    <col min="8717" max="8717" width="9.33203125" style="295"/>
    <col min="8718" max="8718" width="14.1640625" style="295" customWidth="1"/>
    <col min="8719" max="8960" width="9.33203125" style="295"/>
    <col min="8961" max="8961" width="13.5" style="295" customWidth="1"/>
    <col min="8962" max="8962" width="101.33203125" style="295" customWidth="1"/>
    <col min="8963" max="8963" width="7.5" style="295" customWidth="1"/>
    <col min="8964" max="8964" width="11.83203125" style="295" customWidth="1"/>
    <col min="8965" max="8967" width="16.33203125" style="295" customWidth="1"/>
    <col min="8968" max="8969" width="19.1640625" style="295" customWidth="1"/>
    <col min="8970" max="8970" width="9.33203125" style="295"/>
    <col min="8971" max="8971" width="13.5" style="295" customWidth="1"/>
    <col min="8972" max="8972" width="13.33203125" style="295" customWidth="1"/>
    <col min="8973" max="8973" width="9.33203125" style="295"/>
    <col min="8974" max="8974" width="14.1640625" style="295" customWidth="1"/>
    <col min="8975" max="9216" width="9.33203125" style="295"/>
    <col min="9217" max="9217" width="13.5" style="295" customWidth="1"/>
    <col min="9218" max="9218" width="101.33203125" style="295" customWidth="1"/>
    <col min="9219" max="9219" width="7.5" style="295" customWidth="1"/>
    <col min="9220" max="9220" width="11.83203125" style="295" customWidth="1"/>
    <col min="9221" max="9223" width="16.33203125" style="295" customWidth="1"/>
    <col min="9224" max="9225" width="19.1640625" style="295" customWidth="1"/>
    <col min="9226" max="9226" width="9.33203125" style="295"/>
    <col min="9227" max="9227" width="13.5" style="295" customWidth="1"/>
    <col min="9228" max="9228" width="13.33203125" style="295" customWidth="1"/>
    <col min="9229" max="9229" width="9.33203125" style="295"/>
    <col min="9230" max="9230" width="14.1640625" style="295" customWidth="1"/>
    <col min="9231" max="9472" width="9.33203125" style="295"/>
    <col min="9473" max="9473" width="13.5" style="295" customWidth="1"/>
    <col min="9474" max="9474" width="101.33203125" style="295" customWidth="1"/>
    <col min="9475" max="9475" width="7.5" style="295" customWidth="1"/>
    <col min="9476" max="9476" width="11.83203125" style="295" customWidth="1"/>
    <col min="9477" max="9479" width="16.33203125" style="295" customWidth="1"/>
    <col min="9480" max="9481" width="19.1640625" style="295" customWidth="1"/>
    <col min="9482" max="9482" width="9.33203125" style="295"/>
    <col min="9483" max="9483" width="13.5" style="295" customWidth="1"/>
    <col min="9484" max="9484" width="13.33203125" style="295" customWidth="1"/>
    <col min="9485" max="9485" width="9.33203125" style="295"/>
    <col min="9486" max="9486" width="14.1640625" style="295" customWidth="1"/>
    <col min="9487" max="9728" width="9.33203125" style="295"/>
    <col min="9729" max="9729" width="13.5" style="295" customWidth="1"/>
    <col min="9730" max="9730" width="101.33203125" style="295" customWidth="1"/>
    <col min="9731" max="9731" width="7.5" style="295" customWidth="1"/>
    <col min="9732" max="9732" width="11.83203125" style="295" customWidth="1"/>
    <col min="9733" max="9735" width="16.33203125" style="295" customWidth="1"/>
    <col min="9736" max="9737" width="19.1640625" style="295" customWidth="1"/>
    <col min="9738" max="9738" width="9.33203125" style="295"/>
    <col min="9739" max="9739" width="13.5" style="295" customWidth="1"/>
    <col min="9740" max="9740" width="13.33203125" style="295" customWidth="1"/>
    <col min="9741" max="9741" width="9.33203125" style="295"/>
    <col min="9742" max="9742" width="14.1640625" style="295" customWidth="1"/>
    <col min="9743" max="9984" width="9.33203125" style="295"/>
    <col min="9985" max="9985" width="13.5" style="295" customWidth="1"/>
    <col min="9986" max="9986" width="101.33203125" style="295" customWidth="1"/>
    <col min="9987" max="9987" width="7.5" style="295" customWidth="1"/>
    <col min="9988" max="9988" width="11.83203125" style="295" customWidth="1"/>
    <col min="9989" max="9991" width="16.33203125" style="295" customWidth="1"/>
    <col min="9992" max="9993" width="19.1640625" style="295" customWidth="1"/>
    <col min="9994" max="9994" width="9.33203125" style="295"/>
    <col min="9995" max="9995" width="13.5" style="295" customWidth="1"/>
    <col min="9996" max="9996" width="13.33203125" style="295" customWidth="1"/>
    <col min="9997" max="9997" width="9.33203125" style="295"/>
    <col min="9998" max="9998" width="14.1640625" style="295" customWidth="1"/>
    <col min="9999" max="10240" width="9.33203125" style="295"/>
    <col min="10241" max="10241" width="13.5" style="295" customWidth="1"/>
    <col min="10242" max="10242" width="101.33203125" style="295" customWidth="1"/>
    <col min="10243" max="10243" width="7.5" style="295" customWidth="1"/>
    <col min="10244" max="10244" width="11.83203125" style="295" customWidth="1"/>
    <col min="10245" max="10247" width="16.33203125" style="295" customWidth="1"/>
    <col min="10248" max="10249" width="19.1640625" style="295" customWidth="1"/>
    <col min="10250" max="10250" width="9.33203125" style="295"/>
    <col min="10251" max="10251" width="13.5" style="295" customWidth="1"/>
    <col min="10252" max="10252" width="13.33203125" style="295" customWidth="1"/>
    <col min="10253" max="10253" width="9.33203125" style="295"/>
    <col min="10254" max="10254" width="14.1640625" style="295" customWidth="1"/>
    <col min="10255" max="10496" width="9.33203125" style="295"/>
    <col min="10497" max="10497" width="13.5" style="295" customWidth="1"/>
    <col min="10498" max="10498" width="101.33203125" style="295" customWidth="1"/>
    <col min="10499" max="10499" width="7.5" style="295" customWidth="1"/>
    <col min="10500" max="10500" width="11.83203125" style="295" customWidth="1"/>
    <col min="10501" max="10503" width="16.33203125" style="295" customWidth="1"/>
    <col min="10504" max="10505" width="19.1640625" style="295" customWidth="1"/>
    <col min="10506" max="10506" width="9.33203125" style="295"/>
    <col min="10507" max="10507" width="13.5" style="295" customWidth="1"/>
    <col min="10508" max="10508" width="13.33203125" style="295" customWidth="1"/>
    <col min="10509" max="10509" width="9.33203125" style="295"/>
    <col min="10510" max="10510" width="14.1640625" style="295" customWidth="1"/>
    <col min="10511" max="10752" width="9.33203125" style="295"/>
    <col min="10753" max="10753" width="13.5" style="295" customWidth="1"/>
    <col min="10754" max="10754" width="101.33203125" style="295" customWidth="1"/>
    <col min="10755" max="10755" width="7.5" style="295" customWidth="1"/>
    <col min="10756" max="10756" width="11.83203125" style="295" customWidth="1"/>
    <col min="10757" max="10759" width="16.33203125" style="295" customWidth="1"/>
    <col min="10760" max="10761" width="19.1640625" style="295" customWidth="1"/>
    <col min="10762" max="10762" width="9.33203125" style="295"/>
    <col min="10763" max="10763" width="13.5" style="295" customWidth="1"/>
    <col min="10764" max="10764" width="13.33203125" style="295" customWidth="1"/>
    <col min="10765" max="10765" width="9.33203125" style="295"/>
    <col min="10766" max="10766" width="14.1640625" style="295" customWidth="1"/>
    <col min="10767" max="11008" width="9.33203125" style="295"/>
    <col min="11009" max="11009" width="13.5" style="295" customWidth="1"/>
    <col min="11010" max="11010" width="101.33203125" style="295" customWidth="1"/>
    <col min="11011" max="11011" width="7.5" style="295" customWidth="1"/>
    <col min="11012" max="11012" width="11.83203125" style="295" customWidth="1"/>
    <col min="11013" max="11015" width="16.33203125" style="295" customWidth="1"/>
    <col min="11016" max="11017" width="19.1640625" style="295" customWidth="1"/>
    <col min="11018" max="11018" width="9.33203125" style="295"/>
    <col min="11019" max="11019" width="13.5" style="295" customWidth="1"/>
    <col min="11020" max="11020" width="13.33203125" style="295" customWidth="1"/>
    <col min="11021" max="11021" width="9.33203125" style="295"/>
    <col min="11022" max="11022" width="14.1640625" style="295" customWidth="1"/>
    <col min="11023" max="11264" width="9.33203125" style="295"/>
    <col min="11265" max="11265" width="13.5" style="295" customWidth="1"/>
    <col min="11266" max="11266" width="101.33203125" style="295" customWidth="1"/>
    <col min="11267" max="11267" width="7.5" style="295" customWidth="1"/>
    <col min="11268" max="11268" width="11.83203125" style="295" customWidth="1"/>
    <col min="11269" max="11271" width="16.33203125" style="295" customWidth="1"/>
    <col min="11272" max="11273" width="19.1640625" style="295" customWidth="1"/>
    <col min="11274" max="11274" width="9.33203125" style="295"/>
    <col min="11275" max="11275" width="13.5" style="295" customWidth="1"/>
    <col min="11276" max="11276" width="13.33203125" style="295" customWidth="1"/>
    <col min="11277" max="11277" width="9.33203125" style="295"/>
    <col min="11278" max="11278" width="14.1640625" style="295" customWidth="1"/>
    <col min="11279" max="11520" width="9.33203125" style="295"/>
    <col min="11521" max="11521" width="13.5" style="295" customWidth="1"/>
    <col min="11522" max="11522" width="101.33203125" style="295" customWidth="1"/>
    <col min="11523" max="11523" width="7.5" style="295" customWidth="1"/>
    <col min="11524" max="11524" width="11.83203125" style="295" customWidth="1"/>
    <col min="11525" max="11527" width="16.33203125" style="295" customWidth="1"/>
    <col min="11528" max="11529" width="19.1640625" style="295" customWidth="1"/>
    <col min="11530" max="11530" width="9.33203125" style="295"/>
    <col min="11531" max="11531" width="13.5" style="295" customWidth="1"/>
    <col min="11532" max="11532" width="13.33203125" style="295" customWidth="1"/>
    <col min="11533" max="11533" width="9.33203125" style="295"/>
    <col min="11534" max="11534" width="14.1640625" style="295" customWidth="1"/>
    <col min="11535" max="11776" width="9.33203125" style="295"/>
    <col min="11777" max="11777" width="13.5" style="295" customWidth="1"/>
    <col min="11778" max="11778" width="101.33203125" style="295" customWidth="1"/>
    <col min="11779" max="11779" width="7.5" style="295" customWidth="1"/>
    <col min="11780" max="11780" width="11.83203125" style="295" customWidth="1"/>
    <col min="11781" max="11783" width="16.33203125" style="295" customWidth="1"/>
    <col min="11784" max="11785" width="19.1640625" style="295" customWidth="1"/>
    <col min="11786" max="11786" width="9.33203125" style="295"/>
    <col min="11787" max="11787" width="13.5" style="295" customWidth="1"/>
    <col min="11788" max="11788" width="13.33203125" style="295" customWidth="1"/>
    <col min="11789" max="11789" width="9.33203125" style="295"/>
    <col min="11790" max="11790" width="14.1640625" style="295" customWidth="1"/>
    <col min="11791" max="12032" width="9.33203125" style="295"/>
    <col min="12033" max="12033" width="13.5" style="295" customWidth="1"/>
    <col min="12034" max="12034" width="101.33203125" style="295" customWidth="1"/>
    <col min="12035" max="12035" width="7.5" style="295" customWidth="1"/>
    <col min="12036" max="12036" width="11.83203125" style="295" customWidth="1"/>
    <col min="12037" max="12039" width="16.33203125" style="295" customWidth="1"/>
    <col min="12040" max="12041" width="19.1640625" style="295" customWidth="1"/>
    <col min="12042" max="12042" width="9.33203125" style="295"/>
    <col min="12043" max="12043" width="13.5" style="295" customWidth="1"/>
    <col min="12044" max="12044" width="13.33203125" style="295" customWidth="1"/>
    <col min="12045" max="12045" width="9.33203125" style="295"/>
    <col min="12046" max="12046" width="14.1640625" style="295" customWidth="1"/>
    <col min="12047" max="12288" width="9.33203125" style="295"/>
    <col min="12289" max="12289" width="13.5" style="295" customWidth="1"/>
    <col min="12290" max="12290" width="101.33203125" style="295" customWidth="1"/>
    <col min="12291" max="12291" width="7.5" style="295" customWidth="1"/>
    <col min="12292" max="12292" width="11.83203125" style="295" customWidth="1"/>
    <col min="12293" max="12295" width="16.33203125" style="295" customWidth="1"/>
    <col min="12296" max="12297" width="19.1640625" style="295" customWidth="1"/>
    <col min="12298" max="12298" width="9.33203125" style="295"/>
    <col min="12299" max="12299" width="13.5" style="295" customWidth="1"/>
    <col min="12300" max="12300" width="13.33203125" style="295" customWidth="1"/>
    <col min="12301" max="12301" width="9.33203125" style="295"/>
    <col min="12302" max="12302" width="14.1640625" style="295" customWidth="1"/>
    <col min="12303" max="12544" width="9.33203125" style="295"/>
    <col min="12545" max="12545" width="13.5" style="295" customWidth="1"/>
    <col min="12546" max="12546" width="101.33203125" style="295" customWidth="1"/>
    <col min="12547" max="12547" width="7.5" style="295" customWidth="1"/>
    <col min="12548" max="12548" width="11.83203125" style="295" customWidth="1"/>
    <col min="12549" max="12551" width="16.33203125" style="295" customWidth="1"/>
    <col min="12552" max="12553" width="19.1640625" style="295" customWidth="1"/>
    <col min="12554" max="12554" width="9.33203125" style="295"/>
    <col min="12555" max="12555" width="13.5" style="295" customWidth="1"/>
    <col min="12556" max="12556" width="13.33203125" style="295" customWidth="1"/>
    <col min="12557" max="12557" width="9.33203125" style="295"/>
    <col min="12558" max="12558" width="14.1640625" style="295" customWidth="1"/>
    <col min="12559" max="12800" width="9.33203125" style="295"/>
    <col min="12801" max="12801" width="13.5" style="295" customWidth="1"/>
    <col min="12802" max="12802" width="101.33203125" style="295" customWidth="1"/>
    <col min="12803" max="12803" width="7.5" style="295" customWidth="1"/>
    <col min="12804" max="12804" width="11.83203125" style="295" customWidth="1"/>
    <col min="12805" max="12807" width="16.33203125" style="295" customWidth="1"/>
    <col min="12808" max="12809" width="19.1640625" style="295" customWidth="1"/>
    <col min="12810" max="12810" width="9.33203125" style="295"/>
    <col min="12811" max="12811" width="13.5" style="295" customWidth="1"/>
    <col min="12812" max="12812" width="13.33203125" style="295" customWidth="1"/>
    <col min="12813" max="12813" width="9.33203125" style="295"/>
    <col min="12814" max="12814" width="14.1640625" style="295" customWidth="1"/>
    <col min="12815" max="13056" width="9.33203125" style="295"/>
    <col min="13057" max="13057" width="13.5" style="295" customWidth="1"/>
    <col min="13058" max="13058" width="101.33203125" style="295" customWidth="1"/>
    <col min="13059" max="13059" width="7.5" style="295" customWidth="1"/>
    <col min="13060" max="13060" width="11.83203125" style="295" customWidth="1"/>
    <col min="13061" max="13063" width="16.33203125" style="295" customWidth="1"/>
    <col min="13064" max="13065" width="19.1640625" style="295" customWidth="1"/>
    <col min="13066" max="13066" width="9.33203125" style="295"/>
    <col min="13067" max="13067" width="13.5" style="295" customWidth="1"/>
    <col min="13068" max="13068" width="13.33203125" style="295" customWidth="1"/>
    <col min="13069" max="13069" width="9.33203125" style="295"/>
    <col min="13070" max="13070" width="14.1640625" style="295" customWidth="1"/>
    <col min="13071" max="13312" width="9.33203125" style="295"/>
    <col min="13313" max="13313" width="13.5" style="295" customWidth="1"/>
    <col min="13314" max="13314" width="101.33203125" style="295" customWidth="1"/>
    <col min="13315" max="13315" width="7.5" style="295" customWidth="1"/>
    <col min="13316" max="13316" width="11.83203125" style="295" customWidth="1"/>
    <col min="13317" max="13319" width="16.33203125" style="295" customWidth="1"/>
    <col min="13320" max="13321" width="19.1640625" style="295" customWidth="1"/>
    <col min="13322" max="13322" width="9.33203125" style="295"/>
    <col min="13323" max="13323" width="13.5" style="295" customWidth="1"/>
    <col min="13324" max="13324" width="13.33203125" style="295" customWidth="1"/>
    <col min="13325" max="13325" width="9.33203125" style="295"/>
    <col min="13326" max="13326" width="14.1640625" style="295" customWidth="1"/>
    <col min="13327" max="13568" width="9.33203125" style="295"/>
    <col min="13569" max="13569" width="13.5" style="295" customWidth="1"/>
    <col min="13570" max="13570" width="101.33203125" style="295" customWidth="1"/>
    <col min="13571" max="13571" width="7.5" style="295" customWidth="1"/>
    <col min="13572" max="13572" width="11.83203125" style="295" customWidth="1"/>
    <col min="13573" max="13575" width="16.33203125" style="295" customWidth="1"/>
    <col min="13576" max="13577" width="19.1640625" style="295" customWidth="1"/>
    <col min="13578" max="13578" width="9.33203125" style="295"/>
    <col min="13579" max="13579" width="13.5" style="295" customWidth="1"/>
    <col min="13580" max="13580" width="13.33203125" style="295" customWidth="1"/>
    <col min="13581" max="13581" width="9.33203125" style="295"/>
    <col min="13582" max="13582" width="14.1640625" style="295" customWidth="1"/>
    <col min="13583" max="13824" width="9.33203125" style="295"/>
    <col min="13825" max="13825" width="13.5" style="295" customWidth="1"/>
    <col min="13826" max="13826" width="101.33203125" style="295" customWidth="1"/>
    <col min="13827" max="13827" width="7.5" style="295" customWidth="1"/>
    <col min="13828" max="13828" width="11.83203125" style="295" customWidth="1"/>
    <col min="13829" max="13831" width="16.33203125" style="295" customWidth="1"/>
    <col min="13832" max="13833" width="19.1640625" style="295" customWidth="1"/>
    <col min="13834" max="13834" width="9.33203125" style="295"/>
    <col min="13835" max="13835" width="13.5" style="295" customWidth="1"/>
    <col min="13836" max="13836" width="13.33203125" style="295" customWidth="1"/>
    <col min="13837" max="13837" width="9.33203125" style="295"/>
    <col min="13838" max="13838" width="14.1640625" style="295" customWidth="1"/>
    <col min="13839" max="14080" width="9.33203125" style="295"/>
    <col min="14081" max="14081" width="13.5" style="295" customWidth="1"/>
    <col min="14082" max="14082" width="101.33203125" style="295" customWidth="1"/>
    <col min="14083" max="14083" width="7.5" style="295" customWidth="1"/>
    <col min="14084" max="14084" width="11.83203125" style="295" customWidth="1"/>
    <col min="14085" max="14087" width="16.33203125" style="295" customWidth="1"/>
    <col min="14088" max="14089" width="19.1640625" style="295" customWidth="1"/>
    <col min="14090" max="14090" width="9.33203125" style="295"/>
    <col min="14091" max="14091" width="13.5" style="295" customWidth="1"/>
    <col min="14092" max="14092" width="13.33203125" style="295" customWidth="1"/>
    <col min="14093" max="14093" width="9.33203125" style="295"/>
    <col min="14094" max="14094" width="14.1640625" style="295" customWidth="1"/>
    <col min="14095" max="14336" width="9.33203125" style="295"/>
    <col min="14337" max="14337" width="13.5" style="295" customWidth="1"/>
    <col min="14338" max="14338" width="101.33203125" style="295" customWidth="1"/>
    <col min="14339" max="14339" width="7.5" style="295" customWidth="1"/>
    <col min="14340" max="14340" width="11.83203125" style="295" customWidth="1"/>
    <col min="14341" max="14343" width="16.33203125" style="295" customWidth="1"/>
    <col min="14344" max="14345" width="19.1640625" style="295" customWidth="1"/>
    <col min="14346" max="14346" width="9.33203125" style="295"/>
    <col min="14347" max="14347" width="13.5" style="295" customWidth="1"/>
    <col min="14348" max="14348" width="13.33203125" style="295" customWidth="1"/>
    <col min="14349" max="14349" width="9.33203125" style="295"/>
    <col min="14350" max="14350" width="14.1640625" style="295" customWidth="1"/>
    <col min="14351" max="14592" width="9.33203125" style="295"/>
    <col min="14593" max="14593" width="13.5" style="295" customWidth="1"/>
    <col min="14594" max="14594" width="101.33203125" style="295" customWidth="1"/>
    <col min="14595" max="14595" width="7.5" style="295" customWidth="1"/>
    <col min="14596" max="14596" width="11.83203125" style="295" customWidth="1"/>
    <col min="14597" max="14599" width="16.33203125" style="295" customWidth="1"/>
    <col min="14600" max="14601" width="19.1640625" style="295" customWidth="1"/>
    <col min="14602" max="14602" width="9.33203125" style="295"/>
    <col min="14603" max="14603" width="13.5" style="295" customWidth="1"/>
    <col min="14604" max="14604" width="13.33203125" style="295" customWidth="1"/>
    <col min="14605" max="14605" width="9.33203125" style="295"/>
    <col min="14606" max="14606" width="14.1640625" style="295" customWidth="1"/>
    <col min="14607" max="14848" width="9.33203125" style="295"/>
    <col min="14849" max="14849" width="13.5" style="295" customWidth="1"/>
    <col min="14850" max="14850" width="101.33203125" style="295" customWidth="1"/>
    <col min="14851" max="14851" width="7.5" style="295" customWidth="1"/>
    <col min="14852" max="14852" width="11.83203125" style="295" customWidth="1"/>
    <col min="14853" max="14855" width="16.33203125" style="295" customWidth="1"/>
    <col min="14856" max="14857" width="19.1640625" style="295" customWidth="1"/>
    <col min="14858" max="14858" width="9.33203125" style="295"/>
    <col min="14859" max="14859" width="13.5" style="295" customWidth="1"/>
    <col min="14860" max="14860" width="13.33203125" style="295" customWidth="1"/>
    <col min="14861" max="14861" width="9.33203125" style="295"/>
    <col min="14862" max="14862" width="14.1640625" style="295" customWidth="1"/>
    <col min="14863" max="15104" width="9.33203125" style="295"/>
    <col min="15105" max="15105" width="13.5" style="295" customWidth="1"/>
    <col min="15106" max="15106" width="101.33203125" style="295" customWidth="1"/>
    <col min="15107" max="15107" width="7.5" style="295" customWidth="1"/>
    <col min="15108" max="15108" width="11.83203125" style="295" customWidth="1"/>
    <col min="15109" max="15111" width="16.33203125" style="295" customWidth="1"/>
    <col min="15112" max="15113" width="19.1640625" style="295" customWidth="1"/>
    <col min="15114" max="15114" width="9.33203125" style="295"/>
    <col min="15115" max="15115" width="13.5" style="295" customWidth="1"/>
    <col min="15116" max="15116" width="13.33203125" style="295" customWidth="1"/>
    <col min="15117" max="15117" width="9.33203125" style="295"/>
    <col min="15118" max="15118" width="14.1640625" style="295" customWidth="1"/>
    <col min="15119" max="15360" width="9.33203125" style="295"/>
    <col min="15361" max="15361" width="13.5" style="295" customWidth="1"/>
    <col min="15362" max="15362" width="101.33203125" style="295" customWidth="1"/>
    <col min="15363" max="15363" width="7.5" style="295" customWidth="1"/>
    <col min="15364" max="15364" width="11.83203125" style="295" customWidth="1"/>
    <col min="15365" max="15367" width="16.33203125" style="295" customWidth="1"/>
    <col min="15368" max="15369" width="19.1640625" style="295" customWidth="1"/>
    <col min="15370" max="15370" width="9.33203125" style="295"/>
    <col min="15371" max="15371" width="13.5" style="295" customWidth="1"/>
    <col min="15372" max="15372" width="13.33203125" style="295" customWidth="1"/>
    <col min="15373" max="15373" width="9.33203125" style="295"/>
    <col min="15374" max="15374" width="14.1640625" style="295" customWidth="1"/>
    <col min="15375" max="15616" width="9.33203125" style="295"/>
    <col min="15617" max="15617" width="13.5" style="295" customWidth="1"/>
    <col min="15618" max="15618" width="101.33203125" style="295" customWidth="1"/>
    <col min="15619" max="15619" width="7.5" style="295" customWidth="1"/>
    <col min="15620" max="15620" width="11.83203125" style="295" customWidth="1"/>
    <col min="15621" max="15623" width="16.33203125" style="295" customWidth="1"/>
    <col min="15624" max="15625" width="19.1640625" style="295" customWidth="1"/>
    <col min="15626" max="15626" width="9.33203125" style="295"/>
    <col min="15627" max="15627" width="13.5" style="295" customWidth="1"/>
    <col min="15628" max="15628" width="13.33203125" style="295" customWidth="1"/>
    <col min="15629" max="15629" width="9.33203125" style="295"/>
    <col min="15630" max="15630" width="14.1640625" style="295" customWidth="1"/>
    <col min="15631" max="15872" width="9.33203125" style="295"/>
    <col min="15873" max="15873" width="13.5" style="295" customWidth="1"/>
    <col min="15874" max="15874" width="101.33203125" style="295" customWidth="1"/>
    <col min="15875" max="15875" width="7.5" style="295" customWidth="1"/>
    <col min="15876" max="15876" width="11.83203125" style="295" customWidth="1"/>
    <col min="15877" max="15879" width="16.33203125" style="295" customWidth="1"/>
    <col min="15880" max="15881" width="19.1640625" style="295" customWidth="1"/>
    <col min="15882" max="15882" width="9.33203125" style="295"/>
    <col min="15883" max="15883" width="13.5" style="295" customWidth="1"/>
    <col min="15884" max="15884" width="13.33203125" style="295" customWidth="1"/>
    <col min="15885" max="15885" width="9.33203125" style="295"/>
    <col min="15886" max="15886" width="14.1640625" style="295" customWidth="1"/>
    <col min="15887" max="16128" width="9.33203125" style="295"/>
    <col min="16129" max="16129" width="13.5" style="295" customWidth="1"/>
    <col min="16130" max="16130" width="101.33203125" style="295" customWidth="1"/>
    <col min="16131" max="16131" width="7.5" style="295" customWidth="1"/>
    <col min="16132" max="16132" width="11.83203125" style="295" customWidth="1"/>
    <col min="16133" max="16135" width="16.33203125" style="295" customWidth="1"/>
    <col min="16136" max="16137" width="19.1640625" style="295" customWidth="1"/>
    <col min="16138" max="16138" width="9.33203125" style="295"/>
    <col min="16139" max="16139" width="13.5" style="295" customWidth="1"/>
    <col min="16140" max="16140" width="13.33203125" style="295" customWidth="1"/>
    <col min="16141" max="16141" width="9.33203125" style="295"/>
    <col min="16142" max="16142" width="14.1640625" style="295" customWidth="1"/>
    <col min="16143" max="16384" width="9.33203125" style="295"/>
  </cols>
  <sheetData>
    <row r="1" spans="1:9" ht="15">
      <c r="A1" s="471" t="s">
        <v>1106</v>
      </c>
      <c r="B1" s="471"/>
      <c r="C1" s="471"/>
      <c r="D1" s="471"/>
      <c r="E1" s="471"/>
      <c r="F1" s="471"/>
      <c r="G1" s="471"/>
      <c r="H1" s="471"/>
      <c r="I1" s="283"/>
    </row>
    <row r="2" spans="1:9">
      <c r="A2" s="285"/>
      <c r="B2" s="286"/>
      <c r="C2" s="287"/>
      <c r="D2" s="287"/>
      <c r="I2" s="287"/>
    </row>
    <row r="3" spans="1:9" ht="15.75">
      <c r="A3" s="289"/>
      <c r="B3" s="290" t="s">
        <v>1107</v>
      </c>
      <c r="C3" s="289"/>
      <c r="D3" s="289"/>
      <c r="E3" s="291"/>
      <c r="F3" s="291"/>
      <c r="G3" s="291"/>
      <c r="H3" s="291"/>
      <c r="I3" s="292"/>
    </row>
    <row r="4" spans="1:9" ht="14.25">
      <c r="A4" s="293" t="s">
        <v>1108</v>
      </c>
      <c r="B4" s="294" t="s">
        <v>1109</v>
      </c>
    </row>
    <row r="5" spans="1:9" ht="12" customHeight="1">
      <c r="B5" s="296" t="s">
        <v>1110</v>
      </c>
      <c r="H5" s="297">
        <f>F52</f>
        <v>0</v>
      </c>
      <c r="I5" s="298"/>
    </row>
    <row r="6" spans="1:9" ht="12" customHeight="1">
      <c r="B6" s="296" t="s">
        <v>1111</v>
      </c>
      <c r="H6" s="297">
        <f>H52</f>
        <v>0</v>
      </c>
      <c r="I6" s="298"/>
    </row>
    <row r="7" spans="1:9" ht="15.75" thickBot="1">
      <c r="A7" s="299"/>
      <c r="B7" s="300" t="s">
        <v>1103</v>
      </c>
      <c r="C7" s="301"/>
      <c r="D7" s="301"/>
      <c r="E7" s="302"/>
      <c r="F7" s="302"/>
      <c r="G7" s="302"/>
      <c r="H7" s="303">
        <f>H6+H5</f>
        <v>0</v>
      </c>
      <c r="I7" s="304"/>
    </row>
    <row r="8" spans="1:9" ht="15">
      <c r="B8" s="305"/>
      <c r="H8" s="306"/>
      <c r="I8" s="304"/>
    </row>
    <row r="9" spans="1:9">
      <c r="B9" s="296" t="s">
        <v>1112</v>
      </c>
      <c r="H9" s="404">
        <v>0</v>
      </c>
      <c r="I9" s="298"/>
    </row>
    <row r="10" spans="1:9" ht="15.75" thickBot="1">
      <c r="A10" s="299"/>
      <c r="B10" s="300" t="s">
        <v>1103</v>
      </c>
      <c r="C10" s="301"/>
      <c r="D10" s="301"/>
      <c r="E10" s="302"/>
      <c r="F10" s="302"/>
      <c r="G10" s="302"/>
      <c r="H10" s="303">
        <f>H9</f>
        <v>0</v>
      </c>
      <c r="I10" s="304"/>
    </row>
    <row r="11" spans="1:9" ht="15.75" thickBot="1">
      <c r="A11" s="299"/>
      <c r="B11" s="307"/>
      <c r="C11" s="299"/>
      <c r="D11" s="299"/>
      <c r="E11" s="308"/>
      <c r="F11" s="308"/>
      <c r="G11" s="308"/>
      <c r="H11" s="309"/>
      <c r="I11" s="304"/>
    </row>
    <row r="12" spans="1:9" ht="15.75" thickBot="1">
      <c r="A12" s="299"/>
      <c r="B12" s="307" t="s">
        <v>1113</v>
      </c>
      <c r="C12" s="299"/>
      <c r="D12" s="299"/>
      <c r="E12" s="308"/>
      <c r="F12" s="308"/>
      <c r="G12" s="308"/>
      <c r="H12" s="309">
        <f>H10+H7</f>
        <v>0</v>
      </c>
      <c r="I12" s="304"/>
    </row>
    <row r="14" spans="1:9" ht="15">
      <c r="B14" s="310" t="s">
        <v>1114</v>
      </c>
      <c r="C14" s="311"/>
      <c r="D14" s="311"/>
      <c r="E14" s="312"/>
      <c r="F14" s="312"/>
      <c r="G14" s="312"/>
      <c r="H14" s="312"/>
    </row>
    <row r="15" spans="1:9">
      <c r="B15" s="296" t="s">
        <v>1115</v>
      </c>
      <c r="C15" s="313" t="s">
        <v>1116</v>
      </c>
      <c r="E15" s="297"/>
      <c r="F15" s="297"/>
      <c r="G15" s="297"/>
      <c r="H15" s="297"/>
      <c r="I15" s="298"/>
    </row>
    <row r="16" spans="1:9">
      <c r="C16" s="313"/>
      <c r="E16" s="297"/>
      <c r="F16" s="297"/>
      <c r="G16" s="297"/>
      <c r="H16" s="297"/>
      <c r="I16" s="298"/>
    </row>
    <row r="17" spans="1:17" ht="15">
      <c r="B17" s="314" t="s">
        <v>1117</v>
      </c>
      <c r="C17" s="315"/>
      <c r="D17" s="315"/>
      <c r="E17" s="316"/>
      <c r="F17" s="316"/>
      <c r="G17" s="316"/>
      <c r="H17" s="317">
        <f>H12*0.21</f>
        <v>0</v>
      </c>
      <c r="I17" s="304"/>
    </row>
    <row r="18" spans="1:17" ht="15.75" thickBot="1">
      <c r="A18" s="301"/>
      <c r="B18" s="300" t="s">
        <v>1118</v>
      </c>
      <c r="C18" s="301"/>
      <c r="D18" s="301"/>
      <c r="E18" s="302"/>
      <c r="F18" s="302"/>
      <c r="G18" s="302"/>
      <c r="H18" s="303">
        <f>H17+H12</f>
        <v>0</v>
      </c>
      <c r="I18" s="304"/>
    </row>
    <row r="19" spans="1:17">
      <c r="M19" s="318"/>
      <c r="N19" s="318"/>
      <c r="O19" s="318"/>
    </row>
    <row r="20" spans="1:17">
      <c r="M20" s="318"/>
      <c r="N20" s="318"/>
      <c r="O20" s="318"/>
    </row>
    <row r="21" spans="1:17" ht="15">
      <c r="A21" s="319"/>
      <c r="B21" s="320"/>
      <c r="C21" s="319"/>
      <c r="D21" s="319"/>
      <c r="E21" s="321"/>
      <c r="F21" s="321"/>
      <c r="G21" s="321"/>
      <c r="H21" s="321"/>
      <c r="M21" s="318"/>
      <c r="N21" s="318"/>
      <c r="O21" s="318"/>
    </row>
    <row r="22" spans="1:17" ht="15.75">
      <c r="A22" s="322"/>
      <c r="B22" s="323" t="s">
        <v>1119</v>
      </c>
      <c r="C22" s="322"/>
      <c r="D22" s="322"/>
      <c r="E22" s="472" t="s">
        <v>1110</v>
      </c>
      <c r="F22" s="473"/>
      <c r="G22" s="472" t="s">
        <v>1120</v>
      </c>
      <c r="H22" s="473"/>
      <c r="I22" s="324"/>
      <c r="J22" s="325"/>
      <c r="K22" s="325"/>
      <c r="M22" s="318"/>
      <c r="N22" s="318"/>
      <c r="O22" s="318"/>
    </row>
    <row r="23" spans="1:17" s="332" customFormat="1" ht="34.5" customHeight="1">
      <c r="A23" s="326" t="s">
        <v>1121</v>
      </c>
      <c r="B23" s="327" t="s">
        <v>1122</v>
      </c>
      <c r="C23" s="328" t="s">
        <v>1123</v>
      </c>
      <c r="D23" s="328" t="s">
        <v>1124</v>
      </c>
      <c r="E23" s="328" t="s">
        <v>1125</v>
      </c>
      <c r="F23" s="328" t="s">
        <v>1126</v>
      </c>
      <c r="G23" s="328" t="s">
        <v>1125</v>
      </c>
      <c r="H23" s="328" t="s">
        <v>1126</v>
      </c>
      <c r="I23" s="329"/>
      <c r="J23" s="330"/>
      <c r="K23" s="331"/>
      <c r="M23" s="333"/>
      <c r="N23" s="333"/>
      <c r="O23" s="333"/>
    </row>
    <row r="24" spans="1:17" s="332" customFormat="1" ht="15">
      <c r="A24" s="334"/>
      <c r="B24" s="335" t="s">
        <v>1127</v>
      </c>
      <c r="C24" s="336"/>
      <c r="D24" s="336"/>
      <c r="E24" s="337"/>
      <c r="F24" s="337"/>
      <c r="G24" s="337"/>
      <c r="H24" s="337"/>
      <c r="I24" s="338"/>
      <c r="J24" s="339"/>
      <c r="K24" s="339"/>
      <c r="L24" s="340"/>
      <c r="M24" s="341"/>
      <c r="N24" s="341">
        <f>M24*1.1</f>
        <v>0</v>
      </c>
      <c r="O24" s="333"/>
      <c r="P24" s="340"/>
      <c r="Q24" s="340"/>
    </row>
    <row r="25" spans="1:17" s="332" customFormat="1" ht="14.25">
      <c r="A25" s="342" t="s">
        <v>1128</v>
      </c>
      <c r="B25" s="343" t="s">
        <v>1129</v>
      </c>
      <c r="C25" s="343">
        <v>1</v>
      </c>
      <c r="D25" s="344" t="s">
        <v>921</v>
      </c>
      <c r="E25" s="405">
        <v>0</v>
      </c>
      <c r="F25" s="345">
        <f>C25*E25</f>
        <v>0</v>
      </c>
      <c r="G25" s="345" t="s">
        <v>1130</v>
      </c>
      <c r="H25" s="345" t="s">
        <v>1130</v>
      </c>
      <c r="I25" s="346"/>
      <c r="J25" s="347"/>
      <c r="K25" s="347"/>
      <c r="L25" s="348"/>
      <c r="M25" s="349"/>
      <c r="N25" s="341"/>
      <c r="O25" s="333"/>
      <c r="P25" s="340"/>
      <c r="Q25" s="340"/>
    </row>
    <row r="26" spans="1:17" s="332" customFormat="1" ht="14.25">
      <c r="A26" s="342" t="s">
        <v>1131</v>
      </c>
      <c r="B26" s="343" t="s">
        <v>1132</v>
      </c>
      <c r="C26" s="343">
        <v>40</v>
      </c>
      <c r="D26" s="344" t="s">
        <v>1019</v>
      </c>
      <c r="E26" s="405">
        <v>0</v>
      </c>
      <c r="F26" s="345">
        <f t="shared" ref="F26:F42" si="0">C26*E26</f>
        <v>0</v>
      </c>
      <c r="G26" s="345" t="s">
        <v>1130</v>
      </c>
      <c r="H26" s="345" t="s">
        <v>1130</v>
      </c>
      <c r="I26" s="346"/>
      <c r="J26" s="347"/>
      <c r="K26" s="347"/>
      <c r="L26" s="348"/>
      <c r="M26" s="349"/>
      <c r="N26" s="341"/>
      <c r="O26" s="333"/>
      <c r="P26" s="340"/>
      <c r="Q26" s="340"/>
    </row>
    <row r="27" spans="1:17" s="332" customFormat="1" ht="14.25">
      <c r="A27" s="342" t="s">
        <v>1133</v>
      </c>
      <c r="B27" s="343" t="s">
        <v>1134</v>
      </c>
      <c r="C27" s="343">
        <v>100</v>
      </c>
      <c r="D27" s="344" t="s">
        <v>1091</v>
      </c>
      <c r="E27" s="405">
        <v>0</v>
      </c>
      <c r="F27" s="345">
        <f t="shared" si="0"/>
        <v>0</v>
      </c>
      <c r="G27" s="345" t="s">
        <v>1130</v>
      </c>
      <c r="H27" s="345" t="s">
        <v>1130</v>
      </c>
      <c r="I27" s="346"/>
      <c r="J27" s="347"/>
      <c r="K27" s="347"/>
      <c r="L27" s="348"/>
      <c r="M27" s="349"/>
      <c r="N27" s="341"/>
      <c r="O27" s="333"/>
      <c r="P27" s="340"/>
      <c r="Q27" s="340"/>
    </row>
    <row r="28" spans="1:17" s="332" customFormat="1" ht="14.25">
      <c r="A28" s="342" t="s">
        <v>1135</v>
      </c>
      <c r="B28" s="343" t="s">
        <v>1136</v>
      </c>
      <c r="C28" s="343">
        <v>80</v>
      </c>
      <c r="D28" s="344" t="s">
        <v>1091</v>
      </c>
      <c r="E28" s="405">
        <v>0</v>
      </c>
      <c r="F28" s="345">
        <f t="shared" si="0"/>
        <v>0</v>
      </c>
      <c r="G28" s="345" t="s">
        <v>1130</v>
      </c>
      <c r="H28" s="345" t="s">
        <v>1130</v>
      </c>
      <c r="I28" s="346"/>
      <c r="J28" s="347"/>
      <c r="K28" s="347"/>
      <c r="L28" s="348"/>
      <c r="M28" s="349"/>
      <c r="N28" s="341"/>
      <c r="O28" s="333"/>
      <c r="P28" s="340"/>
      <c r="Q28" s="340"/>
    </row>
    <row r="29" spans="1:17" s="332" customFormat="1" ht="14.25">
      <c r="A29" s="342" t="s">
        <v>1137</v>
      </c>
      <c r="B29" s="343" t="s">
        <v>1138</v>
      </c>
      <c r="C29" s="343">
        <v>20</v>
      </c>
      <c r="D29" s="344" t="s">
        <v>1091</v>
      </c>
      <c r="E29" s="405">
        <v>0</v>
      </c>
      <c r="F29" s="345">
        <f t="shared" si="0"/>
        <v>0</v>
      </c>
      <c r="G29" s="345" t="s">
        <v>1130</v>
      </c>
      <c r="H29" s="345" t="s">
        <v>1130</v>
      </c>
      <c r="I29" s="346"/>
      <c r="J29" s="347"/>
      <c r="K29" s="347"/>
      <c r="L29" s="348"/>
      <c r="M29" s="349"/>
      <c r="N29" s="341"/>
      <c r="O29" s="333"/>
      <c r="P29" s="340"/>
      <c r="Q29" s="340"/>
    </row>
    <row r="30" spans="1:17" s="332" customFormat="1" ht="14.25">
      <c r="A30" s="342" t="s">
        <v>1139</v>
      </c>
      <c r="B30" s="343" t="s">
        <v>1140</v>
      </c>
      <c r="C30" s="343">
        <v>6</v>
      </c>
      <c r="D30" s="344" t="s">
        <v>1091</v>
      </c>
      <c r="E30" s="405">
        <v>0</v>
      </c>
      <c r="F30" s="345">
        <f t="shared" si="0"/>
        <v>0</v>
      </c>
      <c r="G30" s="345" t="s">
        <v>1130</v>
      </c>
      <c r="H30" s="345" t="s">
        <v>1130</v>
      </c>
      <c r="I30" s="346"/>
      <c r="J30" s="347"/>
      <c r="K30" s="347"/>
      <c r="L30" s="348"/>
      <c r="M30" s="349"/>
      <c r="N30" s="341"/>
      <c r="O30" s="333"/>
      <c r="P30" s="340"/>
      <c r="Q30" s="340"/>
    </row>
    <row r="31" spans="1:17" s="332" customFormat="1" ht="14.25">
      <c r="A31" s="342" t="s">
        <v>1141</v>
      </c>
      <c r="B31" s="343" t="s">
        <v>1142</v>
      </c>
      <c r="C31" s="343">
        <v>12</v>
      </c>
      <c r="D31" s="344" t="s">
        <v>1091</v>
      </c>
      <c r="E31" s="405">
        <v>0</v>
      </c>
      <c r="F31" s="345">
        <f t="shared" si="0"/>
        <v>0</v>
      </c>
      <c r="G31" s="345" t="s">
        <v>1130</v>
      </c>
      <c r="H31" s="345" t="s">
        <v>1130</v>
      </c>
      <c r="I31" s="346"/>
      <c r="J31" s="347"/>
      <c r="K31" s="347"/>
      <c r="L31" s="348"/>
      <c r="M31" s="349"/>
      <c r="N31" s="341"/>
      <c r="O31" s="333"/>
      <c r="P31" s="340"/>
      <c r="Q31" s="340"/>
    </row>
    <row r="32" spans="1:17" s="332" customFormat="1" ht="14.25">
      <c r="A32" s="342" t="s">
        <v>1143</v>
      </c>
      <c r="B32" s="343" t="s">
        <v>1144</v>
      </c>
      <c r="C32" s="343">
        <v>7</v>
      </c>
      <c r="D32" s="344" t="s">
        <v>1091</v>
      </c>
      <c r="E32" s="405">
        <v>0</v>
      </c>
      <c r="F32" s="345">
        <f t="shared" si="0"/>
        <v>0</v>
      </c>
      <c r="G32" s="345" t="s">
        <v>1130</v>
      </c>
      <c r="H32" s="345" t="s">
        <v>1130</v>
      </c>
      <c r="I32" s="346"/>
      <c r="J32" s="347"/>
      <c r="K32" s="347"/>
      <c r="L32" s="348"/>
      <c r="M32" s="349"/>
      <c r="N32" s="341"/>
      <c r="O32" s="333"/>
      <c r="P32" s="340"/>
      <c r="Q32" s="340"/>
    </row>
    <row r="33" spans="1:17" s="332" customFormat="1" ht="14.25">
      <c r="A33" s="342" t="s">
        <v>1145</v>
      </c>
      <c r="B33" s="343" t="s">
        <v>1146</v>
      </c>
      <c r="C33" s="343">
        <v>1</v>
      </c>
      <c r="D33" s="344" t="s">
        <v>921</v>
      </c>
      <c r="E33" s="405">
        <v>0</v>
      </c>
      <c r="F33" s="345">
        <f t="shared" si="0"/>
        <v>0</v>
      </c>
      <c r="G33" s="345" t="s">
        <v>1130</v>
      </c>
      <c r="H33" s="345" t="s">
        <v>1130</v>
      </c>
      <c r="I33" s="346"/>
      <c r="J33" s="347"/>
      <c r="K33" s="347"/>
      <c r="L33" s="348"/>
      <c r="M33" s="349"/>
      <c r="N33" s="341"/>
      <c r="O33" s="333"/>
      <c r="P33" s="340"/>
      <c r="Q33" s="340"/>
    </row>
    <row r="34" spans="1:17" s="332" customFormat="1" ht="14.25">
      <c r="A34" s="342" t="s">
        <v>1147</v>
      </c>
      <c r="B34" s="343" t="s">
        <v>1148</v>
      </c>
      <c r="C34" s="343">
        <v>6</v>
      </c>
      <c r="D34" s="344" t="s">
        <v>1091</v>
      </c>
      <c r="E34" s="405">
        <v>0</v>
      </c>
      <c r="F34" s="345">
        <f t="shared" si="0"/>
        <v>0</v>
      </c>
      <c r="G34" s="345" t="s">
        <v>1130</v>
      </c>
      <c r="H34" s="345" t="s">
        <v>1130</v>
      </c>
      <c r="I34" s="346"/>
      <c r="J34" s="347"/>
      <c r="K34" s="347"/>
      <c r="L34" s="348"/>
      <c r="M34" s="349"/>
      <c r="N34" s="341"/>
      <c r="O34" s="333"/>
      <c r="P34" s="340"/>
      <c r="Q34" s="340"/>
    </row>
    <row r="35" spans="1:17" s="332" customFormat="1" ht="14.25">
      <c r="A35" s="342" t="s">
        <v>1149</v>
      </c>
      <c r="B35" s="343" t="s">
        <v>1150</v>
      </c>
      <c r="C35" s="343">
        <v>6</v>
      </c>
      <c r="D35" s="344" t="s">
        <v>1091</v>
      </c>
      <c r="E35" s="405">
        <v>0</v>
      </c>
      <c r="F35" s="345">
        <f t="shared" si="0"/>
        <v>0</v>
      </c>
      <c r="G35" s="345" t="s">
        <v>1130</v>
      </c>
      <c r="H35" s="345" t="s">
        <v>1130</v>
      </c>
      <c r="I35" s="346"/>
      <c r="J35" s="347"/>
      <c r="K35" s="347"/>
      <c r="L35" s="348"/>
      <c r="M35" s="349"/>
      <c r="N35" s="341"/>
      <c r="O35" s="333"/>
      <c r="P35" s="340"/>
      <c r="Q35" s="340"/>
    </row>
    <row r="36" spans="1:17" s="332" customFormat="1" ht="14.25">
      <c r="A36" s="342" t="s">
        <v>1151</v>
      </c>
      <c r="B36" s="343" t="s">
        <v>1152</v>
      </c>
      <c r="C36" s="343">
        <v>7</v>
      </c>
      <c r="D36" s="344" t="s">
        <v>1091</v>
      </c>
      <c r="E36" s="405">
        <v>0</v>
      </c>
      <c r="F36" s="345">
        <f t="shared" si="0"/>
        <v>0</v>
      </c>
      <c r="G36" s="345" t="s">
        <v>1130</v>
      </c>
      <c r="H36" s="345" t="s">
        <v>1130</v>
      </c>
      <c r="I36" s="346"/>
      <c r="J36" s="347"/>
      <c r="K36" s="347"/>
      <c r="L36" s="348"/>
      <c r="M36" s="349"/>
      <c r="N36" s="341"/>
      <c r="O36" s="333"/>
      <c r="P36" s="340"/>
      <c r="Q36" s="340"/>
    </row>
    <row r="37" spans="1:17" s="332" customFormat="1" ht="14.25">
      <c r="A37" s="342" t="s">
        <v>1153</v>
      </c>
      <c r="B37" s="343" t="s">
        <v>1154</v>
      </c>
      <c r="C37" s="343">
        <v>6</v>
      </c>
      <c r="D37" s="344" t="s">
        <v>1091</v>
      </c>
      <c r="E37" s="405">
        <v>0</v>
      </c>
      <c r="F37" s="345">
        <f t="shared" si="0"/>
        <v>0</v>
      </c>
      <c r="G37" s="345" t="s">
        <v>1130</v>
      </c>
      <c r="H37" s="345" t="s">
        <v>1130</v>
      </c>
      <c r="I37" s="346"/>
      <c r="J37" s="347"/>
      <c r="K37" s="347"/>
      <c r="L37" s="348"/>
      <c r="M37" s="349"/>
      <c r="N37" s="341"/>
      <c r="O37" s="333"/>
      <c r="P37" s="340"/>
      <c r="Q37" s="340"/>
    </row>
    <row r="38" spans="1:17" s="332" customFormat="1" ht="14.25">
      <c r="A38" s="342" t="s">
        <v>1155</v>
      </c>
      <c r="B38" s="343" t="s">
        <v>1156</v>
      </c>
      <c r="C38" s="343">
        <v>5</v>
      </c>
      <c r="D38" s="344" t="s">
        <v>1091</v>
      </c>
      <c r="E38" s="405">
        <v>0</v>
      </c>
      <c r="F38" s="345">
        <f t="shared" si="0"/>
        <v>0</v>
      </c>
      <c r="G38" s="345" t="s">
        <v>1130</v>
      </c>
      <c r="H38" s="345" t="s">
        <v>1130</v>
      </c>
      <c r="I38" s="346"/>
      <c r="J38" s="347"/>
      <c r="K38" s="347"/>
      <c r="L38" s="348"/>
      <c r="M38" s="349"/>
      <c r="N38" s="341"/>
      <c r="O38" s="333"/>
      <c r="P38" s="340"/>
      <c r="Q38" s="340"/>
    </row>
    <row r="39" spans="1:17" s="332" customFormat="1" ht="14.25">
      <c r="A39" s="342" t="s">
        <v>1157</v>
      </c>
      <c r="B39" s="343" t="s">
        <v>1158</v>
      </c>
      <c r="C39" s="343">
        <v>4</v>
      </c>
      <c r="D39" s="344" t="s">
        <v>1091</v>
      </c>
      <c r="E39" s="405">
        <v>0</v>
      </c>
      <c r="F39" s="345">
        <f>C39*E39</f>
        <v>0</v>
      </c>
      <c r="G39" s="345" t="s">
        <v>1130</v>
      </c>
      <c r="H39" s="345" t="s">
        <v>1130</v>
      </c>
      <c r="I39" s="346"/>
      <c r="J39" s="347"/>
      <c r="K39" s="347"/>
      <c r="L39" s="348"/>
      <c r="M39" s="349"/>
      <c r="N39" s="341"/>
      <c r="O39" s="333"/>
      <c r="P39" s="340"/>
      <c r="Q39" s="340"/>
    </row>
    <row r="40" spans="1:17" s="358" customFormat="1" ht="14.25">
      <c r="A40" s="342" t="s">
        <v>1159</v>
      </c>
      <c r="B40" s="350" t="s">
        <v>1160</v>
      </c>
      <c r="C40" s="343">
        <v>5</v>
      </c>
      <c r="D40" s="344" t="s">
        <v>1091</v>
      </c>
      <c r="E40" s="405">
        <v>0</v>
      </c>
      <c r="F40" s="345">
        <f t="shared" si="0"/>
        <v>0</v>
      </c>
      <c r="G40" s="345" t="s">
        <v>1130</v>
      </c>
      <c r="H40" s="345" t="s">
        <v>1130</v>
      </c>
      <c r="I40" s="351"/>
      <c r="J40" s="352"/>
      <c r="K40" s="352"/>
      <c r="L40" s="353"/>
      <c r="M40" s="354"/>
      <c r="N40" s="355"/>
      <c r="O40" s="356"/>
      <c r="P40" s="357"/>
      <c r="Q40" s="357"/>
    </row>
    <row r="41" spans="1:17" s="358" customFormat="1" ht="14.25">
      <c r="A41" s="342" t="s">
        <v>1161</v>
      </c>
      <c r="B41" s="350" t="s">
        <v>1162</v>
      </c>
      <c r="C41" s="343">
        <v>2</v>
      </c>
      <c r="D41" s="344" t="s">
        <v>1091</v>
      </c>
      <c r="E41" s="405">
        <v>0</v>
      </c>
      <c r="F41" s="345">
        <f>C41*E41</f>
        <v>0</v>
      </c>
      <c r="G41" s="345" t="s">
        <v>1130</v>
      </c>
      <c r="H41" s="345" t="s">
        <v>1130</v>
      </c>
      <c r="I41" s="351"/>
      <c r="J41" s="352"/>
      <c r="K41" s="352"/>
      <c r="L41" s="353"/>
      <c r="M41" s="354"/>
      <c r="N41" s="355"/>
      <c r="O41" s="356"/>
      <c r="P41" s="357"/>
      <c r="Q41" s="357"/>
    </row>
    <row r="42" spans="1:17" s="332" customFormat="1" ht="14.25">
      <c r="A42" s="342" t="s">
        <v>1163</v>
      </c>
      <c r="B42" s="359" t="s">
        <v>1164</v>
      </c>
      <c r="C42" s="360">
        <v>1</v>
      </c>
      <c r="D42" s="361" t="s">
        <v>921</v>
      </c>
      <c r="E42" s="405">
        <v>0</v>
      </c>
      <c r="F42" s="345">
        <f t="shared" si="0"/>
        <v>0</v>
      </c>
      <c r="G42" s="345" t="s">
        <v>1130</v>
      </c>
      <c r="H42" s="345" t="s">
        <v>1130</v>
      </c>
      <c r="I42" s="346"/>
      <c r="J42" s="347"/>
      <c r="K42" s="347"/>
      <c r="L42" s="348"/>
      <c r="M42" s="349"/>
      <c r="N42" s="341"/>
      <c r="O42" s="333"/>
      <c r="P42" s="340"/>
      <c r="Q42" s="340"/>
    </row>
    <row r="43" spans="1:17" s="332" customFormat="1" ht="14.25">
      <c r="A43" s="342" t="s">
        <v>1165</v>
      </c>
      <c r="B43" s="362" t="s">
        <v>1166</v>
      </c>
      <c r="C43" s="363">
        <v>1</v>
      </c>
      <c r="D43" s="361" t="s">
        <v>921</v>
      </c>
      <c r="E43" s="345" t="s">
        <v>1130</v>
      </c>
      <c r="F43" s="345" t="s">
        <v>1130</v>
      </c>
      <c r="G43" s="406">
        <v>0</v>
      </c>
      <c r="H43" s="345">
        <f>C43*G43</f>
        <v>0</v>
      </c>
      <c r="I43" s="346"/>
      <c r="J43" s="347"/>
      <c r="K43" s="347"/>
      <c r="L43" s="348"/>
      <c r="M43" s="349"/>
      <c r="N43" s="341"/>
      <c r="O43" s="333"/>
      <c r="P43" s="340"/>
      <c r="Q43" s="340"/>
    </row>
    <row r="44" spans="1:17" s="332" customFormat="1" ht="14.25">
      <c r="A44" s="342" t="s">
        <v>1167</v>
      </c>
      <c r="B44" s="362" t="s">
        <v>1168</v>
      </c>
      <c r="C44" s="363">
        <v>1</v>
      </c>
      <c r="D44" s="361" t="s">
        <v>921</v>
      </c>
      <c r="E44" s="345" t="s">
        <v>1130</v>
      </c>
      <c r="F44" s="345" t="s">
        <v>1130</v>
      </c>
      <c r="G44" s="406">
        <v>0</v>
      </c>
      <c r="H44" s="345">
        <f>C44*G44</f>
        <v>0</v>
      </c>
      <c r="I44" s="346"/>
      <c r="J44" s="347"/>
      <c r="K44" s="347"/>
      <c r="L44" s="348"/>
      <c r="M44" s="349"/>
      <c r="N44" s="341"/>
      <c r="O44" s="333"/>
      <c r="P44" s="340"/>
      <c r="Q44" s="340"/>
    </row>
    <row r="45" spans="1:17" s="332" customFormat="1" ht="14.25">
      <c r="A45" s="342" t="s">
        <v>1169</v>
      </c>
      <c r="B45" s="362" t="s">
        <v>1170</v>
      </c>
      <c r="C45" s="363">
        <v>1</v>
      </c>
      <c r="D45" s="361" t="s">
        <v>921</v>
      </c>
      <c r="E45" s="405">
        <v>0</v>
      </c>
      <c r="F45" s="345">
        <f>C45*E45</f>
        <v>0</v>
      </c>
      <c r="G45" s="345" t="s">
        <v>1130</v>
      </c>
      <c r="H45" s="345" t="s">
        <v>1130</v>
      </c>
      <c r="I45" s="346"/>
      <c r="J45" s="347"/>
      <c r="K45" s="347"/>
      <c r="L45" s="348"/>
      <c r="M45" s="349"/>
      <c r="N45" s="341"/>
      <c r="O45" s="333"/>
      <c r="P45" s="340"/>
      <c r="Q45" s="340"/>
    </row>
    <row r="46" spans="1:17" s="332" customFormat="1" ht="14.25">
      <c r="A46" s="342" t="s">
        <v>1171</v>
      </c>
      <c r="B46" s="362" t="s">
        <v>1172</v>
      </c>
      <c r="C46" s="363">
        <v>8</v>
      </c>
      <c r="D46" s="361" t="s">
        <v>1173</v>
      </c>
      <c r="E46" s="345" t="s">
        <v>1130</v>
      </c>
      <c r="F46" s="345" t="s">
        <v>1130</v>
      </c>
      <c r="G46" s="406">
        <v>0</v>
      </c>
      <c r="H46" s="345">
        <f>C46*G46</f>
        <v>0</v>
      </c>
      <c r="I46" s="346"/>
      <c r="J46" s="347"/>
      <c r="K46" s="347"/>
      <c r="L46" s="348"/>
      <c r="M46" s="349"/>
      <c r="N46" s="341"/>
      <c r="O46" s="333"/>
      <c r="P46" s="340"/>
      <c r="Q46" s="340"/>
    </row>
    <row r="47" spans="1:17" s="332" customFormat="1" ht="14.25">
      <c r="A47" s="342" t="s">
        <v>1174</v>
      </c>
      <c r="B47" s="362" t="s">
        <v>1175</v>
      </c>
      <c r="C47" s="363">
        <v>1</v>
      </c>
      <c r="D47" s="361" t="s">
        <v>921</v>
      </c>
      <c r="E47" s="345" t="s">
        <v>1130</v>
      </c>
      <c r="F47" s="345" t="s">
        <v>1130</v>
      </c>
      <c r="G47" s="406">
        <v>0</v>
      </c>
      <c r="H47" s="345">
        <f>C47*G47</f>
        <v>0</v>
      </c>
      <c r="I47" s="346"/>
      <c r="J47" s="347"/>
      <c r="K47" s="347"/>
      <c r="L47" s="348"/>
      <c r="M47" s="349"/>
      <c r="N47" s="341"/>
      <c r="O47" s="333"/>
      <c r="P47" s="340"/>
      <c r="Q47" s="340"/>
    </row>
    <row r="48" spans="1:17" s="332" customFormat="1" ht="14.25">
      <c r="A48" s="342" t="s">
        <v>1176</v>
      </c>
      <c r="B48" s="362" t="s">
        <v>1177</v>
      </c>
      <c r="C48" s="363">
        <v>8</v>
      </c>
      <c r="D48" s="361" t="s">
        <v>1173</v>
      </c>
      <c r="E48" s="345" t="s">
        <v>1130</v>
      </c>
      <c r="F48" s="345" t="s">
        <v>1130</v>
      </c>
      <c r="G48" s="406">
        <v>0</v>
      </c>
      <c r="H48" s="345">
        <f>C48*G48</f>
        <v>0</v>
      </c>
      <c r="I48" s="346"/>
      <c r="J48" s="347"/>
      <c r="K48" s="347"/>
      <c r="L48" s="348"/>
      <c r="M48" s="349"/>
      <c r="N48" s="341"/>
      <c r="O48" s="333"/>
      <c r="P48" s="340"/>
      <c r="Q48" s="340"/>
    </row>
    <row r="49" spans="1:17" s="332" customFormat="1" ht="14.25">
      <c r="A49" s="342" t="s">
        <v>1178</v>
      </c>
      <c r="B49" s="362" t="s">
        <v>1179</v>
      </c>
      <c r="C49" s="363">
        <v>1</v>
      </c>
      <c r="D49" s="361" t="s">
        <v>921</v>
      </c>
      <c r="E49" s="345" t="s">
        <v>1130</v>
      </c>
      <c r="F49" s="345" t="s">
        <v>1130</v>
      </c>
      <c r="G49" s="406">
        <v>0</v>
      </c>
      <c r="H49" s="345">
        <f>C49*G49</f>
        <v>0</v>
      </c>
      <c r="I49" s="346"/>
      <c r="J49" s="347"/>
      <c r="K49" s="347"/>
      <c r="L49" s="348"/>
      <c r="M49" s="349"/>
      <c r="N49" s="341"/>
      <c r="O49" s="333"/>
      <c r="P49" s="340"/>
      <c r="Q49" s="340"/>
    </row>
    <row r="50" spans="1:17" s="332" customFormat="1" ht="14.25">
      <c r="A50" s="342" t="s">
        <v>1180</v>
      </c>
      <c r="B50" s="362" t="s">
        <v>1181</v>
      </c>
      <c r="C50" s="363">
        <v>1</v>
      </c>
      <c r="D50" s="361" t="s">
        <v>921</v>
      </c>
      <c r="E50" s="345" t="s">
        <v>1130</v>
      </c>
      <c r="F50" s="345" t="s">
        <v>1130</v>
      </c>
      <c r="G50" s="406">
        <v>0</v>
      </c>
      <c r="H50" s="345">
        <f>C50*G50</f>
        <v>0</v>
      </c>
      <c r="I50" s="346"/>
      <c r="J50" s="347"/>
      <c r="K50" s="347"/>
      <c r="L50" s="348"/>
      <c r="M50" s="349"/>
      <c r="N50" s="341"/>
      <c r="O50" s="333"/>
      <c r="P50" s="340"/>
      <c r="Q50" s="340"/>
    </row>
    <row r="51" spans="1:17" s="358" customFormat="1" ht="14.25">
      <c r="A51" s="364" t="s">
        <v>1182</v>
      </c>
      <c r="B51" s="365" t="s">
        <v>1183</v>
      </c>
      <c r="C51" s="366">
        <v>6</v>
      </c>
      <c r="D51" s="367" t="s">
        <v>883</v>
      </c>
      <c r="E51" s="368"/>
      <c r="F51" s="369">
        <f>(SUM(F26:F50)/100)*C51</f>
        <v>0</v>
      </c>
      <c r="G51" s="370"/>
      <c r="H51" s="369">
        <f>(SUM(H26:H50)/100)*C51</f>
        <v>0</v>
      </c>
      <c r="I51" s="351"/>
      <c r="J51" s="352"/>
      <c r="K51" s="352"/>
      <c r="L51" s="353"/>
      <c r="M51" s="354"/>
      <c r="N51" s="355"/>
      <c r="O51" s="356"/>
      <c r="P51" s="357"/>
      <c r="Q51" s="357"/>
    </row>
    <row r="52" spans="1:17" s="332" customFormat="1" ht="15">
      <c r="A52" s="342"/>
      <c r="B52" s="371"/>
      <c r="C52" s="372"/>
      <c r="D52" s="373"/>
      <c r="E52" s="345"/>
      <c r="F52" s="374">
        <f>SUM(F26:F51)</f>
        <v>0</v>
      </c>
      <c r="G52" s="374"/>
      <c r="H52" s="374">
        <f>SUM(H26:H51)</f>
        <v>0</v>
      </c>
      <c r="I52" s="375"/>
      <c r="J52" s="347"/>
      <c r="K52" s="347"/>
      <c r="L52" s="348"/>
      <c r="M52" s="349"/>
      <c r="N52" s="341"/>
      <c r="O52" s="333"/>
      <c r="P52" s="340"/>
      <c r="Q52" s="340"/>
    </row>
    <row r="53" spans="1:17" s="332" customFormat="1" ht="15">
      <c r="A53" s="342"/>
      <c r="B53" s="371"/>
      <c r="C53" s="372"/>
      <c r="D53" s="373"/>
      <c r="E53" s="345"/>
      <c r="F53" s="374"/>
      <c r="G53" s="374"/>
      <c r="H53" s="374"/>
      <c r="I53" s="375"/>
      <c r="J53" s="347"/>
      <c r="K53" s="347"/>
      <c r="L53" s="348"/>
      <c r="M53" s="349"/>
      <c r="N53" s="341"/>
      <c r="O53" s="333"/>
      <c r="P53" s="340"/>
      <c r="Q53" s="340"/>
    </row>
    <row r="54" spans="1:17" s="332" customFormat="1" ht="15">
      <c r="A54" s="342"/>
      <c r="B54" s="371"/>
      <c r="C54" s="372"/>
      <c r="D54" s="373"/>
      <c r="E54" s="345"/>
      <c r="F54" s="374"/>
      <c r="G54" s="374"/>
      <c r="H54" s="374"/>
      <c r="I54" s="375"/>
      <c r="J54" s="347"/>
      <c r="K54" s="347"/>
      <c r="L54" s="348"/>
      <c r="M54" s="349"/>
      <c r="N54" s="341"/>
      <c r="O54" s="333"/>
      <c r="P54" s="340"/>
      <c r="Q54" s="340"/>
    </row>
    <row r="55" spans="1:17" s="332" customFormat="1" ht="15">
      <c r="A55" s="342"/>
      <c r="B55" s="371"/>
      <c r="C55" s="372"/>
      <c r="D55" s="373"/>
      <c r="E55" s="345"/>
      <c r="F55" s="374"/>
      <c r="G55" s="374"/>
      <c r="H55" s="374"/>
      <c r="I55" s="375"/>
      <c r="J55" s="347"/>
      <c r="K55" s="347"/>
      <c r="L55" s="348"/>
      <c r="M55" s="349"/>
      <c r="N55" s="341"/>
      <c r="O55" s="333"/>
      <c r="P55" s="340"/>
      <c r="Q55" s="340"/>
    </row>
    <row r="56" spans="1:17" s="332" customFormat="1" ht="15">
      <c r="A56" s="342"/>
      <c r="B56" s="371"/>
      <c r="C56" s="372"/>
      <c r="D56" s="373"/>
      <c r="E56" s="345"/>
      <c r="F56" s="374"/>
      <c r="G56" s="374"/>
      <c r="H56" s="374"/>
      <c r="I56" s="375"/>
      <c r="J56" s="347"/>
      <c r="K56" s="347"/>
      <c r="L56" s="348"/>
      <c r="M56" s="349"/>
      <c r="N56" s="341"/>
      <c r="O56" s="333"/>
      <c r="P56" s="340"/>
      <c r="Q56" s="340"/>
    </row>
    <row r="57" spans="1:17" s="332" customFormat="1" ht="15">
      <c r="A57" s="342"/>
      <c r="B57" s="371"/>
      <c r="C57" s="372"/>
      <c r="D57" s="373"/>
      <c r="E57" s="345"/>
      <c r="F57" s="374"/>
      <c r="G57" s="374"/>
      <c r="H57" s="374"/>
      <c r="I57" s="375"/>
      <c r="J57" s="347"/>
      <c r="K57" s="347"/>
      <c r="L57" s="348"/>
      <c r="M57" s="349"/>
      <c r="N57" s="341"/>
      <c r="O57" s="333"/>
      <c r="P57" s="340"/>
      <c r="Q57" s="340"/>
    </row>
    <row r="58" spans="1:17" s="332" customFormat="1" ht="15">
      <c r="A58" s="342"/>
      <c r="B58" s="371"/>
      <c r="C58" s="372"/>
      <c r="D58" s="373"/>
      <c r="E58" s="345"/>
      <c r="F58" s="374"/>
      <c r="G58" s="374"/>
      <c r="H58" s="374"/>
      <c r="I58" s="375"/>
      <c r="J58" s="347"/>
      <c r="K58" s="347"/>
      <c r="L58" s="348"/>
      <c r="M58" s="349"/>
      <c r="N58" s="341"/>
      <c r="O58" s="333"/>
      <c r="P58" s="340"/>
      <c r="Q58" s="340"/>
    </row>
    <row r="59" spans="1:17" s="332" customFormat="1" ht="15">
      <c r="A59" s="342"/>
      <c r="B59" s="371"/>
      <c r="C59" s="372"/>
      <c r="D59" s="373"/>
      <c r="E59" s="345"/>
      <c r="F59" s="374"/>
      <c r="G59" s="374"/>
      <c r="H59" s="374"/>
      <c r="I59" s="375"/>
      <c r="J59" s="347"/>
      <c r="K59" s="347"/>
      <c r="L59" s="348"/>
      <c r="M59" s="349"/>
      <c r="N59" s="341"/>
      <c r="O59" s="333"/>
      <c r="P59" s="340"/>
      <c r="Q59" s="340"/>
    </row>
    <row r="60" spans="1:17" s="332" customFormat="1" ht="37.5">
      <c r="A60" s="376"/>
      <c r="B60" s="377" t="s">
        <v>1184</v>
      </c>
      <c r="C60" s="378"/>
      <c r="D60" s="376"/>
      <c r="E60" s="376"/>
      <c r="F60" s="376"/>
      <c r="G60" s="376"/>
      <c r="H60" s="376"/>
      <c r="I60" s="375"/>
      <c r="J60" s="347"/>
      <c r="K60" s="347"/>
      <c r="L60" s="348"/>
      <c r="M60" s="349"/>
      <c r="N60" s="341"/>
      <c r="O60" s="333"/>
      <c r="P60" s="340"/>
      <c r="Q60" s="340"/>
    </row>
    <row r="61" spans="1:17" s="332" customFormat="1" ht="33.75">
      <c r="A61" s="379"/>
      <c r="B61" s="380" t="s">
        <v>1185</v>
      </c>
      <c r="C61" s="381"/>
      <c r="D61" s="382"/>
      <c r="E61" s="345"/>
      <c r="F61" s="345"/>
      <c r="G61" s="345"/>
      <c r="H61" s="345"/>
      <c r="I61" s="346"/>
      <c r="J61" s="347"/>
      <c r="K61" s="347"/>
      <c r="L61" s="340"/>
      <c r="M61" s="341"/>
      <c r="N61" s="341">
        <f>M61*1.1</f>
        <v>0</v>
      </c>
      <c r="O61" s="333"/>
      <c r="P61" s="340"/>
      <c r="Q61" s="340"/>
    </row>
    <row r="62" spans="1:17" ht="14.25">
      <c r="A62" s="383"/>
      <c r="B62" s="384"/>
      <c r="C62" s="385"/>
      <c r="D62" s="386"/>
      <c r="E62" s="386"/>
      <c r="F62" s="386"/>
      <c r="G62" s="386"/>
      <c r="H62" s="387"/>
      <c r="I62" s="347"/>
      <c r="J62" s="388"/>
      <c r="K62" s="388"/>
      <c r="M62" s="389"/>
      <c r="N62" s="389"/>
      <c r="O62" s="390"/>
      <c r="P62" s="390"/>
      <c r="Q62" s="390"/>
    </row>
    <row r="63" spans="1:17" ht="15">
      <c r="A63" s="383"/>
      <c r="B63" s="391"/>
      <c r="C63" s="385"/>
      <c r="D63" s="386"/>
      <c r="E63" s="386"/>
      <c r="F63" s="386"/>
      <c r="G63" s="386"/>
      <c r="H63" s="386"/>
      <c r="I63" s="386"/>
      <c r="J63" s="388"/>
      <c r="K63" s="388"/>
      <c r="M63" s="389"/>
      <c r="N63" s="389"/>
      <c r="O63" s="390"/>
      <c r="P63" s="390"/>
      <c r="Q63" s="390"/>
    </row>
    <row r="64" spans="1:17" ht="15">
      <c r="A64" s="383"/>
      <c r="B64" s="391"/>
      <c r="C64" s="392"/>
      <c r="D64" s="393"/>
      <c r="E64" s="386"/>
      <c r="F64" s="386"/>
      <c r="G64" s="386"/>
      <c r="H64" s="386"/>
      <c r="I64" s="386"/>
      <c r="J64" s="388"/>
      <c r="K64" s="388"/>
      <c r="M64" s="389"/>
      <c r="N64" s="389"/>
      <c r="O64" s="390"/>
      <c r="P64" s="390"/>
      <c r="Q64" s="390"/>
    </row>
    <row r="65" spans="1:17" ht="14.25">
      <c r="A65" s="383"/>
      <c r="B65" s="384"/>
      <c r="C65" s="385"/>
      <c r="D65" s="386"/>
      <c r="E65" s="386"/>
      <c r="F65" s="386"/>
      <c r="G65" s="386"/>
      <c r="H65" s="386"/>
      <c r="I65" s="386"/>
      <c r="J65" s="388"/>
      <c r="K65" s="388"/>
      <c r="M65" s="389"/>
      <c r="N65" s="389"/>
      <c r="O65" s="390"/>
      <c r="P65" s="390"/>
      <c r="Q65" s="390"/>
    </row>
    <row r="66" spans="1:17" ht="14.25">
      <c r="A66" s="383"/>
      <c r="B66" s="384"/>
      <c r="C66" s="385"/>
      <c r="D66" s="386"/>
      <c r="E66" s="386"/>
      <c r="F66" s="386"/>
      <c r="G66" s="386"/>
      <c r="H66" s="386"/>
      <c r="I66" s="386"/>
      <c r="J66" s="388"/>
      <c r="K66" s="388"/>
      <c r="M66" s="389"/>
      <c r="N66" s="389"/>
      <c r="O66" s="390"/>
      <c r="P66" s="390"/>
      <c r="Q66" s="390"/>
    </row>
    <row r="67" spans="1:17" ht="14.25">
      <c r="A67" s="383"/>
      <c r="B67" s="384"/>
      <c r="C67" s="385"/>
      <c r="D67" s="386"/>
      <c r="E67" s="386"/>
      <c r="F67" s="386"/>
      <c r="G67" s="386"/>
      <c r="H67" s="386"/>
      <c r="I67" s="386"/>
      <c r="J67" s="388"/>
      <c r="K67" s="388"/>
      <c r="M67" s="389"/>
      <c r="N67" s="389"/>
      <c r="O67" s="390"/>
      <c r="P67" s="390"/>
      <c r="Q67" s="390"/>
    </row>
    <row r="68" spans="1:17" ht="14.25">
      <c r="A68" s="383"/>
      <c r="B68" s="384"/>
      <c r="C68" s="385"/>
      <c r="D68" s="386"/>
      <c r="E68" s="386"/>
      <c r="F68" s="386"/>
      <c r="G68" s="386"/>
      <c r="H68" s="386"/>
      <c r="I68" s="386"/>
      <c r="J68" s="388"/>
      <c r="K68" s="388"/>
      <c r="M68" s="389"/>
      <c r="N68" s="389"/>
      <c r="O68" s="390"/>
      <c r="P68" s="390"/>
      <c r="Q68" s="390"/>
    </row>
    <row r="69" spans="1:17" ht="14.25">
      <c r="A69" s="383"/>
      <c r="B69" s="384"/>
      <c r="C69" s="385"/>
      <c r="D69" s="386"/>
      <c r="E69" s="386"/>
      <c r="F69" s="386"/>
      <c r="G69" s="386"/>
      <c r="H69" s="386"/>
      <c r="I69" s="386"/>
      <c r="J69" s="388"/>
      <c r="K69" s="388"/>
      <c r="M69" s="389"/>
      <c r="N69" s="389"/>
      <c r="O69" s="390"/>
      <c r="P69" s="390"/>
      <c r="Q69" s="390"/>
    </row>
    <row r="70" spans="1:17" ht="14.25">
      <c r="A70" s="383"/>
      <c r="B70" s="384"/>
      <c r="C70" s="385"/>
      <c r="D70" s="386"/>
      <c r="E70" s="386"/>
      <c r="F70" s="386"/>
      <c r="G70" s="386"/>
      <c r="H70" s="386"/>
      <c r="I70" s="386"/>
      <c r="J70" s="388"/>
      <c r="K70" s="388"/>
      <c r="M70" s="389"/>
      <c r="N70" s="389"/>
      <c r="O70" s="390"/>
      <c r="P70" s="390"/>
      <c r="Q70" s="390"/>
    </row>
    <row r="71" spans="1:17" ht="14.25">
      <c r="A71" s="394"/>
      <c r="B71" s="395"/>
      <c r="C71" s="396"/>
      <c r="D71" s="397"/>
      <c r="E71" s="397"/>
      <c r="F71" s="397"/>
      <c r="G71" s="397"/>
      <c r="H71" s="397"/>
      <c r="I71" s="397"/>
      <c r="M71" s="389"/>
      <c r="N71" s="389"/>
      <c r="O71" s="390"/>
      <c r="P71" s="390"/>
      <c r="Q71" s="390"/>
    </row>
    <row r="72" spans="1:17" ht="14.25">
      <c r="A72" s="394"/>
      <c r="B72" s="395"/>
      <c r="C72" s="396"/>
      <c r="D72" s="397"/>
      <c r="E72" s="397"/>
      <c r="F72" s="397"/>
      <c r="G72" s="397"/>
      <c r="H72" s="397"/>
      <c r="I72" s="397"/>
      <c r="M72" s="389"/>
      <c r="N72" s="389"/>
      <c r="O72" s="390"/>
      <c r="P72" s="390"/>
      <c r="Q72" s="390"/>
    </row>
    <row r="73" spans="1:17" ht="14.25">
      <c r="A73" s="397"/>
      <c r="B73" s="395"/>
      <c r="C73" s="396"/>
      <c r="D73" s="397"/>
      <c r="E73" s="397"/>
      <c r="F73" s="397"/>
      <c r="G73" s="397"/>
      <c r="H73" s="397"/>
      <c r="I73" s="397"/>
      <c r="M73" s="389"/>
      <c r="N73" s="389"/>
      <c r="O73" s="390"/>
      <c r="P73" s="390"/>
      <c r="Q73" s="390"/>
    </row>
    <row r="74" spans="1:17" ht="14.25">
      <c r="A74" s="397"/>
      <c r="B74" s="395"/>
      <c r="C74" s="398"/>
      <c r="D74" s="397"/>
      <c r="E74" s="397"/>
      <c r="F74" s="397"/>
      <c r="G74" s="397"/>
      <c r="H74" s="397"/>
      <c r="I74" s="397"/>
      <c r="M74" s="389"/>
      <c r="N74" s="389"/>
      <c r="O74" s="390"/>
      <c r="P74" s="390"/>
      <c r="Q74" s="390"/>
    </row>
    <row r="75" spans="1:17" ht="14.25">
      <c r="A75" s="397"/>
      <c r="B75" s="395"/>
      <c r="C75" s="396"/>
      <c r="M75" s="389"/>
      <c r="N75" s="389"/>
      <c r="O75" s="390"/>
      <c r="P75" s="390"/>
      <c r="Q75" s="390"/>
    </row>
    <row r="76" spans="1:17" ht="14.25">
      <c r="A76" s="399"/>
      <c r="B76" s="294"/>
      <c r="C76" s="293"/>
      <c r="M76" s="389"/>
      <c r="N76" s="389"/>
      <c r="O76" s="390"/>
      <c r="P76" s="390"/>
      <c r="Q76" s="390"/>
    </row>
    <row r="77" spans="1:17" ht="14.25">
      <c r="A77" s="399"/>
      <c r="B77" s="294"/>
      <c r="C77" s="293"/>
      <c r="M77" s="389"/>
      <c r="N77" s="389"/>
      <c r="O77" s="390"/>
      <c r="P77" s="390"/>
      <c r="Q77" s="390"/>
    </row>
    <row r="78" spans="1:17" ht="14.25">
      <c r="A78" s="399"/>
      <c r="B78" s="294"/>
      <c r="C78" s="293"/>
      <c r="M78" s="389"/>
      <c r="N78" s="389"/>
      <c r="O78" s="390"/>
      <c r="P78" s="390"/>
      <c r="Q78" s="390"/>
    </row>
    <row r="79" spans="1:17" ht="14.25">
      <c r="A79" s="399"/>
      <c r="B79" s="294"/>
      <c r="C79" s="293"/>
      <c r="M79" s="389"/>
      <c r="N79" s="389"/>
      <c r="O79" s="390"/>
      <c r="P79" s="390"/>
      <c r="Q79" s="390"/>
    </row>
    <row r="80" spans="1:17" ht="14.25">
      <c r="A80" s="399"/>
      <c r="B80" s="294"/>
      <c r="C80" s="293"/>
      <c r="M80" s="389"/>
      <c r="N80" s="389"/>
      <c r="O80" s="390"/>
      <c r="P80" s="390"/>
      <c r="Q80" s="390"/>
    </row>
    <row r="81" spans="1:17" ht="14.25">
      <c r="A81" s="399"/>
      <c r="B81" s="294"/>
      <c r="C81" s="293"/>
      <c r="M81" s="389"/>
      <c r="N81" s="389"/>
      <c r="O81" s="390"/>
      <c r="P81" s="390"/>
      <c r="Q81" s="390"/>
    </row>
    <row r="82" spans="1:17" ht="14.25">
      <c r="A82" s="399"/>
      <c r="B82" s="294"/>
      <c r="C82" s="293"/>
      <c r="M82" s="389"/>
      <c r="N82" s="389"/>
      <c r="O82" s="390"/>
      <c r="P82" s="390"/>
      <c r="Q82" s="390"/>
    </row>
    <row r="83" spans="1:17" ht="14.25">
      <c r="A83" s="399"/>
      <c r="B83" s="294"/>
      <c r="C83" s="293"/>
      <c r="M83" s="389"/>
      <c r="N83" s="389"/>
      <c r="O83" s="390"/>
      <c r="P83" s="390"/>
      <c r="Q83" s="390"/>
    </row>
    <row r="84" spans="1:17" ht="14.25">
      <c r="A84" s="399"/>
      <c r="B84" s="294"/>
      <c r="C84" s="293"/>
      <c r="M84" s="390"/>
      <c r="N84" s="390"/>
      <c r="O84" s="390"/>
      <c r="P84" s="390"/>
      <c r="Q84" s="390"/>
    </row>
    <row r="85" spans="1:17" ht="14.25">
      <c r="A85" s="399"/>
      <c r="B85" s="294"/>
      <c r="C85" s="293"/>
      <c r="M85" s="390"/>
      <c r="N85" s="390"/>
      <c r="O85" s="390"/>
      <c r="P85" s="390"/>
      <c r="Q85" s="390"/>
    </row>
    <row r="86" spans="1:17" ht="14.25">
      <c r="A86" s="399"/>
      <c r="B86" s="294"/>
      <c r="C86" s="293"/>
      <c r="M86" s="390"/>
      <c r="N86" s="390"/>
      <c r="O86" s="390"/>
      <c r="P86" s="390"/>
      <c r="Q86" s="390"/>
    </row>
    <row r="87" spans="1:17" ht="14.25">
      <c r="A87" s="399"/>
      <c r="B87" s="294"/>
      <c r="C87" s="293"/>
      <c r="M87" s="390"/>
      <c r="N87" s="390"/>
      <c r="O87" s="390"/>
      <c r="P87" s="390"/>
      <c r="Q87" s="390"/>
    </row>
    <row r="88" spans="1:17" ht="14.25">
      <c r="A88" s="399"/>
      <c r="B88" s="294"/>
      <c r="C88" s="293"/>
      <c r="M88" s="390"/>
      <c r="N88" s="390"/>
      <c r="O88" s="390"/>
      <c r="P88" s="390"/>
      <c r="Q88" s="390"/>
    </row>
    <row r="89" spans="1:17" ht="14.25">
      <c r="A89" s="399"/>
      <c r="B89" s="294"/>
      <c r="C89" s="293"/>
      <c r="M89" s="390"/>
      <c r="N89" s="390"/>
      <c r="O89" s="390"/>
      <c r="P89" s="390"/>
      <c r="Q89" s="390"/>
    </row>
    <row r="90" spans="1:17" ht="14.25">
      <c r="A90" s="399"/>
      <c r="B90" s="294"/>
      <c r="C90" s="293"/>
      <c r="M90" s="390"/>
      <c r="N90" s="390"/>
      <c r="O90" s="390"/>
      <c r="P90" s="390"/>
      <c r="Q90" s="390"/>
    </row>
    <row r="91" spans="1:17" ht="14.25">
      <c r="A91" s="399"/>
      <c r="B91" s="294"/>
      <c r="C91" s="293"/>
      <c r="M91" s="390"/>
      <c r="N91" s="390"/>
      <c r="O91" s="390"/>
      <c r="P91" s="390"/>
      <c r="Q91" s="390"/>
    </row>
    <row r="92" spans="1:17" ht="14.25">
      <c r="A92" s="399"/>
      <c r="B92" s="294"/>
      <c r="C92" s="293"/>
      <c r="M92" s="390"/>
      <c r="N92" s="390"/>
      <c r="O92" s="390"/>
      <c r="P92" s="390"/>
      <c r="Q92" s="390"/>
    </row>
    <row r="93" spans="1:17" ht="14.25">
      <c r="A93" s="399"/>
      <c r="B93" s="294"/>
      <c r="C93" s="293"/>
      <c r="M93" s="390"/>
      <c r="N93" s="390"/>
      <c r="O93" s="390"/>
      <c r="P93" s="390"/>
      <c r="Q93" s="390"/>
    </row>
    <row r="94" spans="1:17" ht="14.25">
      <c r="A94" s="399"/>
      <c r="B94" s="294"/>
      <c r="C94" s="293"/>
      <c r="M94" s="390"/>
      <c r="N94" s="390"/>
      <c r="O94" s="390"/>
      <c r="P94" s="390"/>
      <c r="Q94" s="390"/>
    </row>
    <row r="95" spans="1:17" ht="14.25">
      <c r="A95" s="399"/>
      <c r="B95" s="294"/>
      <c r="C95" s="293"/>
      <c r="M95" s="390"/>
      <c r="N95" s="390"/>
      <c r="O95" s="390"/>
      <c r="P95" s="390"/>
      <c r="Q95" s="390"/>
    </row>
    <row r="96" spans="1:17" ht="14.25">
      <c r="A96" s="399"/>
      <c r="B96" s="294"/>
      <c r="C96" s="293"/>
      <c r="M96" s="390"/>
      <c r="N96" s="390"/>
      <c r="O96" s="390"/>
      <c r="P96" s="390"/>
      <c r="Q96" s="390"/>
    </row>
    <row r="97" spans="1:17" ht="14.25">
      <c r="A97" s="399"/>
      <c r="B97" s="294"/>
      <c r="C97" s="293"/>
      <c r="M97" s="390"/>
      <c r="N97" s="390"/>
      <c r="O97" s="390"/>
      <c r="P97" s="390"/>
      <c r="Q97" s="390"/>
    </row>
    <row r="98" spans="1:17" ht="14.25">
      <c r="A98" s="399"/>
      <c r="B98" s="294"/>
      <c r="C98" s="293"/>
      <c r="M98" s="390"/>
      <c r="N98" s="390"/>
      <c r="O98" s="390"/>
      <c r="P98" s="390"/>
      <c r="Q98" s="390"/>
    </row>
    <row r="99" spans="1:17" ht="14.25">
      <c r="A99" s="399"/>
      <c r="B99" s="294"/>
      <c r="C99" s="293"/>
      <c r="M99" s="390"/>
      <c r="N99" s="390"/>
      <c r="O99" s="390"/>
      <c r="P99" s="390"/>
      <c r="Q99" s="390"/>
    </row>
    <row r="100" spans="1:17" ht="14.25">
      <c r="A100" s="399"/>
      <c r="B100" s="294"/>
      <c r="C100" s="293"/>
      <c r="M100" s="390"/>
      <c r="N100" s="390"/>
      <c r="O100" s="390"/>
      <c r="P100" s="390"/>
      <c r="Q100" s="390"/>
    </row>
    <row r="101" spans="1:17" ht="14.25">
      <c r="A101" s="399"/>
      <c r="B101" s="294"/>
      <c r="C101" s="293"/>
      <c r="M101" s="390"/>
      <c r="N101" s="390"/>
      <c r="O101" s="390"/>
      <c r="P101" s="390"/>
      <c r="Q101" s="390"/>
    </row>
    <row r="102" spans="1:17" ht="14.25">
      <c r="A102" s="293"/>
      <c r="B102" s="294"/>
      <c r="C102" s="293"/>
      <c r="M102" s="390"/>
      <c r="N102" s="390"/>
      <c r="O102" s="390"/>
      <c r="P102" s="390"/>
      <c r="Q102" s="390"/>
    </row>
    <row r="103" spans="1:17" ht="14.25">
      <c r="A103" s="293"/>
      <c r="B103" s="294"/>
      <c r="C103" s="293"/>
      <c r="M103" s="390"/>
      <c r="N103" s="390"/>
      <c r="O103" s="390"/>
      <c r="P103" s="390"/>
      <c r="Q103" s="390"/>
    </row>
    <row r="104" spans="1:17" ht="14.25">
      <c r="A104" s="293"/>
      <c r="B104" s="294"/>
      <c r="C104" s="293"/>
      <c r="M104" s="390"/>
      <c r="N104" s="390"/>
      <c r="O104" s="390"/>
      <c r="P104" s="390"/>
      <c r="Q104" s="390"/>
    </row>
    <row r="105" spans="1:17" ht="14.25">
      <c r="A105" s="293"/>
      <c r="B105" s="294"/>
      <c r="C105" s="293"/>
      <c r="M105" s="390"/>
      <c r="N105" s="390"/>
      <c r="O105" s="390"/>
      <c r="P105" s="390"/>
      <c r="Q105" s="390"/>
    </row>
    <row r="106" spans="1:17" ht="14.25">
      <c r="A106" s="293"/>
      <c r="B106" s="294"/>
      <c r="C106" s="293"/>
      <c r="M106" s="390"/>
      <c r="N106" s="390"/>
      <c r="O106" s="390"/>
      <c r="P106" s="390"/>
      <c r="Q106" s="390"/>
    </row>
    <row r="107" spans="1:17" ht="14.25">
      <c r="A107" s="293"/>
      <c r="B107" s="294"/>
      <c r="C107" s="293"/>
      <c r="M107" s="390"/>
      <c r="N107" s="390"/>
      <c r="O107" s="390"/>
      <c r="P107" s="390"/>
      <c r="Q107" s="390"/>
    </row>
    <row r="108" spans="1:17" ht="14.25">
      <c r="A108" s="293"/>
      <c r="B108" s="294"/>
      <c r="C108" s="293"/>
      <c r="M108" s="390"/>
      <c r="N108" s="390"/>
      <c r="O108" s="390"/>
      <c r="P108" s="390"/>
      <c r="Q108" s="390"/>
    </row>
    <row r="109" spans="1:17" ht="14.25">
      <c r="A109" s="293"/>
      <c r="B109" s="294"/>
      <c r="C109" s="293"/>
      <c r="M109" s="390"/>
      <c r="N109" s="390"/>
      <c r="O109" s="390"/>
      <c r="P109" s="390"/>
      <c r="Q109" s="390"/>
    </row>
    <row r="110" spans="1:17" ht="14.25">
      <c r="A110" s="293"/>
      <c r="B110" s="294"/>
      <c r="C110" s="293"/>
      <c r="M110" s="390"/>
      <c r="N110" s="390"/>
      <c r="O110" s="390"/>
      <c r="P110" s="390"/>
      <c r="Q110" s="390"/>
    </row>
    <row r="111" spans="1:17" ht="14.25">
      <c r="A111" s="293"/>
      <c r="B111" s="294"/>
      <c r="C111" s="293"/>
      <c r="M111" s="390"/>
      <c r="N111" s="390"/>
      <c r="O111" s="390"/>
      <c r="P111" s="390"/>
      <c r="Q111" s="390"/>
    </row>
    <row r="112" spans="1:17" ht="14.25">
      <c r="A112" s="293"/>
      <c r="B112" s="294"/>
      <c r="C112" s="293"/>
      <c r="M112" s="390"/>
      <c r="N112" s="390"/>
      <c r="O112" s="390"/>
      <c r="P112" s="390"/>
      <c r="Q112" s="390"/>
    </row>
    <row r="113" spans="1:17" ht="14.25">
      <c r="A113" s="293"/>
      <c r="B113" s="294"/>
      <c r="C113" s="293"/>
      <c r="M113" s="390"/>
      <c r="N113" s="390"/>
      <c r="O113" s="390"/>
      <c r="P113" s="390"/>
      <c r="Q113" s="390"/>
    </row>
    <row r="114" spans="1:17" ht="14.25">
      <c r="A114" s="293"/>
      <c r="B114" s="294"/>
      <c r="C114" s="293"/>
      <c r="M114" s="390"/>
      <c r="N114" s="390"/>
      <c r="O114" s="390"/>
      <c r="P114" s="390"/>
      <c r="Q114" s="390"/>
    </row>
    <row r="115" spans="1:17" ht="14.25">
      <c r="A115" s="293"/>
      <c r="B115" s="294"/>
      <c r="C115" s="293"/>
      <c r="M115" s="390"/>
      <c r="N115" s="390"/>
      <c r="O115" s="390"/>
      <c r="P115" s="390"/>
      <c r="Q115" s="390"/>
    </row>
    <row r="116" spans="1:17" ht="14.25">
      <c r="A116" s="293"/>
      <c r="B116" s="294"/>
      <c r="C116" s="293"/>
      <c r="M116" s="390"/>
      <c r="N116" s="390"/>
      <c r="O116" s="390"/>
      <c r="P116" s="390"/>
      <c r="Q116" s="390"/>
    </row>
    <row r="117" spans="1:17" ht="14.25">
      <c r="A117" s="293"/>
      <c r="B117" s="294"/>
      <c r="C117" s="293"/>
      <c r="M117" s="390"/>
      <c r="N117" s="390"/>
      <c r="O117" s="390"/>
      <c r="P117" s="390"/>
      <c r="Q117" s="390"/>
    </row>
    <row r="118" spans="1:17" ht="14.25">
      <c r="A118" s="293"/>
      <c r="B118" s="294"/>
      <c r="C118" s="293"/>
      <c r="M118" s="390"/>
      <c r="N118" s="390"/>
      <c r="O118" s="390"/>
      <c r="P118" s="390"/>
      <c r="Q118" s="390"/>
    </row>
    <row r="119" spans="1:17" ht="14.25">
      <c r="A119" s="293"/>
      <c r="B119" s="294"/>
      <c r="C119" s="293"/>
      <c r="M119" s="390"/>
      <c r="N119" s="390"/>
      <c r="O119" s="390"/>
      <c r="P119" s="390"/>
      <c r="Q119" s="390"/>
    </row>
    <row r="120" spans="1:17" ht="14.25">
      <c r="A120" s="293"/>
      <c r="B120" s="294"/>
      <c r="C120" s="293"/>
      <c r="M120" s="390"/>
      <c r="N120" s="390"/>
      <c r="O120" s="390"/>
      <c r="P120" s="390"/>
      <c r="Q120" s="390"/>
    </row>
    <row r="121" spans="1:17" ht="14.25">
      <c r="A121" s="293"/>
      <c r="B121" s="294"/>
      <c r="C121" s="293"/>
      <c r="M121" s="390"/>
      <c r="N121" s="390"/>
      <c r="O121" s="390"/>
      <c r="P121" s="390"/>
      <c r="Q121" s="390"/>
    </row>
    <row r="122" spans="1:17" ht="14.25">
      <c r="A122" s="293"/>
      <c r="B122" s="294"/>
      <c r="C122" s="293"/>
      <c r="M122" s="390"/>
      <c r="N122" s="390"/>
      <c r="O122" s="390"/>
      <c r="P122" s="390"/>
      <c r="Q122" s="390"/>
    </row>
    <row r="123" spans="1:17" ht="14.25">
      <c r="A123" s="293"/>
      <c r="B123" s="294"/>
      <c r="C123" s="293"/>
      <c r="M123" s="390"/>
      <c r="N123" s="390"/>
      <c r="O123" s="390"/>
      <c r="P123" s="390"/>
      <c r="Q123" s="390"/>
    </row>
    <row r="124" spans="1:17" ht="14.25">
      <c r="A124" s="293"/>
      <c r="B124" s="294"/>
      <c r="C124" s="293"/>
      <c r="M124" s="390"/>
      <c r="N124" s="390"/>
      <c r="O124" s="390"/>
      <c r="P124" s="390"/>
      <c r="Q124" s="390"/>
    </row>
    <row r="125" spans="1:17" ht="14.25">
      <c r="A125" s="293"/>
      <c r="B125" s="294"/>
      <c r="C125" s="293"/>
      <c r="M125" s="390"/>
      <c r="N125" s="390"/>
      <c r="O125" s="390"/>
      <c r="P125" s="390"/>
      <c r="Q125" s="390"/>
    </row>
    <row r="126" spans="1:17" ht="14.25">
      <c r="A126" s="293"/>
      <c r="B126" s="294"/>
      <c r="C126" s="293"/>
      <c r="M126" s="390"/>
      <c r="N126" s="390"/>
      <c r="O126" s="390"/>
      <c r="P126" s="390"/>
      <c r="Q126" s="390"/>
    </row>
    <row r="127" spans="1:17" ht="14.25">
      <c r="A127" s="293"/>
      <c r="B127" s="294"/>
      <c r="C127" s="293"/>
      <c r="M127" s="390"/>
      <c r="N127" s="390"/>
      <c r="O127" s="390"/>
      <c r="P127" s="390"/>
      <c r="Q127" s="390"/>
    </row>
    <row r="128" spans="1:17" ht="14.25">
      <c r="A128" s="293"/>
      <c r="B128" s="294"/>
      <c r="C128" s="293"/>
      <c r="M128" s="390"/>
      <c r="N128" s="390"/>
      <c r="O128" s="390"/>
      <c r="P128" s="390"/>
      <c r="Q128" s="390"/>
    </row>
    <row r="129" spans="1:17" ht="14.25">
      <c r="A129" s="293"/>
      <c r="B129" s="294"/>
      <c r="C129" s="293"/>
      <c r="M129" s="390"/>
      <c r="N129" s="390"/>
      <c r="O129" s="390"/>
      <c r="P129" s="390"/>
      <c r="Q129" s="390"/>
    </row>
    <row r="130" spans="1:17" ht="14.25">
      <c r="A130" s="293"/>
      <c r="B130" s="294"/>
      <c r="C130" s="293"/>
      <c r="M130" s="390"/>
      <c r="N130" s="390"/>
      <c r="O130" s="390"/>
      <c r="P130" s="390"/>
      <c r="Q130" s="390"/>
    </row>
    <row r="131" spans="1:17" ht="14.25">
      <c r="A131" s="293"/>
      <c r="B131" s="294"/>
      <c r="C131" s="293"/>
      <c r="M131" s="390"/>
      <c r="N131" s="390"/>
      <c r="O131" s="390"/>
      <c r="P131" s="390"/>
      <c r="Q131" s="390"/>
    </row>
    <row r="132" spans="1:17" ht="14.25">
      <c r="A132" s="293"/>
      <c r="B132" s="294"/>
      <c r="C132" s="293"/>
      <c r="M132" s="390"/>
      <c r="N132" s="390"/>
      <c r="O132" s="390"/>
      <c r="P132" s="390"/>
      <c r="Q132" s="390"/>
    </row>
    <row r="133" spans="1:17" ht="14.25">
      <c r="A133" s="293"/>
      <c r="B133" s="294"/>
      <c r="C133" s="293"/>
      <c r="M133" s="390"/>
      <c r="N133" s="390"/>
      <c r="O133" s="390"/>
      <c r="P133" s="390"/>
      <c r="Q133" s="390"/>
    </row>
    <row r="134" spans="1:17" ht="14.25">
      <c r="A134" s="293"/>
      <c r="B134" s="294"/>
      <c r="C134" s="293"/>
      <c r="M134" s="390"/>
      <c r="N134" s="390"/>
      <c r="O134" s="390"/>
      <c r="P134" s="390"/>
      <c r="Q134" s="390"/>
    </row>
    <row r="135" spans="1:17" ht="14.25">
      <c r="A135" s="293"/>
      <c r="B135" s="294"/>
      <c r="C135" s="293"/>
      <c r="M135" s="390"/>
      <c r="N135" s="390"/>
      <c r="O135" s="390"/>
      <c r="P135" s="390"/>
      <c r="Q135" s="390"/>
    </row>
    <row r="136" spans="1:17" ht="14.25">
      <c r="A136" s="293"/>
      <c r="B136" s="294"/>
      <c r="C136" s="293"/>
      <c r="M136" s="390"/>
      <c r="N136" s="390"/>
      <c r="O136" s="390"/>
      <c r="P136" s="390"/>
      <c r="Q136" s="390"/>
    </row>
    <row r="137" spans="1:17" ht="14.25">
      <c r="A137" s="293"/>
      <c r="B137" s="294"/>
      <c r="C137" s="293"/>
      <c r="M137" s="390"/>
      <c r="N137" s="390"/>
      <c r="O137" s="390"/>
      <c r="P137" s="390"/>
      <c r="Q137" s="390"/>
    </row>
    <row r="138" spans="1:17" ht="14.25">
      <c r="A138" s="293"/>
      <c r="B138" s="294"/>
      <c r="C138" s="293"/>
      <c r="M138" s="390"/>
      <c r="N138" s="390"/>
      <c r="O138" s="390"/>
      <c r="P138" s="390"/>
      <c r="Q138" s="390"/>
    </row>
    <row r="139" spans="1:17" ht="14.25">
      <c r="A139" s="293"/>
      <c r="B139" s="294"/>
      <c r="C139" s="293"/>
      <c r="M139" s="390"/>
      <c r="N139" s="390"/>
      <c r="O139" s="390"/>
      <c r="P139" s="390"/>
      <c r="Q139" s="390"/>
    </row>
    <row r="140" spans="1:17" ht="14.25">
      <c r="A140" s="293"/>
      <c r="B140" s="294"/>
      <c r="C140" s="293"/>
      <c r="M140" s="390"/>
      <c r="N140" s="390"/>
      <c r="O140" s="390"/>
      <c r="P140" s="390"/>
      <c r="Q140" s="390"/>
    </row>
    <row r="141" spans="1:17" ht="14.25">
      <c r="A141" s="293"/>
      <c r="B141" s="294"/>
      <c r="C141" s="293"/>
      <c r="M141" s="390"/>
      <c r="N141" s="390"/>
      <c r="O141" s="390"/>
      <c r="P141" s="390"/>
      <c r="Q141" s="390"/>
    </row>
    <row r="142" spans="1:17" ht="14.25">
      <c r="A142" s="293"/>
      <c r="B142" s="294"/>
      <c r="C142" s="293"/>
      <c r="M142" s="390"/>
      <c r="N142" s="390"/>
      <c r="O142" s="390"/>
      <c r="P142" s="390"/>
      <c r="Q142" s="390"/>
    </row>
    <row r="143" spans="1:17" ht="14.25">
      <c r="A143" s="293"/>
      <c r="B143" s="294"/>
      <c r="C143" s="293"/>
      <c r="M143" s="390"/>
      <c r="N143" s="390"/>
      <c r="O143" s="390"/>
      <c r="P143" s="390"/>
      <c r="Q143" s="390"/>
    </row>
    <row r="144" spans="1:17" ht="14.25">
      <c r="A144" s="293"/>
      <c r="B144" s="294"/>
      <c r="C144" s="293"/>
      <c r="M144" s="390"/>
      <c r="N144" s="390"/>
      <c r="O144" s="390"/>
      <c r="P144" s="390"/>
      <c r="Q144" s="390"/>
    </row>
    <row r="145" spans="1:17" ht="14.25">
      <c r="A145" s="293"/>
      <c r="B145" s="294"/>
      <c r="C145" s="293"/>
      <c r="M145" s="390"/>
      <c r="N145" s="390"/>
      <c r="O145" s="390"/>
      <c r="P145" s="390"/>
      <c r="Q145" s="390"/>
    </row>
    <row r="146" spans="1:17" ht="14.25">
      <c r="A146" s="293"/>
      <c r="B146" s="294"/>
      <c r="C146" s="293"/>
      <c r="M146" s="390"/>
      <c r="N146" s="390"/>
      <c r="O146" s="390"/>
      <c r="P146" s="390"/>
      <c r="Q146" s="390"/>
    </row>
    <row r="147" spans="1:17" ht="14.25">
      <c r="A147" s="293"/>
      <c r="B147" s="294"/>
      <c r="C147" s="293"/>
      <c r="M147" s="390"/>
      <c r="N147" s="390"/>
      <c r="O147" s="390"/>
      <c r="P147" s="390"/>
      <c r="Q147" s="390"/>
    </row>
    <row r="148" spans="1:17" ht="14.25">
      <c r="A148" s="293"/>
      <c r="B148" s="294"/>
      <c r="C148" s="293"/>
      <c r="M148" s="390"/>
      <c r="N148" s="390"/>
      <c r="O148" s="390"/>
      <c r="P148" s="390"/>
      <c r="Q148" s="390"/>
    </row>
    <row r="149" spans="1:17" ht="14.25">
      <c r="A149" s="293"/>
      <c r="B149" s="294"/>
      <c r="C149" s="293"/>
      <c r="M149" s="390"/>
      <c r="N149" s="390"/>
      <c r="O149" s="390"/>
      <c r="P149" s="390"/>
      <c r="Q149" s="390"/>
    </row>
    <row r="150" spans="1:17" ht="14.25">
      <c r="A150" s="293"/>
      <c r="B150" s="294"/>
      <c r="C150" s="293"/>
      <c r="M150" s="390"/>
      <c r="N150" s="390"/>
      <c r="O150" s="390"/>
      <c r="P150" s="390"/>
      <c r="Q150" s="390"/>
    </row>
    <row r="151" spans="1:17" ht="14.25">
      <c r="A151" s="293"/>
      <c r="B151" s="294"/>
      <c r="C151" s="293"/>
      <c r="M151" s="390"/>
      <c r="N151" s="390"/>
      <c r="O151" s="390"/>
      <c r="P151" s="390"/>
      <c r="Q151" s="390"/>
    </row>
    <row r="152" spans="1:17" ht="14.25">
      <c r="A152" s="293"/>
      <c r="B152" s="294"/>
      <c r="C152" s="293"/>
      <c r="M152" s="390"/>
      <c r="N152" s="390"/>
      <c r="O152" s="390"/>
      <c r="P152" s="390"/>
      <c r="Q152" s="390"/>
    </row>
    <row r="153" spans="1:17" ht="14.25">
      <c r="A153" s="293"/>
      <c r="B153" s="294"/>
      <c r="C153" s="293"/>
      <c r="M153" s="390"/>
      <c r="N153" s="390"/>
      <c r="O153" s="390"/>
      <c r="P153" s="390"/>
      <c r="Q153" s="390"/>
    </row>
    <row r="154" spans="1:17" ht="14.25">
      <c r="A154" s="293"/>
      <c r="B154" s="294"/>
      <c r="C154" s="293"/>
      <c r="M154" s="390"/>
      <c r="N154" s="390"/>
      <c r="O154" s="390"/>
      <c r="P154" s="390"/>
      <c r="Q154" s="390"/>
    </row>
    <row r="155" spans="1:17" ht="14.25">
      <c r="A155" s="293"/>
      <c r="B155" s="294"/>
      <c r="C155" s="293"/>
      <c r="M155" s="390"/>
      <c r="N155" s="390"/>
      <c r="O155" s="390"/>
      <c r="P155" s="390"/>
      <c r="Q155" s="390"/>
    </row>
    <row r="156" spans="1:17" ht="14.25">
      <c r="A156" s="293"/>
      <c r="B156" s="294"/>
      <c r="C156" s="293"/>
      <c r="M156" s="390"/>
      <c r="N156" s="390"/>
      <c r="O156" s="390"/>
      <c r="P156" s="390"/>
      <c r="Q156" s="390"/>
    </row>
    <row r="157" spans="1:17" ht="14.25">
      <c r="A157" s="293"/>
      <c r="B157" s="294"/>
      <c r="C157" s="293"/>
      <c r="M157" s="390"/>
      <c r="N157" s="390"/>
      <c r="O157" s="390"/>
      <c r="P157" s="390"/>
      <c r="Q157" s="390"/>
    </row>
    <row r="158" spans="1:17" ht="14.25">
      <c r="A158" s="293"/>
      <c r="B158" s="294"/>
      <c r="C158" s="293"/>
      <c r="M158" s="390"/>
      <c r="N158" s="390"/>
      <c r="O158" s="390"/>
      <c r="P158" s="390"/>
      <c r="Q158" s="390"/>
    </row>
    <row r="159" spans="1:17" ht="14.25">
      <c r="A159" s="293"/>
      <c r="B159" s="294"/>
      <c r="C159" s="293"/>
      <c r="M159" s="390"/>
      <c r="N159" s="390"/>
      <c r="O159" s="390"/>
      <c r="P159" s="390"/>
      <c r="Q159" s="390"/>
    </row>
    <row r="160" spans="1:17" ht="14.25">
      <c r="A160" s="293"/>
      <c r="B160" s="294"/>
      <c r="C160" s="293"/>
      <c r="M160" s="390"/>
      <c r="N160" s="390"/>
      <c r="O160" s="390"/>
      <c r="P160" s="390"/>
      <c r="Q160" s="390"/>
    </row>
    <row r="161" spans="1:17" ht="14.25">
      <c r="A161" s="293"/>
      <c r="B161" s="294"/>
      <c r="C161" s="293"/>
      <c r="M161" s="390"/>
      <c r="N161" s="390"/>
      <c r="O161" s="390"/>
      <c r="P161" s="390"/>
      <c r="Q161" s="390"/>
    </row>
    <row r="162" spans="1:17" ht="14.25">
      <c r="A162" s="293"/>
      <c r="B162" s="294"/>
      <c r="C162" s="293"/>
      <c r="M162" s="390"/>
      <c r="N162" s="390"/>
      <c r="O162" s="390"/>
      <c r="P162" s="390"/>
      <c r="Q162" s="390"/>
    </row>
    <row r="163" spans="1:17" ht="14.25">
      <c r="A163" s="293"/>
      <c r="B163" s="294"/>
      <c r="C163" s="293"/>
      <c r="M163" s="390"/>
      <c r="N163" s="390"/>
      <c r="O163" s="390"/>
      <c r="P163" s="390"/>
      <c r="Q163" s="390"/>
    </row>
    <row r="164" spans="1:17" ht="14.25">
      <c r="A164" s="293"/>
      <c r="B164" s="294"/>
      <c r="C164" s="293"/>
      <c r="M164" s="390"/>
      <c r="N164" s="390"/>
      <c r="O164" s="390"/>
      <c r="P164" s="390"/>
      <c r="Q164" s="390"/>
    </row>
    <row r="165" spans="1:17" ht="14.25">
      <c r="A165" s="293"/>
      <c r="B165" s="294"/>
      <c r="C165" s="293"/>
      <c r="M165" s="390"/>
      <c r="N165" s="390"/>
      <c r="O165" s="390"/>
      <c r="P165" s="390"/>
      <c r="Q165" s="390"/>
    </row>
    <row r="166" spans="1:17" ht="14.25">
      <c r="A166" s="293"/>
      <c r="B166" s="294"/>
      <c r="C166" s="293"/>
      <c r="M166" s="390"/>
      <c r="N166" s="390"/>
      <c r="O166" s="390"/>
      <c r="P166" s="390"/>
      <c r="Q166" s="390"/>
    </row>
    <row r="167" spans="1:17" ht="14.25">
      <c r="A167" s="293"/>
      <c r="B167" s="294"/>
      <c r="C167" s="293"/>
      <c r="M167" s="390"/>
      <c r="N167" s="390"/>
      <c r="O167" s="390"/>
      <c r="P167" s="390"/>
      <c r="Q167" s="390"/>
    </row>
    <row r="168" spans="1:17" ht="14.25">
      <c r="A168" s="293"/>
      <c r="B168" s="294"/>
      <c r="C168" s="293"/>
      <c r="M168" s="390"/>
      <c r="N168" s="390"/>
      <c r="O168" s="390"/>
      <c r="P168" s="390"/>
      <c r="Q168" s="390"/>
    </row>
    <row r="169" spans="1:17" ht="14.25">
      <c r="A169" s="293"/>
      <c r="B169" s="294"/>
      <c r="C169" s="293"/>
      <c r="M169" s="390"/>
      <c r="N169" s="390"/>
      <c r="O169" s="390"/>
      <c r="P169" s="390"/>
      <c r="Q169" s="390"/>
    </row>
    <row r="170" spans="1:17" ht="14.25">
      <c r="A170" s="293"/>
      <c r="B170" s="294"/>
      <c r="C170" s="293"/>
      <c r="M170" s="390"/>
      <c r="N170" s="390"/>
      <c r="O170" s="390"/>
      <c r="P170" s="390"/>
      <c r="Q170" s="390"/>
    </row>
    <row r="171" spans="1:17" ht="14.25">
      <c r="A171" s="293"/>
      <c r="B171" s="294"/>
      <c r="C171" s="293"/>
      <c r="M171" s="390"/>
      <c r="N171" s="390"/>
      <c r="O171" s="390"/>
      <c r="P171" s="390"/>
      <c r="Q171" s="390"/>
    </row>
    <row r="172" spans="1:17" ht="14.25">
      <c r="A172" s="293"/>
      <c r="B172" s="294"/>
      <c r="C172" s="293"/>
      <c r="M172" s="390"/>
      <c r="N172" s="390"/>
      <c r="O172" s="390"/>
      <c r="P172" s="390"/>
      <c r="Q172" s="390"/>
    </row>
    <row r="173" spans="1:17" ht="14.25">
      <c r="A173" s="293"/>
      <c r="B173" s="294"/>
      <c r="C173" s="293"/>
      <c r="M173" s="390"/>
      <c r="N173" s="390"/>
      <c r="O173" s="390"/>
      <c r="P173" s="390"/>
      <c r="Q173" s="390"/>
    </row>
    <row r="174" spans="1:17" ht="14.25">
      <c r="A174" s="293"/>
      <c r="B174" s="294"/>
      <c r="C174" s="293"/>
      <c r="M174" s="390"/>
      <c r="N174" s="390"/>
      <c r="O174" s="390"/>
      <c r="P174" s="390"/>
      <c r="Q174" s="390"/>
    </row>
    <row r="175" spans="1:17" ht="14.25">
      <c r="A175" s="293"/>
      <c r="B175" s="294"/>
      <c r="C175" s="293"/>
      <c r="M175" s="390"/>
      <c r="N175" s="390"/>
      <c r="O175" s="390"/>
      <c r="P175" s="390"/>
      <c r="Q175" s="390"/>
    </row>
    <row r="176" spans="1:17" ht="14.25">
      <c r="A176" s="293"/>
      <c r="B176" s="294"/>
      <c r="C176" s="293"/>
      <c r="M176" s="390"/>
      <c r="N176" s="390"/>
      <c r="O176" s="390"/>
      <c r="P176" s="390"/>
      <c r="Q176" s="390"/>
    </row>
    <row r="177" spans="1:17" ht="14.25">
      <c r="A177" s="293"/>
      <c r="B177" s="294"/>
      <c r="C177" s="293"/>
      <c r="M177" s="390"/>
      <c r="N177" s="390"/>
      <c r="O177" s="390"/>
      <c r="P177" s="390"/>
      <c r="Q177" s="390"/>
    </row>
    <row r="178" spans="1:17" ht="14.25">
      <c r="A178" s="293"/>
      <c r="B178" s="294"/>
      <c r="C178" s="293"/>
      <c r="M178" s="390"/>
      <c r="N178" s="390"/>
      <c r="O178" s="390"/>
      <c r="P178" s="390"/>
      <c r="Q178" s="390"/>
    </row>
    <row r="179" spans="1:17" ht="14.25">
      <c r="A179" s="293"/>
      <c r="B179" s="294"/>
      <c r="C179" s="293"/>
      <c r="M179" s="390"/>
      <c r="N179" s="390"/>
      <c r="O179" s="390"/>
      <c r="P179" s="390"/>
      <c r="Q179" s="390"/>
    </row>
    <row r="180" spans="1:17" ht="14.25">
      <c r="A180" s="293"/>
      <c r="B180" s="294"/>
      <c r="C180" s="293"/>
      <c r="M180" s="390"/>
      <c r="N180" s="390"/>
      <c r="O180" s="390"/>
      <c r="P180" s="390"/>
      <c r="Q180" s="390"/>
    </row>
    <row r="181" spans="1:17" ht="14.25">
      <c r="A181" s="293"/>
      <c r="B181" s="294"/>
      <c r="C181" s="293"/>
      <c r="M181" s="390"/>
      <c r="N181" s="390"/>
      <c r="O181" s="390"/>
      <c r="P181" s="390"/>
      <c r="Q181" s="390"/>
    </row>
    <row r="182" spans="1:17" ht="14.25">
      <c r="A182" s="293"/>
      <c r="B182" s="294"/>
      <c r="C182" s="293"/>
      <c r="M182" s="390"/>
      <c r="N182" s="390"/>
      <c r="O182" s="390"/>
      <c r="P182" s="390"/>
      <c r="Q182" s="390"/>
    </row>
    <row r="183" spans="1:17" ht="14.25">
      <c r="A183" s="293"/>
      <c r="B183" s="294"/>
      <c r="C183" s="293"/>
      <c r="M183" s="390"/>
      <c r="N183" s="390"/>
      <c r="O183" s="390"/>
      <c r="P183" s="390"/>
      <c r="Q183" s="390"/>
    </row>
    <row r="184" spans="1:17" ht="14.25">
      <c r="A184" s="293"/>
      <c r="B184" s="294"/>
      <c r="C184" s="293"/>
      <c r="M184" s="390"/>
      <c r="N184" s="390"/>
      <c r="O184" s="390"/>
      <c r="P184" s="390"/>
      <c r="Q184" s="390"/>
    </row>
    <row r="185" spans="1:17" ht="14.25">
      <c r="A185" s="293"/>
      <c r="B185" s="294"/>
      <c r="C185" s="293"/>
      <c r="M185" s="390"/>
      <c r="N185" s="390"/>
      <c r="O185" s="390"/>
      <c r="P185" s="390"/>
      <c r="Q185" s="390"/>
    </row>
    <row r="186" spans="1:17" ht="14.25">
      <c r="A186" s="293"/>
      <c r="B186" s="294"/>
      <c r="C186" s="293"/>
      <c r="M186" s="390"/>
      <c r="N186" s="390"/>
      <c r="O186" s="390"/>
      <c r="P186" s="390"/>
      <c r="Q186" s="390"/>
    </row>
    <row r="187" spans="1:17" ht="14.25">
      <c r="A187" s="293"/>
      <c r="B187" s="294"/>
      <c r="C187" s="293"/>
      <c r="M187" s="390"/>
      <c r="N187" s="390"/>
      <c r="O187" s="390"/>
      <c r="P187" s="390"/>
      <c r="Q187" s="390"/>
    </row>
    <row r="188" spans="1:17" ht="14.25">
      <c r="A188" s="293"/>
      <c r="B188" s="294"/>
      <c r="C188" s="293"/>
      <c r="M188" s="390"/>
      <c r="N188" s="390"/>
      <c r="O188" s="390"/>
      <c r="P188" s="390"/>
      <c r="Q188" s="390"/>
    </row>
    <row r="189" spans="1:17" ht="14.25">
      <c r="A189" s="293"/>
      <c r="B189" s="294"/>
      <c r="C189" s="293"/>
      <c r="M189" s="390"/>
      <c r="N189" s="390"/>
      <c r="O189" s="390"/>
      <c r="P189" s="390"/>
      <c r="Q189" s="390"/>
    </row>
    <row r="190" spans="1:17" ht="14.25">
      <c r="A190" s="293"/>
      <c r="B190" s="294"/>
      <c r="C190" s="293"/>
      <c r="M190" s="390"/>
      <c r="N190" s="390"/>
      <c r="O190" s="390"/>
      <c r="P190" s="390"/>
      <c r="Q190" s="390"/>
    </row>
    <row r="191" spans="1:17" ht="14.25">
      <c r="A191" s="293"/>
      <c r="B191" s="294"/>
      <c r="C191" s="293"/>
      <c r="M191" s="390"/>
      <c r="N191" s="390"/>
      <c r="O191" s="390"/>
      <c r="P191" s="390"/>
      <c r="Q191" s="390"/>
    </row>
    <row r="192" spans="1:17" ht="14.25">
      <c r="A192" s="293"/>
      <c r="B192" s="294"/>
      <c r="C192" s="293"/>
      <c r="M192" s="390"/>
      <c r="N192" s="390"/>
      <c r="O192" s="390"/>
      <c r="P192" s="390"/>
      <c r="Q192" s="390"/>
    </row>
    <row r="193" spans="1:17" ht="14.25">
      <c r="A193" s="293"/>
      <c r="B193" s="294"/>
      <c r="C193" s="293"/>
      <c r="M193" s="390"/>
      <c r="N193" s="390"/>
      <c r="O193" s="390"/>
      <c r="P193" s="390"/>
      <c r="Q193" s="390"/>
    </row>
    <row r="194" spans="1:17" ht="14.25">
      <c r="A194" s="293"/>
      <c r="B194" s="294"/>
      <c r="C194" s="293"/>
      <c r="M194" s="390"/>
      <c r="N194" s="390"/>
      <c r="O194" s="390"/>
      <c r="P194" s="390"/>
      <c r="Q194" s="390"/>
    </row>
    <row r="195" spans="1:17" ht="14.25">
      <c r="A195" s="293"/>
      <c r="B195" s="294"/>
      <c r="C195" s="293"/>
      <c r="M195" s="390"/>
      <c r="N195" s="390"/>
      <c r="O195" s="390"/>
      <c r="P195" s="390"/>
      <c r="Q195" s="390"/>
    </row>
    <row r="196" spans="1:17" ht="14.25">
      <c r="A196" s="293"/>
      <c r="B196" s="294"/>
      <c r="C196" s="293"/>
      <c r="M196" s="390"/>
      <c r="N196" s="390"/>
      <c r="O196" s="390"/>
      <c r="P196" s="390"/>
      <c r="Q196" s="390"/>
    </row>
    <row r="197" spans="1:17" ht="14.25">
      <c r="A197" s="293"/>
      <c r="B197" s="294"/>
      <c r="C197" s="293"/>
      <c r="M197" s="390"/>
      <c r="N197" s="390"/>
      <c r="O197" s="390"/>
      <c r="P197" s="390"/>
      <c r="Q197" s="390"/>
    </row>
    <row r="198" spans="1:17" ht="14.25">
      <c r="A198" s="293"/>
      <c r="B198" s="294"/>
      <c r="C198" s="293"/>
      <c r="M198" s="390"/>
      <c r="N198" s="390"/>
      <c r="O198" s="390"/>
      <c r="P198" s="390"/>
      <c r="Q198" s="390"/>
    </row>
    <row r="199" spans="1:17" ht="14.25">
      <c r="A199" s="293"/>
      <c r="B199" s="294"/>
      <c r="C199" s="293"/>
      <c r="M199" s="390"/>
      <c r="N199" s="390"/>
      <c r="O199" s="390"/>
      <c r="P199" s="390"/>
      <c r="Q199" s="390"/>
    </row>
    <row r="200" spans="1:17" ht="14.25">
      <c r="A200" s="293"/>
      <c r="B200" s="294"/>
      <c r="C200" s="293"/>
      <c r="M200" s="390"/>
      <c r="N200" s="390"/>
      <c r="O200" s="390"/>
      <c r="P200" s="390"/>
      <c r="Q200" s="390"/>
    </row>
    <row r="201" spans="1:17" ht="14.25">
      <c r="A201" s="293"/>
      <c r="B201" s="294"/>
      <c r="C201" s="293"/>
      <c r="M201" s="390"/>
      <c r="N201" s="390"/>
      <c r="O201" s="390"/>
      <c r="P201" s="390"/>
      <c r="Q201" s="390"/>
    </row>
    <row r="202" spans="1:17" ht="14.25">
      <c r="A202" s="293"/>
      <c r="B202" s="294"/>
      <c r="C202" s="293"/>
      <c r="M202" s="390"/>
      <c r="N202" s="390"/>
      <c r="O202" s="390"/>
      <c r="P202" s="390"/>
      <c r="Q202" s="390"/>
    </row>
    <row r="203" spans="1:17" ht="14.25">
      <c r="A203" s="293"/>
      <c r="B203" s="294"/>
      <c r="C203" s="293"/>
      <c r="M203" s="390"/>
      <c r="N203" s="390"/>
      <c r="O203" s="390"/>
      <c r="P203" s="390"/>
      <c r="Q203" s="390"/>
    </row>
    <row r="204" spans="1:17" ht="14.25">
      <c r="A204" s="293"/>
      <c r="B204" s="294"/>
      <c r="C204" s="293"/>
      <c r="M204" s="390"/>
      <c r="N204" s="390"/>
      <c r="O204" s="390"/>
      <c r="P204" s="390"/>
      <c r="Q204" s="390"/>
    </row>
    <row r="205" spans="1:17" ht="14.25">
      <c r="A205" s="293"/>
      <c r="B205" s="294"/>
      <c r="C205" s="293"/>
      <c r="M205" s="390"/>
      <c r="N205" s="390"/>
      <c r="O205" s="390"/>
      <c r="P205" s="390"/>
      <c r="Q205" s="390"/>
    </row>
    <row r="206" spans="1:17" ht="14.25">
      <c r="A206" s="293"/>
      <c r="B206" s="294"/>
      <c r="C206" s="293"/>
      <c r="M206" s="390"/>
      <c r="N206" s="390"/>
      <c r="O206" s="390"/>
      <c r="P206" s="390"/>
      <c r="Q206" s="390"/>
    </row>
    <row r="207" spans="1:17" ht="14.25">
      <c r="A207" s="293"/>
      <c r="B207" s="294"/>
      <c r="C207" s="293"/>
      <c r="M207" s="390"/>
      <c r="N207" s="390"/>
      <c r="O207" s="390"/>
      <c r="P207" s="390"/>
      <c r="Q207" s="390"/>
    </row>
    <row r="208" spans="1:17" ht="14.25">
      <c r="A208" s="293"/>
      <c r="B208" s="294"/>
      <c r="C208" s="293"/>
      <c r="M208" s="390"/>
      <c r="N208" s="390"/>
      <c r="O208" s="390"/>
      <c r="P208" s="390"/>
      <c r="Q208" s="390"/>
    </row>
    <row r="209" spans="1:17" ht="14.25">
      <c r="A209" s="293"/>
      <c r="B209" s="294"/>
      <c r="C209" s="293"/>
      <c r="M209" s="390"/>
      <c r="N209" s="390"/>
      <c r="O209" s="390"/>
      <c r="P209" s="390"/>
      <c r="Q209" s="390"/>
    </row>
    <row r="210" spans="1:17" ht="14.25">
      <c r="A210" s="293"/>
      <c r="B210" s="294"/>
      <c r="C210" s="293"/>
      <c r="M210" s="390"/>
      <c r="N210" s="390"/>
      <c r="O210" s="390"/>
      <c r="P210" s="390"/>
      <c r="Q210" s="390"/>
    </row>
    <row r="211" spans="1:17" ht="14.25">
      <c r="A211" s="293"/>
      <c r="B211" s="294"/>
      <c r="C211" s="293"/>
      <c r="M211" s="390"/>
      <c r="N211" s="390"/>
      <c r="O211" s="390"/>
      <c r="P211" s="390"/>
      <c r="Q211" s="390"/>
    </row>
    <row r="212" spans="1:17" ht="14.25">
      <c r="A212" s="293"/>
      <c r="B212" s="294"/>
      <c r="C212" s="293"/>
      <c r="M212" s="390"/>
      <c r="N212" s="390"/>
      <c r="O212" s="390"/>
      <c r="P212" s="390"/>
      <c r="Q212" s="390"/>
    </row>
    <row r="213" spans="1:17" ht="14.25">
      <c r="A213" s="293"/>
      <c r="B213" s="294"/>
      <c r="C213" s="293"/>
      <c r="M213" s="390"/>
      <c r="N213" s="390"/>
      <c r="O213" s="390"/>
      <c r="P213" s="390"/>
      <c r="Q213" s="390"/>
    </row>
    <row r="214" spans="1:17" ht="14.25">
      <c r="A214" s="293"/>
      <c r="B214" s="294"/>
      <c r="C214" s="293"/>
      <c r="M214" s="390"/>
      <c r="N214" s="390"/>
      <c r="O214" s="390"/>
      <c r="P214" s="390"/>
      <c r="Q214" s="390"/>
    </row>
    <row r="215" spans="1:17" ht="14.25">
      <c r="A215" s="293"/>
      <c r="B215" s="294"/>
      <c r="C215" s="293"/>
      <c r="M215" s="390"/>
      <c r="N215" s="390"/>
      <c r="O215" s="390"/>
      <c r="P215" s="390"/>
      <c r="Q215" s="390"/>
    </row>
    <row r="216" spans="1:17" ht="14.25">
      <c r="A216" s="293"/>
      <c r="B216" s="294"/>
      <c r="C216" s="293"/>
      <c r="M216" s="390"/>
      <c r="N216" s="390"/>
      <c r="O216" s="390"/>
      <c r="P216" s="390"/>
      <c r="Q216" s="390"/>
    </row>
    <row r="217" spans="1:17" ht="14.25">
      <c r="A217" s="293"/>
      <c r="B217" s="294"/>
      <c r="C217" s="293"/>
      <c r="M217" s="390"/>
      <c r="N217" s="390"/>
      <c r="O217" s="390"/>
      <c r="P217" s="390"/>
      <c r="Q217" s="390"/>
    </row>
    <row r="218" spans="1:17" ht="14.25">
      <c r="A218" s="293"/>
      <c r="B218" s="294"/>
      <c r="C218" s="293"/>
      <c r="M218" s="390"/>
      <c r="N218" s="390"/>
      <c r="O218" s="390"/>
      <c r="P218" s="390"/>
      <c r="Q218" s="390"/>
    </row>
    <row r="219" spans="1:17" ht="14.25">
      <c r="A219" s="293"/>
      <c r="B219" s="294"/>
      <c r="C219" s="293"/>
      <c r="M219" s="390"/>
      <c r="N219" s="390"/>
      <c r="O219" s="390"/>
      <c r="P219" s="390"/>
      <c r="Q219" s="390"/>
    </row>
    <row r="220" spans="1:17" ht="14.25">
      <c r="A220" s="293"/>
      <c r="B220" s="294"/>
      <c r="C220" s="293"/>
      <c r="M220" s="390"/>
      <c r="N220" s="390"/>
      <c r="O220" s="390"/>
      <c r="P220" s="390"/>
      <c r="Q220" s="390"/>
    </row>
    <row r="221" spans="1:17" ht="14.25">
      <c r="A221" s="293"/>
      <c r="B221" s="294"/>
      <c r="C221" s="293"/>
      <c r="M221" s="390"/>
      <c r="N221" s="390"/>
      <c r="O221" s="390"/>
      <c r="P221" s="390"/>
      <c r="Q221" s="390"/>
    </row>
    <row r="222" spans="1:17" ht="14.25">
      <c r="A222" s="293"/>
      <c r="B222" s="294"/>
      <c r="C222" s="293"/>
      <c r="M222" s="390"/>
      <c r="N222" s="390"/>
      <c r="O222" s="390"/>
      <c r="P222" s="390"/>
      <c r="Q222" s="390"/>
    </row>
    <row r="223" spans="1:17" ht="14.25">
      <c r="A223" s="293"/>
      <c r="B223" s="294"/>
      <c r="C223" s="293"/>
      <c r="M223" s="390"/>
      <c r="N223" s="390"/>
      <c r="O223" s="390"/>
      <c r="P223" s="390"/>
      <c r="Q223" s="390"/>
    </row>
    <row r="224" spans="1:17" ht="14.25">
      <c r="A224" s="293"/>
      <c r="B224" s="294"/>
      <c r="C224" s="293"/>
      <c r="M224" s="390"/>
      <c r="N224" s="390"/>
      <c r="O224" s="390"/>
      <c r="P224" s="390"/>
      <c r="Q224" s="390"/>
    </row>
    <row r="225" spans="1:17" ht="14.25">
      <c r="A225" s="293"/>
      <c r="B225" s="294"/>
      <c r="C225" s="293"/>
      <c r="M225" s="390"/>
      <c r="N225" s="390"/>
      <c r="O225" s="390"/>
      <c r="P225" s="390"/>
      <c r="Q225" s="390"/>
    </row>
    <row r="226" spans="1:17" ht="14.25">
      <c r="A226" s="293"/>
      <c r="B226" s="294"/>
      <c r="C226" s="293"/>
      <c r="M226" s="390"/>
      <c r="N226" s="390"/>
      <c r="O226" s="390"/>
      <c r="P226" s="390"/>
      <c r="Q226" s="390"/>
    </row>
    <row r="227" spans="1:17" ht="14.25">
      <c r="A227" s="293"/>
      <c r="B227" s="294"/>
      <c r="C227" s="293"/>
      <c r="M227" s="390"/>
      <c r="N227" s="390"/>
      <c r="O227" s="390"/>
      <c r="P227" s="390"/>
      <c r="Q227" s="390"/>
    </row>
    <row r="228" spans="1:17" ht="14.25">
      <c r="A228" s="293"/>
      <c r="B228" s="294"/>
      <c r="C228" s="293"/>
      <c r="M228" s="390"/>
      <c r="N228" s="390"/>
      <c r="O228" s="390"/>
      <c r="P228" s="390"/>
      <c r="Q228" s="390"/>
    </row>
    <row r="229" spans="1:17" ht="14.25">
      <c r="A229" s="293"/>
      <c r="B229" s="294"/>
      <c r="C229" s="293"/>
      <c r="M229" s="390"/>
      <c r="N229" s="390"/>
      <c r="O229" s="390"/>
      <c r="P229" s="390"/>
      <c r="Q229" s="390"/>
    </row>
    <row r="230" spans="1:17" ht="14.25">
      <c r="A230" s="293"/>
      <c r="B230" s="294"/>
      <c r="C230" s="293"/>
      <c r="M230" s="390"/>
      <c r="N230" s="390"/>
      <c r="O230" s="390"/>
      <c r="P230" s="390"/>
      <c r="Q230" s="390"/>
    </row>
    <row r="231" spans="1:17" ht="14.25">
      <c r="A231" s="293"/>
      <c r="B231" s="294"/>
      <c r="C231" s="293"/>
      <c r="M231" s="390"/>
      <c r="N231" s="390"/>
      <c r="O231" s="390"/>
      <c r="P231" s="390"/>
      <c r="Q231" s="390"/>
    </row>
    <row r="232" spans="1:17" ht="14.25">
      <c r="A232" s="293"/>
      <c r="B232" s="294"/>
      <c r="C232" s="293"/>
      <c r="M232" s="390"/>
      <c r="N232" s="390"/>
      <c r="O232" s="390"/>
      <c r="P232" s="390"/>
      <c r="Q232" s="390"/>
    </row>
    <row r="233" spans="1:17" ht="14.25">
      <c r="A233" s="293"/>
      <c r="B233" s="294"/>
      <c r="C233" s="293"/>
      <c r="M233" s="390"/>
      <c r="N233" s="390"/>
      <c r="O233" s="390"/>
      <c r="P233" s="390"/>
      <c r="Q233" s="390"/>
    </row>
    <row r="234" spans="1:17" ht="14.25">
      <c r="A234" s="293"/>
      <c r="B234" s="294"/>
      <c r="C234" s="293"/>
      <c r="M234" s="390"/>
      <c r="N234" s="390"/>
      <c r="O234" s="390"/>
      <c r="P234" s="390"/>
      <c r="Q234" s="390"/>
    </row>
    <row r="235" spans="1:17" ht="14.25">
      <c r="A235" s="293"/>
      <c r="B235" s="294"/>
      <c r="C235" s="293"/>
      <c r="M235" s="390"/>
      <c r="N235" s="390"/>
      <c r="O235" s="390"/>
      <c r="P235" s="390"/>
      <c r="Q235" s="390"/>
    </row>
    <row r="236" spans="1:17" ht="14.25">
      <c r="A236" s="293"/>
      <c r="B236" s="294"/>
      <c r="C236" s="293"/>
      <c r="M236" s="390"/>
      <c r="N236" s="390"/>
      <c r="O236" s="390"/>
      <c r="P236" s="390"/>
      <c r="Q236" s="390"/>
    </row>
    <row r="237" spans="1:17" ht="14.25">
      <c r="A237" s="293"/>
      <c r="B237" s="294"/>
      <c r="C237" s="293"/>
      <c r="M237" s="390"/>
      <c r="N237" s="390"/>
      <c r="O237" s="390"/>
      <c r="P237" s="390"/>
      <c r="Q237" s="390"/>
    </row>
    <row r="238" spans="1:17" ht="14.25">
      <c r="A238" s="293"/>
      <c r="B238" s="294"/>
      <c r="C238" s="293"/>
      <c r="M238" s="390"/>
      <c r="N238" s="390"/>
      <c r="O238" s="390"/>
      <c r="P238" s="390"/>
      <c r="Q238" s="390"/>
    </row>
    <row r="239" spans="1:17" ht="14.25">
      <c r="A239" s="293"/>
      <c r="B239" s="294"/>
      <c r="C239" s="293"/>
      <c r="M239" s="390"/>
      <c r="N239" s="390"/>
      <c r="O239" s="390"/>
      <c r="P239" s="390"/>
      <c r="Q239" s="390"/>
    </row>
    <row r="240" spans="1:17" ht="14.25">
      <c r="A240" s="293"/>
      <c r="B240" s="294"/>
      <c r="C240" s="293"/>
      <c r="M240" s="390"/>
      <c r="N240" s="390"/>
      <c r="O240" s="390"/>
      <c r="P240" s="390"/>
      <c r="Q240" s="390"/>
    </row>
    <row r="241" spans="1:17" ht="14.25">
      <c r="A241" s="293"/>
      <c r="B241" s="294"/>
      <c r="C241" s="293"/>
      <c r="M241" s="390"/>
      <c r="N241" s="390"/>
      <c r="O241" s="390"/>
      <c r="P241" s="390"/>
      <c r="Q241" s="390"/>
    </row>
    <row r="242" spans="1:17" ht="14.25">
      <c r="A242" s="293"/>
      <c r="B242" s="294"/>
      <c r="C242" s="293"/>
      <c r="M242" s="390"/>
      <c r="N242" s="390"/>
      <c r="O242" s="390"/>
      <c r="P242" s="390"/>
      <c r="Q242" s="390"/>
    </row>
    <row r="243" spans="1:17" ht="14.25">
      <c r="A243" s="293"/>
      <c r="B243" s="294"/>
      <c r="C243" s="293"/>
      <c r="M243" s="390"/>
      <c r="N243" s="390"/>
      <c r="O243" s="390"/>
      <c r="P243" s="390"/>
      <c r="Q243" s="390"/>
    </row>
    <row r="244" spans="1:17" ht="14.25">
      <c r="A244" s="293"/>
      <c r="B244" s="294"/>
      <c r="C244" s="293"/>
      <c r="M244" s="390"/>
      <c r="N244" s="390"/>
      <c r="O244" s="390"/>
      <c r="P244" s="390"/>
      <c r="Q244" s="390"/>
    </row>
    <row r="245" spans="1:17" ht="14.25">
      <c r="A245" s="293"/>
      <c r="B245" s="294"/>
      <c r="C245" s="293"/>
      <c r="M245" s="390"/>
      <c r="N245" s="390"/>
      <c r="O245" s="390"/>
      <c r="P245" s="390"/>
      <c r="Q245" s="390"/>
    </row>
    <row r="246" spans="1:17" ht="14.25">
      <c r="A246" s="293"/>
      <c r="B246" s="294"/>
      <c r="C246" s="293"/>
      <c r="M246" s="390"/>
      <c r="N246" s="390"/>
      <c r="O246" s="390"/>
      <c r="P246" s="390"/>
      <c r="Q246" s="390"/>
    </row>
    <row r="247" spans="1:17" ht="14.25">
      <c r="A247" s="293"/>
      <c r="B247" s="294"/>
      <c r="C247" s="293"/>
      <c r="M247" s="390"/>
      <c r="N247" s="390"/>
      <c r="O247" s="390"/>
      <c r="P247" s="390"/>
      <c r="Q247" s="390"/>
    </row>
    <row r="248" spans="1:17" ht="14.25">
      <c r="A248" s="293"/>
      <c r="B248" s="294"/>
      <c r="C248" s="293"/>
      <c r="M248" s="390"/>
      <c r="N248" s="390"/>
      <c r="O248" s="390"/>
      <c r="P248" s="390"/>
      <c r="Q248" s="390"/>
    </row>
    <row r="249" spans="1:17" ht="14.25">
      <c r="A249" s="293"/>
      <c r="B249" s="294"/>
      <c r="C249" s="293"/>
      <c r="M249" s="390"/>
      <c r="N249" s="390"/>
      <c r="O249" s="390"/>
      <c r="P249" s="390"/>
      <c r="Q249" s="390"/>
    </row>
    <row r="250" spans="1:17" ht="14.25">
      <c r="A250" s="293"/>
      <c r="B250" s="294"/>
      <c r="C250" s="293"/>
      <c r="M250" s="390"/>
      <c r="N250" s="390"/>
      <c r="O250" s="390"/>
      <c r="P250" s="390"/>
      <c r="Q250" s="390"/>
    </row>
    <row r="251" spans="1:17" ht="14.25">
      <c r="A251" s="293"/>
      <c r="B251" s="294"/>
      <c r="C251" s="293"/>
      <c r="M251" s="390"/>
      <c r="N251" s="390"/>
      <c r="O251" s="390"/>
      <c r="P251" s="390"/>
      <c r="Q251" s="390"/>
    </row>
    <row r="252" spans="1:17" ht="14.25">
      <c r="A252" s="293"/>
      <c r="B252" s="294"/>
      <c r="C252" s="293"/>
      <c r="M252" s="390"/>
      <c r="N252" s="390"/>
      <c r="O252" s="390"/>
      <c r="P252" s="390"/>
      <c r="Q252" s="390"/>
    </row>
    <row r="253" spans="1:17" ht="14.25">
      <c r="A253" s="293"/>
      <c r="B253" s="294"/>
      <c r="C253" s="293"/>
      <c r="M253" s="390"/>
      <c r="N253" s="390"/>
      <c r="O253" s="390"/>
      <c r="P253" s="390"/>
      <c r="Q253" s="390"/>
    </row>
    <row r="254" spans="1:17" ht="14.25">
      <c r="A254" s="293"/>
      <c r="B254" s="294"/>
      <c r="C254" s="293"/>
      <c r="M254" s="390"/>
      <c r="N254" s="390"/>
      <c r="O254" s="390"/>
      <c r="P254" s="390"/>
      <c r="Q254" s="390"/>
    </row>
    <row r="255" spans="1:17" ht="14.25">
      <c r="A255" s="293"/>
      <c r="B255" s="294"/>
      <c r="C255" s="293"/>
      <c r="M255" s="390"/>
      <c r="N255" s="390"/>
      <c r="O255" s="390"/>
      <c r="P255" s="390"/>
      <c r="Q255" s="390"/>
    </row>
    <row r="256" spans="1:17" ht="14.25">
      <c r="A256" s="293"/>
      <c r="B256" s="294"/>
      <c r="C256" s="293"/>
      <c r="M256" s="390"/>
      <c r="N256" s="390"/>
      <c r="O256" s="390"/>
      <c r="P256" s="390"/>
      <c r="Q256" s="390"/>
    </row>
    <row r="257" spans="1:17" ht="14.25">
      <c r="A257" s="293"/>
      <c r="B257" s="294"/>
      <c r="C257" s="293"/>
      <c r="M257" s="390"/>
      <c r="N257" s="390"/>
      <c r="O257" s="390"/>
      <c r="P257" s="390"/>
      <c r="Q257" s="390"/>
    </row>
    <row r="258" spans="1:17" ht="14.25">
      <c r="A258" s="293"/>
      <c r="B258" s="294"/>
      <c r="C258" s="293"/>
      <c r="M258" s="390"/>
      <c r="N258" s="390"/>
      <c r="O258" s="390"/>
      <c r="P258" s="390"/>
      <c r="Q258" s="390"/>
    </row>
    <row r="259" spans="1:17" ht="14.25">
      <c r="A259" s="293"/>
      <c r="B259" s="294"/>
      <c r="C259" s="293"/>
      <c r="M259" s="390"/>
      <c r="N259" s="390"/>
      <c r="O259" s="390"/>
      <c r="P259" s="390"/>
      <c r="Q259" s="390"/>
    </row>
    <row r="260" spans="1:17" ht="14.25">
      <c r="A260" s="293"/>
      <c r="B260" s="294"/>
      <c r="C260" s="293"/>
      <c r="M260" s="390"/>
      <c r="N260" s="390"/>
      <c r="O260" s="390"/>
      <c r="P260" s="390"/>
      <c r="Q260" s="390"/>
    </row>
    <row r="261" spans="1:17" ht="14.25">
      <c r="A261" s="293"/>
      <c r="B261" s="294"/>
      <c r="C261" s="293"/>
      <c r="M261" s="390"/>
      <c r="N261" s="390"/>
      <c r="O261" s="390"/>
      <c r="P261" s="390"/>
      <c r="Q261" s="390"/>
    </row>
    <row r="262" spans="1:17" ht="14.25">
      <c r="A262" s="293"/>
      <c r="B262" s="294"/>
      <c r="C262" s="293"/>
      <c r="M262" s="390"/>
      <c r="N262" s="390"/>
      <c r="O262" s="390"/>
      <c r="P262" s="390"/>
      <c r="Q262" s="390"/>
    </row>
    <row r="263" spans="1:17" ht="14.25">
      <c r="A263" s="293"/>
      <c r="B263" s="294"/>
      <c r="C263" s="293"/>
      <c r="M263" s="390"/>
      <c r="N263" s="390"/>
      <c r="O263" s="390"/>
      <c r="P263" s="390"/>
      <c r="Q263" s="390"/>
    </row>
    <row r="264" spans="1:17" ht="14.25">
      <c r="A264" s="293"/>
      <c r="B264" s="294"/>
      <c r="C264" s="293"/>
      <c r="M264" s="390"/>
      <c r="N264" s="390"/>
      <c r="O264" s="390"/>
      <c r="P264" s="390"/>
      <c r="Q264" s="390"/>
    </row>
    <row r="265" spans="1:17" ht="14.25">
      <c r="A265" s="293"/>
      <c r="B265" s="294"/>
      <c r="C265" s="293"/>
      <c r="M265" s="390"/>
      <c r="N265" s="390"/>
      <c r="O265" s="390"/>
      <c r="P265" s="390"/>
      <c r="Q265" s="390"/>
    </row>
    <row r="266" spans="1:17" ht="14.25">
      <c r="A266" s="293"/>
      <c r="B266" s="294"/>
      <c r="C266" s="293"/>
      <c r="M266" s="390"/>
      <c r="N266" s="390"/>
      <c r="O266" s="390"/>
      <c r="P266" s="390"/>
      <c r="Q266" s="390"/>
    </row>
    <row r="267" spans="1:17" ht="14.25">
      <c r="A267" s="293"/>
      <c r="B267" s="294"/>
      <c r="C267" s="293"/>
      <c r="M267" s="390"/>
      <c r="N267" s="390"/>
      <c r="O267" s="390"/>
      <c r="P267" s="390"/>
      <c r="Q267" s="390"/>
    </row>
    <row r="268" spans="1:17" ht="14.25">
      <c r="A268" s="293"/>
      <c r="B268" s="294"/>
      <c r="C268" s="293"/>
      <c r="M268" s="390"/>
      <c r="N268" s="390"/>
      <c r="O268" s="390"/>
      <c r="P268" s="390"/>
      <c r="Q268" s="390"/>
    </row>
    <row r="269" spans="1:17" ht="14.25">
      <c r="A269" s="293"/>
      <c r="B269" s="294"/>
      <c r="C269" s="293"/>
      <c r="M269" s="390"/>
      <c r="N269" s="390"/>
      <c r="O269" s="390"/>
      <c r="P269" s="390"/>
      <c r="Q269" s="390"/>
    </row>
    <row r="270" spans="1:17" ht="14.25">
      <c r="A270" s="293"/>
      <c r="B270" s="294"/>
      <c r="C270" s="293"/>
      <c r="M270" s="390"/>
      <c r="N270" s="390"/>
      <c r="O270" s="390"/>
      <c r="P270" s="390"/>
      <c r="Q270" s="390"/>
    </row>
    <row r="271" spans="1:17" ht="14.25">
      <c r="A271" s="293"/>
      <c r="B271" s="294"/>
      <c r="C271" s="293"/>
      <c r="M271" s="390"/>
      <c r="N271" s="390"/>
      <c r="O271" s="390"/>
      <c r="P271" s="390"/>
      <c r="Q271" s="390"/>
    </row>
    <row r="272" spans="1:17" ht="14.25">
      <c r="A272" s="293"/>
      <c r="B272" s="294"/>
      <c r="C272" s="293"/>
      <c r="M272" s="390"/>
      <c r="N272" s="390"/>
      <c r="O272" s="390"/>
      <c r="P272" s="390"/>
      <c r="Q272" s="390"/>
    </row>
    <row r="273" spans="1:17" ht="14.25">
      <c r="A273" s="293"/>
      <c r="B273" s="294"/>
      <c r="C273" s="293"/>
      <c r="M273" s="390"/>
      <c r="N273" s="390"/>
      <c r="O273" s="390"/>
      <c r="P273" s="390"/>
      <c r="Q273" s="390"/>
    </row>
    <row r="274" spans="1:17" ht="14.25">
      <c r="A274" s="293"/>
      <c r="B274" s="294"/>
      <c r="C274" s="293"/>
      <c r="M274" s="390"/>
      <c r="N274" s="390"/>
      <c r="O274" s="390"/>
      <c r="P274" s="390"/>
      <c r="Q274" s="390"/>
    </row>
    <row r="275" spans="1:17" ht="14.25">
      <c r="A275" s="293"/>
      <c r="B275" s="294"/>
      <c r="C275" s="293"/>
      <c r="M275" s="390"/>
      <c r="N275" s="390"/>
      <c r="O275" s="390"/>
      <c r="P275" s="390"/>
      <c r="Q275" s="390"/>
    </row>
    <row r="276" spans="1:17" ht="14.25">
      <c r="A276" s="293"/>
      <c r="B276" s="294"/>
      <c r="C276" s="293"/>
      <c r="M276" s="390"/>
      <c r="N276" s="390"/>
      <c r="O276" s="390"/>
      <c r="P276" s="390"/>
      <c r="Q276" s="390"/>
    </row>
    <row r="277" spans="1:17" ht="14.25">
      <c r="A277" s="293"/>
      <c r="B277" s="294"/>
      <c r="C277" s="293"/>
      <c r="M277" s="390"/>
      <c r="N277" s="390"/>
      <c r="O277" s="390"/>
      <c r="P277" s="390"/>
      <c r="Q277" s="390"/>
    </row>
    <row r="278" spans="1:17" ht="14.25">
      <c r="A278" s="293"/>
      <c r="B278" s="294"/>
      <c r="C278" s="293"/>
      <c r="M278" s="390"/>
      <c r="N278" s="390"/>
      <c r="O278" s="390"/>
      <c r="P278" s="390"/>
      <c r="Q278" s="390"/>
    </row>
    <row r="279" spans="1:17" ht="14.25">
      <c r="A279" s="293"/>
      <c r="B279" s="294"/>
      <c r="C279" s="293"/>
      <c r="M279" s="390"/>
      <c r="N279" s="390"/>
      <c r="O279" s="390"/>
      <c r="P279" s="390"/>
      <c r="Q279" s="390"/>
    </row>
    <row r="280" spans="1:17" ht="14.25">
      <c r="A280" s="293"/>
      <c r="B280" s="294"/>
      <c r="C280" s="293"/>
      <c r="M280" s="390"/>
      <c r="N280" s="390"/>
      <c r="O280" s="390"/>
      <c r="P280" s="390"/>
      <c r="Q280" s="390"/>
    </row>
    <row r="281" spans="1:17" ht="14.25">
      <c r="A281" s="293"/>
      <c r="B281" s="294"/>
      <c r="C281" s="293"/>
      <c r="M281" s="390"/>
      <c r="N281" s="390"/>
      <c r="O281" s="390"/>
      <c r="P281" s="390"/>
      <c r="Q281" s="390"/>
    </row>
    <row r="282" spans="1:17" ht="14.25">
      <c r="A282" s="293"/>
      <c r="B282" s="294"/>
      <c r="C282" s="293"/>
      <c r="M282" s="390"/>
      <c r="N282" s="390"/>
      <c r="O282" s="390"/>
      <c r="P282" s="390"/>
      <c r="Q282" s="390"/>
    </row>
    <row r="283" spans="1:17" ht="14.25">
      <c r="A283" s="293"/>
      <c r="B283" s="294"/>
      <c r="C283" s="293"/>
      <c r="M283" s="390"/>
      <c r="N283" s="390"/>
      <c r="O283" s="390"/>
      <c r="P283" s="390"/>
      <c r="Q283" s="390"/>
    </row>
    <row r="284" spans="1:17" ht="14.25">
      <c r="A284" s="293"/>
      <c r="B284" s="294"/>
      <c r="C284" s="293"/>
      <c r="M284" s="390"/>
      <c r="N284" s="390"/>
      <c r="O284" s="390"/>
      <c r="P284" s="390"/>
      <c r="Q284" s="390"/>
    </row>
    <row r="285" spans="1:17" ht="14.25">
      <c r="A285" s="293"/>
      <c r="B285" s="294"/>
      <c r="C285" s="293"/>
      <c r="M285" s="390"/>
      <c r="N285" s="390"/>
      <c r="O285" s="390"/>
      <c r="P285" s="390"/>
      <c r="Q285" s="390"/>
    </row>
    <row r="286" spans="1:17" ht="14.25">
      <c r="A286" s="293"/>
      <c r="B286" s="294"/>
      <c r="C286" s="293"/>
      <c r="M286" s="390"/>
      <c r="N286" s="390"/>
      <c r="O286" s="390"/>
      <c r="P286" s="390"/>
      <c r="Q286" s="390"/>
    </row>
    <row r="287" spans="1:17" ht="14.25">
      <c r="A287" s="293"/>
      <c r="B287" s="294"/>
      <c r="C287" s="293"/>
      <c r="M287" s="390"/>
      <c r="N287" s="390"/>
      <c r="O287" s="390"/>
      <c r="P287" s="390"/>
      <c r="Q287" s="390"/>
    </row>
    <row r="288" spans="1:17" ht="14.25">
      <c r="A288" s="293"/>
      <c r="B288" s="294"/>
      <c r="C288" s="293"/>
      <c r="M288" s="390"/>
      <c r="N288" s="390"/>
      <c r="O288" s="390"/>
      <c r="P288" s="390"/>
      <c r="Q288" s="390"/>
    </row>
    <row r="289" spans="1:17" ht="14.25">
      <c r="A289" s="293"/>
      <c r="B289" s="294"/>
      <c r="C289" s="293"/>
      <c r="M289" s="390"/>
      <c r="N289" s="390"/>
      <c r="O289" s="390"/>
      <c r="P289" s="390"/>
      <c r="Q289" s="390"/>
    </row>
    <row r="290" spans="1:17" ht="14.25">
      <c r="A290" s="293"/>
      <c r="B290" s="294"/>
      <c r="C290" s="293"/>
      <c r="M290" s="390"/>
      <c r="N290" s="390"/>
      <c r="O290" s="390"/>
      <c r="P290" s="390"/>
      <c r="Q290" s="390"/>
    </row>
    <row r="291" spans="1:17" ht="14.25">
      <c r="A291" s="293"/>
      <c r="B291" s="294"/>
      <c r="C291" s="293"/>
      <c r="M291" s="390"/>
      <c r="N291" s="390"/>
      <c r="O291" s="390"/>
      <c r="P291" s="390"/>
      <c r="Q291" s="390"/>
    </row>
    <row r="292" spans="1:17" ht="14.25">
      <c r="A292" s="293"/>
      <c r="B292" s="294"/>
      <c r="C292" s="293"/>
      <c r="M292" s="390"/>
      <c r="N292" s="390"/>
      <c r="O292" s="390"/>
      <c r="P292" s="390"/>
      <c r="Q292" s="390"/>
    </row>
    <row r="293" spans="1:17" ht="14.25">
      <c r="A293" s="293"/>
      <c r="B293" s="294"/>
      <c r="C293" s="293"/>
      <c r="M293" s="390"/>
      <c r="N293" s="390"/>
      <c r="O293" s="390"/>
      <c r="P293" s="390"/>
      <c r="Q293" s="390"/>
    </row>
    <row r="294" spans="1:17" ht="14.25">
      <c r="A294" s="293"/>
      <c r="B294" s="294"/>
      <c r="C294" s="293"/>
      <c r="M294" s="390"/>
      <c r="N294" s="390"/>
      <c r="O294" s="390"/>
      <c r="P294" s="390"/>
      <c r="Q294" s="390"/>
    </row>
    <row r="295" spans="1:17" ht="14.25">
      <c r="A295" s="293"/>
      <c r="B295" s="294"/>
      <c r="C295" s="293"/>
      <c r="M295" s="390"/>
      <c r="N295" s="390"/>
      <c r="O295" s="390"/>
      <c r="P295" s="390"/>
      <c r="Q295" s="390"/>
    </row>
    <row r="296" spans="1:17" ht="14.25">
      <c r="A296" s="293"/>
      <c r="B296" s="294"/>
      <c r="C296" s="293"/>
      <c r="M296" s="390"/>
      <c r="N296" s="390"/>
      <c r="O296" s="390"/>
      <c r="P296" s="390"/>
      <c r="Q296" s="390"/>
    </row>
    <row r="297" spans="1:17" ht="14.25">
      <c r="A297" s="293"/>
      <c r="B297" s="294"/>
      <c r="C297" s="293"/>
      <c r="M297" s="390"/>
      <c r="N297" s="390"/>
      <c r="O297" s="390"/>
      <c r="P297" s="390"/>
      <c r="Q297" s="390"/>
    </row>
    <row r="298" spans="1:17" ht="14.25">
      <c r="A298" s="293"/>
      <c r="B298" s="294"/>
      <c r="C298" s="293"/>
      <c r="M298" s="390"/>
      <c r="N298" s="390"/>
      <c r="O298" s="390"/>
      <c r="P298" s="390"/>
      <c r="Q298" s="390"/>
    </row>
    <row r="299" spans="1:17" ht="14.25">
      <c r="A299" s="293"/>
      <c r="B299" s="294"/>
      <c r="C299" s="293"/>
      <c r="M299" s="390"/>
      <c r="N299" s="390"/>
      <c r="O299" s="390"/>
      <c r="P299" s="390"/>
      <c r="Q299" s="390"/>
    </row>
    <row r="300" spans="1:17" ht="14.25">
      <c r="A300" s="293"/>
      <c r="B300" s="294"/>
      <c r="C300" s="293"/>
      <c r="M300" s="390"/>
      <c r="N300" s="390"/>
      <c r="O300" s="390"/>
      <c r="P300" s="390"/>
      <c r="Q300" s="390"/>
    </row>
    <row r="301" spans="1:17" ht="14.25">
      <c r="A301" s="293"/>
      <c r="B301" s="294"/>
      <c r="C301" s="293"/>
      <c r="M301" s="390"/>
      <c r="N301" s="390"/>
      <c r="O301" s="390"/>
      <c r="P301" s="390"/>
      <c r="Q301" s="390"/>
    </row>
    <row r="302" spans="1:17" ht="14.25">
      <c r="A302" s="293"/>
      <c r="B302" s="294"/>
      <c r="C302" s="293"/>
      <c r="M302" s="390"/>
      <c r="N302" s="390"/>
      <c r="O302" s="390"/>
      <c r="P302" s="390"/>
      <c r="Q302" s="390"/>
    </row>
    <row r="303" spans="1:17" ht="14.25">
      <c r="A303" s="293"/>
      <c r="B303" s="294"/>
      <c r="C303" s="293"/>
      <c r="M303" s="390"/>
      <c r="N303" s="390"/>
      <c r="O303" s="390"/>
      <c r="P303" s="390"/>
      <c r="Q303" s="390"/>
    </row>
    <row r="304" spans="1:17" ht="14.25">
      <c r="A304" s="293"/>
      <c r="B304" s="294"/>
      <c r="C304" s="293"/>
      <c r="M304" s="390"/>
      <c r="N304" s="390"/>
      <c r="O304" s="390"/>
      <c r="P304" s="390"/>
      <c r="Q304" s="390"/>
    </row>
    <row r="305" spans="1:17" ht="14.25">
      <c r="A305" s="293"/>
      <c r="B305" s="294"/>
      <c r="C305" s="293"/>
      <c r="M305" s="390"/>
      <c r="N305" s="390"/>
      <c r="O305" s="390"/>
      <c r="P305" s="390"/>
      <c r="Q305" s="390"/>
    </row>
    <row r="306" spans="1:17" ht="14.25">
      <c r="A306" s="293"/>
      <c r="B306" s="294"/>
      <c r="C306" s="293"/>
      <c r="M306" s="390"/>
      <c r="N306" s="390"/>
      <c r="O306" s="390"/>
      <c r="P306" s="390"/>
      <c r="Q306" s="390"/>
    </row>
    <row r="307" spans="1:17" ht="14.25">
      <c r="A307" s="293"/>
      <c r="B307" s="294"/>
      <c r="C307" s="293"/>
      <c r="M307" s="390"/>
      <c r="N307" s="390"/>
      <c r="O307" s="390"/>
      <c r="P307" s="390"/>
      <c r="Q307" s="390"/>
    </row>
    <row r="308" spans="1:17" ht="14.25">
      <c r="A308" s="293"/>
      <c r="B308" s="294"/>
      <c r="C308" s="293"/>
      <c r="M308" s="390"/>
      <c r="N308" s="390"/>
      <c r="O308" s="390"/>
      <c r="P308" s="390"/>
      <c r="Q308" s="390"/>
    </row>
    <row r="309" spans="1:17" ht="14.25">
      <c r="A309" s="293"/>
      <c r="B309" s="294"/>
      <c r="C309" s="293"/>
      <c r="M309" s="390"/>
      <c r="N309" s="390"/>
      <c r="O309" s="390"/>
      <c r="P309" s="390"/>
      <c r="Q309" s="390"/>
    </row>
    <row r="310" spans="1:17" ht="14.25">
      <c r="A310" s="293"/>
      <c r="B310" s="294"/>
      <c r="C310" s="293"/>
      <c r="M310" s="390"/>
      <c r="N310" s="390"/>
      <c r="O310" s="390"/>
      <c r="P310" s="390"/>
      <c r="Q310" s="390"/>
    </row>
    <row r="311" spans="1:17" ht="14.25">
      <c r="A311" s="293"/>
      <c r="B311" s="294"/>
      <c r="C311" s="293"/>
      <c r="M311" s="390"/>
      <c r="N311" s="390"/>
      <c r="O311" s="390"/>
      <c r="P311" s="390"/>
      <c r="Q311" s="390"/>
    </row>
    <row r="312" spans="1:17" ht="14.25">
      <c r="A312" s="293"/>
      <c r="B312" s="294"/>
      <c r="C312" s="293"/>
      <c r="M312" s="390"/>
      <c r="N312" s="390"/>
      <c r="O312" s="390"/>
      <c r="P312" s="390"/>
      <c r="Q312" s="390"/>
    </row>
    <row r="313" spans="1:17" ht="14.25">
      <c r="A313" s="293"/>
      <c r="B313" s="294"/>
      <c r="C313" s="293"/>
      <c r="M313" s="390"/>
      <c r="N313" s="390"/>
      <c r="O313" s="390"/>
      <c r="P313" s="390"/>
      <c r="Q313" s="390"/>
    </row>
    <row r="314" spans="1:17" ht="14.25">
      <c r="A314" s="293"/>
      <c r="B314" s="294"/>
      <c r="C314" s="293"/>
      <c r="M314" s="390"/>
      <c r="N314" s="390"/>
      <c r="O314" s="390"/>
      <c r="P314" s="390"/>
      <c r="Q314" s="390"/>
    </row>
    <row r="315" spans="1:17" ht="14.25">
      <c r="A315" s="293"/>
      <c r="B315" s="294"/>
      <c r="C315" s="293"/>
      <c r="M315" s="390"/>
      <c r="N315" s="390"/>
      <c r="O315" s="390"/>
      <c r="P315" s="390"/>
      <c r="Q315" s="390"/>
    </row>
    <row r="316" spans="1:17" ht="14.25">
      <c r="A316" s="293"/>
      <c r="B316" s="294"/>
      <c r="C316" s="293"/>
      <c r="M316" s="390"/>
      <c r="N316" s="390"/>
      <c r="O316" s="390"/>
      <c r="P316" s="390"/>
      <c r="Q316" s="390"/>
    </row>
    <row r="317" spans="1:17" ht="14.25">
      <c r="A317" s="293"/>
      <c r="B317" s="294"/>
      <c r="C317" s="293"/>
      <c r="M317" s="390"/>
      <c r="N317" s="390"/>
      <c r="O317" s="390"/>
      <c r="P317" s="390"/>
      <c r="Q317" s="390"/>
    </row>
    <row r="318" spans="1:17" ht="14.25">
      <c r="A318" s="293"/>
      <c r="B318" s="294"/>
      <c r="C318" s="293"/>
      <c r="M318" s="390"/>
      <c r="N318" s="390"/>
      <c r="O318" s="390"/>
      <c r="P318" s="390"/>
      <c r="Q318" s="390"/>
    </row>
    <row r="319" spans="1:17" ht="14.25">
      <c r="A319" s="293"/>
      <c r="B319" s="294"/>
      <c r="C319" s="293"/>
      <c r="M319" s="390"/>
      <c r="N319" s="390"/>
      <c r="O319" s="390"/>
      <c r="P319" s="390"/>
      <c r="Q319" s="390"/>
    </row>
    <row r="320" spans="1:17" ht="14.25">
      <c r="A320" s="293"/>
      <c r="B320" s="294"/>
      <c r="C320" s="293"/>
      <c r="M320" s="390"/>
      <c r="N320" s="390"/>
      <c r="O320" s="390"/>
      <c r="P320" s="390"/>
      <c r="Q320" s="390"/>
    </row>
    <row r="321" spans="1:17" ht="14.25">
      <c r="A321" s="293"/>
      <c r="B321" s="294"/>
      <c r="C321" s="293"/>
      <c r="M321" s="390"/>
      <c r="N321" s="390"/>
      <c r="O321" s="390"/>
      <c r="P321" s="390"/>
      <c r="Q321" s="390"/>
    </row>
    <row r="322" spans="1:17" ht="14.25">
      <c r="A322" s="293"/>
      <c r="B322" s="294"/>
      <c r="C322" s="293"/>
      <c r="M322" s="390"/>
      <c r="N322" s="390"/>
      <c r="O322" s="390"/>
      <c r="P322" s="390"/>
      <c r="Q322" s="390"/>
    </row>
    <row r="323" spans="1:17" ht="14.25">
      <c r="A323" s="293"/>
      <c r="B323" s="294"/>
      <c r="C323" s="293"/>
      <c r="M323" s="390"/>
      <c r="N323" s="390"/>
      <c r="O323" s="390"/>
      <c r="P323" s="390"/>
      <c r="Q323" s="390"/>
    </row>
    <row r="324" spans="1:17" ht="14.25">
      <c r="A324" s="293"/>
      <c r="B324" s="294"/>
      <c r="C324" s="293"/>
      <c r="M324" s="390"/>
      <c r="N324" s="390"/>
      <c r="O324" s="390"/>
      <c r="P324" s="390"/>
      <c r="Q324" s="390"/>
    </row>
    <row r="325" spans="1:17" ht="14.25">
      <c r="A325" s="293"/>
      <c r="B325" s="294"/>
      <c r="C325" s="293"/>
      <c r="M325" s="390"/>
      <c r="N325" s="390"/>
      <c r="O325" s="390"/>
      <c r="P325" s="390"/>
      <c r="Q325" s="390"/>
    </row>
    <row r="326" spans="1:17" ht="14.25">
      <c r="A326" s="293"/>
      <c r="B326" s="294"/>
      <c r="C326" s="293"/>
      <c r="M326" s="390"/>
      <c r="N326" s="390"/>
      <c r="O326" s="390"/>
      <c r="P326" s="390"/>
      <c r="Q326" s="390"/>
    </row>
    <row r="327" spans="1:17" ht="14.25">
      <c r="A327" s="293"/>
      <c r="B327" s="294"/>
      <c r="C327" s="293"/>
      <c r="M327" s="390"/>
      <c r="N327" s="390"/>
      <c r="O327" s="390"/>
      <c r="P327" s="390"/>
      <c r="Q327" s="390"/>
    </row>
    <row r="328" spans="1:17" ht="14.25">
      <c r="A328" s="293"/>
      <c r="B328" s="294"/>
      <c r="C328" s="293"/>
      <c r="M328" s="390"/>
      <c r="N328" s="390"/>
      <c r="O328" s="390"/>
      <c r="P328" s="390"/>
      <c r="Q328" s="390"/>
    </row>
    <row r="329" spans="1:17" ht="14.25">
      <c r="A329" s="293"/>
      <c r="B329" s="294"/>
      <c r="C329" s="293"/>
      <c r="M329" s="390"/>
      <c r="N329" s="390"/>
      <c r="O329" s="390"/>
      <c r="P329" s="390"/>
      <c r="Q329" s="390"/>
    </row>
    <row r="330" spans="1:17" ht="14.25">
      <c r="A330" s="293"/>
      <c r="B330" s="294"/>
      <c r="C330" s="293"/>
      <c r="M330" s="390"/>
      <c r="N330" s="390"/>
      <c r="O330" s="390"/>
      <c r="P330" s="390"/>
      <c r="Q330" s="390"/>
    </row>
    <row r="331" spans="1:17" ht="14.25">
      <c r="A331" s="293"/>
      <c r="B331" s="294"/>
      <c r="C331" s="293"/>
      <c r="M331" s="390"/>
      <c r="N331" s="390"/>
      <c r="O331" s="390"/>
      <c r="P331" s="390"/>
      <c r="Q331" s="390"/>
    </row>
    <row r="332" spans="1:17" ht="14.25">
      <c r="A332" s="293"/>
      <c r="B332" s="294"/>
      <c r="C332" s="293"/>
      <c r="M332" s="390"/>
      <c r="N332" s="390"/>
      <c r="O332" s="390"/>
      <c r="P332" s="390"/>
      <c r="Q332" s="390"/>
    </row>
    <row r="333" spans="1:17" ht="14.25">
      <c r="A333" s="293"/>
      <c r="B333" s="294"/>
      <c r="C333" s="293"/>
      <c r="M333" s="390"/>
      <c r="N333" s="390"/>
      <c r="O333" s="390"/>
      <c r="P333" s="390"/>
      <c r="Q333" s="390"/>
    </row>
    <row r="334" spans="1:17" ht="14.25">
      <c r="A334" s="293"/>
      <c r="B334" s="294"/>
      <c r="C334" s="293"/>
      <c r="M334" s="390"/>
      <c r="N334" s="390"/>
      <c r="O334" s="390"/>
      <c r="P334" s="390"/>
      <c r="Q334" s="390"/>
    </row>
    <row r="335" spans="1:17" ht="14.25">
      <c r="A335" s="293"/>
      <c r="B335" s="294"/>
      <c r="C335" s="293"/>
      <c r="M335" s="390"/>
      <c r="N335" s="390"/>
      <c r="O335" s="390"/>
      <c r="P335" s="390"/>
      <c r="Q335" s="390"/>
    </row>
    <row r="336" spans="1:17" ht="14.25">
      <c r="A336" s="293"/>
      <c r="B336" s="294"/>
      <c r="C336" s="293"/>
      <c r="M336" s="390"/>
      <c r="N336" s="390"/>
      <c r="O336" s="390"/>
      <c r="P336" s="390"/>
      <c r="Q336" s="390"/>
    </row>
    <row r="337" spans="1:17" ht="14.25">
      <c r="A337" s="293"/>
      <c r="B337" s="294"/>
      <c r="C337" s="293"/>
      <c r="M337" s="390"/>
      <c r="N337" s="390"/>
      <c r="O337" s="390"/>
      <c r="P337" s="390"/>
      <c r="Q337" s="390"/>
    </row>
    <row r="338" spans="1:17" ht="14.25">
      <c r="A338" s="293"/>
      <c r="B338" s="294"/>
      <c r="C338" s="293"/>
      <c r="M338" s="390"/>
      <c r="N338" s="390"/>
      <c r="O338" s="390"/>
      <c r="P338" s="390"/>
      <c r="Q338" s="390"/>
    </row>
    <row r="339" spans="1:17" ht="14.25">
      <c r="A339" s="293"/>
      <c r="B339" s="294"/>
      <c r="C339" s="293"/>
      <c r="M339" s="390"/>
      <c r="N339" s="390"/>
      <c r="O339" s="390"/>
      <c r="P339" s="390"/>
      <c r="Q339" s="390"/>
    </row>
    <row r="340" spans="1:17" ht="14.25">
      <c r="A340" s="293"/>
      <c r="B340" s="294"/>
      <c r="C340" s="293"/>
      <c r="M340" s="390"/>
      <c r="N340" s="390"/>
      <c r="O340" s="390"/>
      <c r="P340" s="390"/>
      <c r="Q340" s="390"/>
    </row>
    <row r="341" spans="1:17" ht="14.25">
      <c r="A341" s="293"/>
      <c r="B341" s="294"/>
      <c r="C341" s="293"/>
      <c r="M341" s="390"/>
      <c r="N341" s="390"/>
      <c r="O341" s="390"/>
      <c r="P341" s="390"/>
      <c r="Q341" s="390"/>
    </row>
    <row r="342" spans="1:17" ht="14.25">
      <c r="A342" s="293"/>
      <c r="B342" s="294"/>
      <c r="C342" s="293"/>
      <c r="M342" s="390"/>
      <c r="N342" s="390"/>
      <c r="O342" s="390"/>
      <c r="P342" s="390"/>
      <c r="Q342" s="390"/>
    </row>
    <row r="343" spans="1:17" ht="14.25">
      <c r="A343" s="293"/>
      <c r="B343" s="294"/>
      <c r="C343" s="293"/>
      <c r="M343" s="390"/>
      <c r="N343" s="390"/>
      <c r="O343" s="390"/>
      <c r="P343" s="390"/>
      <c r="Q343" s="390"/>
    </row>
    <row r="344" spans="1:17" ht="14.25">
      <c r="A344" s="293"/>
      <c r="B344" s="294"/>
      <c r="C344" s="293"/>
      <c r="M344" s="390"/>
      <c r="N344" s="390"/>
      <c r="O344" s="390"/>
      <c r="P344" s="390"/>
      <c r="Q344" s="390"/>
    </row>
    <row r="345" spans="1:17" ht="14.25">
      <c r="A345" s="293"/>
      <c r="B345" s="294"/>
      <c r="C345" s="293"/>
      <c r="M345" s="390"/>
      <c r="N345" s="390"/>
      <c r="O345" s="390"/>
      <c r="P345" s="390"/>
      <c r="Q345" s="390"/>
    </row>
    <row r="346" spans="1:17" ht="14.25">
      <c r="A346" s="293"/>
      <c r="B346" s="294"/>
      <c r="C346" s="293"/>
      <c r="M346" s="390"/>
      <c r="N346" s="390"/>
      <c r="O346" s="390"/>
      <c r="P346" s="390"/>
      <c r="Q346" s="390"/>
    </row>
    <row r="347" spans="1:17" ht="14.25">
      <c r="A347" s="293"/>
      <c r="B347" s="294"/>
      <c r="C347" s="293"/>
      <c r="M347" s="390"/>
      <c r="N347" s="390"/>
      <c r="O347" s="390"/>
      <c r="P347" s="390"/>
      <c r="Q347" s="390"/>
    </row>
    <row r="348" spans="1:17" ht="14.25">
      <c r="A348" s="293"/>
      <c r="B348" s="294"/>
      <c r="C348" s="293"/>
      <c r="M348" s="390"/>
      <c r="N348" s="390"/>
      <c r="O348" s="390"/>
      <c r="P348" s="390"/>
      <c r="Q348" s="390"/>
    </row>
    <row r="349" spans="1:17" ht="14.25">
      <c r="A349" s="293"/>
      <c r="B349" s="294"/>
      <c r="C349" s="293"/>
      <c r="M349" s="390"/>
      <c r="N349" s="390"/>
      <c r="O349" s="390"/>
      <c r="P349" s="390"/>
      <c r="Q349" s="390"/>
    </row>
    <row r="350" spans="1:17" ht="14.25">
      <c r="A350" s="293"/>
      <c r="B350" s="294"/>
      <c r="C350" s="293"/>
      <c r="M350" s="390"/>
      <c r="N350" s="390"/>
      <c r="O350" s="390"/>
      <c r="P350" s="390"/>
      <c r="Q350" s="390"/>
    </row>
    <row r="351" spans="1:17" ht="14.25">
      <c r="A351" s="293"/>
      <c r="B351" s="294"/>
      <c r="C351" s="293"/>
      <c r="M351" s="390"/>
      <c r="N351" s="390"/>
      <c r="O351" s="390"/>
      <c r="P351" s="390"/>
      <c r="Q351" s="390"/>
    </row>
    <row r="352" spans="1:17" ht="14.25">
      <c r="A352" s="293"/>
      <c r="B352" s="294"/>
      <c r="C352" s="293"/>
      <c r="M352" s="390"/>
      <c r="N352" s="390"/>
      <c r="O352" s="390"/>
      <c r="P352" s="390"/>
      <c r="Q352" s="390"/>
    </row>
    <row r="353" spans="1:17" ht="14.25">
      <c r="A353" s="293"/>
      <c r="B353" s="294"/>
      <c r="C353" s="293"/>
      <c r="M353" s="390"/>
      <c r="N353" s="390"/>
      <c r="O353" s="390"/>
      <c r="P353" s="390"/>
      <c r="Q353" s="390"/>
    </row>
    <row r="354" spans="1:17" ht="14.25">
      <c r="A354" s="293"/>
      <c r="B354" s="294"/>
      <c r="C354" s="293"/>
      <c r="M354" s="390"/>
      <c r="N354" s="390"/>
      <c r="O354" s="390"/>
      <c r="P354" s="390"/>
      <c r="Q354" s="390"/>
    </row>
    <row r="355" spans="1:17" ht="14.25">
      <c r="A355" s="293"/>
      <c r="B355" s="294"/>
      <c r="C355" s="293"/>
      <c r="M355" s="390"/>
      <c r="N355" s="390"/>
      <c r="O355" s="390"/>
      <c r="P355" s="390"/>
      <c r="Q355" s="390"/>
    </row>
    <row r="356" spans="1:17" ht="14.25">
      <c r="A356" s="293"/>
      <c r="B356" s="294"/>
      <c r="C356" s="293"/>
      <c r="M356" s="390"/>
      <c r="N356" s="390"/>
      <c r="O356" s="390"/>
      <c r="P356" s="390"/>
      <c r="Q356" s="390"/>
    </row>
    <row r="357" spans="1:17" ht="14.25">
      <c r="A357" s="293"/>
      <c r="B357" s="294"/>
      <c r="C357" s="293"/>
      <c r="M357" s="390"/>
      <c r="N357" s="390"/>
      <c r="O357" s="390"/>
      <c r="P357" s="390"/>
      <c r="Q357" s="390"/>
    </row>
    <row r="358" spans="1:17" ht="14.25">
      <c r="A358" s="293"/>
      <c r="B358" s="294"/>
      <c r="C358" s="293"/>
      <c r="M358" s="390"/>
      <c r="N358" s="390"/>
      <c r="O358" s="390"/>
      <c r="P358" s="390"/>
      <c r="Q358" s="390"/>
    </row>
    <row r="359" spans="1:17" ht="14.25">
      <c r="A359" s="293"/>
      <c r="B359" s="294"/>
      <c r="C359" s="293"/>
      <c r="M359" s="390"/>
      <c r="N359" s="390"/>
      <c r="O359" s="390"/>
      <c r="P359" s="390"/>
      <c r="Q359" s="390"/>
    </row>
    <row r="360" spans="1:17" ht="14.25">
      <c r="A360" s="293"/>
      <c r="B360" s="294"/>
      <c r="C360" s="293"/>
      <c r="M360" s="390"/>
      <c r="N360" s="390"/>
      <c r="O360" s="390"/>
      <c r="P360" s="390"/>
      <c r="Q360" s="390"/>
    </row>
    <row r="361" spans="1:17" ht="14.25">
      <c r="A361" s="293"/>
      <c r="B361" s="294"/>
      <c r="C361" s="293"/>
      <c r="M361" s="390"/>
      <c r="N361" s="390"/>
      <c r="O361" s="390"/>
      <c r="P361" s="390"/>
      <c r="Q361" s="390"/>
    </row>
    <row r="362" spans="1:17" ht="14.25">
      <c r="A362" s="293"/>
      <c r="B362" s="294"/>
      <c r="C362" s="293"/>
      <c r="M362" s="390"/>
      <c r="N362" s="390"/>
      <c r="O362" s="390"/>
      <c r="P362" s="390"/>
      <c r="Q362" s="390"/>
    </row>
    <row r="363" spans="1:17" ht="14.25">
      <c r="A363" s="293"/>
      <c r="B363" s="294"/>
      <c r="C363" s="293"/>
      <c r="M363" s="390"/>
      <c r="N363" s="390"/>
      <c r="O363" s="390"/>
      <c r="P363" s="390"/>
      <c r="Q363" s="390"/>
    </row>
    <row r="364" spans="1:17" ht="14.25">
      <c r="A364" s="293"/>
      <c r="B364" s="294"/>
      <c r="C364" s="293"/>
      <c r="M364" s="390"/>
      <c r="N364" s="390"/>
      <c r="O364" s="390"/>
      <c r="P364" s="390"/>
      <c r="Q364" s="390"/>
    </row>
    <row r="365" spans="1:17" ht="14.25">
      <c r="A365" s="293"/>
      <c r="B365" s="294"/>
      <c r="C365" s="293"/>
      <c r="M365" s="390"/>
      <c r="N365" s="390"/>
      <c r="O365" s="390"/>
      <c r="P365" s="390"/>
      <c r="Q365" s="390"/>
    </row>
    <row r="366" spans="1:17" ht="14.25">
      <c r="A366" s="293"/>
      <c r="B366" s="294"/>
      <c r="C366" s="293"/>
      <c r="M366" s="390"/>
      <c r="N366" s="390"/>
      <c r="O366" s="390"/>
      <c r="P366" s="390"/>
      <c r="Q366" s="390"/>
    </row>
    <row r="367" spans="1:17" ht="14.25">
      <c r="A367" s="293"/>
      <c r="B367" s="294"/>
      <c r="C367" s="293"/>
      <c r="M367" s="390"/>
      <c r="N367" s="390"/>
      <c r="O367" s="390"/>
      <c r="P367" s="390"/>
      <c r="Q367" s="390"/>
    </row>
    <row r="368" spans="1:17" ht="14.25">
      <c r="A368" s="293"/>
      <c r="B368" s="294"/>
      <c r="C368" s="293"/>
      <c r="M368" s="390"/>
      <c r="N368" s="390"/>
      <c r="O368" s="390"/>
      <c r="P368" s="390"/>
      <c r="Q368" s="390"/>
    </row>
    <row r="369" spans="1:17" ht="14.25">
      <c r="A369" s="293"/>
      <c r="B369" s="294"/>
      <c r="C369" s="293"/>
      <c r="M369" s="390"/>
      <c r="N369" s="390"/>
      <c r="O369" s="390"/>
      <c r="P369" s="390"/>
      <c r="Q369" s="390"/>
    </row>
    <row r="370" spans="1:17" ht="14.25">
      <c r="A370" s="293"/>
      <c r="B370" s="294"/>
      <c r="C370" s="293"/>
      <c r="M370" s="390"/>
      <c r="N370" s="390"/>
      <c r="O370" s="390"/>
      <c r="P370" s="390"/>
      <c r="Q370" s="390"/>
    </row>
    <row r="371" spans="1:17" ht="14.25">
      <c r="A371" s="293"/>
      <c r="B371" s="294"/>
      <c r="C371" s="293"/>
      <c r="M371" s="390"/>
      <c r="N371" s="390"/>
      <c r="O371" s="390"/>
      <c r="P371" s="390"/>
      <c r="Q371" s="390"/>
    </row>
    <row r="372" spans="1:17" ht="14.25">
      <c r="A372" s="293"/>
      <c r="B372" s="294"/>
      <c r="C372" s="293"/>
      <c r="M372" s="390"/>
      <c r="N372" s="390"/>
      <c r="O372" s="390"/>
      <c r="P372" s="390"/>
      <c r="Q372" s="390"/>
    </row>
    <row r="373" spans="1:17" ht="14.25">
      <c r="A373" s="293"/>
      <c r="B373" s="294"/>
      <c r="C373" s="293"/>
      <c r="M373" s="390"/>
      <c r="N373" s="390"/>
      <c r="O373" s="390"/>
      <c r="P373" s="390"/>
      <c r="Q373" s="390"/>
    </row>
    <row r="374" spans="1:17" ht="14.25">
      <c r="A374" s="293"/>
      <c r="B374" s="294"/>
      <c r="C374" s="293"/>
      <c r="M374" s="390"/>
      <c r="N374" s="390"/>
      <c r="O374" s="390"/>
      <c r="P374" s="390"/>
      <c r="Q374" s="390"/>
    </row>
    <row r="375" spans="1:17" ht="14.25">
      <c r="A375" s="293"/>
      <c r="B375" s="294"/>
      <c r="C375" s="293"/>
      <c r="M375" s="390"/>
      <c r="N375" s="390"/>
      <c r="O375" s="390"/>
      <c r="P375" s="390"/>
      <c r="Q375" s="390"/>
    </row>
    <row r="376" spans="1:17" ht="14.25">
      <c r="A376" s="293"/>
      <c r="B376" s="294"/>
      <c r="C376" s="293"/>
      <c r="M376" s="390"/>
      <c r="N376" s="390"/>
      <c r="O376" s="390"/>
      <c r="P376" s="390"/>
      <c r="Q376" s="390"/>
    </row>
    <row r="377" spans="1:17" ht="14.25">
      <c r="A377" s="293"/>
      <c r="B377" s="294"/>
      <c r="C377" s="293"/>
      <c r="M377" s="390"/>
      <c r="N377" s="390"/>
      <c r="O377" s="390"/>
      <c r="P377" s="390"/>
      <c r="Q377" s="390"/>
    </row>
    <row r="378" spans="1:17" ht="14.25">
      <c r="A378" s="293"/>
      <c r="B378" s="294"/>
      <c r="C378" s="293"/>
      <c r="M378" s="390"/>
      <c r="N378" s="390"/>
      <c r="O378" s="390"/>
      <c r="P378" s="390"/>
      <c r="Q378" s="390"/>
    </row>
    <row r="379" spans="1:17" ht="14.25">
      <c r="A379" s="293"/>
      <c r="B379" s="294"/>
      <c r="C379" s="293"/>
      <c r="M379" s="390"/>
      <c r="N379" s="390"/>
      <c r="O379" s="390"/>
      <c r="P379" s="390"/>
      <c r="Q379" s="390"/>
    </row>
    <row r="380" spans="1:17" ht="14.25">
      <c r="A380" s="293"/>
      <c r="B380" s="294"/>
      <c r="C380" s="293"/>
      <c r="M380" s="390"/>
      <c r="N380" s="390"/>
      <c r="O380" s="390"/>
      <c r="P380" s="390"/>
      <c r="Q380" s="390"/>
    </row>
    <row r="381" spans="1:17" ht="14.25">
      <c r="A381" s="293"/>
      <c r="B381" s="294"/>
      <c r="C381" s="293"/>
      <c r="M381" s="390"/>
      <c r="N381" s="390"/>
      <c r="O381" s="390"/>
      <c r="P381" s="390"/>
      <c r="Q381" s="390"/>
    </row>
    <row r="382" spans="1:17" ht="14.25">
      <c r="A382" s="293"/>
      <c r="B382" s="294"/>
      <c r="C382" s="293"/>
      <c r="M382" s="390"/>
      <c r="N382" s="390"/>
      <c r="O382" s="390"/>
      <c r="P382" s="390"/>
      <c r="Q382" s="390"/>
    </row>
    <row r="383" spans="1:17" ht="14.25">
      <c r="A383" s="293"/>
      <c r="B383" s="294"/>
      <c r="C383" s="293"/>
      <c r="M383" s="390"/>
      <c r="N383" s="390"/>
      <c r="O383" s="390"/>
      <c r="P383" s="390"/>
      <c r="Q383" s="390"/>
    </row>
    <row r="384" spans="1:17" ht="14.25">
      <c r="A384" s="293"/>
      <c r="B384" s="294"/>
      <c r="C384" s="293"/>
      <c r="M384" s="390"/>
      <c r="N384" s="390"/>
      <c r="O384" s="390"/>
      <c r="P384" s="390"/>
      <c r="Q384" s="390"/>
    </row>
    <row r="385" spans="1:17" ht="14.25">
      <c r="A385" s="293"/>
      <c r="B385" s="294"/>
      <c r="C385" s="293"/>
      <c r="M385" s="390"/>
      <c r="N385" s="390"/>
      <c r="O385" s="390"/>
      <c r="P385" s="390"/>
      <c r="Q385" s="390"/>
    </row>
    <row r="386" spans="1:17" ht="14.25">
      <c r="A386" s="293"/>
      <c r="B386" s="294"/>
      <c r="C386" s="293"/>
      <c r="M386" s="390"/>
      <c r="N386" s="390"/>
      <c r="O386" s="390"/>
      <c r="P386" s="390"/>
      <c r="Q386" s="390"/>
    </row>
    <row r="387" spans="1:17" ht="14.25">
      <c r="A387" s="293"/>
      <c r="B387" s="294"/>
      <c r="C387" s="293"/>
      <c r="M387" s="390"/>
      <c r="N387" s="390"/>
      <c r="O387" s="390"/>
      <c r="P387" s="390"/>
      <c r="Q387" s="390"/>
    </row>
    <row r="388" spans="1:17" ht="14.25">
      <c r="A388" s="293"/>
      <c r="B388" s="294"/>
      <c r="C388" s="293"/>
      <c r="M388" s="390"/>
      <c r="N388" s="390"/>
      <c r="O388" s="390"/>
      <c r="P388" s="390"/>
      <c r="Q388" s="390"/>
    </row>
    <row r="389" spans="1:17" ht="14.25">
      <c r="A389" s="293"/>
      <c r="B389" s="294"/>
      <c r="C389" s="293"/>
      <c r="M389" s="390"/>
      <c r="N389" s="390"/>
      <c r="O389" s="390"/>
      <c r="P389" s="390"/>
      <c r="Q389" s="390"/>
    </row>
    <row r="390" spans="1:17" ht="14.25">
      <c r="A390" s="293"/>
      <c r="B390" s="294"/>
      <c r="C390" s="293"/>
      <c r="M390" s="390"/>
      <c r="N390" s="390"/>
      <c r="O390" s="390"/>
      <c r="P390" s="390"/>
      <c r="Q390" s="390"/>
    </row>
    <row r="391" spans="1:17" ht="14.25">
      <c r="A391" s="293"/>
      <c r="B391" s="294"/>
      <c r="C391" s="293"/>
      <c r="M391" s="390"/>
      <c r="N391" s="390"/>
      <c r="O391" s="390"/>
      <c r="P391" s="390"/>
      <c r="Q391" s="390"/>
    </row>
    <row r="392" spans="1:17" ht="14.25">
      <c r="A392" s="293"/>
      <c r="B392" s="294"/>
      <c r="C392" s="293"/>
      <c r="M392" s="390"/>
      <c r="N392" s="390"/>
      <c r="O392" s="390"/>
      <c r="P392" s="390"/>
      <c r="Q392" s="390"/>
    </row>
    <row r="393" spans="1:17" ht="14.25">
      <c r="A393" s="293"/>
      <c r="B393" s="294"/>
      <c r="C393" s="293"/>
      <c r="M393" s="390"/>
      <c r="N393" s="390"/>
      <c r="O393" s="390"/>
      <c r="P393" s="390"/>
      <c r="Q393" s="390"/>
    </row>
    <row r="394" spans="1:17" ht="14.25">
      <c r="A394" s="293"/>
      <c r="B394" s="294"/>
      <c r="C394" s="293"/>
      <c r="M394" s="390"/>
      <c r="N394" s="390"/>
      <c r="O394" s="390"/>
      <c r="P394" s="390"/>
      <c r="Q394" s="390"/>
    </row>
    <row r="395" spans="1:17" ht="14.25">
      <c r="A395" s="293"/>
      <c r="B395" s="294"/>
      <c r="C395" s="293"/>
      <c r="M395" s="390"/>
      <c r="N395" s="390"/>
      <c r="O395" s="390"/>
      <c r="P395" s="390"/>
      <c r="Q395" s="390"/>
    </row>
    <row r="396" spans="1:17" ht="14.25">
      <c r="A396" s="293"/>
      <c r="B396" s="294"/>
      <c r="C396" s="293"/>
      <c r="M396" s="390"/>
      <c r="N396" s="390"/>
      <c r="O396" s="390"/>
      <c r="P396" s="390"/>
      <c r="Q396" s="390"/>
    </row>
    <row r="397" spans="1:17" ht="14.25">
      <c r="A397" s="293"/>
      <c r="B397" s="294"/>
      <c r="C397" s="293"/>
      <c r="M397" s="390"/>
      <c r="N397" s="390"/>
      <c r="O397" s="390"/>
      <c r="P397" s="390"/>
      <c r="Q397" s="390"/>
    </row>
    <row r="398" spans="1:17" ht="14.25">
      <c r="A398" s="293"/>
      <c r="B398" s="294"/>
      <c r="C398" s="293"/>
      <c r="M398" s="390"/>
      <c r="N398" s="390"/>
      <c r="O398" s="390"/>
      <c r="P398" s="390"/>
      <c r="Q398" s="390"/>
    </row>
    <row r="399" spans="1:17" ht="14.25">
      <c r="A399" s="293"/>
      <c r="B399" s="294"/>
      <c r="C399" s="293"/>
      <c r="M399" s="390"/>
      <c r="N399" s="390"/>
      <c r="O399" s="390"/>
      <c r="P399" s="390"/>
      <c r="Q399" s="390"/>
    </row>
    <row r="400" spans="1:17" ht="14.25">
      <c r="A400" s="293"/>
      <c r="B400" s="294"/>
      <c r="C400" s="293"/>
      <c r="M400" s="390"/>
      <c r="N400" s="390"/>
      <c r="O400" s="390"/>
      <c r="P400" s="390"/>
      <c r="Q400" s="390"/>
    </row>
    <row r="401" spans="1:17" ht="14.25">
      <c r="A401" s="293"/>
      <c r="B401" s="294"/>
      <c r="C401" s="293"/>
      <c r="M401" s="390"/>
      <c r="N401" s="390"/>
      <c r="O401" s="390"/>
      <c r="P401" s="390"/>
      <c r="Q401" s="390"/>
    </row>
    <row r="402" spans="1:17" ht="14.25">
      <c r="A402" s="293"/>
      <c r="B402" s="294"/>
      <c r="C402" s="293"/>
      <c r="M402" s="390"/>
      <c r="N402" s="390"/>
      <c r="O402" s="390"/>
      <c r="P402" s="390"/>
      <c r="Q402" s="390"/>
    </row>
    <row r="403" spans="1:17" ht="14.25">
      <c r="A403" s="293"/>
      <c r="B403" s="294"/>
      <c r="C403" s="293"/>
      <c r="M403" s="390"/>
      <c r="N403" s="390"/>
      <c r="O403" s="390"/>
      <c r="P403" s="390"/>
      <c r="Q403" s="390"/>
    </row>
    <row r="404" spans="1:17" ht="14.25">
      <c r="A404" s="293"/>
      <c r="B404" s="294"/>
      <c r="C404" s="293"/>
      <c r="M404" s="390"/>
      <c r="N404" s="390"/>
      <c r="O404" s="390"/>
      <c r="P404" s="390"/>
      <c r="Q404" s="390"/>
    </row>
    <row r="405" spans="1:17" ht="14.25">
      <c r="A405" s="293"/>
      <c r="B405" s="294"/>
      <c r="C405" s="293"/>
      <c r="M405" s="390"/>
      <c r="N405" s="390"/>
      <c r="O405" s="390"/>
      <c r="P405" s="390"/>
      <c r="Q405" s="390"/>
    </row>
    <row r="406" spans="1:17" ht="14.25">
      <c r="A406" s="293"/>
      <c r="B406" s="294"/>
      <c r="C406" s="293"/>
      <c r="M406" s="390"/>
      <c r="N406" s="390"/>
      <c r="O406" s="390"/>
      <c r="P406" s="390"/>
      <c r="Q406" s="390"/>
    </row>
    <row r="407" spans="1:17" ht="14.25">
      <c r="A407" s="293"/>
      <c r="B407" s="294"/>
      <c r="C407" s="293"/>
      <c r="M407" s="390"/>
      <c r="N407" s="390"/>
      <c r="O407" s="390"/>
      <c r="P407" s="390"/>
      <c r="Q407" s="390"/>
    </row>
    <row r="408" spans="1:17" ht="14.25">
      <c r="A408" s="293"/>
      <c r="B408" s="294"/>
      <c r="C408" s="293"/>
      <c r="M408" s="390"/>
      <c r="N408" s="390"/>
      <c r="O408" s="390"/>
      <c r="P408" s="390"/>
      <c r="Q408" s="390"/>
    </row>
    <row r="409" spans="1:17" ht="14.25">
      <c r="A409" s="293"/>
      <c r="B409" s="294"/>
      <c r="C409" s="293"/>
      <c r="M409" s="390"/>
      <c r="N409" s="390"/>
      <c r="O409" s="390"/>
      <c r="P409" s="390"/>
      <c r="Q409" s="390"/>
    </row>
    <row r="410" spans="1:17" ht="14.25">
      <c r="A410" s="293"/>
      <c r="B410" s="294"/>
      <c r="C410" s="293"/>
      <c r="M410" s="390"/>
      <c r="N410" s="390"/>
      <c r="O410" s="390"/>
      <c r="P410" s="390"/>
      <c r="Q410" s="390"/>
    </row>
    <row r="411" spans="1:17" ht="14.25">
      <c r="A411" s="293"/>
      <c r="B411" s="294"/>
      <c r="C411" s="293"/>
      <c r="M411" s="390"/>
      <c r="N411" s="390"/>
      <c r="O411" s="390"/>
      <c r="P411" s="390"/>
      <c r="Q411" s="390"/>
    </row>
    <row r="412" spans="1:17" ht="14.25">
      <c r="A412" s="293"/>
      <c r="B412" s="294"/>
      <c r="C412" s="293"/>
      <c r="M412" s="390"/>
      <c r="N412" s="390"/>
      <c r="O412" s="390"/>
      <c r="P412" s="390"/>
      <c r="Q412" s="390"/>
    </row>
    <row r="413" spans="1:17" ht="14.25">
      <c r="A413" s="293"/>
      <c r="B413" s="294"/>
      <c r="C413" s="293"/>
      <c r="M413" s="390"/>
      <c r="N413" s="390"/>
      <c r="O413" s="390"/>
      <c r="P413" s="390"/>
      <c r="Q413" s="390"/>
    </row>
    <row r="414" spans="1:17" ht="14.25">
      <c r="A414" s="293"/>
      <c r="B414" s="294"/>
      <c r="C414" s="293"/>
      <c r="M414" s="390"/>
      <c r="N414" s="390"/>
      <c r="O414" s="390"/>
      <c r="P414" s="390"/>
      <c r="Q414" s="390"/>
    </row>
    <row r="415" spans="1:17" ht="14.25">
      <c r="A415" s="293"/>
      <c r="B415" s="294"/>
      <c r="C415" s="293"/>
      <c r="M415" s="390"/>
      <c r="N415" s="390"/>
      <c r="O415" s="390"/>
      <c r="P415" s="390"/>
      <c r="Q415" s="390"/>
    </row>
    <row r="416" spans="1:17" ht="14.25">
      <c r="A416" s="293"/>
      <c r="B416" s="294"/>
      <c r="C416" s="293"/>
      <c r="M416" s="390"/>
      <c r="N416" s="390"/>
      <c r="O416" s="390"/>
      <c r="P416" s="390"/>
      <c r="Q416" s="390"/>
    </row>
    <row r="417" spans="1:17" ht="14.25">
      <c r="A417" s="293"/>
      <c r="B417" s="294"/>
      <c r="C417" s="293"/>
      <c r="M417" s="390"/>
      <c r="N417" s="390"/>
      <c r="O417" s="390"/>
      <c r="P417" s="390"/>
      <c r="Q417" s="390"/>
    </row>
    <row r="418" spans="1:17" ht="14.25">
      <c r="A418" s="293"/>
      <c r="B418" s="294"/>
      <c r="C418" s="293"/>
      <c r="M418" s="390"/>
      <c r="N418" s="390"/>
      <c r="O418" s="390"/>
      <c r="P418" s="390"/>
      <c r="Q418" s="390"/>
    </row>
    <row r="419" spans="1:17" ht="14.25">
      <c r="A419" s="293"/>
      <c r="B419" s="294"/>
      <c r="C419" s="293"/>
      <c r="M419" s="390"/>
      <c r="N419" s="390"/>
      <c r="O419" s="390"/>
      <c r="P419" s="390"/>
      <c r="Q419" s="390"/>
    </row>
    <row r="420" spans="1:17" ht="14.25">
      <c r="A420" s="293"/>
      <c r="B420" s="294"/>
      <c r="C420" s="293"/>
      <c r="M420" s="390"/>
      <c r="N420" s="390"/>
      <c r="O420" s="390"/>
      <c r="P420" s="390"/>
      <c r="Q420" s="390"/>
    </row>
    <row r="421" spans="1:17" ht="14.25">
      <c r="A421" s="293"/>
      <c r="B421" s="294"/>
      <c r="C421" s="293"/>
      <c r="M421" s="390"/>
      <c r="N421" s="390"/>
      <c r="O421" s="390"/>
      <c r="P421" s="390"/>
      <c r="Q421" s="390"/>
    </row>
    <row r="422" spans="1:17" ht="14.25">
      <c r="A422" s="293"/>
      <c r="B422" s="294"/>
      <c r="C422" s="293"/>
      <c r="M422" s="390"/>
      <c r="N422" s="390"/>
      <c r="O422" s="390"/>
      <c r="P422" s="390"/>
      <c r="Q422" s="390"/>
    </row>
    <row r="423" spans="1:17" ht="14.25">
      <c r="A423" s="293"/>
      <c r="B423" s="294"/>
      <c r="C423" s="293"/>
      <c r="M423" s="390"/>
      <c r="N423" s="390"/>
      <c r="O423" s="390"/>
      <c r="P423" s="390"/>
      <c r="Q423" s="390"/>
    </row>
    <row r="424" spans="1:17" ht="14.25">
      <c r="A424" s="293"/>
      <c r="B424" s="294"/>
      <c r="C424" s="293"/>
      <c r="M424" s="390"/>
      <c r="N424" s="390"/>
      <c r="O424" s="390"/>
      <c r="P424" s="390"/>
      <c r="Q424" s="390"/>
    </row>
    <row r="425" spans="1:17" ht="14.25">
      <c r="A425" s="293"/>
      <c r="B425" s="294"/>
      <c r="C425" s="293"/>
      <c r="M425" s="390"/>
      <c r="N425" s="390"/>
      <c r="O425" s="390"/>
      <c r="P425" s="390"/>
      <c r="Q425" s="390"/>
    </row>
    <row r="426" spans="1:17" ht="14.25">
      <c r="A426" s="293"/>
      <c r="B426" s="294"/>
      <c r="C426" s="293"/>
      <c r="M426" s="390"/>
      <c r="N426" s="390"/>
      <c r="O426" s="390"/>
      <c r="P426" s="390"/>
      <c r="Q426" s="390"/>
    </row>
    <row r="427" spans="1:17" ht="14.25">
      <c r="A427" s="293"/>
      <c r="B427" s="294"/>
      <c r="C427" s="293"/>
      <c r="M427" s="390"/>
      <c r="N427" s="390"/>
      <c r="O427" s="390"/>
      <c r="P427" s="390"/>
      <c r="Q427" s="390"/>
    </row>
    <row r="428" spans="1:17" ht="14.25">
      <c r="A428" s="293"/>
      <c r="B428" s="294"/>
      <c r="C428" s="293"/>
      <c r="M428" s="390"/>
      <c r="N428" s="390"/>
      <c r="O428" s="390"/>
      <c r="P428" s="390"/>
      <c r="Q428" s="390"/>
    </row>
    <row r="429" spans="1:17" ht="14.25">
      <c r="A429" s="293"/>
      <c r="B429" s="294"/>
      <c r="C429" s="293"/>
      <c r="M429" s="390"/>
      <c r="N429" s="390"/>
      <c r="O429" s="390"/>
      <c r="P429" s="390"/>
      <c r="Q429" s="390"/>
    </row>
    <row r="430" spans="1:17" ht="14.25">
      <c r="A430" s="293"/>
      <c r="B430" s="294"/>
      <c r="C430" s="293"/>
      <c r="M430" s="390"/>
      <c r="N430" s="390"/>
      <c r="O430" s="390"/>
      <c r="P430" s="390"/>
      <c r="Q430" s="390"/>
    </row>
    <row r="431" spans="1:17" ht="14.25">
      <c r="A431" s="293"/>
      <c r="B431" s="294"/>
      <c r="C431" s="293"/>
      <c r="M431" s="390"/>
      <c r="N431" s="390"/>
      <c r="O431" s="390"/>
      <c r="P431" s="390"/>
      <c r="Q431" s="390"/>
    </row>
    <row r="432" spans="1:17" ht="14.25">
      <c r="A432" s="293"/>
      <c r="B432" s="294"/>
      <c r="C432" s="293"/>
      <c r="M432" s="390"/>
      <c r="N432" s="390"/>
      <c r="O432" s="390"/>
      <c r="P432" s="390"/>
      <c r="Q432" s="390"/>
    </row>
    <row r="433" spans="1:17" ht="14.25">
      <c r="A433" s="293"/>
      <c r="B433" s="294"/>
      <c r="C433" s="293"/>
      <c r="M433" s="390"/>
      <c r="N433" s="390"/>
      <c r="O433" s="390"/>
      <c r="P433" s="390"/>
      <c r="Q433" s="390"/>
    </row>
    <row r="434" spans="1:17" ht="14.25">
      <c r="A434" s="293"/>
      <c r="B434" s="294"/>
      <c r="C434" s="293"/>
      <c r="M434" s="390"/>
      <c r="N434" s="390"/>
      <c r="O434" s="390"/>
      <c r="P434" s="390"/>
      <c r="Q434" s="390"/>
    </row>
    <row r="435" spans="1:17" ht="14.25">
      <c r="A435" s="293"/>
      <c r="B435" s="294"/>
      <c r="C435" s="293"/>
      <c r="M435" s="390"/>
      <c r="N435" s="390"/>
      <c r="O435" s="390"/>
      <c r="P435" s="390"/>
      <c r="Q435" s="390"/>
    </row>
    <row r="436" spans="1:17" ht="14.25">
      <c r="A436" s="293"/>
      <c r="B436" s="294"/>
      <c r="C436" s="293"/>
      <c r="M436" s="390"/>
      <c r="N436" s="390"/>
      <c r="O436" s="390"/>
      <c r="P436" s="390"/>
      <c r="Q436" s="390"/>
    </row>
    <row r="437" spans="1:17" ht="14.25">
      <c r="A437" s="293"/>
      <c r="B437" s="294"/>
      <c r="C437" s="293"/>
      <c r="M437" s="390"/>
      <c r="N437" s="390"/>
      <c r="O437" s="390"/>
      <c r="P437" s="390"/>
      <c r="Q437" s="390"/>
    </row>
    <row r="438" spans="1:17" ht="14.25">
      <c r="A438" s="293"/>
      <c r="B438" s="294"/>
      <c r="C438" s="293"/>
      <c r="M438" s="390"/>
      <c r="N438" s="390"/>
      <c r="O438" s="390"/>
      <c r="P438" s="390"/>
      <c r="Q438" s="390"/>
    </row>
    <row r="439" spans="1:17" ht="14.25">
      <c r="A439" s="293"/>
      <c r="B439" s="294"/>
      <c r="C439" s="293"/>
      <c r="M439" s="390"/>
      <c r="N439" s="390"/>
      <c r="O439" s="390"/>
      <c r="P439" s="390"/>
      <c r="Q439" s="390"/>
    </row>
    <row r="440" spans="1:17" ht="14.25">
      <c r="A440" s="293"/>
      <c r="B440" s="294"/>
      <c r="C440" s="293"/>
      <c r="M440" s="390"/>
      <c r="N440" s="390"/>
      <c r="O440" s="390"/>
      <c r="P440" s="390"/>
      <c r="Q440" s="390"/>
    </row>
    <row r="441" spans="1:17" ht="14.25">
      <c r="A441" s="293"/>
      <c r="B441" s="294"/>
      <c r="C441" s="293"/>
      <c r="M441" s="390"/>
      <c r="N441" s="390"/>
      <c r="O441" s="390"/>
      <c r="P441" s="390"/>
      <c r="Q441" s="390"/>
    </row>
    <row r="442" spans="1:17" ht="14.25">
      <c r="A442" s="293"/>
      <c r="B442" s="294"/>
      <c r="C442" s="293"/>
      <c r="M442" s="390"/>
      <c r="N442" s="390"/>
      <c r="O442" s="390"/>
      <c r="P442" s="390"/>
      <c r="Q442" s="390"/>
    </row>
    <row r="443" spans="1:17" ht="14.25">
      <c r="A443" s="293"/>
      <c r="B443" s="294"/>
      <c r="C443" s="293"/>
      <c r="M443" s="390"/>
      <c r="N443" s="390"/>
      <c r="O443" s="390"/>
      <c r="P443" s="390"/>
      <c r="Q443" s="390"/>
    </row>
    <row r="444" spans="1:17" ht="14.25">
      <c r="A444" s="293"/>
      <c r="B444" s="294"/>
      <c r="C444" s="293"/>
      <c r="M444" s="390"/>
      <c r="N444" s="390"/>
      <c r="O444" s="390"/>
      <c r="P444" s="390"/>
      <c r="Q444" s="390"/>
    </row>
    <row r="445" spans="1:17" ht="14.25">
      <c r="A445" s="293"/>
      <c r="B445" s="294"/>
      <c r="C445" s="293"/>
      <c r="M445" s="390"/>
      <c r="N445" s="390"/>
      <c r="O445" s="390"/>
      <c r="P445" s="390"/>
      <c r="Q445" s="390"/>
    </row>
    <row r="446" spans="1:17" ht="14.25">
      <c r="A446" s="293"/>
      <c r="B446" s="294"/>
      <c r="C446" s="293"/>
      <c r="M446" s="390"/>
      <c r="N446" s="390"/>
      <c r="O446" s="390"/>
      <c r="P446" s="390"/>
      <c r="Q446" s="390"/>
    </row>
    <row r="447" spans="1:17" ht="14.25">
      <c r="A447" s="293"/>
      <c r="B447" s="294"/>
      <c r="C447" s="293"/>
      <c r="M447" s="390"/>
      <c r="N447" s="390"/>
      <c r="O447" s="390"/>
      <c r="P447" s="390"/>
      <c r="Q447" s="390"/>
    </row>
    <row r="448" spans="1:17" ht="14.25">
      <c r="A448" s="293"/>
      <c r="B448" s="294"/>
      <c r="C448" s="293"/>
      <c r="M448" s="390"/>
      <c r="N448" s="390"/>
      <c r="O448" s="390"/>
      <c r="P448" s="390"/>
      <c r="Q448" s="390"/>
    </row>
    <row r="449" spans="1:17" ht="14.25">
      <c r="A449" s="293"/>
      <c r="B449" s="294"/>
      <c r="C449" s="293"/>
      <c r="M449" s="390"/>
      <c r="N449" s="390"/>
      <c r="O449" s="390"/>
      <c r="P449" s="390"/>
      <c r="Q449" s="390"/>
    </row>
    <row r="450" spans="1:17" ht="14.25">
      <c r="A450" s="293"/>
      <c r="B450" s="294"/>
      <c r="C450" s="293"/>
      <c r="M450" s="390"/>
      <c r="N450" s="390"/>
      <c r="O450" s="390"/>
      <c r="P450" s="390"/>
      <c r="Q450" s="390"/>
    </row>
    <row r="451" spans="1:17" ht="14.25">
      <c r="A451" s="293"/>
      <c r="B451" s="294"/>
      <c r="C451" s="293"/>
      <c r="M451" s="390"/>
      <c r="N451" s="390"/>
      <c r="O451" s="390"/>
      <c r="P451" s="390"/>
      <c r="Q451" s="390"/>
    </row>
    <row r="452" spans="1:17" ht="14.25">
      <c r="A452" s="293"/>
      <c r="B452" s="294"/>
      <c r="C452" s="293"/>
      <c r="M452" s="390"/>
      <c r="N452" s="390"/>
      <c r="O452" s="390"/>
      <c r="P452" s="390"/>
      <c r="Q452" s="390"/>
    </row>
    <row r="453" spans="1:17" ht="14.25">
      <c r="A453" s="293"/>
      <c r="B453" s="294"/>
      <c r="C453" s="293"/>
      <c r="M453" s="390"/>
      <c r="N453" s="390"/>
      <c r="O453" s="390"/>
      <c r="P453" s="390"/>
      <c r="Q453" s="390"/>
    </row>
    <row r="454" spans="1:17" ht="14.25">
      <c r="A454" s="293"/>
      <c r="B454" s="294"/>
      <c r="C454" s="293"/>
      <c r="M454" s="390"/>
      <c r="N454" s="390"/>
      <c r="O454" s="390"/>
      <c r="P454" s="390"/>
      <c r="Q454" s="390"/>
    </row>
    <row r="455" spans="1:17" ht="14.25">
      <c r="A455" s="293"/>
      <c r="B455" s="294"/>
      <c r="C455" s="293"/>
      <c r="M455" s="390"/>
      <c r="N455" s="390"/>
      <c r="O455" s="390"/>
      <c r="P455" s="390"/>
      <c r="Q455" s="390"/>
    </row>
    <row r="456" spans="1:17" ht="14.25">
      <c r="A456" s="293"/>
      <c r="B456" s="294"/>
      <c r="C456" s="293"/>
      <c r="M456" s="390"/>
      <c r="N456" s="390"/>
      <c r="O456" s="390"/>
      <c r="P456" s="390"/>
      <c r="Q456" s="390"/>
    </row>
    <row r="457" spans="1:17" ht="14.25">
      <c r="A457" s="293"/>
      <c r="B457" s="294"/>
      <c r="C457" s="293"/>
      <c r="M457" s="390"/>
      <c r="N457" s="390"/>
      <c r="O457" s="390"/>
      <c r="P457" s="390"/>
      <c r="Q457" s="390"/>
    </row>
    <row r="458" spans="1:17" ht="14.25">
      <c r="A458" s="293"/>
      <c r="B458" s="294"/>
      <c r="C458" s="293"/>
      <c r="M458" s="390"/>
      <c r="N458" s="390"/>
      <c r="O458" s="390"/>
      <c r="P458" s="390"/>
      <c r="Q458" s="390"/>
    </row>
    <row r="459" spans="1:17" ht="14.25">
      <c r="A459" s="293"/>
      <c r="B459" s="294"/>
      <c r="C459" s="293"/>
      <c r="M459" s="390"/>
      <c r="N459" s="390"/>
      <c r="O459" s="390"/>
      <c r="P459" s="390"/>
      <c r="Q459" s="390"/>
    </row>
    <row r="460" spans="1:17" ht="14.25">
      <c r="A460" s="293"/>
      <c r="B460" s="294"/>
      <c r="C460" s="293"/>
      <c r="M460" s="390"/>
      <c r="N460" s="390"/>
      <c r="O460" s="390"/>
      <c r="P460" s="390"/>
      <c r="Q460" s="390"/>
    </row>
    <row r="461" spans="1:17" ht="14.25">
      <c r="A461" s="293"/>
      <c r="B461" s="294"/>
      <c r="C461" s="293"/>
      <c r="M461" s="390"/>
      <c r="N461" s="390"/>
      <c r="O461" s="390"/>
      <c r="P461" s="390"/>
      <c r="Q461" s="390"/>
    </row>
    <row r="462" spans="1:17" ht="14.25">
      <c r="A462" s="293"/>
      <c r="B462" s="294"/>
      <c r="C462" s="293"/>
      <c r="M462" s="390"/>
      <c r="N462" s="390"/>
      <c r="O462" s="390"/>
      <c r="P462" s="390"/>
      <c r="Q462" s="390"/>
    </row>
    <row r="463" spans="1:17" ht="14.25">
      <c r="A463" s="293"/>
      <c r="B463" s="294"/>
      <c r="C463" s="293"/>
      <c r="M463" s="390"/>
      <c r="N463" s="390"/>
      <c r="O463" s="390"/>
      <c r="P463" s="390"/>
      <c r="Q463" s="390"/>
    </row>
    <row r="464" spans="1:17" ht="14.25">
      <c r="A464" s="293"/>
      <c r="B464" s="294"/>
      <c r="C464" s="293"/>
      <c r="M464" s="390"/>
      <c r="N464" s="390"/>
      <c r="O464" s="390"/>
      <c r="P464" s="390"/>
      <c r="Q464" s="390"/>
    </row>
    <row r="465" spans="1:17" ht="14.25">
      <c r="A465" s="293"/>
      <c r="B465" s="294"/>
      <c r="C465" s="293"/>
      <c r="M465" s="390"/>
      <c r="N465" s="390"/>
      <c r="O465" s="390"/>
      <c r="P465" s="390"/>
      <c r="Q465" s="390"/>
    </row>
    <row r="466" spans="1:17" ht="14.25">
      <c r="A466" s="293"/>
      <c r="B466" s="294"/>
      <c r="C466" s="293"/>
      <c r="M466" s="390"/>
      <c r="N466" s="390"/>
      <c r="O466" s="390"/>
      <c r="P466" s="390"/>
      <c r="Q466" s="390"/>
    </row>
    <row r="467" spans="1:17" ht="14.25">
      <c r="A467" s="293"/>
      <c r="B467" s="294"/>
      <c r="C467" s="293"/>
      <c r="M467" s="390"/>
      <c r="N467" s="390"/>
      <c r="O467" s="390"/>
      <c r="P467" s="390"/>
      <c r="Q467" s="390"/>
    </row>
    <row r="468" spans="1:17" ht="14.25">
      <c r="A468" s="293"/>
      <c r="B468" s="294"/>
      <c r="C468" s="293"/>
      <c r="M468" s="390"/>
      <c r="N468" s="390"/>
      <c r="O468" s="390"/>
      <c r="P468" s="390"/>
      <c r="Q468" s="390"/>
    </row>
    <row r="469" spans="1:17" ht="14.25">
      <c r="A469" s="293"/>
      <c r="B469" s="294"/>
      <c r="C469" s="293"/>
      <c r="M469" s="390"/>
      <c r="N469" s="390"/>
      <c r="O469" s="390"/>
      <c r="P469" s="390"/>
      <c r="Q469" s="390"/>
    </row>
    <row r="470" spans="1:17" ht="14.25">
      <c r="A470" s="293"/>
      <c r="B470" s="294"/>
      <c r="C470" s="293"/>
      <c r="M470" s="390"/>
      <c r="N470" s="390"/>
      <c r="O470" s="390"/>
      <c r="P470" s="390"/>
      <c r="Q470" s="390"/>
    </row>
    <row r="471" spans="1:17" ht="14.25">
      <c r="A471" s="293"/>
      <c r="B471" s="294"/>
      <c r="C471" s="293"/>
      <c r="M471" s="390"/>
      <c r="N471" s="390"/>
      <c r="O471" s="390"/>
      <c r="P471" s="390"/>
      <c r="Q471" s="390"/>
    </row>
    <row r="472" spans="1:17" ht="14.25">
      <c r="A472" s="293"/>
      <c r="B472" s="294"/>
      <c r="C472" s="293"/>
      <c r="M472" s="390"/>
      <c r="N472" s="390"/>
      <c r="O472" s="390"/>
      <c r="P472" s="390"/>
      <c r="Q472" s="390"/>
    </row>
    <row r="473" spans="1:17" ht="14.25">
      <c r="A473" s="293"/>
      <c r="B473" s="294"/>
      <c r="C473" s="293"/>
      <c r="M473" s="390"/>
      <c r="N473" s="390"/>
      <c r="O473" s="390"/>
      <c r="P473" s="390"/>
      <c r="Q473" s="390"/>
    </row>
    <row r="474" spans="1:17" ht="14.25">
      <c r="A474" s="293"/>
      <c r="B474" s="294"/>
      <c r="C474" s="293"/>
      <c r="M474" s="390"/>
      <c r="N474" s="390"/>
      <c r="O474" s="390"/>
      <c r="P474" s="390"/>
      <c r="Q474" s="390"/>
    </row>
    <row r="475" spans="1:17" ht="14.25">
      <c r="A475" s="293"/>
      <c r="B475" s="294"/>
      <c r="C475" s="293"/>
      <c r="M475" s="390"/>
      <c r="N475" s="390"/>
      <c r="O475" s="390"/>
      <c r="P475" s="390"/>
      <c r="Q475" s="390"/>
    </row>
    <row r="476" spans="1:17" ht="14.25">
      <c r="A476" s="293"/>
      <c r="B476" s="294"/>
      <c r="C476" s="293"/>
      <c r="M476" s="390"/>
      <c r="N476" s="390"/>
      <c r="O476" s="390"/>
      <c r="P476" s="390"/>
      <c r="Q476" s="390"/>
    </row>
    <row r="477" spans="1:17" ht="14.25">
      <c r="A477" s="293"/>
      <c r="B477" s="294"/>
      <c r="C477" s="293"/>
      <c r="M477" s="390"/>
      <c r="N477" s="390"/>
      <c r="O477" s="390"/>
      <c r="P477" s="390"/>
      <c r="Q477" s="390"/>
    </row>
    <row r="478" spans="1:17" ht="14.25">
      <c r="A478" s="293"/>
      <c r="B478" s="294"/>
      <c r="C478" s="293"/>
      <c r="M478" s="390"/>
      <c r="N478" s="390"/>
      <c r="O478" s="390"/>
      <c r="P478" s="390"/>
      <c r="Q478" s="390"/>
    </row>
    <row r="479" spans="1:17" ht="14.25">
      <c r="A479" s="293"/>
      <c r="B479" s="294"/>
      <c r="C479" s="293"/>
      <c r="M479" s="390"/>
      <c r="N479" s="390"/>
      <c r="O479" s="390"/>
      <c r="P479" s="390"/>
      <c r="Q479" s="390"/>
    </row>
    <row r="480" spans="1:17" ht="14.25">
      <c r="A480" s="293"/>
      <c r="B480" s="294"/>
      <c r="C480" s="293"/>
      <c r="M480" s="390"/>
      <c r="N480" s="390"/>
      <c r="O480" s="390"/>
      <c r="P480" s="390"/>
      <c r="Q480" s="390"/>
    </row>
    <row r="481" spans="1:17" ht="14.25">
      <c r="A481" s="293"/>
      <c r="B481" s="294"/>
      <c r="C481" s="293"/>
      <c r="M481" s="390"/>
      <c r="N481" s="390"/>
      <c r="O481" s="390"/>
      <c r="P481" s="390"/>
      <c r="Q481" s="390"/>
    </row>
    <row r="482" spans="1:17" ht="14.25">
      <c r="A482" s="293"/>
      <c r="B482" s="294"/>
      <c r="C482" s="293"/>
      <c r="M482" s="390"/>
      <c r="N482" s="390"/>
      <c r="O482" s="390"/>
      <c r="P482" s="390"/>
      <c r="Q482" s="390"/>
    </row>
    <row r="483" spans="1:17" ht="14.25">
      <c r="A483" s="293"/>
      <c r="B483" s="294"/>
      <c r="C483" s="293"/>
      <c r="M483" s="390"/>
      <c r="N483" s="390"/>
      <c r="O483" s="390"/>
      <c r="P483" s="390"/>
      <c r="Q483" s="390"/>
    </row>
    <row r="484" spans="1:17" ht="14.25">
      <c r="A484" s="293"/>
      <c r="B484" s="294"/>
      <c r="C484" s="293"/>
      <c r="M484" s="390"/>
      <c r="N484" s="390"/>
      <c r="O484" s="390"/>
      <c r="P484" s="390"/>
      <c r="Q484" s="390"/>
    </row>
    <row r="485" spans="1:17" ht="14.25">
      <c r="A485" s="293"/>
      <c r="B485" s="294"/>
      <c r="C485" s="293"/>
      <c r="M485" s="390"/>
      <c r="N485" s="390"/>
      <c r="O485" s="390"/>
      <c r="P485" s="390"/>
      <c r="Q485" s="390"/>
    </row>
    <row r="486" spans="1:17" ht="14.25">
      <c r="A486" s="293"/>
      <c r="B486" s="294"/>
      <c r="C486" s="293"/>
      <c r="M486" s="390"/>
      <c r="N486" s="390"/>
      <c r="O486" s="390"/>
      <c r="P486" s="390"/>
      <c r="Q486" s="390"/>
    </row>
    <row r="487" spans="1:17" ht="14.25">
      <c r="A487" s="293"/>
      <c r="B487" s="294"/>
      <c r="C487" s="293"/>
      <c r="M487" s="390"/>
      <c r="N487" s="390"/>
      <c r="O487" s="390"/>
      <c r="P487" s="390"/>
      <c r="Q487" s="390"/>
    </row>
    <row r="488" spans="1:17" ht="14.25">
      <c r="A488" s="293"/>
      <c r="B488" s="294"/>
      <c r="C488" s="293"/>
      <c r="M488" s="390"/>
      <c r="N488" s="390"/>
      <c r="O488" s="390"/>
      <c r="P488" s="390"/>
      <c r="Q488" s="390"/>
    </row>
    <row r="489" spans="1:17" ht="14.25">
      <c r="A489" s="293"/>
      <c r="B489" s="294"/>
      <c r="C489" s="293"/>
      <c r="M489" s="390"/>
      <c r="N489" s="390"/>
      <c r="O489" s="390"/>
      <c r="P489" s="390"/>
      <c r="Q489" s="390"/>
    </row>
    <row r="490" spans="1:17" ht="14.25">
      <c r="A490" s="293"/>
      <c r="B490" s="294"/>
      <c r="C490" s="293"/>
      <c r="M490" s="390"/>
      <c r="N490" s="390"/>
      <c r="O490" s="390"/>
      <c r="P490" s="390"/>
      <c r="Q490" s="390"/>
    </row>
    <row r="491" spans="1:17" ht="14.25">
      <c r="A491" s="293"/>
      <c r="B491" s="294"/>
      <c r="C491" s="293"/>
      <c r="M491" s="390"/>
      <c r="N491" s="390"/>
      <c r="O491" s="390"/>
      <c r="P491" s="390"/>
      <c r="Q491" s="390"/>
    </row>
    <row r="492" spans="1:17" ht="14.25">
      <c r="A492" s="293"/>
      <c r="B492" s="294"/>
      <c r="C492" s="293"/>
      <c r="M492" s="390"/>
      <c r="N492" s="390"/>
      <c r="O492" s="390"/>
      <c r="P492" s="390"/>
      <c r="Q492" s="390"/>
    </row>
    <row r="493" spans="1:17" ht="14.25">
      <c r="A493" s="293"/>
      <c r="B493" s="294"/>
      <c r="C493" s="293"/>
      <c r="M493" s="390"/>
      <c r="N493" s="390"/>
      <c r="O493" s="390"/>
      <c r="P493" s="390"/>
      <c r="Q493" s="390"/>
    </row>
    <row r="494" spans="1:17" ht="14.25">
      <c r="A494" s="293"/>
      <c r="B494" s="294"/>
      <c r="C494" s="293"/>
      <c r="M494" s="390"/>
      <c r="N494" s="390"/>
      <c r="O494" s="390"/>
      <c r="P494" s="390"/>
      <c r="Q494" s="390"/>
    </row>
    <row r="495" spans="1:17" ht="14.25">
      <c r="A495" s="293"/>
      <c r="B495" s="294"/>
      <c r="C495" s="293"/>
      <c r="M495" s="390"/>
      <c r="N495" s="390"/>
      <c r="O495" s="390"/>
      <c r="P495" s="390"/>
      <c r="Q495" s="390"/>
    </row>
    <row r="496" spans="1:17" ht="14.25">
      <c r="A496" s="293"/>
      <c r="B496" s="294"/>
      <c r="C496" s="293"/>
      <c r="M496" s="390"/>
      <c r="N496" s="390"/>
      <c r="O496" s="390"/>
      <c r="P496" s="390"/>
      <c r="Q496" s="390"/>
    </row>
    <row r="497" spans="1:17" ht="14.25">
      <c r="A497" s="293"/>
      <c r="B497" s="294"/>
      <c r="C497" s="293"/>
      <c r="M497" s="390"/>
      <c r="N497" s="390"/>
      <c r="O497" s="390"/>
      <c r="P497" s="390"/>
      <c r="Q497" s="390"/>
    </row>
    <row r="498" spans="1:17" ht="14.25">
      <c r="A498" s="293"/>
      <c r="B498" s="294"/>
      <c r="C498" s="293"/>
      <c r="M498" s="390"/>
      <c r="N498" s="390"/>
      <c r="O498" s="390"/>
      <c r="P498" s="390"/>
      <c r="Q498" s="390"/>
    </row>
    <row r="499" spans="1:17" ht="14.25">
      <c r="A499" s="293"/>
      <c r="B499" s="294"/>
      <c r="C499" s="293"/>
      <c r="M499" s="390"/>
      <c r="N499" s="390"/>
      <c r="O499" s="390"/>
      <c r="P499" s="390"/>
      <c r="Q499" s="390"/>
    </row>
    <row r="500" spans="1:17" ht="14.25">
      <c r="A500" s="293"/>
      <c r="B500" s="294"/>
      <c r="C500" s="293"/>
      <c r="M500" s="390"/>
      <c r="N500" s="390"/>
      <c r="O500" s="390"/>
      <c r="P500" s="390"/>
      <c r="Q500" s="390"/>
    </row>
    <row r="501" spans="1:17" ht="14.25">
      <c r="A501" s="293"/>
      <c r="B501" s="294"/>
      <c r="C501" s="293"/>
      <c r="M501" s="390"/>
      <c r="N501" s="390"/>
      <c r="O501" s="390"/>
      <c r="P501" s="390"/>
      <c r="Q501" s="390"/>
    </row>
    <row r="502" spans="1:17" ht="14.25">
      <c r="A502" s="293"/>
      <c r="B502" s="294"/>
      <c r="C502" s="293"/>
      <c r="M502" s="390"/>
      <c r="N502" s="390"/>
      <c r="O502" s="390"/>
      <c r="P502" s="390"/>
      <c r="Q502" s="390"/>
    </row>
    <row r="503" spans="1:17" ht="14.25">
      <c r="A503" s="293"/>
      <c r="B503" s="294"/>
      <c r="C503" s="293"/>
      <c r="M503" s="390"/>
      <c r="N503" s="390"/>
      <c r="O503" s="390"/>
      <c r="P503" s="390"/>
      <c r="Q503" s="390"/>
    </row>
    <row r="504" spans="1:17" ht="14.25">
      <c r="A504" s="293"/>
      <c r="B504" s="294"/>
      <c r="C504" s="293"/>
      <c r="M504" s="390"/>
      <c r="N504" s="390"/>
      <c r="O504" s="390"/>
      <c r="P504" s="390"/>
      <c r="Q504" s="390"/>
    </row>
    <row r="505" spans="1:17" ht="14.25">
      <c r="A505" s="293"/>
      <c r="B505" s="294"/>
      <c r="C505" s="293"/>
      <c r="M505" s="390"/>
      <c r="N505" s="390"/>
      <c r="O505" s="390"/>
      <c r="P505" s="390"/>
      <c r="Q505" s="390"/>
    </row>
    <row r="506" spans="1:17" ht="14.25">
      <c r="A506" s="293"/>
      <c r="B506" s="294"/>
      <c r="C506" s="293"/>
      <c r="M506" s="390"/>
      <c r="N506" s="390"/>
      <c r="O506" s="390"/>
      <c r="P506" s="390"/>
      <c r="Q506" s="390"/>
    </row>
    <row r="507" spans="1:17" ht="14.25">
      <c r="A507" s="293"/>
      <c r="B507" s="294"/>
      <c r="C507" s="293"/>
      <c r="M507" s="390"/>
      <c r="N507" s="390"/>
      <c r="O507" s="390"/>
      <c r="P507" s="390"/>
      <c r="Q507" s="390"/>
    </row>
    <row r="508" spans="1:17" ht="14.25">
      <c r="A508" s="293"/>
      <c r="B508" s="294"/>
      <c r="C508" s="293"/>
      <c r="M508" s="390"/>
      <c r="N508" s="390"/>
      <c r="O508" s="390"/>
      <c r="P508" s="390"/>
      <c r="Q508" s="390"/>
    </row>
    <row r="509" spans="1:17" ht="14.25">
      <c r="A509" s="293"/>
      <c r="B509" s="294"/>
      <c r="C509" s="293"/>
      <c r="M509" s="390"/>
      <c r="N509" s="390"/>
      <c r="O509" s="390"/>
      <c r="P509" s="390"/>
      <c r="Q509" s="390"/>
    </row>
    <row r="510" spans="1:17" ht="14.25">
      <c r="A510" s="293"/>
      <c r="B510" s="294"/>
      <c r="C510" s="293"/>
      <c r="M510" s="390"/>
      <c r="N510" s="390"/>
      <c r="O510" s="390"/>
      <c r="P510" s="390"/>
      <c r="Q510" s="390"/>
    </row>
    <row r="511" spans="1:17" ht="14.25">
      <c r="A511" s="293"/>
      <c r="B511" s="294"/>
      <c r="C511" s="293"/>
      <c r="M511" s="390"/>
      <c r="N511" s="390"/>
      <c r="O511" s="390"/>
      <c r="P511" s="390"/>
      <c r="Q511" s="390"/>
    </row>
    <row r="512" spans="1:17" ht="14.25">
      <c r="A512" s="293"/>
      <c r="B512" s="294"/>
      <c r="C512" s="293"/>
      <c r="M512" s="390"/>
      <c r="N512" s="390"/>
      <c r="O512" s="390"/>
      <c r="P512" s="390"/>
      <c r="Q512" s="390"/>
    </row>
    <row r="513" spans="1:17" ht="14.25">
      <c r="A513" s="293"/>
      <c r="B513" s="294"/>
      <c r="C513" s="293"/>
      <c r="M513" s="390"/>
      <c r="N513" s="390"/>
      <c r="O513" s="390"/>
      <c r="P513" s="390"/>
      <c r="Q513" s="390"/>
    </row>
    <row r="514" spans="1:17" ht="14.25">
      <c r="A514" s="293"/>
      <c r="B514" s="294"/>
      <c r="C514" s="293"/>
      <c r="M514" s="390"/>
      <c r="N514" s="390"/>
      <c r="O514" s="390"/>
      <c r="P514" s="390"/>
      <c r="Q514" s="390"/>
    </row>
    <row r="515" spans="1:17" ht="14.25">
      <c r="A515" s="293"/>
      <c r="B515" s="294"/>
      <c r="C515" s="293"/>
      <c r="M515" s="390"/>
      <c r="N515" s="390"/>
      <c r="O515" s="390"/>
      <c r="P515" s="390"/>
      <c r="Q515" s="390"/>
    </row>
    <row r="516" spans="1:17" ht="14.25">
      <c r="A516" s="293"/>
      <c r="B516" s="294"/>
      <c r="C516" s="293"/>
      <c r="M516" s="390"/>
      <c r="N516" s="390"/>
      <c r="O516" s="390"/>
      <c r="P516" s="390"/>
      <c r="Q516" s="390"/>
    </row>
    <row r="517" spans="1:17" ht="14.25">
      <c r="A517" s="293"/>
      <c r="B517" s="294"/>
      <c r="C517" s="293"/>
      <c r="M517" s="390"/>
      <c r="N517" s="390"/>
      <c r="O517" s="390"/>
      <c r="P517" s="390"/>
      <c r="Q517" s="390"/>
    </row>
    <row r="518" spans="1:17" ht="14.25">
      <c r="A518" s="293"/>
      <c r="B518" s="294"/>
      <c r="C518" s="293"/>
      <c r="M518" s="390"/>
      <c r="N518" s="390"/>
      <c r="O518" s="390"/>
      <c r="P518" s="390"/>
      <c r="Q518" s="390"/>
    </row>
    <row r="519" spans="1:17" ht="14.25">
      <c r="A519" s="293"/>
      <c r="B519" s="294"/>
      <c r="C519" s="293"/>
      <c r="M519" s="390"/>
      <c r="N519" s="390"/>
      <c r="O519" s="390"/>
      <c r="P519" s="390"/>
      <c r="Q519" s="390"/>
    </row>
    <row r="520" spans="1:17" ht="14.25">
      <c r="A520" s="293"/>
      <c r="B520" s="294"/>
      <c r="C520" s="293"/>
      <c r="M520" s="390"/>
      <c r="N520" s="390"/>
      <c r="O520" s="390"/>
      <c r="P520" s="390"/>
      <c r="Q520" s="390"/>
    </row>
    <row r="521" spans="1:17" ht="14.25">
      <c r="A521" s="293"/>
      <c r="B521" s="294"/>
      <c r="C521" s="293"/>
      <c r="M521" s="390"/>
      <c r="N521" s="390"/>
      <c r="O521" s="390"/>
      <c r="P521" s="390"/>
      <c r="Q521" s="390"/>
    </row>
    <row r="522" spans="1:17" ht="14.25">
      <c r="A522" s="293"/>
      <c r="B522" s="294"/>
      <c r="C522" s="293"/>
      <c r="M522" s="390"/>
      <c r="N522" s="390"/>
      <c r="O522" s="390"/>
      <c r="P522" s="390"/>
      <c r="Q522" s="390"/>
    </row>
    <row r="523" spans="1:17" ht="14.25">
      <c r="A523" s="293"/>
      <c r="B523" s="294"/>
      <c r="C523" s="293"/>
      <c r="M523" s="390"/>
      <c r="N523" s="390"/>
      <c r="O523" s="390"/>
      <c r="P523" s="390"/>
      <c r="Q523" s="390"/>
    </row>
    <row r="524" spans="1:17" ht="14.25">
      <c r="A524" s="293"/>
      <c r="B524" s="294"/>
      <c r="C524" s="293"/>
      <c r="M524" s="390"/>
      <c r="N524" s="390"/>
      <c r="O524" s="390"/>
      <c r="P524" s="390"/>
      <c r="Q524" s="390"/>
    </row>
    <row r="525" spans="1:17" ht="14.25">
      <c r="A525" s="293"/>
      <c r="B525" s="294"/>
      <c r="C525" s="293"/>
      <c r="M525" s="390"/>
      <c r="N525" s="390"/>
      <c r="O525" s="390"/>
      <c r="P525" s="390"/>
      <c r="Q525" s="390"/>
    </row>
    <row r="526" spans="1:17" ht="14.25">
      <c r="A526" s="293"/>
      <c r="B526" s="294"/>
      <c r="C526" s="293"/>
      <c r="M526" s="390"/>
      <c r="N526" s="390"/>
      <c r="O526" s="390"/>
      <c r="P526" s="390"/>
      <c r="Q526" s="390"/>
    </row>
    <row r="527" spans="1:17" ht="14.25">
      <c r="A527" s="293"/>
      <c r="B527" s="294"/>
      <c r="C527" s="293"/>
      <c r="M527" s="390"/>
      <c r="N527" s="390"/>
      <c r="O527" s="390"/>
      <c r="P527" s="390"/>
      <c r="Q527" s="390"/>
    </row>
    <row r="528" spans="1:17" ht="14.25">
      <c r="A528" s="293"/>
      <c r="B528" s="294"/>
      <c r="C528" s="293"/>
      <c r="M528" s="390"/>
      <c r="N528" s="390"/>
      <c r="O528" s="390"/>
      <c r="P528" s="390"/>
      <c r="Q528" s="390"/>
    </row>
    <row r="529" spans="1:17" ht="14.25">
      <c r="A529" s="293"/>
      <c r="B529" s="294"/>
      <c r="C529" s="293"/>
      <c r="M529" s="390"/>
      <c r="N529" s="390"/>
      <c r="O529" s="390"/>
      <c r="P529" s="390"/>
      <c r="Q529" s="390"/>
    </row>
    <row r="530" spans="1:17" ht="14.25">
      <c r="A530" s="293"/>
      <c r="B530" s="294"/>
      <c r="C530" s="293"/>
      <c r="M530" s="390"/>
      <c r="N530" s="390"/>
      <c r="O530" s="390"/>
      <c r="P530" s="390"/>
      <c r="Q530" s="390"/>
    </row>
    <row r="531" spans="1:17" ht="14.25">
      <c r="A531" s="293"/>
      <c r="B531" s="294"/>
      <c r="C531" s="293"/>
      <c r="M531" s="390"/>
      <c r="N531" s="390"/>
      <c r="O531" s="390"/>
      <c r="P531" s="390"/>
      <c r="Q531" s="390"/>
    </row>
    <row r="532" spans="1:17" ht="14.25">
      <c r="A532" s="293"/>
      <c r="B532" s="294"/>
      <c r="C532" s="293"/>
      <c r="M532" s="390"/>
      <c r="N532" s="390"/>
      <c r="O532" s="390"/>
      <c r="P532" s="390"/>
      <c r="Q532" s="390"/>
    </row>
    <row r="533" spans="1:17" ht="14.25">
      <c r="A533" s="293"/>
      <c r="B533" s="294"/>
      <c r="C533" s="293"/>
      <c r="M533" s="390"/>
      <c r="N533" s="390"/>
      <c r="O533" s="390"/>
      <c r="P533" s="390"/>
      <c r="Q533" s="390"/>
    </row>
    <row r="534" spans="1:17" ht="14.25">
      <c r="A534" s="293"/>
      <c r="B534" s="294"/>
      <c r="C534" s="293"/>
      <c r="M534" s="390"/>
      <c r="N534" s="390"/>
      <c r="O534" s="390"/>
      <c r="P534" s="390"/>
      <c r="Q534" s="390"/>
    </row>
    <row r="535" spans="1:17" ht="14.25">
      <c r="A535" s="293"/>
      <c r="B535" s="294"/>
      <c r="C535" s="293"/>
      <c r="M535" s="390"/>
      <c r="N535" s="390"/>
      <c r="O535" s="390"/>
      <c r="P535" s="390"/>
      <c r="Q535" s="390"/>
    </row>
    <row r="536" spans="1:17" ht="14.25">
      <c r="A536" s="293"/>
      <c r="B536" s="294"/>
      <c r="C536" s="293"/>
      <c r="M536" s="390"/>
      <c r="N536" s="390"/>
      <c r="O536" s="390"/>
      <c r="P536" s="390"/>
      <c r="Q536" s="390"/>
    </row>
    <row r="537" spans="1:17" ht="14.25">
      <c r="A537" s="293"/>
      <c r="B537" s="294"/>
      <c r="C537" s="293"/>
      <c r="M537" s="390"/>
      <c r="N537" s="390"/>
      <c r="O537" s="390"/>
      <c r="P537" s="390"/>
      <c r="Q537" s="390"/>
    </row>
    <row r="538" spans="1:17" ht="14.25">
      <c r="A538" s="293"/>
      <c r="B538" s="294"/>
      <c r="C538" s="293"/>
      <c r="M538" s="390"/>
      <c r="N538" s="390"/>
      <c r="O538" s="390"/>
      <c r="P538" s="390"/>
      <c r="Q538" s="390"/>
    </row>
    <row r="539" spans="1:17" ht="14.25">
      <c r="A539" s="293"/>
      <c r="B539" s="294"/>
      <c r="C539" s="293"/>
      <c r="M539" s="390"/>
      <c r="N539" s="390"/>
      <c r="O539" s="390"/>
      <c r="P539" s="390"/>
      <c r="Q539" s="390"/>
    </row>
    <row r="540" spans="1:17" ht="14.25">
      <c r="A540" s="293"/>
      <c r="B540" s="294"/>
      <c r="C540" s="293"/>
      <c r="M540" s="390"/>
      <c r="N540" s="390"/>
      <c r="O540" s="390"/>
      <c r="P540" s="390"/>
      <c r="Q540" s="390"/>
    </row>
    <row r="541" spans="1:17" ht="14.25">
      <c r="A541" s="293"/>
      <c r="B541" s="294"/>
      <c r="C541" s="293"/>
      <c r="M541" s="390"/>
      <c r="N541" s="390"/>
      <c r="O541" s="390"/>
      <c r="P541" s="390"/>
      <c r="Q541" s="390"/>
    </row>
    <row r="542" spans="1:17" ht="14.25">
      <c r="A542" s="293"/>
      <c r="B542" s="294"/>
      <c r="C542" s="293"/>
      <c r="M542" s="390"/>
      <c r="N542" s="390"/>
      <c r="O542" s="390"/>
      <c r="P542" s="390"/>
      <c r="Q542" s="390"/>
    </row>
    <row r="543" spans="1:17" ht="14.25">
      <c r="A543" s="293"/>
      <c r="B543" s="294"/>
      <c r="C543" s="293"/>
      <c r="M543" s="390"/>
      <c r="N543" s="390"/>
      <c r="O543" s="390"/>
      <c r="P543" s="390"/>
      <c r="Q543" s="390"/>
    </row>
    <row r="544" spans="1:17" ht="14.25">
      <c r="A544" s="293"/>
      <c r="B544" s="294"/>
      <c r="C544" s="293"/>
      <c r="M544" s="390"/>
      <c r="N544" s="390"/>
      <c r="O544" s="390"/>
      <c r="P544" s="390"/>
      <c r="Q544" s="390"/>
    </row>
    <row r="545" spans="1:17" ht="14.25">
      <c r="A545" s="293"/>
      <c r="B545" s="294"/>
      <c r="C545" s="293"/>
      <c r="M545" s="390"/>
      <c r="N545" s="390"/>
      <c r="O545" s="390"/>
      <c r="P545" s="390"/>
      <c r="Q545" s="390"/>
    </row>
    <row r="546" spans="1:17" ht="14.25">
      <c r="A546" s="293"/>
      <c r="B546" s="294"/>
      <c r="C546" s="293"/>
      <c r="M546" s="390"/>
      <c r="N546" s="390"/>
      <c r="O546" s="390"/>
      <c r="P546" s="390"/>
      <c r="Q546" s="390"/>
    </row>
    <row r="547" spans="1:17" ht="14.25">
      <c r="A547" s="293"/>
      <c r="B547" s="294"/>
      <c r="C547" s="293"/>
      <c r="M547" s="390"/>
      <c r="N547" s="390"/>
      <c r="O547" s="390"/>
      <c r="P547" s="390"/>
      <c r="Q547" s="390"/>
    </row>
    <row r="548" spans="1:17" ht="14.25">
      <c r="A548" s="293"/>
      <c r="B548" s="294"/>
      <c r="C548" s="293"/>
      <c r="M548" s="390"/>
      <c r="N548" s="390"/>
      <c r="O548" s="390"/>
      <c r="P548" s="390"/>
      <c r="Q548" s="390"/>
    </row>
    <row r="549" spans="1:17" ht="14.25">
      <c r="A549" s="293"/>
      <c r="B549" s="294"/>
      <c r="C549" s="293"/>
      <c r="M549" s="390"/>
      <c r="N549" s="390"/>
      <c r="O549" s="390"/>
      <c r="P549" s="390"/>
      <c r="Q549" s="390"/>
    </row>
    <row r="550" spans="1:17" ht="14.25">
      <c r="A550" s="293"/>
      <c r="B550" s="294"/>
      <c r="C550" s="293"/>
      <c r="M550" s="390"/>
      <c r="N550" s="390"/>
      <c r="O550" s="390"/>
      <c r="P550" s="390"/>
      <c r="Q550" s="390"/>
    </row>
    <row r="551" spans="1:17" ht="14.25">
      <c r="A551" s="293"/>
      <c r="B551" s="294"/>
      <c r="C551" s="293"/>
      <c r="M551" s="390"/>
      <c r="N551" s="390"/>
      <c r="O551" s="390"/>
      <c r="P551" s="390"/>
      <c r="Q551" s="390"/>
    </row>
    <row r="552" spans="1:17" ht="14.25">
      <c r="A552" s="293"/>
      <c r="B552" s="294"/>
      <c r="C552" s="293"/>
      <c r="M552" s="390"/>
      <c r="N552" s="390"/>
      <c r="O552" s="390"/>
      <c r="P552" s="390"/>
      <c r="Q552" s="390"/>
    </row>
    <row r="553" spans="1:17" ht="14.25">
      <c r="A553" s="293"/>
      <c r="B553" s="294"/>
      <c r="C553" s="293"/>
      <c r="M553" s="390"/>
      <c r="N553" s="390"/>
      <c r="O553" s="390"/>
      <c r="P553" s="390"/>
      <c r="Q553" s="390"/>
    </row>
    <row r="554" spans="1:17" ht="14.25">
      <c r="A554" s="293"/>
      <c r="B554" s="294"/>
      <c r="C554" s="293"/>
      <c r="M554" s="390"/>
      <c r="N554" s="390"/>
      <c r="O554" s="390"/>
      <c r="P554" s="390"/>
      <c r="Q554" s="390"/>
    </row>
    <row r="555" spans="1:17" ht="14.25">
      <c r="A555" s="293"/>
      <c r="B555" s="294"/>
      <c r="C555" s="293"/>
      <c r="M555" s="390"/>
      <c r="N555" s="390"/>
      <c r="O555" s="390"/>
      <c r="P555" s="390"/>
      <c r="Q555" s="390"/>
    </row>
    <row r="556" spans="1:17" ht="14.25">
      <c r="A556" s="293"/>
      <c r="B556" s="294"/>
      <c r="C556" s="293"/>
      <c r="M556" s="390"/>
      <c r="N556" s="390"/>
      <c r="O556" s="390"/>
      <c r="P556" s="390"/>
      <c r="Q556" s="390"/>
    </row>
    <row r="557" spans="1:17" ht="14.25">
      <c r="A557" s="293"/>
      <c r="B557" s="294"/>
      <c r="C557" s="293"/>
      <c r="M557" s="390"/>
      <c r="N557" s="390"/>
      <c r="O557" s="390"/>
      <c r="P557" s="390"/>
      <c r="Q557" s="390"/>
    </row>
    <row r="558" spans="1:17" ht="14.25">
      <c r="A558" s="293"/>
      <c r="B558" s="294"/>
      <c r="C558" s="293"/>
      <c r="M558" s="390"/>
      <c r="N558" s="390"/>
      <c r="O558" s="390"/>
      <c r="P558" s="390"/>
      <c r="Q558" s="390"/>
    </row>
    <row r="559" spans="1:17" ht="14.25">
      <c r="A559" s="293"/>
      <c r="B559" s="294"/>
      <c r="C559" s="293"/>
      <c r="M559" s="390"/>
      <c r="N559" s="390"/>
      <c r="O559" s="390"/>
      <c r="P559" s="390"/>
      <c r="Q559" s="390"/>
    </row>
    <row r="560" spans="1:17" ht="14.25">
      <c r="A560" s="293"/>
      <c r="B560" s="294"/>
      <c r="C560" s="293"/>
      <c r="M560" s="390"/>
      <c r="N560" s="390"/>
      <c r="O560" s="390"/>
      <c r="P560" s="390"/>
      <c r="Q560" s="390"/>
    </row>
    <row r="561" spans="1:17" ht="14.25">
      <c r="A561" s="293"/>
      <c r="B561" s="294"/>
      <c r="C561" s="293"/>
      <c r="M561" s="390"/>
      <c r="N561" s="390"/>
      <c r="O561" s="390"/>
      <c r="P561" s="390"/>
      <c r="Q561" s="390"/>
    </row>
    <row r="562" spans="1:17" ht="14.25">
      <c r="A562" s="293"/>
      <c r="B562" s="294"/>
      <c r="C562" s="293"/>
      <c r="M562" s="390"/>
      <c r="N562" s="390"/>
      <c r="O562" s="390"/>
      <c r="P562" s="390"/>
      <c r="Q562" s="390"/>
    </row>
    <row r="563" spans="1:17" ht="14.25">
      <c r="A563" s="293"/>
      <c r="B563" s="294"/>
      <c r="C563" s="293"/>
      <c r="M563" s="390"/>
      <c r="N563" s="390"/>
      <c r="O563" s="390"/>
      <c r="P563" s="390"/>
      <c r="Q563" s="390"/>
    </row>
    <row r="564" spans="1:17" ht="14.25">
      <c r="A564" s="293"/>
      <c r="B564" s="294"/>
      <c r="C564" s="293"/>
      <c r="M564" s="390"/>
      <c r="N564" s="390"/>
      <c r="O564" s="390"/>
      <c r="P564" s="390"/>
      <c r="Q564" s="390"/>
    </row>
    <row r="565" spans="1:17" ht="14.25">
      <c r="A565" s="293"/>
      <c r="B565" s="294"/>
      <c r="C565" s="293"/>
      <c r="M565" s="390"/>
      <c r="N565" s="390"/>
      <c r="O565" s="390"/>
      <c r="P565" s="390"/>
      <c r="Q565" s="390"/>
    </row>
    <row r="566" spans="1:17" ht="14.25">
      <c r="A566" s="293"/>
      <c r="B566" s="294"/>
      <c r="C566" s="293"/>
      <c r="M566" s="390"/>
      <c r="N566" s="390"/>
      <c r="O566" s="390"/>
      <c r="P566" s="390"/>
      <c r="Q566" s="390"/>
    </row>
    <row r="567" spans="1:17" ht="14.25">
      <c r="A567" s="293"/>
      <c r="B567" s="294"/>
      <c r="C567" s="293"/>
      <c r="M567" s="390"/>
      <c r="N567" s="390"/>
      <c r="O567" s="390"/>
      <c r="P567" s="390"/>
      <c r="Q567" s="390"/>
    </row>
    <row r="568" spans="1:17" ht="14.25">
      <c r="A568" s="293"/>
      <c r="B568" s="294"/>
      <c r="C568" s="293"/>
      <c r="M568" s="390"/>
      <c r="N568" s="390"/>
      <c r="O568" s="390"/>
      <c r="P568" s="390"/>
      <c r="Q568" s="390"/>
    </row>
    <row r="569" spans="1:17" ht="14.25">
      <c r="A569" s="293"/>
      <c r="B569" s="294"/>
      <c r="C569" s="293"/>
      <c r="M569" s="390"/>
      <c r="N569" s="390"/>
      <c r="O569" s="390"/>
      <c r="P569" s="390"/>
      <c r="Q569" s="390"/>
    </row>
    <row r="570" spans="1:17" ht="14.25">
      <c r="A570" s="293"/>
      <c r="B570" s="294"/>
      <c r="C570" s="293"/>
      <c r="M570" s="390"/>
      <c r="N570" s="390"/>
      <c r="O570" s="390"/>
      <c r="P570" s="390"/>
      <c r="Q570" s="390"/>
    </row>
    <row r="571" spans="1:17" ht="14.25">
      <c r="A571" s="293"/>
      <c r="B571" s="294"/>
      <c r="C571" s="293"/>
      <c r="M571" s="390"/>
      <c r="N571" s="390"/>
      <c r="O571" s="390"/>
      <c r="P571" s="390"/>
      <c r="Q571" s="390"/>
    </row>
    <row r="572" spans="1:17" ht="14.25">
      <c r="A572" s="293"/>
      <c r="B572" s="294"/>
      <c r="C572" s="293"/>
      <c r="M572" s="390"/>
      <c r="N572" s="390"/>
      <c r="O572" s="390"/>
      <c r="P572" s="390"/>
      <c r="Q572" s="390"/>
    </row>
    <row r="573" spans="1:17" ht="14.25">
      <c r="A573" s="293"/>
      <c r="B573" s="294"/>
      <c r="C573" s="293"/>
      <c r="M573" s="390"/>
      <c r="N573" s="390"/>
      <c r="O573" s="390"/>
      <c r="P573" s="390"/>
      <c r="Q573" s="390"/>
    </row>
    <row r="574" spans="1:17" ht="14.25">
      <c r="A574" s="293"/>
      <c r="B574" s="294"/>
      <c r="C574" s="293"/>
      <c r="M574" s="390"/>
      <c r="N574" s="390"/>
      <c r="O574" s="390"/>
      <c r="P574" s="390"/>
      <c r="Q574" s="390"/>
    </row>
    <row r="575" spans="1:17" ht="14.25">
      <c r="A575" s="293"/>
      <c r="B575" s="294"/>
      <c r="C575" s="293"/>
      <c r="M575" s="390"/>
      <c r="N575" s="390"/>
      <c r="O575" s="390"/>
      <c r="P575" s="390"/>
      <c r="Q575" s="390"/>
    </row>
    <row r="576" spans="1:17" ht="14.25">
      <c r="A576" s="293"/>
      <c r="B576" s="294"/>
      <c r="C576" s="293"/>
      <c r="M576" s="390"/>
      <c r="N576" s="390"/>
      <c r="O576" s="390"/>
      <c r="P576" s="390"/>
      <c r="Q576" s="390"/>
    </row>
    <row r="577" spans="1:17" ht="14.25">
      <c r="A577" s="293"/>
      <c r="B577" s="294"/>
      <c r="C577" s="293"/>
      <c r="M577" s="390"/>
      <c r="N577" s="390"/>
      <c r="O577" s="390"/>
      <c r="P577" s="390"/>
      <c r="Q577" s="390"/>
    </row>
    <row r="578" spans="1:17" ht="14.25">
      <c r="A578" s="293"/>
      <c r="B578" s="294"/>
      <c r="C578" s="293"/>
      <c r="M578" s="390"/>
      <c r="N578" s="390"/>
      <c r="O578" s="390"/>
      <c r="P578" s="390"/>
      <c r="Q578" s="390"/>
    </row>
    <row r="579" spans="1:17" ht="14.25">
      <c r="A579" s="293"/>
      <c r="B579" s="294"/>
      <c r="C579" s="293"/>
      <c r="M579" s="390"/>
      <c r="N579" s="390"/>
      <c r="O579" s="390"/>
      <c r="P579" s="390"/>
      <c r="Q579" s="390"/>
    </row>
    <row r="580" spans="1:17" ht="14.25">
      <c r="A580" s="293"/>
      <c r="B580" s="294"/>
      <c r="C580" s="293"/>
      <c r="M580" s="390"/>
      <c r="N580" s="390"/>
      <c r="O580" s="390"/>
      <c r="P580" s="390"/>
      <c r="Q580" s="390"/>
    </row>
    <row r="581" spans="1:17" ht="14.25">
      <c r="A581" s="293"/>
      <c r="B581" s="294"/>
      <c r="C581" s="293"/>
      <c r="M581" s="390"/>
      <c r="N581" s="390"/>
      <c r="O581" s="390"/>
      <c r="P581" s="390"/>
      <c r="Q581" s="390"/>
    </row>
    <row r="582" spans="1:17" ht="14.25">
      <c r="A582" s="293"/>
      <c r="B582" s="294"/>
      <c r="C582" s="293"/>
      <c r="M582" s="390"/>
      <c r="N582" s="390"/>
      <c r="O582" s="390"/>
      <c r="P582" s="390"/>
      <c r="Q582" s="390"/>
    </row>
    <row r="583" spans="1:17" ht="14.25">
      <c r="A583" s="293"/>
      <c r="B583" s="294"/>
      <c r="C583" s="293"/>
      <c r="M583" s="390"/>
      <c r="N583" s="390"/>
      <c r="O583" s="390"/>
      <c r="P583" s="390"/>
      <c r="Q583" s="390"/>
    </row>
    <row r="584" spans="1:17" ht="14.25">
      <c r="A584" s="293"/>
      <c r="B584" s="294"/>
      <c r="C584" s="293"/>
      <c r="M584" s="390"/>
      <c r="N584" s="390"/>
      <c r="O584" s="390"/>
      <c r="P584" s="390"/>
      <c r="Q584" s="390"/>
    </row>
    <row r="585" spans="1:17" ht="14.25">
      <c r="A585" s="293"/>
      <c r="B585" s="294"/>
      <c r="C585" s="293"/>
      <c r="M585" s="390"/>
      <c r="N585" s="390"/>
      <c r="O585" s="390"/>
      <c r="P585" s="390"/>
      <c r="Q585" s="390"/>
    </row>
    <row r="586" spans="1:17" ht="14.25">
      <c r="A586" s="293"/>
      <c r="B586" s="294"/>
      <c r="C586" s="293"/>
      <c r="M586" s="390"/>
      <c r="N586" s="390"/>
      <c r="O586" s="390"/>
      <c r="P586" s="390"/>
      <c r="Q586" s="390"/>
    </row>
    <row r="587" spans="1:17" ht="14.25">
      <c r="A587" s="293"/>
      <c r="B587" s="294"/>
      <c r="C587" s="293"/>
      <c r="M587" s="390"/>
      <c r="N587" s="390"/>
      <c r="O587" s="390"/>
      <c r="P587" s="390"/>
      <c r="Q587" s="390"/>
    </row>
    <row r="588" spans="1:17" ht="14.25">
      <c r="A588" s="293"/>
      <c r="B588" s="294"/>
      <c r="C588" s="293"/>
      <c r="M588" s="390"/>
      <c r="N588" s="390"/>
      <c r="O588" s="390"/>
      <c r="P588" s="390"/>
      <c r="Q588" s="390"/>
    </row>
    <row r="589" spans="1:17" ht="14.25">
      <c r="A589" s="293"/>
      <c r="B589" s="294"/>
      <c r="C589" s="293"/>
      <c r="M589" s="390"/>
      <c r="N589" s="390"/>
      <c r="O589" s="390"/>
      <c r="P589" s="390"/>
      <c r="Q589" s="390"/>
    </row>
    <row r="590" spans="1:17" ht="14.25">
      <c r="A590" s="293"/>
      <c r="B590" s="294"/>
      <c r="C590" s="293"/>
      <c r="M590" s="390"/>
      <c r="N590" s="390"/>
      <c r="O590" s="390"/>
      <c r="P590" s="390"/>
      <c r="Q590" s="390"/>
    </row>
    <row r="591" spans="1:17" ht="14.25">
      <c r="A591" s="293"/>
      <c r="B591" s="294"/>
      <c r="C591" s="293"/>
      <c r="M591" s="390"/>
      <c r="N591" s="390"/>
      <c r="O591" s="390"/>
      <c r="P591" s="390"/>
      <c r="Q591" s="390"/>
    </row>
    <row r="592" spans="1:17" ht="14.25">
      <c r="A592" s="293"/>
      <c r="B592" s="294"/>
      <c r="C592" s="293"/>
      <c r="M592" s="390"/>
      <c r="N592" s="390"/>
      <c r="O592" s="390"/>
      <c r="P592" s="390"/>
      <c r="Q592" s="390"/>
    </row>
    <row r="593" spans="1:17" ht="14.25">
      <c r="A593" s="293"/>
      <c r="B593" s="294"/>
      <c r="C593" s="293"/>
      <c r="M593" s="390"/>
      <c r="N593" s="390"/>
      <c r="O593" s="390"/>
      <c r="P593" s="390"/>
      <c r="Q593" s="390"/>
    </row>
    <row r="594" spans="1:17" ht="14.25">
      <c r="A594" s="293"/>
      <c r="B594" s="294"/>
      <c r="C594" s="293"/>
      <c r="M594" s="390"/>
      <c r="N594" s="390"/>
      <c r="O594" s="390"/>
      <c r="P594" s="390"/>
      <c r="Q594" s="390"/>
    </row>
    <row r="595" spans="1:17" ht="14.25">
      <c r="A595" s="293"/>
      <c r="B595" s="294"/>
      <c r="C595" s="293"/>
      <c r="M595" s="390"/>
      <c r="N595" s="390"/>
      <c r="O595" s="390"/>
      <c r="P595" s="390"/>
      <c r="Q595" s="390"/>
    </row>
    <row r="596" spans="1:17" ht="14.25">
      <c r="A596" s="293"/>
      <c r="B596" s="294"/>
      <c r="C596" s="293"/>
      <c r="M596" s="390"/>
      <c r="N596" s="390"/>
      <c r="O596" s="390"/>
      <c r="P596" s="390"/>
      <c r="Q596" s="390"/>
    </row>
    <row r="597" spans="1:17" ht="14.25">
      <c r="A597" s="293"/>
      <c r="B597" s="294"/>
      <c r="C597" s="293"/>
      <c r="M597" s="390"/>
      <c r="N597" s="390"/>
      <c r="O597" s="390"/>
      <c r="P597" s="390"/>
      <c r="Q597" s="390"/>
    </row>
    <row r="598" spans="1:17" ht="14.25">
      <c r="A598" s="293"/>
      <c r="B598" s="294"/>
      <c r="C598" s="293"/>
      <c r="M598" s="390"/>
      <c r="N598" s="390"/>
      <c r="O598" s="390"/>
      <c r="P598" s="390"/>
      <c r="Q598" s="390"/>
    </row>
    <row r="599" spans="1:17" ht="14.25">
      <c r="A599" s="293"/>
      <c r="B599" s="294"/>
      <c r="C599" s="293"/>
      <c r="M599" s="390"/>
      <c r="N599" s="390"/>
      <c r="O599" s="390"/>
      <c r="P599" s="390"/>
      <c r="Q599" s="390"/>
    </row>
    <row r="600" spans="1:17" ht="14.25">
      <c r="A600" s="293"/>
      <c r="B600" s="294"/>
      <c r="C600" s="293"/>
      <c r="M600" s="390"/>
      <c r="N600" s="390"/>
      <c r="O600" s="390"/>
      <c r="P600" s="390"/>
      <c r="Q600" s="390"/>
    </row>
    <row r="601" spans="1:17" ht="14.25">
      <c r="A601" s="293"/>
      <c r="B601" s="294"/>
      <c r="C601" s="293"/>
      <c r="M601" s="390"/>
      <c r="N601" s="390"/>
      <c r="O601" s="390"/>
      <c r="P601" s="390"/>
      <c r="Q601" s="390"/>
    </row>
    <row r="602" spans="1:17" ht="14.25">
      <c r="A602" s="293"/>
      <c r="B602" s="294"/>
      <c r="C602" s="293"/>
      <c r="M602" s="390"/>
      <c r="N602" s="390"/>
      <c r="O602" s="390"/>
      <c r="P602" s="390"/>
      <c r="Q602" s="390"/>
    </row>
    <row r="603" spans="1:17" ht="14.25">
      <c r="A603" s="293"/>
      <c r="B603" s="294"/>
      <c r="C603" s="293"/>
      <c r="M603" s="390"/>
      <c r="N603" s="390"/>
      <c r="O603" s="390"/>
      <c r="P603" s="390"/>
      <c r="Q603" s="390"/>
    </row>
    <row r="604" spans="1:17" ht="14.25">
      <c r="A604" s="293"/>
      <c r="B604" s="294"/>
      <c r="C604" s="293"/>
      <c r="M604" s="390"/>
      <c r="N604" s="390"/>
      <c r="O604" s="390"/>
      <c r="P604" s="390"/>
      <c r="Q604" s="390"/>
    </row>
    <row r="605" spans="1:17" ht="14.25">
      <c r="A605" s="293"/>
      <c r="B605" s="294"/>
      <c r="C605" s="293"/>
      <c r="M605" s="390"/>
      <c r="N605" s="390"/>
      <c r="O605" s="390"/>
      <c r="P605" s="390"/>
      <c r="Q605" s="390"/>
    </row>
    <row r="606" spans="1:17" ht="14.25">
      <c r="A606" s="293"/>
      <c r="B606" s="294"/>
      <c r="C606" s="293"/>
      <c r="M606" s="390"/>
      <c r="N606" s="390"/>
      <c r="O606" s="390"/>
      <c r="P606" s="390"/>
      <c r="Q606" s="390"/>
    </row>
    <row r="607" spans="1:17" ht="14.25">
      <c r="A607" s="293"/>
      <c r="B607" s="294"/>
      <c r="C607" s="293"/>
      <c r="M607" s="390"/>
      <c r="N607" s="390"/>
      <c r="O607" s="390"/>
      <c r="P607" s="390"/>
      <c r="Q607" s="390"/>
    </row>
    <row r="608" spans="1:17" ht="14.25">
      <c r="A608" s="293"/>
      <c r="B608" s="294"/>
      <c r="C608" s="293"/>
      <c r="M608" s="390"/>
      <c r="N608" s="390"/>
      <c r="O608" s="390"/>
      <c r="P608" s="390"/>
      <c r="Q608" s="390"/>
    </row>
    <row r="609" spans="1:17" ht="14.25">
      <c r="A609" s="293"/>
      <c r="B609" s="294"/>
      <c r="C609" s="293"/>
      <c r="M609" s="390"/>
      <c r="N609" s="390"/>
      <c r="O609" s="390"/>
      <c r="P609" s="390"/>
      <c r="Q609" s="390"/>
    </row>
    <row r="610" spans="1:17" ht="14.25">
      <c r="A610" s="293"/>
      <c r="B610" s="294"/>
      <c r="C610" s="293"/>
      <c r="M610" s="390"/>
      <c r="N610" s="390"/>
      <c r="O610" s="390"/>
      <c r="P610" s="390"/>
      <c r="Q610" s="390"/>
    </row>
    <row r="611" spans="1:17" ht="14.25">
      <c r="A611" s="293"/>
      <c r="B611" s="294"/>
      <c r="C611" s="293"/>
      <c r="M611" s="390"/>
      <c r="N611" s="390"/>
      <c r="O611" s="390"/>
      <c r="P611" s="390"/>
      <c r="Q611" s="390"/>
    </row>
    <row r="612" spans="1:17" ht="14.25">
      <c r="A612" s="293"/>
      <c r="B612" s="294"/>
      <c r="C612" s="293"/>
      <c r="M612" s="390"/>
      <c r="N612" s="390"/>
      <c r="O612" s="390"/>
      <c r="P612" s="390"/>
      <c r="Q612" s="390"/>
    </row>
    <row r="613" spans="1:17" ht="14.25">
      <c r="A613" s="293"/>
      <c r="B613" s="294"/>
      <c r="C613" s="293"/>
      <c r="M613" s="390"/>
      <c r="N613" s="390"/>
      <c r="O613" s="390"/>
      <c r="P613" s="390"/>
      <c r="Q613" s="390"/>
    </row>
    <row r="614" spans="1:17" ht="14.25">
      <c r="A614" s="293"/>
      <c r="B614" s="294"/>
      <c r="C614" s="293"/>
      <c r="M614" s="390"/>
      <c r="N614" s="390"/>
      <c r="O614" s="390"/>
      <c r="P614" s="390"/>
      <c r="Q614" s="390"/>
    </row>
    <row r="615" spans="1:17" ht="14.25">
      <c r="A615" s="293"/>
      <c r="B615" s="294"/>
      <c r="C615" s="293"/>
      <c r="M615" s="390"/>
      <c r="N615" s="390"/>
      <c r="O615" s="390"/>
      <c r="P615" s="390"/>
      <c r="Q615" s="390"/>
    </row>
    <row r="616" spans="1:17" ht="14.25">
      <c r="A616" s="293"/>
      <c r="B616" s="294"/>
      <c r="C616" s="293"/>
      <c r="M616" s="390"/>
      <c r="N616" s="390"/>
      <c r="O616" s="390"/>
      <c r="P616" s="390"/>
      <c r="Q616" s="390"/>
    </row>
    <row r="617" spans="1:17" ht="14.25">
      <c r="A617" s="293"/>
      <c r="B617" s="294"/>
      <c r="C617" s="293"/>
      <c r="M617" s="390"/>
      <c r="N617" s="390"/>
      <c r="O617" s="390"/>
      <c r="P617" s="390"/>
      <c r="Q617" s="390"/>
    </row>
    <row r="618" spans="1:17" ht="14.25">
      <c r="A618" s="293"/>
      <c r="B618" s="294"/>
      <c r="C618" s="293"/>
      <c r="M618" s="390"/>
      <c r="N618" s="390"/>
      <c r="O618" s="390"/>
      <c r="P618" s="390"/>
      <c r="Q618" s="390"/>
    </row>
    <row r="619" spans="1:17" ht="14.25">
      <c r="A619" s="293"/>
      <c r="B619" s="294"/>
      <c r="C619" s="293"/>
      <c r="M619" s="390"/>
      <c r="N619" s="390"/>
      <c r="O619" s="390"/>
      <c r="P619" s="390"/>
      <c r="Q619" s="390"/>
    </row>
    <row r="620" spans="1:17" ht="14.25">
      <c r="A620" s="293"/>
      <c r="B620" s="294"/>
      <c r="C620" s="293"/>
      <c r="M620" s="390"/>
      <c r="N620" s="390"/>
      <c r="O620" s="390"/>
      <c r="P620" s="390"/>
      <c r="Q620" s="390"/>
    </row>
    <row r="621" spans="1:17" ht="14.25">
      <c r="A621" s="293"/>
      <c r="B621" s="294"/>
      <c r="C621" s="293"/>
      <c r="M621" s="390"/>
      <c r="N621" s="390"/>
      <c r="O621" s="390"/>
      <c r="P621" s="390"/>
      <c r="Q621" s="390"/>
    </row>
    <row r="622" spans="1:17" ht="14.25">
      <c r="A622" s="293"/>
      <c r="B622" s="294"/>
      <c r="C622" s="293"/>
      <c r="M622" s="390"/>
      <c r="N622" s="390"/>
      <c r="O622" s="390"/>
      <c r="P622" s="390"/>
      <c r="Q622" s="390"/>
    </row>
    <row r="623" spans="1:17" ht="14.25">
      <c r="A623" s="293"/>
      <c r="B623" s="294"/>
      <c r="C623" s="293"/>
      <c r="M623" s="390"/>
      <c r="N623" s="390"/>
      <c r="O623" s="390"/>
      <c r="P623" s="390"/>
      <c r="Q623" s="390"/>
    </row>
    <row r="624" spans="1:17" ht="14.25">
      <c r="A624" s="293"/>
      <c r="B624" s="294"/>
      <c r="C624" s="293"/>
      <c r="M624" s="390"/>
      <c r="N624" s="390"/>
      <c r="O624" s="390"/>
      <c r="P624" s="390"/>
      <c r="Q624" s="390"/>
    </row>
    <row r="625" spans="1:17" ht="14.25">
      <c r="A625" s="293"/>
      <c r="B625" s="294"/>
      <c r="C625" s="293"/>
      <c r="M625" s="390"/>
      <c r="N625" s="390"/>
      <c r="O625" s="390"/>
      <c r="P625" s="390"/>
      <c r="Q625" s="390"/>
    </row>
    <row r="626" spans="1:17" ht="14.25">
      <c r="A626" s="293"/>
      <c r="B626" s="294"/>
      <c r="C626" s="293"/>
      <c r="M626" s="390"/>
      <c r="N626" s="390"/>
      <c r="O626" s="390"/>
      <c r="P626" s="390"/>
      <c r="Q626" s="390"/>
    </row>
    <row r="627" spans="1:17" ht="14.25">
      <c r="A627" s="293"/>
      <c r="B627" s="294"/>
      <c r="C627" s="293"/>
      <c r="M627" s="390"/>
      <c r="N627" s="390"/>
      <c r="O627" s="390"/>
      <c r="P627" s="390"/>
      <c r="Q627" s="390"/>
    </row>
    <row r="628" spans="1:17" ht="14.25">
      <c r="A628" s="293"/>
      <c r="B628" s="294"/>
      <c r="C628" s="293"/>
      <c r="M628" s="390"/>
      <c r="N628" s="390"/>
      <c r="O628" s="390"/>
      <c r="P628" s="390"/>
      <c r="Q628" s="390"/>
    </row>
    <row r="629" spans="1:17" ht="14.25">
      <c r="A629" s="293"/>
      <c r="B629" s="294"/>
      <c r="C629" s="293"/>
      <c r="M629" s="390"/>
      <c r="N629" s="390"/>
      <c r="O629" s="390"/>
      <c r="P629" s="390"/>
      <c r="Q629" s="390"/>
    </row>
    <row r="630" spans="1:17" ht="14.25">
      <c r="A630" s="293"/>
      <c r="B630" s="294"/>
      <c r="C630" s="293"/>
      <c r="M630" s="390"/>
      <c r="N630" s="390"/>
      <c r="O630" s="390"/>
      <c r="P630" s="390"/>
      <c r="Q630" s="390"/>
    </row>
    <row r="631" spans="1:17" ht="14.25">
      <c r="A631" s="293"/>
      <c r="B631" s="294"/>
      <c r="C631" s="293"/>
      <c r="M631" s="390"/>
      <c r="N631" s="390"/>
      <c r="O631" s="390"/>
      <c r="P631" s="390"/>
      <c r="Q631" s="390"/>
    </row>
    <row r="632" spans="1:17" ht="14.25">
      <c r="A632" s="293"/>
      <c r="B632" s="294"/>
      <c r="C632" s="293"/>
      <c r="M632" s="390"/>
      <c r="N632" s="390"/>
      <c r="O632" s="390"/>
      <c r="P632" s="390"/>
      <c r="Q632" s="390"/>
    </row>
    <row r="633" spans="1:17" ht="14.25">
      <c r="A633" s="293"/>
      <c r="B633" s="294"/>
      <c r="C633" s="293"/>
      <c r="M633" s="390"/>
      <c r="N633" s="390"/>
      <c r="O633" s="390"/>
      <c r="P633" s="390"/>
      <c r="Q633" s="390"/>
    </row>
    <row r="634" spans="1:17" ht="14.25">
      <c r="A634" s="293"/>
      <c r="B634" s="294"/>
      <c r="C634" s="293"/>
      <c r="M634" s="390"/>
      <c r="N634" s="390"/>
      <c r="O634" s="390"/>
      <c r="P634" s="390"/>
      <c r="Q634" s="390"/>
    </row>
    <row r="635" spans="1:17" ht="14.25">
      <c r="A635" s="293"/>
      <c r="B635" s="294"/>
      <c r="C635" s="293"/>
      <c r="M635" s="390"/>
      <c r="N635" s="390"/>
      <c r="O635" s="390"/>
      <c r="P635" s="390"/>
      <c r="Q635" s="390"/>
    </row>
    <row r="636" spans="1:17" ht="14.25">
      <c r="A636" s="293"/>
      <c r="B636" s="294"/>
      <c r="C636" s="293"/>
      <c r="M636" s="390"/>
      <c r="N636" s="390"/>
      <c r="O636" s="390"/>
      <c r="P636" s="390"/>
      <c r="Q636" s="390"/>
    </row>
    <row r="637" spans="1:17" ht="14.25">
      <c r="A637" s="293"/>
      <c r="B637" s="294"/>
      <c r="C637" s="293"/>
      <c r="M637" s="390"/>
      <c r="N637" s="390"/>
      <c r="O637" s="390"/>
      <c r="P637" s="390"/>
      <c r="Q637" s="390"/>
    </row>
    <row r="638" spans="1:17" ht="14.25">
      <c r="A638" s="293"/>
      <c r="B638" s="294"/>
      <c r="C638" s="293"/>
      <c r="M638" s="390"/>
      <c r="N638" s="390"/>
      <c r="O638" s="390"/>
      <c r="P638" s="390"/>
      <c r="Q638" s="390"/>
    </row>
    <row r="639" spans="1:17" ht="14.25">
      <c r="A639" s="293"/>
      <c r="B639" s="294"/>
      <c r="C639" s="293"/>
      <c r="M639" s="390"/>
      <c r="N639" s="390"/>
      <c r="O639" s="390"/>
      <c r="P639" s="390"/>
      <c r="Q639" s="390"/>
    </row>
    <row r="640" spans="1:17" ht="14.25">
      <c r="A640" s="293"/>
      <c r="B640" s="294"/>
      <c r="C640" s="293"/>
      <c r="M640" s="390"/>
      <c r="N640" s="390"/>
      <c r="O640" s="390"/>
      <c r="P640" s="390"/>
      <c r="Q640" s="390"/>
    </row>
    <row r="641" spans="1:17" ht="14.25">
      <c r="A641" s="293"/>
      <c r="B641" s="294"/>
      <c r="C641" s="293"/>
      <c r="M641" s="390"/>
      <c r="N641" s="390"/>
      <c r="O641" s="390"/>
      <c r="P641" s="390"/>
      <c r="Q641" s="390"/>
    </row>
    <row r="642" spans="1:17" ht="14.25">
      <c r="A642" s="293"/>
      <c r="B642" s="294"/>
      <c r="C642" s="293"/>
      <c r="M642" s="390"/>
      <c r="N642" s="390"/>
      <c r="O642" s="390"/>
      <c r="P642" s="390"/>
      <c r="Q642" s="390"/>
    </row>
    <row r="643" spans="1:17" ht="14.25">
      <c r="A643" s="293"/>
      <c r="B643" s="294"/>
      <c r="C643" s="293"/>
      <c r="M643" s="390"/>
      <c r="N643" s="390"/>
      <c r="O643" s="390"/>
      <c r="P643" s="390"/>
      <c r="Q643" s="390"/>
    </row>
    <row r="644" spans="1:17" ht="14.25">
      <c r="A644" s="293"/>
      <c r="B644" s="294"/>
      <c r="C644" s="293"/>
      <c r="M644" s="390"/>
      <c r="N644" s="390"/>
      <c r="O644" s="390"/>
      <c r="P644" s="390"/>
      <c r="Q644" s="390"/>
    </row>
    <row r="645" spans="1:17" ht="14.25">
      <c r="A645" s="293"/>
      <c r="B645" s="294"/>
      <c r="C645" s="293"/>
      <c r="M645" s="390"/>
      <c r="N645" s="390"/>
      <c r="O645" s="390"/>
      <c r="P645" s="390"/>
      <c r="Q645" s="390"/>
    </row>
    <row r="646" spans="1:17" ht="14.25">
      <c r="A646" s="293"/>
      <c r="B646" s="294"/>
      <c r="C646" s="293"/>
      <c r="M646" s="390"/>
      <c r="N646" s="390"/>
      <c r="O646" s="390"/>
      <c r="P646" s="390"/>
      <c r="Q646" s="390"/>
    </row>
    <row r="647" spans="1:17" ht="14.25">
      <c r="A647" s="293"/>
      <c r="B647" s="294"/>
      <c r="C647" s="293"/>
      <c r="M647" s="390"/>
      <c r="N647" s="390"/>
      <c r="O647" s="390"/>
      <c r="P647" s="390"/>
      <c r="Q647" s="390"/>
    </row>
    <row r="648" spans="1:17" ht="14.25">
      <c r="A648" s="293"/>
      <c r="B648" s="294"/>
      <c r="C648" s="293"/>
      <c r="M648" s="390"/>
      <c r="N648" s="390"/>
      <c r="O648" s="390"/>
      <c r="P648" s="390"/>
      <c r="Q648" s="390"/>
    </row>
    <row r="649" spans="1:17" ht="14.25">
      <c r="A649" s="293"/>
      <c r="B649" s="294"/>
      <c r="C649" s="293"/>
      <c r="M649" s="390"/>
      <c r="N649" s="390"/>
      <c r="O649" s="390"/>
      <c r="P649" s="390"/>
      <c r="Q649" s="390"/>
    </row>
    <row r="650" spans="1:17" ht="14.25">
      <c r="A650" s="293"/>
      <c r="B650" s="294"/>
      <c r="C650" s="293"/>
      <c r="M650" s="390"/>
      <c r="N650" s="390"/>
      <c r="O650" s="390"/>
      <c r="P650" s="390"/>
      <c r="Q650" s="390"/>
    </row>
    <row r="651" spans="1:17" ht="14.25">
      <c r="A651" s="293"/>
      <c r="B651" s="294"/>
      <c r="C651" s="293"/>
      <c r="M651" s="390"/>
      <c r="N651" s="390"/>
      <c r="O651" s="390"/>
      <c r="P651" s="390"/>
      <c r="Q651" s="390"/>
    </row>
    <row r="652" spans="1:17" ht="14.25">
      <c r="A652" s="293"/>
      <c r="B652" s="294"/>
      <c r="C652" s="293"/>
      <c r="M652" s="390"/>
      <c r="N652" s="390"/>
      <c r="O652" s="390"/>
      <c r="P652" s="390"/>
      <c r="Q652" s="390"/>
    </row>
    <row r="653" spans="1:17" ht="14.25">
      <c r="A653" s="293"/>
      <c r="B653" s="294"/>
      <c r="C653" s="293"/>
      <c r="M653" s="390"/>
      <c r="N653" s="390"/>
      <c r="O653" s="390"/>
      <c r="P653" s="390"/>
      <c r="Q653" s="390"/>
    </row>
    <row r="654" spans="1:17" ht="14.25">
      <c r="A654" s="293"/>
      <c r="B654" s="294"/>
      <c r="C654" s="293"/>
      <c r="M654" s="390"/>
      <c r="N654" s="390"/>
      <c r="O654" s="390"/>
      <c r="P654" s="390"/>
      <c r="Q654" s="390"/>
    </row>
    <row r="655" spans="1:17" ht="14.25">
      <c r="A655" s="293"/>
      <c r="B655" s="294"/>
      <c r="C655" s="293"/>
      <c r="M655" s="390"/>
      <c r="N655" s="390"/>
      <c r="O655" s="390"/>
      <c r="P655" s="390"/>
      <c r="Q655" s="390"/>
    </row>
    <row r="656" spans="1:17" ht="14.25">
      <c r="A656" s="293"/>
      <c r="B656" s="294"/>
      <c r="C656" s="293"/>
      <c r="M656" s="390"/>
      <c r="N656" s="390"/>
      <c r="O656" s="390"/>
      <c r="P656" s="390"/>
      <c r="Q656" s="390"/>
    </row>
    <row r="657" spans="1:17" ht="14.25">
      <c r="A657" s="293"/>
      <c r="B657" s="294"/>
      <c r="C657" s="293"/>
      <c r="M657" s="390"/>
      <c r="N657" s="390"/>
      <c r="O657" s="390"/>
      <c r="P657" s="390"/>
      <c r="Q657" s="390"/>
    </row>
    <row r="658" spans="1:17" ht="14.25">
      <c r="A658" s="293"/>
      <c r="B658" s="294"/>
      <c r="C658" s="293"/>
      <c r="M658" s="390"/>
      <c r="N658" s="390"/>
      <c r="O658" s="390"/>
      <c r="P658" s="390"/>
      <c r="Q658" s="390"/>
    </row>
    <row r="659" spans="1:17" ht="14.25">
      <c r="A659" s="293"/>
      <c r="B659" s="294"/>
      <c r="C659" s="293"/>
      <c r="M659" s="390"/>
      <c r="N659" s="390"/>
      <c r="O659" s="390"/>
      <c r="P659" s="390"/>
      <c r="Q659" s="390"/>
    </row>
    <row r="660" spans="1:17" ht="14.25">
      <c r="A660" s="293"/>
      <c r="B660" s="294"/>
      <c r="C660" s="293"/>
      <c r="M660" s="390"/>
      <c r="N660" s="390"/>
      <c r="O660" s="390"/>
      <c r="P660" s="390"/>
      <c r="Q660" s="390"/>
    </row>
    <row r="661" spans="1:17" ht="14.25">
      <c r="A661" s="293"/>
      <c r="B661" s="294"/>
      <c r="C661" s="293"/>
      <c r="M661" s="390"/>
      <c r="N661" s="390"/>
      <c r="O661" s="390"/>
      <c r="P661" s="390"/>
      <c r="Q661" s="390"/>
    </row>
    <row r="662" spans="1:17" ht="14.25">
      <c r="A662" s="293"/>
      <c r="B662" s="294"/>
      <c r="C662" s="293"/>
      <c r="M662" s="390"/>
      <c r="N662" s="390"/>
      <c r="O662" s="390"/>
      <c r="P662" s="390"/>
      <c r="Q662" s="390"/>
    </row>
    <row r="663" spans="1:17" ht="14.25">
      <c r="A663" s="293"/>
      <c r="B663" s="294"/>
      <c r="C663" s="293"/>
      <c r="M663" s="390"/>
      <c r="N663" s="390"/>
      <c r="O663" s="390"/>
      <c r="P663" s="390"/>
      <c r="Q663" s="390"/>
    </row>
    <row r="664" spans="1:17" ht="14.25">
      <c r="A664" s="293"/>
      <c r="B664" s="294"/>
      <c r="C664" s="293"/>
      <c r="M664" s="390"/>
      <c r="N664" s="390"/>
      <c r="O664" s="390"/>
      <c r="P664" s="390"/>
      <c r="Q664" s="390"/>
    </row>
    <row r="665" spans="1:17" ht="14.25">
      <c r="A665" s="293"/>
      <c r="B665" s="294"/>
      <c r="C665" s="293"/>
      <c r="M665" s="390"/>
      <c r="N665" s="390"/>
      <c r="O665" s="390"/>
      <c r="P665" s="390"/>
      <c r="Q665" s="390"/>
    </row>
    <row r="666" spans="1:17" ht="14.25">
      <c r="A666" s="293"/>
      <c r="B666" s="294"/>
      <c r="C666" s="293"/>
      <c r="M666" s="390"/>
      <c r="N666" s="390"/>
      <c r="O666" s="390"/>
      <c r="P666" s="390"/>
      <c r="Q666" s="390"/>
    </row>
    <row r="667" spans="1:17" ht="14.25">
      <c r="A667" s="293"/>
      <c r="B667" s="294"/>
      <c r="C667" s="293"/>
      <c r="M667" s="390"/>
      <c r="N667" s="390"/>
      <c r="O667" s="390"/>
      <c r="P667" s="390"/>
      <c r="Q667" s="390"/>
    </row>
    <row r="668" spans="1:17" ht="14.25">
      <c r="A668" s="293"/>
      <c r="B668" s="294"/>
      <c r="C668" s="293"/>
      <c r="M668" s="390"/>
      <c r="N668" s="390"/>
      <c r="O668" s="390"/>
      <c r="P668" s="390"/>
      <c r="Q668" s="390"/>
    </row>
    <row r="669" spans="1:17" ht="14.25">
      <c r="A669" s="293"/>
      <c r="B669" s="294"/>
      <c r="C669" s="293"/>
      <c r="M669" s="390"/>
      <c r="N669" s="390"/>
      <c r="O669" s="390"/>
      <c r="P669" s="390"/>
      <c r="Q669" s="390"/>
    </row>
    <row r="670" spans="1:17" ht="14.25">
      <c r="A670" s="293"/>
      <c r="B670" s="294"/>
      <c r="C670" s="293"/>
      <c r="M670" s="390"/>
      <c r="N670" s="390"/>
      <c r="O670" s="390"/>
      <c r="P670" s="390"/>
      <c r="Q670" s="390"/>
    </row>
    <row r="671" spans="1:17" ht="14.25">
      <c r="A671" s="293"/>
      <c r="B671" s="294"/>
      <c r="C671" s="293"/>
      <c r="M671" s="390"/>
      <c r="N671" s="390"/>
      <c r="O671" s="390"/>
      <c r="P671" s="390"/>
      <c r="Q671" s="390"/>
    </row>
    <row r="672" spans="1:17" ht="14.25">
      <c r="A672" s="293"/>
      <c r="B672" s="294"/>
      <c r="C672" s="293"/>
      <c r="M672" s="390"/>
      <c r="N672" s="390"/>
      <c r="O672" s="390"/>
      <c r="P672" s="390"/>
      <c r="Q672" s="390"/>
    </row>
    <row r="673" spans="1:17" ht="14.25">
      <c r="A673" s="293"/>
      <c r="B673" s="294"/>
      <c r="C673" s="293"/>
      <c r="M673" s="390"/>
      <c r="N673" s="390"/>
      <c r="O673" s="390"/>
      <c r="P673" s="390"/>
      <c r="Q673" s="390"/>
    </row>
    <row r="674" spans="1:17" ht="14.25">
      <c r="A674" s="293"/>
      <c r="B674" s="294"/>
      <c r="C674" s="293"/>
      <c r="M674" s="390"/>
      <c r="N674" s="390"/>
      <c r="O674" s="390"/>
      <c r="P674" s="390"/>
      <c r="Q674" s="390"/>
    </row>
    <row r="675" spans="1:17" ht="14.25">
      <c r="A675" s="293"/>
      <c r="B675" s="294"/>
      <c r="C675" s="293"/>
      <c r="M675" s="390"/>
      <c r="N675" s="390"/>
      <c r="O675" s="390"/>
      <c r="P675" s="390"/>
      <c r="Q675" s="390"/>
    </row>
    <row r="676" spans="1:17" ht="14.25">
      <c r="A676" s="293"/>
      <c r="B676" s="294"/>
      <c r="C676" s="293"/>
      <c r="M676" s="390"/>
      <c r="N676" s="390"/>
      <c r="O676" s="390"/>
      <c r="P676" s="390"/>
      <c r="Q676" s="390"/>
    </row>
    <row r="677" spans="1:17" ht="14.25">
      <c r="A677" s="293"/>
      <c r="B677" s="294"/>
      <c r="C677" s="293"/>
      <c r="M677" s="390"/>
      <c r="N677" s="390"/>
      <c r="O677" s="390"/>
      <c r="P677" s="390"/>
      <c r="Q677" s="390"/>
    </row>
    <row r="678" spans="1:17" ht="14.25">
      <c r="A678" s="293"/>
      <c r="B678" s="294"/>
      <c r="C678" s="293"/>
      <c r="M678" s="390"/>
      <c r="N678" s="390"/>
      <c r="O678" s="390"/>
      <c r="P678" s="390"/>
      <c r="Q678" s="390"/>
    </row>
    <row r="679" spans="1:17" ht="14.25">
      <c r="A679" s="293"/>
      <c r="B679" s="294"/>
      <c r="C679" s="293"/>
      <c r="M679" s="390"/>
      <c r="N679" s="390"/>
      <c r="O679" s="390"/>
      <c r="P679" s="390"/>
      <c r="Q679" s="390"/>
    </row>
    <row r="680" spans="1:17" ht="14.25">
      <c r="A680" s="293"/>
      <c r="B680" s="294"/>
      <c r="C680" s="293"/>
      <c r="M680" s="390"/>
      <c r="N680" s="390"/>
      <c r="O680" s="390"/>
      <c r="P680" s="390"/>
      <c r="Q680" s="390"/>
    </row>
    <row r="681" spans="1:17" ht="14.25">
      <c r="A681" s="293"/>
      <c r="B681" s="294"/>
      <c r="C681" s="293"/>
      <c r="M681" s="390"/>
      <c r="N681" s="390"/>
      <c r="O681" s="390"/>
      <c r="P681" s="390"/>
      <c r="Q681" s="390"/>
    </row>
    <row r="682" spans="1:17" ht="14.25">
      <c r="A682" s="293"/>
      <c r="B682" s="294"/>
      <c r="C682" s="293"/>
      <c r="M682" s="390"/>
      <c r="N682" s="390"/>
      <c r="O682" s="390"/>
      <c r="P682" s="390"/>
      <c r="Q682" s="390"/>
    </row>
    <row r="683" spans="1:17" ht="14.25">
      <c r="A683" s="293"/>
      <c r="B683" s="294"/>
      <c r="C683" s="293"/>
      <c r="M683" s="390"/>
      <c r="N683" s="390"/>
      <c r="O683" s="390"/>
      <c r="P683" s="390"/>
      <c r="Q683" s="390"/>
    </row>
    <row r="684" spans="1:17" ht="14.25">
      <c r="A684" s="293"/>
      <c r="B684" s="294"/>
      <c r="C684" s="293"/>
      <c r="M684" s="390"/>
      <c r="N684" s="390"/>
      <c r="O684" s="390"/>
      <c r="P684" s="390"/>
      <c r="Q684" s="390"/>
    </row>
    <row r="685" spans="1:17" ht="14.25">
      <c r="A685" s="293"/>
      <c r="B685" s="294"/>
      <c r="C685" s="293"/>
      <c r="M685" s="390"/>
      <c r="N685" s="390"/>
      <c r="O685" s="390"/>
      <c r="P685" s="390"/>
      <c r="Q685" s="390"/>
    </row>
    <row r="686" spans="1:17" ht="14.25">
      <c r="A686" s="293"/>
      <c r="B686" s="294"/>
      <c r="C686" s="293"/>
      <c r="M686" s="390"/>
      <c r="N686" s="390"/>
      <c r="O686" s="390"/>
      <c r="P686" s="390"/>
      <c r="Q686" s="390"/>
    </row>
    <row r="687" spans="1:17" ht="14.25">
      <c r="A687" s="293"/>
      <c r="B687" s="294"/>
      <c r="C687" s="293"/>
      <c r="M687" s="390"/>
      <c r="N687" s="390"/>
      <c r="O687" s="390"/>
      <c r="P687" s="390"/>
      <c r="Q687" s="390"/>
    </row>
    <row r="688" spans="1:17" ht="14.25">
      <c r="A688" s="293"/>
      <c r="B688" s="294"/>
      <c r="C688" s="293"/>
      <c r="M688" s="390"/>
      <c r="N688" s="390"/>
      <c r="O688" s="390"/>
      <c r="P688" s="390"/>
      <c r="Q688" s="390"/>
    </row>
    <row r="689" spans="1:17" ht="14.25">
      <c r="A689" s="293"/>
      <c r="B689" s="294"/>
      <c r="C689" s="293"/>
      <c r="M689" s="390"/>
      <c r="N689" s="390"/>
      <c r="O689" s="390"/>
      <c r="P689" s="390"/>
      <c r="Q689" s="390"/>
    </row>
    <row r="690" spans="1:17" ht="14.25">
      <c r="A690" s="293"/>
      <c r="B690" s="294"/>
      <c r="C690" s="293"/>
      <c r="M690" s="390"/>
      <c r="N690" s="390"/>
      <c r="O690" s="390"/>
      <c r="P690" s="390"/>
      <c r="Q690" s="390"/>
    </row>
    <row r="691" spans="1:17" ht="14.25">
      <c r="A691" s="293"/>
      <c r="B691" s="294"/>
      <c r="C691" s="293"/>
      <c r="M691" s="390"/>
      <c r="N691" s="390"/>
      <c r="O691" s="390"/>
      <c r="P691" s="390"/>
      <c r="Q691" s="390"/>
    </row>
    <row r="692" spans="1:17" ht="14.25">
      <c r="A692" s="293"/>
      <c r="B692" s="294"/>
      <c r="C692" s="293"/>
      <c r="M692" s="390"/>
      <c r="N692" s="390"/>
      <c r="O692" s="390"/>
      <c r="P692" s="390"/>
      <c r="Q692" s="390"/>
    </row>
    <row r="693" spans="1:17" ht="14.25">
      <c r="A693" s="293"/>
      <c r="B693" s="294"/>
      <c r="C693" s="293"/>
      <c r="M693" s="390"/>
      <c r="N693" s="390"/>
      <c r="O693" s="390"/>
      <c r="P693" s="390"/>
      <c r="Q693" s="390"/>
    </row>
    <row r="694" spans="1:17" ht="14.25">
      <c r="A694" s="293"/>
      <c r="B694" s="294"/>
      <c r="C694" s="293"/>
      <c r="M694" s="390"/>
      <c r="N694" s="390"/>
      <c r="O694" s="390"/>
      <c r="P694" s="390"/>
      <c r="Q694" s="390"/>
    </row>
    <row r="695" spans="1:17" ht="14.25">
      <c r="A695" s="293"/>
      <c r="B695" s="294"/>
      <c r="C695" s="293"/>
      <c r="M695" s="390"/>
      <c r="N695" s="390"/>
      <c r="O695" s="390"/>
      <c r="P695" s="390"/>
      <c r="Q695" s="390"/>
    </row>
    <row r="696" spans="1:17" ht="14.25">
      <c r="A696" s="293"/>
      <c r="B696" s="294"/>
      <c r="C696" s="293"/>
      <c r="M696" s="390"/>
      <c r="N696" s="390"/>
      <c r="O696" s="390"/>
      <c r="P696" s="390"/>
      <c r="Q696" s="390"/>
    </row>
    <row r="697" spans="1:17" ht="14.25">
      <c r="A697" s="293"/>
      <c r="B697" s="294"/>
      <c r="C697" s="293"/>
      <c r="M697" s="390"/>
      <c r="N697" s="390"/>
      <c r="O697" s="390"/>
      <c r="P697" s="390"/>
      <c r="Q697" s="390"/>
    </row>
    <row r="698" spans="1:17" ht="14.25">
      <c r="A698" s="293"/>
      <c r="B698" s="294"/>
      <c r="C698" s="293"/>
      <c r="M698" s="390"/>
      <c r="N698" s="390"/>
      <c r="O698" s="390"/>
      <c r="P698" s="390"/>
      <c r="Q698" s="390"/>
    </row>
    <row r="699" spans="1:17" ht="14.25">
      <c r="A699" s="293"/>
      <c r="B699" s="294"/>
      <c r="C699" s="293"/>
      <c r="M699" s="390"/>
      <c r="N699" s="390"/>
      <c r="O699" s="390"/>
      <c r="P699" s="390"/>
      <c r="Q699" s="390"/>
    </row>
    <row r="700" spans="1:17" ht="14.25">
      <c r="A700" s="293"/>
      <c r="B700" s="294"/>
      <c r="C700" s="293"/>
      <c r="M700" s="390"/>
      <c r="N700" s="390"/>
      <c r="O700" s="390"/>
      <c r="P700" s="390"/>
      <c r="Q700" s="390"/>
    </row>
    <row r="701" spans="1:17" ht="14.25">
      <c r="A701" s="293"/>
      <c r="B701" s="294"/>
      <c r="C701" s="293"/>
      <c r="M701" s="390"/>
      <c r="N701" s="390"/>
      <c r="O701" s="390"/>
      <c r="P701" s="390"/>
      <c r="Q701" s="390"/>
    </row>
    <row r="702" spans="1:17" ht="14.25">
      <c r="A702" s="293"/>
      <c r="B702" s="294"/>
      <c r="C702" s="293"/>
      <c r="M702" s="390"/>
      <c r="N702" s="390"/>
      <c r="O702" s="390"/>
      <c r="P702" s="390"/>
      <c r="Q702" s="390"/>
    </row>
    <row r="703" spans="1:17" ht="14.25">
      <c r="A703" s="293"/>
      <c r="B703" s="294"/>
      <c r="C703" s="293"/>
      <c r="M703" s="390"/>
      <c r="N703" s="390"/>
      <c r="O703" s="390"/>
      <c r="P703" s="390"/>
      <c r="Q703" s="390"/>
    </row>
    <row r="704" spans="1:17" ht="14.25">
      <c r="A704" s="293"/>
      <c r="B704" s="294"/>
      <c r="C704" s="293"/>
      <c r="M704" s="390"/>
      <c r="N704" s="390"/>
      <c r="O704" s="390"/>
      <c r="P704" s="390"/>
      <c r="Q704" s="390"/>
    </row>
    <row r="705" spans="1:17" ht="14.25">
      <c r="A705" s="293"/>
      <c r="B705" s="294"/>
      <c r="C705" s="293"/>
      <c r="M705" s="390"/>
      <c r="N705" s="390"/>
      <c r="O705" s="390"/>
      <c r="P705" s="390"/>
      <c r="Q705" s="390"/>
    </row>
    <row r="706" spans="1:17" ht="14.25">
      <c r="A706" s="293"/>
      <c r="B706" s="294"/>
      <c r="C706" s="293"/>
      <c r="M706" s="390"/>
      <c r="N706" s="390"/>
      <c r="O706" s="390"/>
      <c r="P706" s="390"/>
      <c r="Q706" s="390"/>
    </row>
    <row r="707" spans="1:17" ht="14.25">
      <c r="A707" s="293"/>
      <c r="B707" s="294"/>
      <c r="C707" s="293"/>
      <c r="M707" s="390"/>
      <c r="N707" s="390"/>
      <c r="O707" s="390"/>
      <c r="P707" s="390"/>
      <c r="Q707" s="390"/>
    </row>
    <row r="708" spans="1:17" ht="14.25">
      <c r="A708" s="293"/>
      <c r="B708" s="294"/>
      <c r="C708" s="293"/>
      <c r="M708" s="390"/>
      <c r="N708" s="390"/>
      <c r="O708" s="390"/>
      <c r="P708" s="390"/>
      <c r="Q708" s="390"/>
    </row>
    <row r="709" spans="1:17" ht="14.25">
      <c r="A709" s="293"/>
      <c r="B709" s="294"/>
      <c r="C709" s="293"/>
      <c r="M709" s="390"/>
      <c r="N709" s="390"/>
      <c r="O709" s="390"/>
      <c r="P709" s="390"/>
      <c r="Q709" s="390"/>
    </row>
    <row r="710" spans="1:17" ht="14.25">
      <c r="A710" s="293"/>
      <c r="B710" s="294"/>
      <c r="C710" s="293"/>
      <c r="M710" s="390"/>
      <c r="N710" s="390"/>
      <c r="O710" s="390"/>
      <c r="P710" s="390"/>
      <c r="Q710" s="390"/>
    </row>
    <row r="711" spans="1:17" ht="14.25">
      <c r="A711" s="293"/>
      <c r="B711" s="294"/>
      <c r="C711" s="293"/>
      <c r="M711" s="390"/>
      <c r="N711" s="390"/>
      <c r="O711" s="390"/>
      <c r="P711" s="390"/>
      <c r="Q711" s="390"/>
    </row>
    <row r="712" spans="1:17" ht="14.25">
      <c r="A712" s="293"/>
      <c r="B712" s="294"/>
      <c r="C712" s="293"/>
      <c r="M712" s="390"/>
      <c r="N712" s="390"/>
      <c r="O712" s="390"/>
      <c r="P712" s="390"/>
      <c r="Q712" s="390"/>
    </row>
    <row r="713" spans="1:17" ht="14.25">
      <c r="A713" s="293"/>
      <c r="B713" s="294"/>
      <c r="C713" s="293"/>
      <c r="M713" s="390"/>
      <c r="N713" s="390"/>
      <c r="O713" s="390"/>
      <c r="P713" s="390"/>
      <c r="Q713" s="390"/>
    </row>
    <row r="714" spans="1:17" ht="14.25">
      <c r="A714" s="293"/>
      <c r="B714" s="294"/>
      <c r="C714" s="293"/>
      <c r="M714" s="390"/>
      <c r="N714" s="390"/>
      <c r="O714" s="390"/>
      <c r="P714" s="390"/>
      <c r="Q714" s="390"/>
    </row>
    <row r="715" spans="1:17" ht="14.25">
      <c r="A715" s="293"/>
      <c r="B715" s="294"/>
      <c r="C715" s="293"/>
      <c r="M715" s="390"/>
      <c r="N715" s="390"/>
      <c r="O715" s="390"/>
      <c r="P715" s="390"/>
      <c r="Q715" s="390"/>
    </row>
    <row r="716" spans="1:17" ht="14.25">
      <c r="A716" s="293"/>
      <c r="B716" s="294"/>
      <c r="C716" s="293"/>
      <c r="M716" s="390"/>
      <c r="N716" s="390"/>
      <c r="O716" s="390"/>
      <c r="P716" s="390"/>
      <c r="Q716" s="390"/>
    </row>
    <row r="717" spans="1:17" ht="14.25">
      <c r="A717" s="293"/>
      <c r="B717" s="294"/>
      <c r="C717" s="293"/>
      <c r="M717" s="390"/>
      <c r="N717" s="390"/>
      <c r="O717" s="390"/>
      <c r="P717" s="390"/>
      <c r="Q717" s="390"/>
    </row>
    <row r="718" spans="1:17" ht="14.25">
      <c r="A718" s="293"/>
      <c r="B718" s="294"/>
      <c r="C718" s="293"/>
      <c r="M718" s="390"/>
      <c r="N718" s="390"/>
      <c r="O718" s="390"/>
      <c r="P718" s="390"/>
      <c r="Q718" s="390"/>
    </row>
    <row r="719" spans="1:17" ht="14.25">
      <c r="A719" s="293"/>
      <c r="B719" s="294"/>
      <c r="C719" s="293"/>
      <c r="M719" s="390"/>
      <c r="N719" s="390"/>
      <c r="O719" s="390"/>
      <c r="P719" s="390"/>
      <c r="Q719" s="390"/>
    </row>
    <row r="720" spans="1:17" ht="14.25">
      <c r="A720" s="293"/>
      <c r="B720" s="294"/>
      <c r="C720" s="293"/>
      <c r="M720" s="390"/>
      <c r="N720" s="390"/>
      <c r="O720" s="390"/>
      <c r="P720" s="390"/>
      <c r="Q720" s="390"/>
    </row>
    <row r="721" spans="1:17" ht="14.25">
      <c r="A721" s="293"/>
      <c r="B721" s="294"/>
      <c r="C721" s="293"/>
      <c r="M721" s="390"/>
      <c r="N721" s="390"/>
      <c r="O721" s="390"/>
      <c r="P721" s="390"/>
      <c r="Q721" s="390"/>
    </row>
    <row r="722" spans="1:17" ht="14.25">
      <c r="A722" s="293"/>
      <c r="B722" s="294"/>
      <c r="C722" s="293"/>
      <c r="M722" s="390"/>
      <c r="N722" s="390"/>
      <c r="O722" s="390"/>
      <c r="P722" s="390"/>
      <c r="Q722" s="390"/>
    </row>
    <row r="723" spans="1:17" ht="14.25">
      <c r="A723" s="293"/>
      <c r="B723" s="294"/>
      <c r="C723" s="293"/>
      <c r="M723" s="390"/>
      <c r="N723" s="390"/>
      <c r="O723" s="390"/>
      <c r="P723" s="390"/>
      <c r="Q723" s="390"/>
    </row>
    <row r="724" spans="1:17" ht="14.25">
      <c r="A724" s="293"/>
      <c r="B724" s="294"/>
      <c r="C724" s="293"/>
      <c r="M724" s="390"/>
      <c r="N724" s="390"/>
      <c r="O724" s="390"/>
      <c r="P724" s="390"/>
      <c r="Q724" s="390"/>
    </row>
    <row r="725" spans="1:17" ht="14.25">
      <c r="A725" s="293"/>
      <c r="B725" s="294"/>
      <c r="C725" s="293"/>
      <c r="M725" s="390"/>
      <c r="N725" s="390"/>
      <c r="O725" s="390"/>
      <c r="P725" s="390"/>
      <c r="Q725" s="390"/>
    </row>
    <row r="726" spans="1:17" ht="14.25">
      <c r="A726" s="293"/>
      <c r="B726" s="294"/>
      <c r="C726" s="293"/>
      <c r="M726" s="390"/>
      <c r="N726" s="390"/>
      <c r="O726" s="390"/>
      <c r="P726" s="390"/>
      <c r="Q726" s="390"/>
    </row>
    <row r="727" spans="1:17" ht="14.25">
      <c r="A727" s="293"/>
      <c r="B727" s="294"/>
      <c r="C727" s="293"/>
      <c r="M727" s="390"/>
      <c r="N727" s="390"/>
      <c r="O727" s="390"/>
      <c r="P727" s="390"/>
      <c r="Q727" s="390"/>
    </row>
    <row r="728" spans="1:17" ht="14.25">
      <c r="A728" s="293"/>
      <c r="B728" s="294"/>
      <c r="C728" s="293"/>
      <c r="M728" s="390"/>
      <c r="N728" s="390"/>
      <c r="O728" s="390"/>
      <c r="P728" s="390"/>
      <c r="Q728" s="390"/>
    </row>
    <row r="729" spans="1:17" ht="14.25">
      <c r="A729" s="293"/>
      <c r="B729" s="294"/>
      <c r="C729" s="293"/>
      <c r="M729" s="390"/>
      <c r="N729" s="390"/>
      <c r="O729" s="390"/>
      <c r="P729" s="390"/>
      <c r="Q729" s="390"/>
    </row>
    <row r="730" spans="1:17" ht="14.25">
      <c r="A730" s="293"/>
      <c r="B730" s="294"/>
      <c r="C730" s="293"/>
      <c r="M730" s="390"/>
      <c r="N730" s="390"/>
      <c r="O730" s="390"/>
      <c r="P730" s="390"/>
      <c r="Q730" s="390"/>
    </row>
    <row r="731" spans="1:17" ht="14.25">
      <c r="A731" s="293"/>
      <c r="B731" s="294"/>
      <c r="C731" s="293"/>
      <c r="M731" s="390"/>
      <c r="N731" s="390"/>
      <c r="O731" s="390"/>
      <c r="P731" s="390"/>
      <c r="Q731" s="390"/>
    </row>
    <row r="732" spans="1:17" ht="14.25">
      <c r="A732" s="293"/>
      <c r="B732" s="294"/>
      <c r="C732" s="293"/>
      <c r="M732" s="390"/>
      <c r="N732" s="390"/>
      <c r="O732" s="390"/>
      <c r="P732" s="390"/>
      <c r="Q732" s="390"/>
    </row>
    <row r="733" spans="1:17" ht="14.25">
      <c r="A733" s="293"/>
      <c r="B733" s="294"/>
      <c r="C733" s="293"/>
      <c r="M733" s="390"/>
      <c r="N733" s="390"/>
      <c r="O733" s="390"/>
      <c r="P733" s="390"/>
      <c r="Q733" s="390"/>
    </row>
    <row r="734" spans="1:17" ht="14.25">
      <c r="A734" s="293"/>
      <c r="B734" s="294"/>
      <c r="C734" s="293"/>
      <c r="M734" s="390"/>
      <c r="N734" s="390"/>
      <c r="O734" s="390"/>
      <c r="P734" s="390"/>
      <c r="Q734" s="390"/>
    </row>
    <row r="735" spans="1:17" ht="14.25">
      <c r="A735" s="293"/>
      <c r="B735" s="294"/>
      <c r="C735" s="293"/>
      <c r="M735" s="390"/>
      <c r="N735" s="390"/>
      <c r="O735" s="390"/>
      <c r="P735" s="390"/>
      <c r="Q735" s="390"/>
    </row>
    <row r="736" spans="1:17" ht="14.25">
      <c r="A736" s="293"/>
      <c r="B736" s="294"/>
      <c r="C736" s="293"/>
      <c r="M736" s="390"/>
      <c r="N736" s="390"/>
      <c r="O736" s="390"/>
      <c r="P736" s="390"/>
      <c r="Q736" s="390"/>
    </row>
    <row r="737" spans="1:17" ht="14.25">
      <c r="A737" s="293"/>
      <c r="B737" s="294"/>
      <c r="C737" s="293"/>
      <c r="M737" s="390"/>
      <c r="N737" s="390"/>
      <c r="O737" s="390"/>
      <c r="P737" s="390"/>
      <c r="Q737" s="390"/>
    </row>
    <row r="738" spans="1:17" ht="14.25">
      <c r="A738" s="293"/>
      <c r="B738" s="294"/>
      <c r="C738" s="293"/>
      <c r="M738" s="390"/>
      <c r="N738" s="390"/>
      <c r="O738" s="390"/>
      <c r="P738" s="390"/>
      <c r="Q738" s="390"/>
    </row>
    <row r="739" spans="1:17" ht="14.25">
      <c r="A739" s="293"/>
      <c r="B739" s="294"/>
      <c r="C739" s="293"/>
      <c r="M739" s="390"/>
      <c r="N739" s="390"/>
      <c r="O739" s="390"/>
      <c r="P739" s="390"/>
      <c r="Q739" s="390"/>
    </row>
    <row r="740" spans="1:17" ht="14.25">
      <c r="A740" s="293"/>
      <c r="B740" s="294"/>
      <c r="C740" s="293"/>
      <c r="M740" s="390"/>
      <c r="N740" s="390"/>
      <c r="O740" s="390"/>
      <c r="P740" s="390"/>
      <c r="Q740" s="390"/>
    </row>
    <row r="741" spans="1:17" ht="14.25">
      <c r="A741" s="293"/>
      <c r="B741" s="294"/>
      <c r="C741" s="293"/>
      <c r="M741" s="390"/>
      <c r="N741" s="390"/>
      <c r="O741" s="390"/>
      <c r="P741" s="390"/>
      <c r="Q741" s="390"/>
    </row>
    <row r="742" spans="1:17" ht="14.25">
      <c r="A742" s="293"/>
      <c r="B742" s="294"/>
      <c r="C742" s="293"/>
      <c r="M742" s="390"/>
      <c r="N742" s="390"/>
      <c r="O742" s="390"/>
      <c r="P742" s="390"/>
      <c r="Q742" s="390"/>
    </row>
    <row r="743" spans="1:17" ht="14.25">
      <c r="A743" s="293"/>
      <c r="B743" s="294"/>
      <c r="C743" s="293"/>
      <c r="M743" s="390"/>
      <c r="N743" s="390"/>
      <c r="O743" s="390"/>
      <c r="P743" s="390"/>
      <c r="Q743" s="390"/>
    </row>
    <row r="744" spans="1:17" ht="14.25">
      <c r="A744" s="293"/>
      <c r="B744" s="294"/>
      <c r="C744" s="293"/>
      <c r="M744" s="390"/>
      <c r="N744" s="390"/>
      <c r="O744" s="390"/>
      <c r="P744" s="390"/>
      <c r="Q744" s="390"/>
    </row>
    <row r="745" spans="1:17" ht="14.25">
      <c r="A745" s="293"/>
      <c r="B745" s="294"/>
      <c r="C745" s="293"/>
      <c r="M745" s="390"/>
      <c r="N745" s="390"/>
      <c r="O745" s="390"/>
      <c r="P745" s="390"/>
      <c r="Q745" s="390"/>
    </row>
    <row r="746" spans="1:17" ht="14.25">
      <c r="A746" s="293"/>
      <c r="B746" s="294"/>
      <c r="C746" s="293"/>
      <c r="M746" s="390"/>
      <c r="N746" s="390"/>
      <c r="O746" s="390"/>
      <c r="P746" s="390"/>
      <c r="Q746" s="390"/>
    </row>
    <row r="747" spans="1:17" ht="14.25">
      <c r="A747" s="293"/>
      <c r="B747" s="294"/>
      <c r="C747" s="293"/>
      <c r="M747" s="390"/>
      <c r="N747" s="390"/>
      <c r="O747" s="390"/>
      <c r="P747" s="390"/>
      <c r="Q747" s="390"/>
    </row>
    <row r="748" spans="1:17" ht="14.25">
      <c r="A748" s="293"/>
      <c r="B748" s="294"/>
      <c r="C748" s="293"/>
      <c r="M748" s="390"/>
      <c r="N748" s="390"/>
      <c r="O748" s="390"/>
      <c r="P748" s="390"/>
      <c r="Q748" s="390"/>
    </row>
    <row r="749" spans="1:17" ht="14.25">
      <c r="A749" s="293"/>
      <c r="B749" s="294"/>
      <c r="C749" s="293"/>
      <c r="M749" s="390"/>
      <c r="N749" s="390"/>
      <c r="O749" s="390"/>
      <c r="P749" s="390"/>
      <c r="Q749" s="390"/>
    </row>
    <row r="750" spans="1:17" ht="14.25">
      <c r="A750" s="293"/>
      <c r="B750" s="294"/>
      <c r="C750" s="293"/>
      <c r="M750" s="390"/>
      <c r="N750" s="390"/>
      <c r="O750" s="390"/>
      <c r="P750" s="390"/>
      <c r="Q750" s="390"/>
    </row>
    <row r="751" spans="1:17" ht="14.25">
      <c r="A751" s="293"/>
      <c r="B751" s="294"/>
      <c r="C751" s="293"/>
      <c r="M751" s="390"/>
      <c r="N751" s="390"/>
      <c r="O751" s="390"/>
      <c r="P751" s="390"/>
      <c r="Q751" s="390"/>
    </row>
    <row r="752" spans="1:17" ht="14.25">
      <c r="A752" s="293"/>
      <c r="B752" s="294"/>
      <c r="C752" s="293"/>
      <c r="M752" s="390"/>
      <c r="N752" s="390"/>
      <c r="O752" s="390"/>
      <c r="P752" s="390"/>
      <c r="Q752" s="390"/>
    </row>
    <row r="753" spans="1:17" ht="14.25">
      <c r="A753" s="293"/>
      <c r="B753" s="294"/>
      <c r="C753" s="293"/>
      <c r="M753" s="390"/>
      <c r="N753" s="390"/>
      <c r="O753" s="390"/>
      <c r="P753" s="390"/>
      <c r="Q753" s="390"/>
    </row>
    <row r="754" spans="1:17" ht="14.25">
      <c r="A754" s="293"/>
      <c r="B754" s="294"/>
      <c r="C754" s="293"/>
      <c r="M754" s="390"/>
      <c r="N754" s="390"/>
      <c r="O754" s="390"/>
      <c r="P754" s="390"/>
      <c r="Q754" s="390"/>
    </row>
    <row r="755" spans="1:17" ht="14.25">
      <c r="A755" s="293"/>
      <c r="B755" s="294"/>
      <c r="C755" s="293"/>
      <c r="M755" s="390"/>
      <c r="N755" s="390"/>
      <c r="O755" s="390"/>
      <c r="P755" s="390"/>
      <c r="Q755" s="390"/>
    </row>
    <row r="756" spans="1:17" ht="14.25">
      <c r="A756" s="293"/>
      <c r="B756" s="294"/>
      <c r="C756" s="293"/>
      <c r="M756" s="390"/>
      <c r="N756" s="390"/>
      <c r="O756" s="390"/>
      <c r="P756" s="390"/>
      <c r="Q756" s="390"/>
    </row>
    <row r="757" spans="1:17" ht="14.25">
      <c r="A757" s="293"/>
      <c r="B757" s="294"/>
      <c r="C757" s="293"/>
      <c r="M757" s="390"/>
      <c r="N757" s="390"/>
      <c r="O757" s="390"/>
      <c r="P757" s="390"/>
      <c r="Q757" s="390"/>
    </row>
    <row r="758" spans="1:17" ht="14.25">
      <c r="A758" s="293"/>
      <c r="B758" s="294"/>
      <c r="C758" s="293"/>
      <c r="M758" s="390"/>
      <c r="N758" s="390"/>
      <c r="O758" s="390"/>
      <c r="P758" s="390"/>
      <c r="Q758" s="390"/>
    </row>
    <row r="759" spans="1:17" ht="14.25">
      <c r="A759" s="293"/>
      <c r="B759" s="294"/>
      <c r="C759" s="293"/>
      <c r="M759" s="390"/>
      <c r="N759" s="390"/>
      <c r="O759" s="390"/>
      <c r="P759" s="390"/>
      <c r="Q759" s="390"/>
    </row>
    <row r="760" spans="1:17" ht="14.25">
      <c r="A760" s="293"/>
      <c r="B760" s="294"/>
      <c r="C760" s="293"/>
      <c r="M760" s="390"/>
      <c r="N760" s="390"/>
      <c r="O760" s="390"/>
      <c r="P760" s="390"/>
      <c r="Q760" s="390"/>
    </row>
    <row r="761" spans="1:17" ht="14.25">
      <c r="A761" s="293"/>
      <c r="B761" s="294"/>
      <c r="C761" s="293"/>
      <c r="M761" s="390"/>
      <c r="N761" s="390"/>
      <c r="O761" s="390"/>
      <c r="P761" s="390"/>
      <c r="Q761" s="390"/>
    </row>
    <row r="762" spans="1:17" ht="14.25">
      <c r="A762" s="293"/>
      <c r="B762" s="294"/>
      <c r="C762" s="293"/>
      <c r="M762" s="390"/>
      <c r="N762" s="390"/>
      <c r="O762" s="390"/>
      <c r="P762" s="390"/>
      <c r="Q762" s="390"/>
    </row>
    <row r="763" spans="1:17" ht="14.25">
      <c r="A763" s="293"/>
      <c r="B763" s="294"/>
      <c r="C763" s="293"/>
      <c r="M763" s="390"/>
      <c r="N763" s="390"/>
      <c r="O763" s="390"/>
      <c r="P763" s="390"/>
      <c r="Q763" s="390"/>
    </row>
    <row r="764" spans="1:17" ht="14.25">
      <c r="A764" s="293"/>
      <c r="B764" s="294"/>
      <c r="C764" s="293"/>
      <c r="M764" s="390"/>
      <c r="N764" s="390"/>
      <c r="O764" s="390"/>
      <c r="P764" s="390"/>
      <c r="Q764" s="390"/>
    </row>
    <row r="765" spans="1:17" ht="14.25">
      <c r="A765" s="293"/>
      <c r="B765" s="294"/>
      <c r="C765" s="293"/>
      <c r="M765" s="390"/>
      <c r="N765" s="390"/>
      <c r="O765" s="390"/>
      <c r="P765" s="390"/>
      <c r="Q765" s="390"/>
    </row>
    <row r="766" spans="1:17" ht="14.25">
      <c r="A766" s="293"/>
      <c r="B766" s="294"/>
      <c r="C766" s="293"/>
      <c r="M766" s="390"/>
      <c r="N766" s="390"/>
      <c r="O766" s="390"/>
      <c r="P766" s="390"/>
      <c r="Q766" s="390"/>
    </row>
    <row r="767" spans="1:17" ht="14.25">
      <c r="A767" s="293"/>
      <c r="B767" s="294"/>
      <c r="C767" s="293"/>
      <c r="M767" s="390"/>
      <c r="N767" s="390"/>
      <c r="O767" s="390"/>
      <c r="P767" s="390"/>
      <c r="Q767" s="390"/>
    </row>
    <row r="768" spans="1:17" ht="14.25">
      <c r="A768" s="293"/>
      <c r="B768" s="294"/>
      <c r="C768" s="293"/>
      <c r="M768" s="390"/>
      <c r="N768" s="390"/>
      <c r="O768" s="390"/>
      <c r="P768" s="390"/>
      <c r="Q768" s="390"/>
    </row>
    <row r="769" spans="1:17" ht="14.25">
      <c r="A769" s="293"/>
      <c r="B769" s="294"/>
      <c r="C769" s="293"/>
      <c r="M769" s="390"/>
      <c r="N769" s="390"/>
      <c r="O769" s="390"/>
      <c r="P769" s="390"/>
      <c r="Q769" s="390"/>
    </row>
    <row r="770" spans="1:17" ht="14.25">
      <c r="A770" s="293"/>
      <c r="B770" s="294"/>
      <c r="C770" s="293"/>
      <c r="M770" s="390"/>
      <c r="N770" s="390"/>
      <c r="O770" s="390"/>
      <c r="P770" s="390"/>
      <c r="Q770" s="390"/>
    </row>
    <row r="771" spans="1:17" ht="14.25">
      <c r="A771" s="293"/>
      <c r="B771" s="294"/>
      <c r="C771" s="293"/>
      <c r="M771" s="390"/>
      <c r="N771" s="390"/>
      <c r="O771" s="390"/>
      <c r="P771" s="390"/>
      <c r="Q771" s="390"/>
    </row>
    <row r="772" spans="1:17" ht="14.25">
      <c r="A772" s="293"/>
      <c r="B772" s="294"/>
      <c r="C772" s="293"/>
      <c r="M772" s="390"/>
      <c r="N772" s="390"/>
      <c r="O772" s="390"/>
      <c r="P772" s="390"/>
      <c r="Q772" s="390"/>
    </row>
    <row r="773" spans="1:17" ht="14.25">
      <c r="A773" s="293"/>
      <c r="B773" s="294"/>
      <c r="C773" s="293"/>
      <c r="M773" s="390"/>
      <c r="N773" s="390"/>
      <c r="O773" s="390"/>
      <c r="P773" s="390"/>
      <c r="Q773" s="390"/>
    </row>
    <row r="774" spans="1:17" ht="14.25">
      <c r="A774" s="293"/>
      <c r="B774" s="294"/>
      <c r="C774" s="293"/>
      <c r="M774" s="390"/>
      <c r="N774" s="390"/>
      <c r="O774" s="390"/>
      <c r="P774" s="390"/>
      <c r="Q774" s="390"/>
    </row>
    <row r="775" spans="1:17" ht="14.25">
      <c r="A775" s="293"/>
      <c r="B775" s="294"/>
      <c r="C775" s="293"/>
      <c r="M775" s="390"/>
      <c r="N775" s="390"/>
      <c r="O775" s="390"/>
      <c r="P775" s="390"/>
      <c r="Q775" s="390"/>
    </row>
    <row r="776" spans="1:17" ht="14.25">
      <c r="A776" s="293"/>
      <c r="B776" s="294"/>
      <c r="C776" s="293"/>
      <c r="M776" s="390"/>
      <c r="N776" s="390"/>
      <c r="O776" s="390"/>
      <c r="P776" s="390"/>
      <c r="Q776" s="390"/>
    </row>
    <row r="777" spans="1:17" ht="14.25">
      <c r="A777" s="293"/>
      <c r="B777" s="294"/>
      <c r="C777" s="293"/>
      <c r="M777" s="390"/>
      <c r="N777" s="390"/>
      <c r="O777" s="390"/>
      <c r="P777" s="390"/>
      <c r="Q777" s="390"/>
    </row>
    <row r="778" spans="1:17" ht="14.25">
      <c r="A778" s="293"/>
      <c r="B778" s="294"/>
      <c r="C778" s="293"/>
      <c r="M778" s="390"/>
      <c r="N778" s="390"/>
      <c r="O778" s="390"/>
      <c r="P778" s="390"/>
      <c r="Q778" s="390"/>
    </row>
    <row r="779" spans="1:17" ht="14.25">
      <c r="A779" s="293"/>
      <c r="B779" s="294"/>
      <c r="C779" s="293"/>
      <c r="M779" s="390"/>
      <c r="N779" s="390"/>
      <c r="O779" s="390"/>
      <c r="P779" s="390"/>
      <c r="Q779" s="390"/>
    </row>
    <row r="780" spans="1:17" ht="14.25">
      <c r="A780" s="293"/>
      <c r="B780" s="294"/>
      <c r="C780" s="293"/>
      <c r="M780" s="390"/>
      <c r="N780" s="390"/>
      <c r="O780" s="390"/>
      <c r="P780" s="390"/>
      <c r="Q780" s="390"/>
    </row>
    <row r="781" spans="1:17" ht="14.25">
      <c r="A781" s="293"/>
      <c r="B781" s="294"/>
      <c r="C781" s="293"/>
      <c r="M781" s="390"/>
      <c r="N781" s="390"/>
      <c r="O781" s="390"/>
      <c r="P781" s="390"/>
      <c r="Q781" s="390"/>
    </row>
    <row r="782" spans="1:17" ht="14.25">
      <c r="A782" s="293"/>
      <c r="B782" s="294"/>
      <c r="C782" s="293"/>
      <c r="M782" s="390"/>
      <c r="N782" s="390"/>
      <c r="O782" s="390"/>
      <c r="P782" s="390"/>
      <c r="Q782" s="390"/>
    </row>
    <row r="783" spans="1:17" ht="14.25">
      <c r="A783" s="293"/>
      <c r="B783" s="294"/>
      <c r="C783" s="293"/>
      <c r="M783" s="390"/>
      <c r="N783" s="390"/>
      <c r="O783" s="390"/>
      <c r="P783" s="390"/>
      <c r="Q783" s="390"/>
    </row>
    <row r="784" spans="1:17" ht="14.25">
      <c r="A784" s="293"/>
      <c r="B784" s="294"/>
      <c r="C784" s="293"/>
      <c r="M784" s="390"/>
      <c r="N784" s="390"/>
      <c r="O784" s="390"/>
      <c r="P784" s="390"/>
      <c r="Q784" s="390"/>
    </row>
    <row r="785" spans="1:17" ht="14.25">
      <c r="A785" s="293"/>
      <c r="B785" s="294"/>
      <c r="C785" s="293"/>
      <c r="M785" s="390"/>
      <c r="N785" s="390"/>
      <c r="O785" s="390"/>
      <c r="P785" s="390"/>
      <c r="Q785" s="390"/>
    </row>
    <row r="786" spans="1:17" ht="14.25">
      <c r="A786" s="293"/>
      <c r="B786" s="294"/>
      <c r="C786" s="293"/>
      <c r="M786" s="390"/>
      <c r="N786" s="390"/>
      <c r="O786" s="390"/>
      <c r="P786" s="390"/>
      <c r="Q786" s="390"/>
    </row>
    <row r="787" spans="1:17" ht="14.25">
      <c r="A787" s="293"/>
      <c r="B787" s="294"/>
      <c r="C787" s="293"/>
      <c r="M787" s="390"/>
      <c r="N787" s="390"/>
      <c r="O787" s="390"/>
      <c r="P787" s="390"/>
      <c r="Q787" s="390"/>
    </row>
    <row r="788" spans="1:17" ht="14.25">
      <c r="A788" s="293"/>
      <c r="B788" s="294"/>
      <c r="C788" s="293"/>
      <c r="M788" s="390"/>
      <c r="N788" s="390"/>
      <c r="O788" s="390"/>
      <c r="P788" s="390"/>
      <c r="Q788" s="390"/>
    </row>
    <row r="789" spans="1:17" ht="14.25">
      <c r="A789" s="293"/>
      <c r="B789" s="294"/>
      <c r="C789" s="293"/>
      <c r="M789" s="390"/>
      <c r="N789" s="390"/>
      <c r="O789" s="390"/>
      <c r="P789" s="390"/>
      <c r="Q789" s="390"/>
    </row>
    <row r="790" spans="1:17" ht="14.25">
      <c r="A790" s="293"/>
      <c r="B790" s="294"/>
      <c r="C790" s="293"/>
      <c r="M790" s="390"/>
      <c r="N790" s="390"/>
      <c r="O790" s="390"/>
      <c r="P790" s="390"/>
      <c r="Q790" s="390"/>
    </row>
    <row r="791" spans="1:17" ht="14.25">
      <c r="A791" s="293"/>
      <c r="B791" s="294"/>
      <c r="C791" s="293"/>
      <c r="M791" s="390"/>
      <c r="N791" s="390"/>
      <c r="O791" s="390"/>
      <c r="P791" s="390"/>
      <c r="Q791" s="390"/>
    </row>
    <row r="792" spans="1:17" ht="14.25">
      <c r="A792" s="293"/>
      <c r="B792" s="294"/>
      <c r="C792" s="293"/>
      <c r="M792" s="390"/>
      <c r="N792" s="390"/>
      <c r="O792" s="390"/>
      <c r="P792" s="390"/>
      <c r="Q792" s="390"/>
    </row>
    <row r="793" spans="1:17" ht="14.25">
      <c r="A793" s="293"/>
      <c r="B793" s="294"/>
      <c r="C793" s="293"/>
      <c r="M793" s="390"/>
      <c r="N793" s="390"/>
      <c r="O793" s="390"/>
      <c r="P793" s="390"/>
      <c r="Q793" s="390"/>
    </row>
    <row r="794" spans="1:17" ht="14.25">
      <c r="A794" s="293"/>
      <c r="B794" s="294"/>
      <c r="C794" s="293"/>
      <c r="M794" s="390"/>
      <c r="N794" s="390"/>
      <c r="O794" s="390"/>
      <c r="P794" s="390"/>
      <c r="Q794" s="390"/>
    </row>
    <row r="795" spans="1:17" ht="14.25">
      <c r="A795" s="293"/>
      <c r="B795" s="294"/>
      <c r="C795" s="293"/>
      <c r="M795" s="390"/>
      <c r="N795" s="390"/>
      <c r="O795" s="390"/>
      <c r="P795" s="390"/>
      <c r="Q795" s="390"/>
    </row>
    <row r="796" spans="1:17" ht="14.25">
      <c r="A796" s="293"/>
      <c r="B796" s="294"/>
      <c r="C796" s="293"/>
      <c r="M796" s="390"/>
      <c r="N796" s="390"/>
      <c r="O796" s="390"/>
      <c r="P796" s="390"/>
      <c r="Q796" s="390"/>
    </row>
    <row r="797" spans="1:17" ht="14.25">
      <c r="A797" s="293"/>
      <c r="B797" s="294"/>
      <c r="C797" s="293"/>
      <c r="M797" s="390"/>
      <c r="N797" s="390"/>
      <c r="O797" s="390"/>
      <c r="P797" s="390"/>
      <c r="Q797" s="390"/>
    </row>
    <row r="798" spans="1:17" ht="14.25">
      <c r="A798" s="293"/>
      <c r="B798" s="294"/>
      <c r="C798" s="293"/>
      <c r="M798" s="390"/>
      <c r="N798" s="390"/>
      <c r="O798" s="390"/>
      <c r="P798" s="390"/>
      <c r="Q798" s="390"/>
    </row>
    <row r="799" spans="1:17" ht="14.25">
      <c r="A799" s="293"/>
      <c r="B799" s="294"/>
      <c r="C799" s="293"/>
      <c r="M799" s="390"/>
      <c r="N799" s="390"/>
      <c r="O799" s="390"/>
      <c r="P799" s="390"/>
      <c r="Q799" s="390"/>
    </row>
    <row r="800" spans="1:17" ht="14.25">
      <c r="A800" s="293"/>
      <c r="B800" s="294"/>
      <c r="C800" s="293"/>
      <c r="M800" s="390"/>
      <c r="N800" s="390"/>
      <c r="O800" s="390"/>
      <c r="P800" s="390"/>
      <c r="Q800" s="390"/>
    </row>
    <row r="801" spans="1:17" ht="14.25">
      <c r="A801" s="293"/>
      <c r="B801" s="294"/>
      <c r="C801" s="293"/>
      <c r="M801" s="390"/>
      <c r="N801" s="390"/>
      <c r="O801" s="390"/>
      <c r="P801" s="390"/>
      <c r="Q801" s="390"/>
    </row>
    <row r="802" spans="1:17" ht="14.25">
      <c r="A802" s="293"/>
      <c r="B802" s="294"/>
      <c r="C802" s="293"/>
      <c r="M802" s="390"/>
      <c r="N802" s="390"/>
      <c r="O802" s="390"/>
      <c r="P802" s="390"/>
      <c r="Q802" s="390"/>
    </row>
    <row r="803" spans="1:17" ht="14.25">
      <c r="A803" s="293"/>
      <c r="B803" s="294"/>
      <c r="C803" s="293"/>
      <c r="M803" s="390"/>
      <c r="N803" s="390"/>
      <c r="O803" s="390"/>
      <c r="P803" s="390"/>
      <c r="Q803" s="390"/>
    </row>
    <row r="804" spans="1:17" ht="14.25">
      <c r="A804" s="293"/>
      <c r="B804" s="294"/>
      <c r="C804" s="293"/>
      <c r="M804" s="390"/>
      <c r="N804" s="390"/>
      <c r="O804" s="390"/>
      <c r="P804" s="390"/>
      <c r="Q804" s="390"/>
    </row>
    <row r="805" spans="1:17" ht="14.25">
      <c r="A805" s="293"/>
      <c r="B805" s="294"/>
      <c r="C805" s="293"/>
      <c r="M805" s="390"/>
      <c r="N805" s="390"/>
      <c r="O805" s="390"/>
      <c r="P805" s="390"/>
      <c r="Q805" s="390"/>
    </row>
    <row r="806" spans="1:17" ht="14.25">
      <c r="A806" s="293"/>
      <c r="B806" s="294"/>
      <c r="C806" s="293"/>
      <c r="M806" s="390"/>
      <c r="N806" s="390"/>
      <c r="O806" s="390"/>
      <c r="P806" s="390"/>
      <c r="Q806" s="390"/>
    </row>
    <row r="807" spans="1:17" ht="14.25">
      <c r="A807" s="293"/>
      <c r="B807" s="294"/>
      <c r="C807" s="293"/>
      <c r="M807" s="390"/>
      <c r="N807" s="390"/>
      <c r="O807" s="390"/>
      <c r="P807" s="390"/>
      <c r="Q807" s="390"/>
    </row>
    <row r="808" spans="1:17" ht="14.25">
      <c r="A808" s="293"/>
      <c r="B808" s="294"/>
      <c r="C808" s="293"/>
      <c r="M808" s="390"/>
      <c r="N808" s="390"/>
      <c r="O808" s="390"/>
      <c r="P808" s="390"/>
      <c r="Q808" s="390"/>
    </row>
    <row r="809" spans="1:17" ht="14.25">
      <c r="A809" s="293"/>
      <c r="B809" s="294"/>
      <c r="C809" s="293"/>
      <c r="M809" s="390"/>
      <c r="N809" s="390"/>
      <c r="O809" s="390"/>
      <c r="P809" s="390"/>
      <c r="Q809" s="390"/>
    </row>
    <row r="810" spans="1:17" ht="14.25">
      <c r="A810" s="293"/>
      <c r="B810" s="294"/>
      <c r="C810" s="293"/>
      <c r="M810" s="390"/>
      <c r="N810" s="390"/>
      <c r="O810" s="390"/>
      <c r="P810" s="390"/>
      <c r="Q810" s="390"/>
    </row>
    <row r="811" spans="1:17" ht="14.25">
      <c r="A811" s="293"/>
      <c r="B811" s="294"/>
      <c r="C811" s="293"/>
      <c r="M811" s="390"/>
      <c r="N811" s="390"/>
      <c r="O811" s="390"/>
      <c r="P811" s="390"/>
      <c r="Q811" s="390"/>
    </row>
    <row r="812" spans="1:17" ht="14.25">
      <c r="A812" s="293"/>
      <c r="B812" s="294"/>
      <c r="C812" s="293"/>
      <c r="M812" s="390"/>
      <c r="N812" s="390"/>
      <c r="O812" s="390"/>
      <c r="P812" s="390"/>
      <c r="Q812" s="390"/>
    </row>
    <row r="813" spans="1:17" ht="14.25">
      <c r="A813" s="293"/>
      <c r="B813" s="294"/>
      <c r="C813" s="293"/>
      <c r="M813" s="390"/>
      <c r="N813" s="390"/>
      <c r="O813" s="390"/>
      <c r="P813" s="390"/>
      <c r="Q813" s="390"/>
    </row>
    <row r="814" spans="1:17" ht="14.25">
      <c r="A814" s="293"/>
      <c r="B814" s="294"/>
      <c r="C814" s="293"/>
      <c r="M814" s="390"/>
      <c r="N814" s="390"/>
      <c r="O814" s="390"/>
      <c r="P814" s="390"/>
      <c r="Q814" s="390"/>
    </row>
    <row r="815" spans="1:17" ht="14.25">
      <c r="A815" s="293"/>
      <c r="B815" s="294"/>
      <c r="C815" s="293"/>
      <c r="M815" s="390"/>
      <c r="N815" s="390"/>
      <c r="O815" s="390"/>
      <c r="P815" s="390"/>
      <c r="Q815" s="390"/>
    </row>
    <row r="816" spans="1:17" ht="14.25">
      <c r="A816" s="293"/>
      <c r="B816" s="294"/>
      <c r="C816" s="293"/>
      <c r="M816" s="390"/>
      <c r="N816" s="390"/>
      <c r="O816" s="390"/>
      <c r="P816" s="390"/>
      <c r="Q816" s="390"/>
    </row>
    <row r="817" spans="1:17" ht="14.25">
      <c r="A817" s="293"/>
      <c r="B817" s="294"/>
      <c r="C817" s="293"/>
      <c r="M817" s="390"/>
      <c r="N817" s="390"/>
      <c r="O817" s="390"/>
      <c r="P817" s="390"/>
      <c r="Q817" s="390"/>
    </row>
    <row r="818" spans="1:17" ht="14.25">
      <c r="A818" s="293"/>
      <c r="B818" s="294"/>
      <c r="C818" s="293"/>
      <c r="M818" s="390"/>
      <c r="N818" s="390"/>
      <c r="O818" s="390"/>
      <c r="P818" s="390"/>
      <c r="Q818" s="390"/>
    </row>
    <row r="819" spans="1:17" ht="14.25">
      <c r="A819" s="293"/>
      <c r="B819" s="294"/>
      <c r="C819" s="293"/>
      <c r="M819" s="390"/>
      <c r="N819" s="390"/>
      <c r="O819" s="390"/>
      <c r="P819" s="390"/>
      <c r="Q819" s="390"/>
    </row>
    <row r="820" spans="1:17" ht="14.25">
      <c r="A820" s="293"/>
      <c r="B820" s="294"/>
      <c r="C820" s="293"/>
      <c r="M820" s="390"/>
      <c r="N820" s="390"/>
      <c r="O820" s="390"/>
      <c r="P820" s="390"/>
      <c r="Q820" s="390"/>
    </row>
    <row r="821" spans="1:17" ht="14.25">
      <c r="A821" s="293"/>
      <c r="B821" s="294"/>
      <c r="C821" s="293"/>
      <c r="M821" s="390"/>
      <c r="N821" s="390"/>
      <c r="O821" s="390"/>
      <c r="P821" s="390"/>
      <c r="Q821" s="390"/>
    </row>
    <row r="822" spans="1:17" ht="14.25">
      <c r="A822" s="293"/>
      <c r="B822" s="294"/>
      <c r="C822" s="293"/>
      <c r="M822" s="390"/>
      <c r="N822" s="390"/>
      <c r="O822" s="390"/>
      <c r="P822" s="390"/>
      <c r="Q822" s="390"/>
    </row>
    <row r="823" spans="1:17" ht="14.25">
      <c r="A823" s="293"/>
      <c r="B823" s="294"/>
      <c r="C823" s="293"/>
      <c r="M823" s="390"/>
      <c r="N823" s="390"/>
      <c r="O823" s="390"/>
      <c r="P823" s="390"/>
      <c r="Q823" s="390"/>
    </row>
    <row r="824" spans="1:17" ht="14.25">
      <c r="A824" s="293"/>
      <c r="B824" s="294"/>
      <c r="C824" s="293"/>
      <c r="M824" s="390"/>
      <c r="N824" s="390"/>
      <c r="O824" s="390"/>
      <c r="P824" s="390"/>
      <c r="Q824" s="390"/>
    </row>
    <row r="825" spans="1:17" ht="14.25">
      <c r="A825" s="293"/>
      <c r="B825" s="294"/>
      <c r="C825" s="293"/>
      <c r="M825" s="390"/>
      <c r="N825" s="390"/>
      <c r="O825" s="390"/>
      <c r="P825" s="390"/>
      <c r="Q825" s="390"/>
    </row>
    <row r="826" spans="1:17" ht="14.25">
      <c r="A826" s="293"/>
      <c r="B826" s="294"/>
      <c r="C826" s="293"/>
      <c r="M826" s="390"/>
      <c r="N826" s="390"/>
      <c r="O826" s="390"/>
      <c r="P826" s="390"/>
      <c r="Q826" s="390"/>
    </row>
    <row r="827" spans="1:17" ht="14.25">
      <c r="A827" s="293"/>
      <c r="B827" s="294"/>
      <c r="C827" s="293"/>
      <c r="M827" s="390"/>
      <c r="N827" s="390"/>
      <c r="O827" s="390"/>
      <c r="P827" s="390"/>
      <c r="Q827" s="390"/>
    </row>
    <row r="828" spans="1:17" ht="14.25">
      <c r="A828" s="293"/>
      <c r="B828" s="294"/>
      <c r="C828" s="293"/>
      <c r="M828" s="390"/>
      <c r="N828" s="390"/>
      <c r="O828" s="390"/>
      <c r="P828" s="390"/>
      <c r="Q828" s="390"/>
    </row>
    <row r="829" spans="1:17" ht="14.25">
      <c r="A829" s="293"/>
      <c r="B829" s="294"/>
      <c r="C829" s="293"/>
      <c r="M829" s="390"/>
      <c r="N829" s="390"/>
      <c r="O829" s="390"/>
      <c r="P829" s="390"/>
      <c r="Q829" s="390"/>
    </row>
    <row r="830" spans="1:17" ht="14.25">
      <c r="A830" s="293"/>
      <c r="B830" s="294"/>
      <c r="C830" s="293"/>
      <c r="M830" s="390"/>
      <c r="N830" s="390"/>
      <c r="O830" s="390"/>
      <c r="P830" s="390"/>
      <c r="Q830" s="390"/>
    </row>
    <row r="831" spans="1:17" ht="14.25">
      <c r="A831" s="293"/>
      <c r="B831" s="294"/>
      <c r="C831" s="293"/>
      <c r="M831" s="390"/>
      <c r="N831" s="390"/>
      <c r="O831" s="390"/>
      <c r="P831" s="390"/>
      <c r="Q831" s="390"/>
    </row>
    <row r="832" spans="1:17" ht="14.25">
      <c r="A832" s="293"/>
      <c r="B832" s="294"/>
      <c r="C832" s="293"/>
      <c r="M832" s="390"/>
      <c r="N832" s="390"/>
      <c r="O832" s="390"/>
      <c r="P832" s="390"/>
      <c r="Q832" s="390"/>
    </row>
    <row r="833" spans="1:17" ht="14.25">
      <c r="A833" s="293"/>
      <c r="B833" s="294"/>
      <c r="C833" s="293"/>
      <c r="M833" s="390"/>
      <c r="N833" s="390"/>
      <c r="O833" s="390"/>
      <c r="P833" s="390"/>
      <c r="Q833" s="390"/>
    </row>
    <row r="834" spans="1:17" ht="14.25">
      <c r="A834" s="293"/>
      <c r="B834" s="294"/>
      <c r="C834" s="293"/>
      <c r="M834" s="390"/>
      <c r="N834" s="390"/>
      <c r="O834" s="390"/>
      <c r="P834" s="390"/>
      <c r="Q834" s="390"/>
    </row>
    <row r="835" spans="1:17" ht="14.25">
      <c r="A835" s="293"/>
      <c r="B835" s="294"/>
      <c r="C835" s="293"/>
      <c r="M835" s="390"/>
      <c r="N835" s="390"/>
      <c r="O835" s="390"/>
      <c r="P835" s="390"/>
      <c r="Q835" s="390"/>
    </row>
    <row r="836" spans="1:17" ht="14.25">
      <c r="A836" s="293"/>
      <c r="B836" s="294"/>
      <c r="C836" s="293"/>
      <c r="M836" s="390"/>
      <c r="N836" s="390"/>
      <c r="O836" s="390"/>
      <c r="P836" s="390"/>
      <c r="Q836" s="390"/>
    </row>
    <row r="837" spans="1:17" ht="14.25">
      <c r="A837" s="293"/>
      <c r="B837" s="294"/>
      <c r="C837" s="293"/>
      <c r="M837" s="390"/>
      <c r="N837" s="390"/>
      <c r="O837" s="390"/>
      <c r="P837" s="390"/>
      <c r="Q837" s="390"/>
    </row>
    <row r="838" spans="1:17" ht="14.25">
      <c r="A838" s="293"/>
      <c r="B838" s="294"/>
      <c r="C838" s="293"/>
      <c r="M838" s="390"/>
      <c r="N838" s="390"/>
      <c r="O838" s="390"/>
      <c r="P838" s="390"/>
      <c r="Q838" s="390"/>
    </row>
    <row r="839" spans="1:17" ht="14.25">
      <c r="A839" s="293"/>
      <c r="B839" s="294"/>
      <c r="C839" s="293"/>
      <c r="M839" s="390"/>
      <c r="N839" s="390"/>
      <c r="O839" s="390"/>
      <c r="P839" s="390"/>
      <c r="Q839" s="390"/>
    </row>
    <row r="840" spans="1:17" ht="14.25">
      <c r="A840" s="293"/>
      <c r="B840" s="294"/>
      <c r="C840" s="293"/>
      <c r="M840" s="390"/>
      <c r="N840" s="390"/>
      <c r="O840" s="390"/>
      <c r="P840" s="390"/>
      <c r="Q840" s="390"/>
    </row>
    <row r="841" spans="1:17" ht="14.25">
      <c r="A841" s="293"/>
      <c r="B841" s="294"/>
      <c r="C841" s="293"/>
      <c r="M841" s="390"/>
      <c r="N841" s="390"/>
      <c r="O841" s="390"/>
      <c r="P841" s="390"/>
      <c r="Q841" s="390"/>
    </row>
    <row r="842" spans="1:17" ht="14.25">
      <c r="A842" s="293"/>
      <c r="B842" s="294"/>
      <c r="C842" s="293"/>
      <c r="M842" s="390"/>
      <c r="N842" s="390"/>
      <c r="O842" s="390"/>
      <c r="P842" s="390"/>
      <c r="Q842" s="390"/>
    </row>
    <row r="843" spans="1:17" ht="14.25">
      <c r="A843" s="293"/>
      <c r="B843" s="294"/>
      <c r="C843" s="293"/>
      <c r="M843" s="390"/>
      <c r="N843" s="390"/>
      <c r="O843" s="390"/>
      <c r="P843" s="390"/>
      <c r="Q843" s="390"/>
    </row>
    <row r="844" spans="1:17" ht="14.25">
      <c r="A844" s="293"/>
      <c r="B844" s="294"/>
      <c r="C844" s="293"/>
      <c r="M844" s="390"/>
      <c r="N844" s="390"/>
      <c r="O844" s="390"/>
      <c r="P844" s="390"/>
      <c r="Q844" s="390"/>
    </row>
    <row r="845" spans="1:17" ht="14.25">
      <c r="A845" s="293"/>
      <c r="B845" s="294"/>
      <c r="C845" s="293"/>
      <c r="M845" s="390"/>
      <c r="N845" s="390"/>
      <c r="O845" s="390"/>
      <c r="P845" s="390"/>
      <c r="Q845" s="390"/>
    </row>
    <row r="846" spans="1:17" ht="14.25">
      <c r="A846" s="293"/>
      <c r="B846" s="294"/>
      <c r="C846" s="293"/>
      <c r="M846" s="390"/>
      <c r="N846" s="390"/>
      <c r="O846" s="390"/>
      <c r="P846" s="390"/>
      <c r="Q846" s="390"/>
    </row>
    <row r="847" spans="1:17" ht="14.25">
      <c r="A847" s="293"/>
      <c r="B847" s="294"/>
      <c r="C847" s="293"/>
      <c r="M847" s="390"/>
      <c r="N847" s="390"/>
      <c r="O847" s="390"/>
      <c r="P847" s="390"/>
      <c r="Q847" s="390"/>
    </row>
    <row r="848" spans="1:17" ht="14.25">
      <c r="A848" s="293"/>
      <c r="B848" s="294"/>
      <c r="C848" s="293"/>
      <c r="M848" s="390"/>
      <c r="N848" s="390"/>
      <c r="O848" s="390"/>
      <c r="P848" s="390"/>
      <c r="Q848" s="390"/>
    </row>
    <row r="849" spans="1:17" ht="14.25">
      <c r="A849" s="293"/>
      <c r="B849" s="294"/>
      <c r="C849" s="293"/>
      <c r="M849" s="390"/>
      <c r="N849" s="390"/>
      <c r="O849" s="390"/>
      <c r="P849" s="390"/>
      <c r="Q849" s="390"/>
    </row>
    <row r="850" spans="1:17" ht="14.25">
      <c r="A850" s="293"/>
      <c r="B850" s="294"/>
      <c r="C850" s="293"/>
      <c r="M850" s="390"/>
      <c r="N850" s="390"/>
      <c r="O850" s="390"/>
      <c r="P850" s="390"/>
      <c r="Q850" s="390"/>
    </row>
    <row r="851" spans="1:17" ht="14.25">
      <c r="A851" s="293"/>
      <c r="B851" s="294"/>
      <c r="C851" s="293"/>
      <c r="M851" s="390"/>
      <c r="N851" s="390"/>
      <c r="O851" s="390"/>
      <c r="P851" s="390"/>
      <c r="Q851" s="390"/>
    </row>
    <row r="852" spans="1:17" ht="14.25">
      <c r="A852" s="293"/>
      <c r="B852" s="294"/>
      <c r="C852" s="293"/>
      <c r="M852" s="390"/>
      <c r="N852" s="390"/>
      <c r="O852" s="390"/>
      <c r="P852" s="390"/>
      <c r="Q852" s="390"/>
    </row>
    <row r="853" spans="1:17" ht="14.25">
      <c r="A853" s="293"/>
      <c r="B853" s="294"/>
      <c r="C853" s="293"/>
      <c r="M853" s="390"/>
      <c r="N853" s="390"/>
      <c r="O853" s="390"/>
      <c r="P853" s="390"/>
      <c r="Q853" s="390"/>
    </row>
    <row r="854" spans="1:17" ht="14.25">
      <c r="A854" s="293"/>
      <c r="B854" s="294"/>
      <c r="C854" s="293"/>
      <c r="M854" s="390"/>
      <c r="N854" s="390"/>
      <c r="O854" s="390"/>
      <c r="P854" s="390"/>
      <c r="Q854" s="390"/>
    </row>
    <row r="855" spans="1:17" ht="14.25">
      <c r="A855" s="293"/>
      <c r="B855" s="294"/>
      <c r="C855" s="293"/>
      <c r="M855" s="390"/>
      <c r="N855" s="390"/>
      <c r="O855" s="390"/>
      <c r="P855" s="390"/>
      <c r="Q855" s="390"/>
    </row>
    <row r="856" spans="1:17" ht="14.25">
      <c r="A856" s="293"/>
      <c r="B856" s="294"/>
      <c r="C856" s="293"/>
      <c r="M856" s="390"/>
      <c r="N856" s="390"/>
      <c r="O856" s="390"/>
      <c r="P856" s="390"/>
      <c r="Q856" s="390"/>
    </row>
    <row r="857" spans="1:17" ht="14.25">
      <c r="A857" s="293"/>
      <c r="B857" s="294"/>
      <c r="C857" s="293"/>
      <c r="M857" s="390"/>
      <c r="N857" s="390"/>
      <c r="O857" s="390"/>
      <c r="P857" s="390"/>
      <c r="Q857" s="390"/>
    </row>
    <row r="858" spans="1:17" ht="14.25">
      <c r="A858" s="293"/>
      <c r="B858" s="294"/>
      <c r="C858" s="293"/>
      <c r="M858" s="390"/>
      <c r="N858" s="390"/>
      <c r="O858" s="390"/>
      <c r="P858" s="390"/>
      <c r="Q858" s="390"/>
    </row>
    <row r="859" spans="1:17" ht="14.25">
      <c r="A859" s="293"/>
      <c r="B859" s="294"/>
      <c r="C859" s="293"/>
      <c r="M859" s="390"/>
      <c r="N859" s="390"/>
      <c r="O859" s="390"/>
      <c r="P859" s="390"/>
      <c r="Q859" s="390"/>
    </row>
    <row r="860" spans="1:17" ht="14.25">
      <c r="A860" s="293"/>
      <c r="B860" s="294"/>
      <c r="C860" s="293"/>
      <c r="M860" s="390"/>
      <c r="N860" s="390"/>
      <c r="O860" s="390"/>
      <c r="P860" s="390"/>
      <c r="Q860" s="390"/>
    </row>
    <row r="861" spans="1:17" ht="14.25">
      <c r="A861" s="293"/>
      <c r="B861" s="294"/>
      <c r="C861" s="293"/>
      <c r="M861" s="390"/>
      <c r="N861" s="390"/>
      <c r="O861" s="390"/>
      <c r="P861" s="390"/>
      <c r="Q861" s="390"/>
    </row>
    <row r="862" spans="1:17" ht="14.25">
      <c r="A862" s="293"/>
      <c r="B862" s="294"/>
      <c r="C862" s="293"/>
      <c r="M862" s="390"/>
      <c r="N862" s="390"/>
      <c r="O862" s="390"/>
      <c r="P862" s="390"/>
      <c r="Q862" s="390"/>
    </row>
    <row r="863" spans="1:17" ht="14.25">
      <c r="A863" s="293"/>
      <c r="B863" s="294"/>
      <c r="C863" s="293"/>
      <c r="M863" s="390"/>
      <c r="N863" s="390"/>
      <c r="O863" s="390"/>
      <c r="P863" s="390"/>
      <c r="Q863" s="390"/>
    </row>
    <row r="864" spans="1:17" ht="14.25">
      <c r="A864" s="293"/>
      <c r="B864" s="294"/>
      <c r="C864" s="293"/>
      <c r="M864" s="390"/>
      <c r="N864" s="390"/>
      <c r="O864" s="390"/>
      <c r="P864" s="390"/>
      <c r="Q864" s="390"/>
    </row>
    <row r="865" spans="1:17" ht="14.25">
      <c r="A865" s="293"/>
      <c r="B865" s="294"/>
      <c r="C865" s="293"/>
      <c r="M865" s="390"/>
      <c r="N865" s="390"/>
      <c r="O865" s="390"/>
      <c r="P865" s="390"/>
      <c r="Q865" s="390"/>
    </row>
    <row r="866" spans="1:17" ht="14.25">
      <c r="A866" s="293"/>
      <c r="B866" s="294"/>
      <c r="C866" s="293"/>
      <c r="M866" s="390"/>
      <c r="N866" s="390"/>
      <c r="O866" s="390"/>
      <c r="P866" s="390"/>
      <c r="Q866" s="390"/>
    </row>
    <row r="867" spans="1:17" ht="14.25">
      <c r="A867" s="293"/>
      <c r="B867" s="294"/>
      <c r="C867" s="293"/>
      <c r="M867" s="390"/>
      <c r="N867" s="390"/>
      <c r="O867" s="390"/>
      <c r="P867" s="390"/>
      <c r="Q867" s="390"/>
    </row>
    <row r="868" spans="1:17" ht="14.25">
      <c r="A868" s="293"/>
      <c r="B868" s="294"/>
      <c r="C868" s="293"/>
      <c r="M868" s="390"/>
      <c r="N868" s="390"/>
      <c r="O868" s="390"/>
      <c r="P868" s="390"/>
      <c r="Q868" s="390"/>
    </row>
    <row r="869" spans="1:17" ht="14.25">
      <c r="A869" s="293"/>
      <c r="B869" s="294"/>
      <c r="C869" s="293"/>
      <c r="M869" s="390"/>
      <c r="N869" s="390"/>
      <c r="O869" s="390"/>
      <c r="P869" s="390"/>
      <c r="Q869" s="390"/>
    </row>
    <row r="870" spans="1:17" ht="14.25">
      <c r="A870" s="293"/>
      <c r="B870" s="294"/>
      <c r="C870" s="293"/>
      <c r="M870" s="390"/>
      <c r="N870" s="390"/>
      <c r="O870" s="390"/>
      <c r="P870" s="390"/>
      <c r="Q870" s="390"/>
    </row>
    <row r="871" spans="1:17" ht="14.25">
      <c r="A871" s="293"/>
      <c r="B871" s="294"/>
      <c r="C871" s="293"/>
      <c r="M871" s="390"/>
      <c r="N871" s="390"/>
      <c r="O871" s="390"/>
      <c r="P871" s="390"/>
      <c r="Q871" s="390"/>
    </row>
    <row r="872" spans="1:17" ht="14.25">
      <c r="A872" s="293"/>
      <c r="B872" s="294"/>
      <c r="C872" s="293"/>
      <c r="M872" s="390"/>
      <c r="N872" s="390"/>
      <c r="O872" s="390"/>
      <c r="P872" s="390"/>
      <c r="Q872" s="390"/>
    </row>
    <row r="873" spans="1:17" ht="14.25">
      <c r="A873" s="293"/>
      <c r="B873" s="294"/>
      <c r="C873" s="293"/>
      <c r="M873" s="390"/>
      <c r="N873" s="390"/>
      <c r="O873" s="390"/>
      <c r="P873" s="390"/>
      <c r="Q873" s="390"/>
    </row>
    <row r="874" spans="1:17" ht="14.25">
      <c r="A874" s="293"/>
      <c r="B874" s="294"/>
      <c r="C874" s="293"/>
      <c r="M874" s="390"/>
      <c r="N874" s="390"/>
      <c r="O874" s="390"/>
      <c r="P874" s="390"/>
      <c r="Q874" s="390"/>
    </row>
    <row r="875" spans="1:17" ht="14.25">
      <c r="A875" s="293"/>
      <c r="B875" s="294"/>
      <c r="C875" s="293"/>
      <c r="M875" s="390"/>
      <c r="N875" s="390"/>
      <c r="O875" s="390"/>
      <c r="P875" s="390"/>
      <c r="Q875" s="390"/>
    </row>
    <row r="876" spans="1:17" ht="14.25">
      <c r="A876" s="293"/>
      <c r="B876" s="294"/>
      <c r="C876" s="293"/>
      <c r="M876" s="390"/>
      <c r="N876" s="390"/>
      <c r="O876" s="390"/>
      <c r="P876" s="390"/>
      <c r="Q876" s="390"/>
    </row>
    <row r="877" spans="1:17" ht="14.25">
      <c r="A877" s="293"/>
      <c r="B877" s="294"/>
      <c r="C877" s="293"/>
      <c r="M877" s="390"/>
      <c r="N877" s="390"/>
      <c r="O877" s="390"/>
      <c r="P877" s="390"/>
      <c r="Q877" s="390"/>
    </row>
    <row r="878" spans="1:17" ht="14.25">
      <c r="A878" s="293"/>
      <c r="B878" s="294"/>
      <c r="C878" s="293"/>
      <c r="M878" s="390"/>
      <c r="N878" s="390"/>
      <c r="O878" s="390"/>
      <c r="P878" s="390"/>
      <c r="Q878" s="390"/>
    </row>
    <row r="879" spans="1:17" ht="14.25">
      <c r="A879" s="293"/>
      <c r="B879" s="294"/>
      <c r="C879" s="293"/>
      <c r="M879" s="390"/>
      <c r="N879" s="390"/>
      <c r="O879" s="390"/>
      <c r="P879" s="390"/>
      <c r="Q879" s="390"/>
    </row>
    <row r="880" spans="1:17" ht="14.25">
      <c r="A880" s="293"/>
      <c r="B880" s="294"/>
      <c r="C880" s="293"/>
      <c r="M880" s="390"/>
      <c r="N880" s="390"/>
      <c r="O880" s="390"/>
      <c r="P880" s="390"/>
      <c r="Q880" s="390"/>
    </row>
    <row r="881" spans="1:17" ht="14.25">
      <c r="A881" s="293"/>
      <c r="B881" s="294"/>
      <c r="C881" s="293"/>
      <c r="M881" s="390"/>
      <c r="N881" s="390"/>
      <c r="O881" s="390"/>
      <c r="P881" s="390"/>
      <c r="Q881" s="390"/>
    </row>
    <row r="882" spans="1:17" ht="14.25">
      <c r="A882" s="293"/>
      <c r="B882" s="294"/>
      <c r="C882" s="293"/>
      <c r="M882" s="390"/>
      <c r="N882" s="390"/>
      <c r="O882" s="390"/>
      <c r="P882" s="390"/>
      <c r="Q882" s="390"/>
    </row>
    <row r="883" spans="1:17" ht="14.25">
      <c r="A883" s="293"/>
      <c r="B883" s="294"/>
      <c r="C883" s="293"/>
      <c r="M883" s="390"/>
      <c r="N883" s="390"/>
      <c r="O883" s="390"/>
      <c r="P883" s="390"/>
      <c r="Q883" s="390"/>
    </row>
    <row r="884" spans="1:17" ht="14.25">
      <c r="A884" s="293"/>
      <c r="B884" s="294"/>
      <c r="C884" s="293"/>
      <c r="M884" s="390"/>
      <c r="N884" s="390"/>
      <c r="O884" s="390"/>
      <c r="P884" s="390"/>
      <c r="Q884" s="390"/>
    </row>
    <row r="885" spans="1:17" ht="14.25">
      <c r="A885" s="293"/>
      <c r="B885" s="294"/>
      <c r="C885" s="293"/>
      <c r="M885" s="390"/>
      <c r="N885" s="390"/>
      <c r="O885" s="390"/>
      <c r="P885" s="390"/>
      <c r="Q885" s="390"/>
    </row>
    <row r="886" spans="1:17" ht="14.25">
      <c r="A886" s="293"/>
      <c r="B886" s="294"/>
      <c r="C886" s="293"/>
      <c r="M886" s="390"/>
      <c r="N886" s="390"/>
      <c r="O886" s="390"/>
      <c r="P886" s="390"/>
      <c r="Q886" s="390"/>
    </row>
    <row r="887" spans="1:17" ht="14.25">
      <c r="A887" s="293"/>
      <c r="B887" s="294"/>
      <c r="C887" s="293"/>
      <c r="M887" s="390"/>
      <c r="N887" s="390"/>
      <c r="O887" s="390"/>
      <c r="P887" s="390"/>
      <c r="Q887" s="390"/>
    </row>
    <row r="888" spans="1:17" ht="14.25">
      <c r="A888" s="293"/>
      <c r="B888" s="294"/>
      <c r="C888" s="293"/>
      <c r="M888" s="390"/>
      <c r="N888" s="390"/>
      <c r="O888" s="390"/>
      <c r="P888" s="390"/>
      <c r="Q888" s="390"/>
    </row>
    <row r="889" spans="1:17" ht="14.25">
      <c r="A889" s="293"/>
      <c r="B889" s="294"/>
      <c r="C889" s="293"/>
      <c r="M889" s="390"/>
      <c r="N889" s="390"/>
      <c r="O889" s="390"/>
      <c r="P889" s="390"/>
      <c r="Q889" s="390"/>
    </row>
    <row r="890" spans="1:17" ht="14.25">
      <c r="A890" s="293"/>
      <c r="B890" s="294"/>
      <c r="C890" s="293"/>
      <c r="M890" s="390"/>
      <c r="N890" s="390"/>
      <c r="O890" s="390"/>
      <c r="P890" s="390"/>
      <c r="Q890" s="390"/>
    </row>
    <row r="891" spans="1:17" ht="14.25">
      <c r="A891" s="293"/>
      <c r="B891" s="294"/>
      <c r="C891" s="293"/>
      <c r="M891" s="390"/>
      <c r="N891" s="390"/>
      <c r="O891" s="390"/>
      <c r="P891" s="390"/>
      <c r="Q891" s="390"/>
    </row>
    <row r="892" spans="1:17" ht="14.25">
      <c r="A892" s="293"/>
      <c r="B892" s="294"/>
      <c r="C892" s="293"/>
      <c r="M892" s="390"/>
      <c r="N892" s="390"/>
      <c r="O892" s="390"/>
      <c r="P892" s="390"/>
      <c r="Q892" s="390"/>
    </row>
    <row r="893" spans="1:17" ht="14.25">
      <c r="A893" s="293"/>
      <c r="B893" s="294"/>
      <c r="C893" s="293"/>
      <c r="M893" s="390"/>
      <c r="N893" s="390"/>
      <c r="O893" s="390"/>
      <c r="P893" s="390"/>
      <c r="Q893" s="390"/>
    </row>
    <row r="894" spans="1:17" ht="14.25">
      <c r="A894" s="293"/>
      <c r="B894" s="294"/>
      <c r="C894" s="293"/>
      <c r="M894" s="390"/>
      <c r="N894" s="390"/>
      <c r="O894" s="390"/>
      <c r="P894" s="390"/>
      <c r="Q894" s="390"/>
    </row>
    <row r="895" spans="1:17" ht="14.25">
      <c r="A895" s="293"/>
      <c r="B895" s="294"/>
      <c r="C895" s="293"/>
      <c r="M895" s="390"/>
      <c r="N895" s="390"/>
      <c r="O895" s="390"/>
      <c r="P895" s="390"/>
      <c r="Q895" s="390"/>
    </row>
    <row r="896" spans="1:17" ht="14.25">
      <c r="A896" s="293"/>
      <c r="B896" s="294"/>
      <c r="C896" s="293"/>
      <c r="M896" s="390"/>
      <c r="N896" s="390"/>
      <c r="O896" s="390"/>
      <c r="P896" s="390"/>
      <c r="Q896" s="390"/>
    </row>
    <row r="897" spans="1:17" ht="14.25">
      <c r="A897" s="293"/>
      <c r="B897" s="294"/>
      <c r="C897" s="293"/>
      <c r="M897" s="390"/>
      <c r="N897" s="390"/>
      <c r="O897" s="390"/>
      <c r="P897" s="390"/>
      <c r="Q897" s="390"/>
    </row>
    <row r="898" spans="1:17" ht="14.25">
      <c r="A898" s="293"/>
      <c r="B898" s="294"/>
      <c r="C898" s="293"/>
      <c r="M898" s="390"/>
      <c r="N898" s="390"/>
      <c r="O898" s="390"/>
      <c r="P898" s="390"/>
      <c r="Q898" s="390"/>
    </row>
    <row r="899" spans="1:17" ht="14.25">
      <c r="A899" s="293"/>
      <c r="B899" s="294"/>
      <c r="C899" s="293"/>
      <c r="M899" s="390"/>
      <c r="N899" s="390"/>
      <c r="O899" s="390"/>
      <c r="P899" s="390"/>
      <c r="Q899" s="390"/>
    </row>
    <row r="900" spans="1:17" ht="14.25">
      <c r="A900" s="293"/>
      <c r="B900" s="294"/>
      <c r="C900" s="293"/>
      <c r="M900" s="390"/>
      <c r="N900" s="390"/>
      <c r="O900" s="390"/>
      <c r="P900" s="390"/>
      <c r="Q900" s="390"/>
    </row>
    <row r="901" spans="1:17" ht="14.25">
      <c r="A901" s="293"/>
      <c r="B901" s="294"/>
      <c r="C901" s="293"/>
      <c r="M901" s="390"/>
      <c r="N901" s="390"/>
      <c r="O901" s="390"/>
      <c r="P901" s="390"/>
      <c r="Q901" s="390"/>
    </row>
    <row r="902" spans="1:17" ht="14.25">
      <c r="A902" s="293"/>
      <c r="B902" s="294"/>
      <c r="C902" s="293"/>
      <c r="M902" s="390"/>
      <c r="N902" s="390"/>
      <c r="O902" s="390"/>
      <c r="P902" s="390"/>
      <c r="Q902" s="390"/>
    </row>
    <row r="903" spans="1:17" ht="14.25">
      <c r="A903" s="293"/>
      <c r="B903" s="294"/>
      <c r="C903" s="293"/>
      <c r="M903" s="390"/>
      <c r="N903" s="390"/>
      <c r="O903" s="390"/>
      <c r="P903" s="390"/>
      <c r="Q903" s="390"/>
    </row>
    <row r="904" spans="1:17" ht="14.25">
      <c r="A904" s="293"/>
      <c r="B904" s="294"/>
      <c r="C904" s="293"/>
      <c r="M904" s="390"/>
      <c r="N904" s="390"/>
      <c r="O904" s="390"/>
      <c r="P904" s="390"/>
      <c r="Q904" s="390"/>
    </row>
    <row r="905" spans="1:17" ht="14.25">
      <c r="A905" s="293"/>
      <c r="B905" s="294"/>
      <c r="C905" s="293"/>
      <c r="M905" s="390"/>
      <c r="N905" s="390"/>
      <c r="O905" s="390"/>
      <c r="P905" s="390"/>
      <c r="Q905" s="390"/>
    </row>
    <row r="906" spans="1:17" ht="14.25">
      <c r="A906" s="293"/>
      <c r="B906" s="294"/>
      <c r="C906" s="293"/>
      <c r="M906" s="390"/>
      <c r="N906" s="390"/>
      <c r="O906" s="390"/>
      <c r="P906" s="390"/>
      <c r="Q906" s="390"/>
    </row>
    <row r="907" spans="1:17" ht="14.25">
      <c r="A907" s="293"/>
      <c r="B907" s="294"/>
      <c r="C907" s="293"/>
      <c r="M907" s="390"/>
      <c r="N907" s="390"/>
      <c r="O907" s="390"/>
      <c r="P907" s="390"/>
      <c r="Q907" s="390"/>
    </row>
    <row r="908" spans="1:17" ht="14.25">
      <c r="A908" s="293"/>
      <c r="B908" s="294"/>
      <c r="C908" s="293"/>
      <c r="M908" s="390"/>
      <c r="N908" s="390"/>
      <c r="O908" s="390"/>
      <c r="P908" s="390"/>
      <c r="Q908" s="390"/>
    </row>
    <row r="909" spans="1:17" ht="14.25">
      <c r="A909" s="293"/>
      <c r="B909" s="294"/>
      <c r="C909" s="293"/>
      <c r="M909" s="390"/>
      <c r="N909" s="390"/>
      <c r="O909" s="390"/>
      <c r="P909" s="390"/>
      <c r="Q909" s="390"/>
    </row>
    <row r="910" spans="1:17" ht="14.25">
      <c r="A910" s="293"/>
      <c r="B910" s="294"/>
      <c r="C910" s="293"/>
      <c r="M910" s="390"/>
      <c r="N910" s="390"/>
      <c r="O910" s="390"/>
      <c r="P910" s="390"/>
      <c r="Q910" s="390"/>
    </row>
    <row r="911" spans="1:17" ht="14.25">
      <c r="A911" s="293"/>
      <c r="B911" s="294"/>
      <c r="C911" s="293"/>
      <c r="M911" s="390"/>
      <c r="N911" s="390"/>
      <c r="O911" s="390"/>
      <c r="P911" s="390"/>
      <c r="Q911" s="390"/>
    </row>
    <row r="912" spans="1:17" ht="14.25">
      <c r="A912" s="293"/>
      <c r="B912" s="294"/>
      <c r="C912" s="293"/>
      <c r="M912" s="390"/>
      <c r="N912" s="390"/>
      <c r="O912" s="390"/>
      <c r="P912" s="390"/>
      <c r="Q912" s="390"/>
    </row>
    <row r="913" spans="1:17" ht="14.25">
      <c r="A913" s="293"/>
      <c r="B913" s="294"/>
      <c r="C913" s="293"/>
      <c r="M913" s="390"/>
      <c r="N913" s="390"/>
      <c r="O913" s="390"/>
      <c r="P913" s="390"/>
      <c r="Q913" s="390"/>
    </row>
    <row r="914" spans="1:17" ht="14.25">
      <c r="A914" s="293"/>
      <c r="B914" s="294"/>
      <c r="C914" s="293"/>
      <c r="M914" s="390"/>
      <c r="N914" s="390"/>
      <c r="O914" s="390"/>
      <c r="P914" s="390"/>
      <c r="Q914" s="390"/>
    </row>
    <row r="915" spans="1:17" ht="14.25">
      <c r="A915" s="293"/>
      <c r="B915" s="294"/>
      <c r="C915" s="293"/>
      <c r="M915" s="390"/>
      <c r="N915" s="390"/>
      <c r="O915" s="390"/>
      <c r="P915" s="390"/>
      <c r="Q915" s="390"/>
    </row>
    <row r="916" spans="1:17" ht="14.25">
      <c r="A916" s="293"/>
      <c r="B916" s="294"/>
      <c r="C916" s="293"/>
      <c r="M916" s="390"/>
      <c r="N916" s="390"/>
      <c r="O916" s="390"/>
      <c r="P916" s="390"/>
      <c r="Q916" s="390"/>
    </row>
    <row r="917" spans="1:17" ht="14.25">
      <c r="A917" s="293"/>
      <c r="B917" s="294"/>
      <c r="C917" s="293"/>
      <c r="M917" s="390"/>
      <c r="N917" s="390"/>
      <c r="O917" s="390"/>
      <c r="P917" s="390"/>
      <c r="Q917" s="390"/>
    </row>
    <row r="918" spans="1:17" ht="14.25">
      <c r="A918" s="293"/>
      <c r="B918" s="294"/>
      <c r="C918" s="293"/>
      <c r="M918" s="390"/>
      <c r="N918" s="390"/>
      <c r="O918" s="390"/>
      <c r="P918" s="390"/>
      <c r="Q918" s="390"/>
    </row>
    <row r="919" spans="1:17" ht="14.25">
      <c r="A919" s="293"/>
      <c r="B919" s="294"/>
      <c r="C919" s="293"/>
      <c r="M919" s="390"/>
      <c r="N919" s="390"/>
      <c r="O919" s="390"/>
      <c r="P919" s="390"/>
      <c r="Q919" s="390"/>
    </row>
    <row r="920" spans="1:17" ht="14.25">
      <c r="A920" s="293"/>
      <c r="B920" s="294"/>
      <c r="C920" s="293"/>
      <c r="M920" s="390"/>
      <c r="N920" s="390"/>
      <c r="O920" s="390"/>
      <c r="P920" s="390"/>
      <c r="Q920" s="390"/>
    </row>
    <row r="921" spans="1:17" ht="14.25">
      <c r="A921" s="293"/>
      <c r="B921" s="294"/>
      <c r="C921" s="293"/>
      <c r="M921" s="390"/>
      <c r="N921" s="390"/>
      <c r="O921" s="390"/>
      <c r="P921" s="390"/>
      <c r="Q921" s="390"/>
    </row>
    <row r="922" spans="1:17" ht="14.25">
      <c r="A922" s="293"/>
      <c r="B922" s="294"/>
      <c r="C922" s="293"/>
      <c r="M922" s="390"/>
      <c r="N922" s="390"/>
      <c r="O922" s="390"/>
      <c r="P922" s="390"/>
      <c r="Q922" s="390"/>
    </row>
    <row r="923" spans="1:17" ht="14.25">
      <c r="A923" s="293"/>
      <c r="B923" s="294"/>
      <c r="C923" s="293"/>
      <c r="M923" s="390"/>
      <c r="N923" s="390"/>
      <c r="O923" s="390"/>
      <c r="P923" s="390"/>
      <c r="Q923" s="390"/>
    </row>
    <row r="924" spans="1:17" ht="14.25">
      <c r="A924" s="293"/>
      <c r="B924" s="294"/>
      <c r="C924" s="293"/>
      <c r="M924" s="390"/>
      <c r="N924" s="390"/>
      <c r="O924" s="390"/>
      <c r="P924" s="390"/>
      <c r="Q924" s="390"/>
    </row>
    <row r="925" spans="1:17" ht="14.25">
      <c r="A925" s="293"/>
      <c r="B925" s="294"/>
      <c r="C925" s="293"/>
      <c r="M925" s="390"/>
      <c r="N925" s="390"/>
      <c r="O925" s="390"/>
      <c r="P925" s="390"/>
      <c r="Q925" s="390"/>
    </row>
    <row r="926" spans="1:17" ht="14.25">
      <c r="A926" s="293"/>
      <c r="B926" s="294"/>
      <c r="C926" s="293"/>
      <c r="M926" s="390"/>
      <c r="N926" s="390"/>
      <c r="O926" s="390"/>
      <c r="P926" s="390"/>
      <c r="Q926" s="390"/>
    </row>
    <row r="927" spans="1:17" ht="14.25">
      <c r="A927" s="293"/>
      <c r="B927" s="294"/>
      <c r="C927" s="293"/>
      <c r="M927" s="390"/>
      <c r="N927" s="390"/>
      <c r="O927" s="390"/>
      <c r="P927" s="390"/>
      <c r="Q927" s="390"/>
    </row>
    <row r="928" spans="1:17" ht="14.25">
      <c r="A928" s="293"/>
      <c r="B928" s="294"/>
      <c r="C928" s="293"/>
      <c r="M928" s="390"/>
      <c r="N928" s="390"/>
      <c r="O928" s="390"/>
      <c r="P928" s="390"/>
      <c r="Q928" s="390"/>
    </row>
    <row r="929" spans="1:17" ht="14.25">
      <c r="A929" s="293"/>
      <c r="B929" s="294"/>
      <c r="C929" s="293"/>
      <c r="M929" s="390"/>
      <c r="N929" s="390"/>
      <c r="O929" s="390"/>
      <c r="P929" s="390"/>
      <c r="Q929" s="390"/>
    </row>
    <row r="930" spans="1:17" ht="14.25">
      <c r="A930" s="293"/>
      <c r="B930" s="294"/>
      <c r="C930" s="293"/>
      <c r="M930" s="390"/>
      <c r="N930" s="390"/>
      <c r="O930" s="390"/>
      <c r="P930" s="390"/>
      <c r="Q930" s="390"/>
    </row>
    <row r="931" spans="1:17" ht="14.25">
      <c r="A931" s="293"/>
      <c r="B931" s="294"/>
      <c r="C931" s="293"/>
      <c r="M931" s="390"/>
      <c r="N931" s="390"/>
      <c r="O931" s="390"/>
      <c r="P931" s="390"/>
      <c r="Q931" s="390"/>
    </row>
    <row r="932" spans="1:17" ht="14.25">
      <c r="A932" s="293"/>
      <c r="B932" s="294"/>
      <c r="C932" s="293"/>
      <c r="M932" s="390"/>
      <c r="N932" s="390"/>
      <c r="O932" s="390"/>
      <c r="P932" s="390"/>
      <c r="Q932" s="390"/>
    </row>
    <row r="933" spans="1:17" ht="14.25">
      <c r="A933" s="293"/>
      <c r="B933" s="294"/>
      <c r="C933" s="293"/>
      <c r="M933" s="390"/>
      <c r="N933" s="390"/>
      <c r="O933" s="390"/>
      <c r="P933" s="390"/>
      <c r="Q933" s="390"/>
    </row>
    <row r="934" spans="1:17" ht="14.25">
      <c r="A934" s="293"/>
      <c r="B934" s="294"/>
      <c r="C934" s="293"/>
      <c r="M934" s="390"/>
      <c r="N934" s="390"/>
      <c r="O934" s="390"/>
      <c r="P934" s="390"/>
      <c r="Q934" s="390"/>
    </row>
    <row r="935" spans="1:17" ht="14.25">
      <c r="A935" s="293"/>
      <c r="B935" s="294"/>
      <c r="C935" s="293"/>
      <c r="M935" s="390"/>
      <c r="N935" s="390"/>
      <c r="O935" s="390"/>
      <c r="P935" s="390"/>
      <c r="Q935" s="390"/>
    </row>
    <row r="936" spans="1:17" ht="14.25">
      <c r="A936" s="293"/>
      <c r="B936" s="294"/>
      <c r="C936" s="293"/>
      <c r="M936" s="390"/>
      <c r="N936" s="390"/>
      <c r="O936" s="390"/>
      <c r="P936" s="390"/>
      <c r="Q936" s="390"/>
    </row>
    <row r="937" spans="1:17" ht="14.25">
      <c r="A937" s="293"/>
      <c r="B937" s="294"/>
      <c r="C937" s="293"/>
      <c r="M937" s="390"/>
      <c r="N937" s="390"/>
      <c r="O937" s="390"/>
      <c r="P937" s="390"/>
      <c r="Q937" s="390"/>
    </row>
    <row r="938" spans="1:17" ht="14.25">
      <c r="A938" s="293"/>
      <c r="B938" s="294"/>
      <c r="C938" s="293"/>
      <c r="M938" s="390"/>
      <c r="N938" s="390"/>
      <c r="O938" s="390"/>
      <c r="P938" s="390"/>
      <c r="Q938" s="390"/>
    </row>
    <row r="939" spans="1:17" ht="14.25">
      <c r="A939" s="293"/>
      <c r="B939" s="294"/>
      <c r="C939" s="293"/>
      <c r="M939" s="390"/>
      <c r="N939" s="390"/>
      <c r="O939" s="390"/>
      <c r="P939" s="390"/>
      <c r="Q939" s="390"/>
    </row>
    <row r="940" spans="1:17" ht="14.25">
      <c r="A940" s="293"/>
      <c r="B940" s="294"/>
      <c r="C940" s="293"/>
      <c r="M940" s="390"/>
      <c r="N940" s="390"/>
      <c r="O940" s="390"/>
      <c r="P940" s="390"/>
      <c r="Q940" s="390"/>
    </row>
    <row r="941" spans="1:17" ht="14.25">
      <c r="A941" s="293"/>
      <c r="B941" s="294"/>
      <c r="C941" s="293"/>
      <c r="M941" s="390"/>
      <c r="N941" s="390"/>
      <c r="O941" s="390"/>
      <c r="P941" s="390"/>
      <c r="Q941" s="390"/>
    </row>
    <row r="942" spans="1:17" ht="14.25">
      <c r="A942" s="293"/>
      <c r="B942" s="294"/>
      <c r="C942" s="293"/>
      <c r="M942" s="390"/>
      <c r="N942" s="390"/>
      <c r="O942" s="390"/>
      <c r="P942" s="390"/>
      <c r="Q942" s="390"/>
    </row>
    <row r="943" spans="1:17" ht="14.25">
      <c r="A943" s="293"/>
      <c r="B943" s="294"/>
      <c r="C943" s="293"/>
      <c r="M943" s="390"/>
      <c r="N943" s="390"/>
      <c r="O943" s="390"/>
      <c r="P943" s="390"/>
      <c r="Q943" s="390"/>
    </row>
    <row r="944" spans="1:17" ht="14.25">
      <c r="A944" s="293"/>
      <c r="B944" s="294"/>
      <c r="C944" s="293"/>
      <c r="M944" s="390"/>
      <c r="N944" s="390"/>
      <c r="O944" s="390"/>
      <c r="P944" s="390"/>
      <c r="Q944" s="390"/>
    </row>
    <row r="945" spans="1:17" ht="14.25">
      <c r="A945" s="293"/>
      <c r="B945" s="294"/>
      <c r="C945" s="293"/>
      <c r="M945" s="390"/>
      <c r="N945" s="390"/>
      <c r="O945" s="390"/>
      <c r="P945" s="390"/>
      <c r="Q945" s="390"/>
    </row>
    <row r="946" spans="1:17" ht="14.25">
      <c r="A946" s="293"/>
      <c r="B946" s="294"/>
      <c r="C946" s="293"/>
      <c r="M946" s="390"/>
      <c r="N946" s="390"/>
      <c r="O946" s="390"/>
      <c r="P946" s="390"/>
      <c r="Q946" s="390"/>
    </row>
    <row r="947" spans="1:17" ht="14.25">
      <c r="A947" s="293"/>
      <c r="B947" s="294"/>
      <c r="C947" s="293"/>
      <c r="M947" s="390"/>
      <c r="N947" s="390"/>
      <c r="O947" s="390"/>
      <c r="P947" s="390"/>
      <c r="Q947" s="390"/>
    </row>
    <row r="948" spans="1:17" ht="14.25">
      <c r="A948" s="293"/>
      <c r="B948" s="294"/>
      <c r="C948" s="293"/>
      <c r="M948" s="390"/>
      <c r="N948" s="390"/>
      <c r="O948" s="390"/>
      <c r="P948" s="390"/>
      <c r="Q948" s="390"/>
    </row>
    <row r="949" spans="1:17" ht="14.25">
      <c r="A949" s="293"/>
      <c r="B949" s="294"/>
      <c r="C949" s="293"/>
      <c r="M949" s="390"/>
      <c r="N949" s="390"/>
      <c r="O949" s="390"/>
      <c r="P949" s="390"/>
      <c r="Q949" s="390"/>
    </row>
    <row r="950" spans="1:17" ht="14.25">
      <c r="A950" s="293"/>
      <c r="B950" s="294"/>
      <c r="C950" s="293"/>
      <c r="M950" s="390"/>
      <c r="N950" s="390"/>
      <c r="O950" s="390"/>
      <c r="P950" s="390"/>
      <c r="Q950" s="390"/>
    </row>
    <row r="951" spans="1:17" ht="14.25">
      <c r="A951" s="293"/>
      <c r="B951" s="294"/>
      <c r="C951" s="293"/>
      <c r="M951" s="390"/>
      <c r="N951" s="390"/>
      <c r="O951" s="390"/>
      <c r="P951" s="390"/>
      <c r="Q951" s="390"/>
    </row>
    <row r="952" spans="1:17" ht="14.25">
      <c r="A952" s="293"/>
      <c r="B952" s="294"/>
      <c r="C952" s="293"/>
      <c r="M952" s="390"/>
      <c r="N952" s="390"/>
      <c r="O952" s="390"/>
      <c r="P952" s="390"/>
      <c r="Q952" s="390"/>
    </row>
    <row r="953" spans="1:17" ht="14.25">
      <c r="A953" s="293"/>
      <c r="B953" s="294"/>
      <c r="C953" s="293"/>
      <c r="M953" s="390"/>
      <c r="N953" s="390"/>
      <c r="O953" s="390"/>
      <c r="P953" s="390"/>
      <c r="Q953" s="390"/>
    </row>
    <row r="954" spans="1:17" ht="14.25">
      <c r="A954" s="293"/>
      <c r="B954" s="294"/>
      <c r="C954" s="293"/>
      <c r="M954" s="390"/>
      <c r="N954" s="390"/>
      <c r="O954" s="390"/>
      <c r="P954" s="390"/>
      <c r="Q954" s="390"/>
    </row>
    <row r="955" spans="1:17" ht="14.25">
      <c r="A955" s="293"/>
      <c r="B955" s="294"/>
      <c r="C955" s="293"/>
      <c r="M955" s="390"/>
      <c r="N955" s="390"/>
      <c r="O955" s="390"/>
      <c r="P955" s="390"/>
      <c r="Q955" s="390"/>
    </row>
    <row r="956" spans="1:17" ht="14.25">
      <c r="A956" s="293"/>
      <c r="B956" s="294"/>
      <c r="C956" s="293"/>
      <c r="M956" s="390"/>
      <c r="N956" s="390"/>
      <c r="O956" s="390"/>
      <c r="P956" s="390"/>
      <c r="Q956" s="390"/>
    </row>
    <row r="957" spans="1:17" ht="14.25">
      <c r="A957" s="293"/>
      <c r="B957" s="294"/>
      <c r="C957" s="293"/>
      <c r="M957" s="390"/>
      <c r="N957" s="390"/>
      <c r="O957" s="390"/>
      <c r="P957" s="390"/>
      <c r="Q957" s="390"/>
    </row>
    <row r="958" spans="1:17" ht="14.25">
      <c r="A958" s="293"/>
      <c r="B958" s="294"/>
      <c r="C958" s="293"/>
      <c r="M958" s="390"/>
      <c r="N958" s="390"/>
      <c r="O958" s="390"/>
      <c r="P958" s="390"/>
      <c r="Q958" s="390"/>
    </row>
    <row r="959" spans="1:17" ht="14.25">
      <c r="A959" s="293"/>
      <c r="B959" s="294"/>
      <c r="C959" s="293"/>
      <c r="M959" s="390"/>
      <c r="N959" s="390"/>
      <c r="O959" s="390"/>
      <c r="P959" s="390"/>
      <c r="Q959" s="390"/>
    </row>
    <row r="960" spans="1:17" ht="14.25">
      <c r="A960" s="293"/>
      <c r="B960" s="294"/>
      <c r="C960" s="293"/>
      <c r="M960" s="390"/>
      <c r="N960" s="390"/>
      <c r="O960" s="390"/>
      <c r="P960" s="390"/>
      <c r="Q960" s="390"/>
    </row>
    <row r="961" spans="1:17" ht="14.25">
      <c r="A961" s="293"/>
      <c r="B961" s="294"/>
      <c r="C961" s="293"/>
      <c r="M961" s="390"/>
      <c r="N961" s="390"/>
      <c r="O961" s="390"/>
      <c r="P961" s="390"/>
      <c r="Q961" s="390"/>
    </row>
    <row r="962" spans="1:17" ht="14.25">
      <c r="A962" s="293"/>
      <c r="B962" s="294"/>
      <c r="C962" s="293"/>
      <c r="M962" s="390"/>
      <c r="N962" s="390"/>
      <c r="O962" s="390"/>
      <c r="P962" s="390"/>
      <c r="Q962" s="390"/>
    </row>
    <row r="963" spans="1:17" ht="14.25">
      <c r="A963" s="293"/>
      <c r="B963" s="294"/>
      <c r="C963" s="293"/>
      <c r="M963" s="390"/>
      <c r="N963" s="390"/>
      <c r="O963" s="390"/>
      <c r="P963" s="390"/>
      <c r="Q963" s="390"/>
    </row>
    <row r="964" spans="1:17" ht="14.25">
      <c r="A964" s="293"/>
      <c r="B964" s="294"/>
      <c r="C964" s="293"/>
      <c r="M964" s="390"/>
      <c r="N964" s="390"/>
      <c r="O964" s="390"/>
      <c r="P964" s="390"/>
      <c r="Q964" s="390"/>
    </row>
    <row r="965" spans="1:17" ht="14.25">
      <c r="A965" s="293"/>
      <c r="B965" s="294"/>
      <c r="C965" s="293"/>
      <c r="M965" s="390"/>
      <c r="N965" s="390"/>
      <c r="O965" s="390"/>
      <c r="P965" s="390"/>
      <c r="Q965" s="390"/>
    </row>
    <row r="966" spans="1:17" ht="14.25">
      <c r="A966" s="293"/>
      <c r="B966" s="294"/>
      <c r="C966" s="293"/>
      <c r="M966" s="390"/>
      <c r="N966" s="390"/>
      <c r="O966" s="390"/>
      <c r="P966" s="390"/>
      <c r="Q966" s="390"/>
    </row>
    <row r="967" spans="1:17" ht="14.25">
      <c r="A967" s="293"/>
      <c r="B967" s="294"/>
      <c r="C967" s="293"/>
      <c r="M967" s="390"/>
      <c r="N967" s="390"/>
      <c r="O967" s="390"/>
      <c r="P967" s="390"/>
      <c r="Q967" s="390"/>
    </row>
    <row r="968" spans="1:17" ht="14.25">
      <c r="A968" s="293"/>
      <c r="B968" s="294"/>
      <c r="C968" s="293"/>
      <c r="M968" s="390"/>
      <c r="N968" s="390"/>
      <c r="O968" s="390"/>
      <c r="P968" s="390"/>
      <c r="Q968" s="390"/>
    </row>
    <row r="969" spans="1:17" ht="14.25">
      <c r="A969" s="293"/>
      <c r="B969" s="294"/>
      <c r="C969" s="293"/>
      <c r="M969" s="390"/>
      <c r="N969" s="390"/>
      <c r="O969" s="390"/>
      <c r="P969" s="390"/>
      <c r="Q969" s="390"/>
    </row>
    <row r="970" spans="1:17" ht="14.25">
      <c r="A970" s="293"/>
      <c r="B970" s="294"/>
      <c r="C970" s="293"/>
      <c r="M970" s="390"/>
      <c r="N970" s="390"/>
      <c r="O970" s="390"/>
      <c r="P970" s="390"/>
      <c r="Q970" s="390"/>
    </row>
    <row r="971" spans="1:17" ht="14.25">
      <c r="A971" s="293"/>
      <c r="B971" s="294"/>
      <c r="C971" s="293"/>
      <c r="M971" s="390"/>
      <c r="N971" s="390"/>
      <c r="O971" s="390"/>
      <c r="P971" s="390"/>
      <c r="Q971" s="390"/>
    </row>
    <row r="972" spans="1:17" ht="14.25">
      <c r="A972" s="293"/>
      <c r="B972" s="294"/>
      <c r="C972" s="293"/>
      <c r="M972" s="390"/>
      <c r="N972" s="390"/>
      <c r="O972" s="390"/>
      <c r="P972" s="390"/>
      <c r="Q972" s="390"/>
    </row>
    <row r="973" spans="1:17" ht="14.25">
      <c r="A973" s="293"/>
      <c r="B973" s="294"/>
      <c r="C973" s="293"/>
      <c r="M973" s="390"/>
      <c r="N973" s="390"/>
      <c r="O973" s="390"/>
      <c r="P973" s="390"/>
      <c r="Q973" s="390"/>
    </row>
    <row r="974" spans="1:17" ht="14.25">
      <c r="A974" s="293"/>
      <c r="B974" s="294"/>
      <c r="C974" s="293"/>
      <c r="M974" s="390"/>
      <c r="N974" s="390"/>
      <c r="O974" s="390"/>
      <c r="P974" s="390"/>
      <c r="Q974" s="390"/>
    </row>
    <row r="975" spans="1:17" ht="14.25">
      <c r="A975" s="293"/>
      <c r="B975" s="294"/>
      <c r="C975" s="293"/>
      <c r="M975" s="390"/>
      <c r="N975" s="390"/>
      <c r="O975" s="390"/>
      <c r="P975" s="390"/>
      <c r="Q975" s="390"/>
    </row>
    <row r="976" spans="1:17" ht="14.25">
      <c r="A976" s="293"/>
      <c r="B976" s="294"/>
      <c r="C976" s="293"/>
      <c r="M976" s="390"/>
      <c r="N976" s="390"/>
      <c r="O976" s="390"/>
      <c r="P976" s="390"/>
      <c r="Q976" s="390"/>
    </row>
    <row r="977" spans="1:17" ht="14.25">
      <c r="A977" s="293"/>
      <c r="B977" s="294"/>
      <c r="C977" s="293"/>
      <c r="M977" s="390"/>
      <c r="N977" s="390"/>
      <c r="O977" s="390"/>
      <c r="P977" s="390"/>
      <c r="Q977" s="390"/>
    </row>
    <row r="978" spans="1:17" ht="14.25">
      <c r="A978" s="293"/>
      <c r="B978" s="294"/>
      <c r="C978" s="293"/>
      <c r="M978" s="390"/>
      <c r="N978" s="390"/>
      <c r="O978" s="390"/>
      <c r="P978" s="390"/>
      <c r="Q978" s="390"/>
    </row>
    <row r="979" spans="1:17" ht="14.25">
      <c r="A979" s="293"/>
      <c r="B979" s="294"/>
      <c r="C979" s="293"/>
      <c r="M979" s="390"/>
      <c r="N979" s="390"/>
      <c r="O979" s="390"/>
      <c r="P979" s="390"/>
      <c r="Q979" s="390"/>
    </row>
    <row r="980" spans="1:17" ht="14.25">
      <c r="A980" s="293"/>
      <c r="B980" s="294"/>
      <c r="C980" s="293"/>
      <c r="M980" s="390"/>
      <c r="N980" s="390"/>
      <c r="O980" s="390"/>
      <c r="P980" s="390"/>
      <c r="Q980" s="390"/>
    </row>
    <row r="981" spans="1:17" ht="14.25">
      <c r="A981" s="293"/>
      <c r="B981" s="294"/>
      <c r="C981" s="293"/>
      <c r="M981" s="390"/>
      <c r="N981" s="390"/>
      <c r="O981" s="390"/>
      <c r="P981" s="390"/>
      <c r="Q981" s="390"/>
    </row>
    <row r="982" spans="1:17" ht="14.25">
      <c r="A982" s="293"/>
      <c r="B982" s="294"/>
      <c r="C982" s="293"/>
      <c r="M982" s="390"/>
      <c r="N982" s="390"/>
      <c r="O982" s="390"/>
      <c r="P982" s="390"/>
      <c r="Q982" s="390"/>
    </row>
    <row r="983" spans="1:17" ht="14.25">
      <c r="A983" s="293"/>
      <c r="B983" s="294"/>
      <c r="C983" s="293"/>
      <c r="M983" s="390"/>
      <c r="N983" s="390"/>
      <c r="O983" s="390"/>
      <c r="P983" s="390"/>
      <c r="Q983" s="390"/>
    </row>
    <row r="984" spans="1:17" ht="14.25">
      <c r="A984" s="293"/>
      <c r="B984" s="294"/>
      <c r="C984" s="293"/>
      <c r="M984" s="390"/>
      <c r="N984" s="390"/>
      <c r="O984" s="390"/>
      <c r="P984" s="390"/>
      <c r="Q984" s="390"/>
    </row>
    <row r="985" spans="1:17" ht="14.25">
      <c r="A985" s="293"/>
      <c r="B985" s="294"/>
      <c r="C985" s="293"/>
      <c r="M985" s="390"/>
      <c r="N985" s="390"/>
      <c r="O985" s="390"/>
      <c r="P985" s="390"/>
      <c r="Q985" s="390"/>
    </row>
    <row r="986" spans="1:17" ht="14.25">
      <c r="A986" s="293"/>
      <c r="B986" s="294"/>
      <c r="C986" s="293"/>
      <c r="M986" s="390"/>
      <c r="N986" s="390"/>
      <c r="O986" s="390"/>
      <c r="P986" s="390"/>
      <c r="Q986" s="390"/>
    </row>
    <row r="987" spans="1:17" ht="14.25">
      <c r="A987" s="293"/>
      <c r="B987" s="294"/>
      <c r="C987" s="293"/>
      <c r="M987" s="390"/>
      <c r="N987" s="390"/>
      <c r="O987" s="390"/>
      <c r="P987" s="390"/>
      <c r="Q987" s="390"/>
    </row>
    <row r="988" spans="1:17" ht="14.25">
      <c r="A988" s="293"/>
      <c r="B988" s="294"/>
      <c r="C988" s="293"/>
      <c r="M988" s="390"/>
      <c r="N988" s="390"/>
      <c r="O988" s="390"/>
      <c r="P988" s="390"/>
      <c r="Q988" s="390"/>
    </row>
    <row r="989" spans="1:17" ht="14.25">
      <c r="A989" s="293"/>
      <c r="B989" s="294"/>
      <c r="C989" s="293"/>
      <c r="M989" s="390"/>
      <c r="N989" s="390"/>
      <c r="O989" s="390"/>
      <c r="P989" s="390"/>
      <c r="Q989" s="390"/>
    </row>
    <row r="990" spans="1:17" ht="14.25">
      <c r="A990" s="293"/>
      <c r="B990" s="294"/>
      <c r="C990" s="293"/>
      <c r="M990" s="390"/>
      <c r="N990" s="390"/>
      <c r="O990" s="390"/>
      <c r="P990" s="390"/>
      <c r="Q990" s="390"/>
    </row>
    <row r="991" spans="1:17" ht="14.25">
      <c r="A991" s="293"/>
      <c r="B991" s="294"/>
      <c r="C991" s="293"/>
      <c r="M991" s="390"/>
      <c r="N991" s="390"/>
      <c r="O991" s="390"/>
      <c r="P991" s="390"/>
      <c r="Q991" s="390"/>
    </row>
    <row r="992" spans="1:17" ht="14.25">
      <c r="A992" s="293"/>
      <c r="B992" s="294"/>
      <c r="C992" s="293"/>
      <c r="M992" s="390"/>
      <c r="N992" s="390"/>
      <c r="O992" s="390"/>
      <c r="P992" s="390"/>
      <c r="Q992" s="390"/>
    </row>
    <row r="993" spans="1:17" ht="14.25">
      <c r="A993" s="293"/>
      <c r="B993" s="294"/>
      <c r="C993" s="293"/>
      <c r="M993" s="390"/>
      <c r="N993" s="390"/>
      <c r="O993" s="390"/>
      <c r="P993" s="390"/>
      <c r="Q993" s="390"/>
    </row>
    <row r="994" spans="1:17" ht="14.25">
      <c r="A994" s="293"/>
      <c r="B994" s="294"/>
      <c r="C994" s="293"/>
      <c r="M994" s="390"/>
      <c r="N994" s="390"/>
      <c r="O994" s="390"/>
      <c r="P994" s="390"/>
      <c r="Q994" s="390"/>
    </row>
    <row r="995" spans="1:17" ht="14.25">
      <c r="A995" s="293"/>
      <c r="B995" s="294"/>
      <c r="C995" s="293"/>
      <c r="M995" s="390"/>
      <c r="N995" s="390"/>
      <c r="O995" s="390"/>
      <c r="P995" s="390"/>
      <c r="Q995" s="390"/>
    </row>
    <row r="996" spans="1:17" ht="14.25">
      <c r="A996" s="293"/>
      <c r="B996" s="294"/>
      <c r="C996" s="293"/>
      <c r="M996" s="390"/>
      <c r="N996" s="390"/>
      <c r="O996" s="390"/>
      <c r="P996" s="390"/>
      <c r="Q996" s="390"/>
    </row>
    <row r="997" spans="1:17" ht="14.25">
      <c r="A997" s="293"/>
      <c r="B997" s="294"/>
      <c r="C997" s="293"/>
      <c r="M997" s="390"/>
      <c r="N997" s="390"/>
      <c r="O997" s="390"/>
      <c r="P997" s="390"/>
      <c r="Q997" s="390"/>
    </row>
    <row r="998" spans="1:17" ht="14.25">
      <c r="A998" s="293"/>
      <c r="B998" s="294"/>
      <c r="C998" s="293"/>
      <c r="M998" s="390"/>
      <c r="N998" s="390"/>
      <c r="O998" s="390"/>
      <c r="P998" s="390"/>
      <c r="Q998" s="390"/>
    </row>
    <row r="999" spans="1:17" ht="14.25">
      <c r="A999" s="293"/>
      <c r="B999" s="294"/>
      <c r="C999" s="293"/>
      <c r="M999" s="390"/>
      <c r="N999" s="390"/>
      <c r="O999" s="390"/>
      <c r="P999" s="390"/>
      <c r="Q999" s="390"/>
    </row>
    <row r="1000" spans="1:17" ht="14.25">
      <c r="A1000" s="293"/>
      <c r="B1000" s="294"/>
      <c r="C1000" s="293"/>
      <c r="M1000" s="390"/>
      <c r="N1000" s="390"/>
      <c r="O1000" s="390"/>
      <c r="P1000" s="390"/>
      <c r="Q1000" s="390"/>
    </row>
    <row r="1001" spans="1:17" ht="14.25">
      <c r="A1001" s="293"/>
      <c r="B1001" s="294"/>
      <c r="C1001" s="293"/>
      <c r="M1001" s="390"/>
      <c r="N1001" s="390"/>
      <c r="O1001" s="390"/>
      <c r="P1001" s="390"/>
      <c r="Q1001" s="390"/>
    </row>
    <row r="1002" spans="1:17" ht="14.25">
      <c r="A1002" s="293"/>
      <c r="B1002" s="294"/>
      <c r="C1002" s="293"/>
      <c r="M1002" s="390"/>
      <c r="N1002" s="390"/>
      <c r="O1002" s="390"/>
      <c r="P1002" s="390"/>
      <c r="Q1002" s="390"/>
    </row>
    <row r="1003" spans="1:17" ht="14.25">
      <c r="A1003" s="293"/>
      <c r="B1003" s="294"/>
      <c r="C1003" s="293"/>
      <c r="M1003" s="390"/>
      <c r="N1003" s="390"/>
      <c r="O1003" s="390"/>
      <c r="P1003" s="390"/>
      <c r="Q1003" s="390"/>
    </row>
    <row r="1004" spans="1:17" ht="14.25">
      <c r="A1004" s="293"/>
      <c r="B1004" s="294"/>
      <c r="C1004" s="293"/>
      <c r="M1004" s="390"/>
      <c r="N1004" s="390"/>
      <c r="O1004" s="390"/>
      <c r="P1004" s="390"/>
      <c r="Q1004" s="390"/>
    </row>
    <row r="1005" spans="1:17" ht="14.25">
      <c r="A1005" s="293"/>
      <c r="B1005" s="294"/>
      <c r="C1005" s="293"/>
      <c r="M1005" s="390"/>
      <c r="N1005" s="390"/>
      <c r="O1005" s="390"/>
      <c r="P1005" s="390"/>
      <c r="Q1005" s="390"/>
    </row>
    <row r="1006" spans="1:17" ht="14.25">
      <c r="A1006" s="293"/>
      <c r="B1006" s="294"/>
      <c r="C1006" s="293"/>
      <c r="M1006" s="390"/>
      <c r="N1006" s="390"/>
      <c r="O1006" s="390"/>
      <c r="P1006" s="390"/>
      <c r="Q1006" s="390"/>
    </row>
    <row r="1007" spans="1:17" ht="14.25">
      <c r="A1007" s="293"/>
      <c r="B1007" s="294"/>
      <c r="C1007" s="293"/>
      <c r="M1007" s="390"/>
      <c r="N1007" s="390"/>
      <c r="O1007" s="390"/>
      <c r="P1007" s="390"/>
      <c r="Q1007" s="390"/>
    </row>
    <row r="1008" spans="1:17" ht="14.25">
      <c r="A1008" s="293"/>
      <c r="B1008" s="294"/>
      <c r="C1008" s="293"/>
      <c r="M1008" s="390"/>
      <c r="N1008" s="390"/>
      <c r="O1008" s="390"/>
      <c r="P1008" s="390"/>
      <c r="Q1008" s="390"/>
    </row>
    <row r="1009" spans="1:17" ht="14.25">
      <c r="A1009" s="293"/>
      <c r="B1009" s="294"/>
      <c r="C1009" s="293"/>
      <c r="M1009" s="390"/>
      <c r="N1009" s="390"/>
      <c r="O1009" s="390"/>
      <c r="P1009" s="390"/>
      <c r="Q1009" s="390"/>
    </row>
    <row r="1010" spans="1:17" ht="14.25">
      <c r="A1010" s="293"/>
      <c r="B1010" s="294"/>
      <c r="C1010" s="293"/>
      <c r="M1010" s="390"/>
      <c r="N1010" s="390"/>
      <c r="O1010" s="390"/>
      <c r="P1010" s="390"/>
      <c r="Q1010" s="390"/>
    </row>
    <row r="1011" spans="1:17" ht="14.25">
      <c r="A1011" s="293"/>
      <c r="B1011" s="294"/>
      <c r="C1011" s="293"/>
      <c r="M1011" s="390"/>
      <c r="N1011" s="390"/>
      <c r="O1011" s="390"/>
      <c r="P1011" s="390"/>
      <c r="Q1011" s="390"/>
    </row>
    <row r="1012" spans="1:17" ht="14.25">
      <c r="A1012" s="293"/>
      <c r="B1012" s="294"/>
      <c r="C1012" s="293"/>
      <c r="M1012" s="390"/>
      <c r="N1012" s="390"/>
      <c r="O1012" s="390"/>
      <c r="P1012" s="390"/>
      <c r="Q1012" s="390"/>
    </row>
    <row r="1013" spans="1:17" ht="14.25">
      <c r="A1013" s="293"/>
      <c r="B1013" s="294"/>
      <c r="C1013" s="293"/>
      <c r="M1013" s="390"/>
      <c r="N1013" s="390"/>
      <c r="O1013" s="390"/>
      <c r="P1013" s="390"/>
      <c r="Q1013" s="390"/>
    </row>
    <row r="1014" spans="1:17" ht="14.25">
      <c r="A1014" s="293"/>
      <c r="B1014" s="294"/>
      <c r="C1014" s="293"/>
      <c r="M1014" s="390"/>
      <c r="N1014" s="390"/>
      <c r="O1014" s="390"/>
      <c r="P1014" s="390"/>
      <c r="Q1014" s="390"/>
    </row>
    <row r="1015" spans="1:17" ht="14.25">
      <c r="A1015" s="293"/>
      <c r="B1015" s="294"/>
      <c r="C1015" s="293"/>
      <c r="M1015" s="390"/>
      <c r="N1015" s="390"/>
      <c r="O1015" s="390"/>
      <c r="P1015" s="390"/>
      <c r="Q1015" s="390"/>
    </row>
    <row r="1016" spans="1:17" ht="14.25">
      <c r="A1016" s="293"/>
      <c r="B1016" s="294"/>
      <c r="C1016" s="293"/>
      <c r="M1016" s="390"/>
      <c r="N1016" s="390"/>
      <c r="O1016" s="390"/>
      <c r="P1016" s="390"/>
      <c r="Q1016" s="390"/>
    </row>
    <row r="1017" spans="1:17" ht="14.25">
      <c r="A1017" s="293"/>
      <c r="B1017" s="294"/>
      <c r="C1017" s="293"/>
      <c r="M1017" s="390"/>
      <c r="N1017" s="390"/>
      <c r="O1017" s="390"/>
      <c r="P1017" s="390"/>
      <c r="Q1017" s="390"/>
    </row>
    <row r="1018" spans="1:17" ht="14.25">
      <c r="A1018" s="293"/>
      <c r="B1018" s="294"/>
      <c r="C1018" s="293"/>
      <c r="M1018" s="390"/>
      <c r="N1018" s="390"/>
      <c r="O1018" s="390"/>
      <c r="P1018" s="390"/>
      <c r="Q1018" s="390"/>
    </row>
    <row r="1019" spans="1:17" ht="14.25">
      <c r="A1019" s="293"/>
      <c r="B1019" s="294"/>
      <c r="C1019" s="293"/>
      <c r="M1019" s="390"/>
      <c r="N1019" s="390"/>
      <c r="O1019" s="390"/>
      <c r="P1019" s="390"/>
      <c r="Q1019" s="390"/>
    </row>
    <row r="1020" spans="1:17" ht="14.25">
      <c r="A1020" s="293"/>
      <c r="B1020" s="294"/>
      <c r="C1020" s="293"/>
      <c r="M1020" s="390"/>
      <c r="N1020" s="390"/>
      <c r="O1020" s="390"/>
      <c r="P1020" s="390"/>
      <c r="Q1020" s="390"/>
    </row>
    <row r="1021" spans="1:17" ht="14.25">
      <c r="A1021" s="293"/>
      <c r="B1021" s="294"/>
      <c r="C1021" s="293"/>
      <c r="M1021" s="390"/>
      <c r="N1021" s="390"/>
      <c r="O1021" s="390"/>
      <c r="P1021" s="390"/>
      <c r="Q1021" s="390"/>
    </row>
    <row r="1022" spans="1:17" ht="14.25">
      <c r="A1022" s="293"/>
      <c r="B1022" s="294"/>
      <c r="C1022" s="293"/>
      <c r="M1022" s="390"/>
      <c r="N1022" s="390"/>
      <c r="O1022" s="390"/>
      <c r="P1022" s="390"/>
      <c r="Q1022" s="390"/>
    </row>
    <row r="1023" spans="1:17" ht="14.25">
      <c r="A1023" s="293"/>
      <c r="B1023" s="294"/>
      <c r="C1023" s="293"/>
      <c r="M1023" s="390"/>
      <c r="N1023" s="390"/>
      <c r="O1023" s="390"/>
      <c r="P1023" s="390"/>
      <c r="Q1023" s="390"/>
    </row>
    <row r="1024" spans="1:17" ht="14.25">
      <c r="A1024" s="293"/>
      <c r="B1024" s="294"/>
      <c r="C1024" s="293"/>
      <c r="M1024" s="390"/>
      <c r="N1024" s="390"/>
      <c r="O1024" s="390"/>
      <c r="P1024" s="390"/>
      <c r="Q1024" s="390"/>
    </row>
    <row r="1025" spans="1:17" ht="14.25">
      <c r="A1025" s="293"/>
      <c r="B1025" s="294"/>
      <c r="C1025" s="293"/>
      <c r="M1025" s="390"/>
      <c r="N1025" s="390"/>
      <c r="O1025" s="390"/>
      <c r="P1025" s="390"/>
      <c r="Q1025" s="390"/>
    </row>
    <row r="1026" spans="1:17" ht="14.25">
      <c r="A1026" s="293"/>
      <c r="B1026" s="294"/>
      <c r="C1026" s="293"/>
      <c r="M1026" s="390"/>
      <c r="N1026" s="390"/>
      <c r="O1026" s="390"/>
      <c r="P1026" s="390"/>
      <c r="Q1026" s="390"/>
    </row>
    <row r="1027" spans="1:17" ht="14.25">
      <c r="A1027" s="293"/>
      <c r="B1027" s="294"/>
      <c r="C1027" s="293"/>
      <c r="M1027" s="390"/>
      <c r="N1027" s="390"/>
      <c r="O1027" s="390"/>
      <c r="P1027" s="390"/>
      <c r="Q1027" s="390"/>
    </row>
    <row r="1028" spans="1:17" ht="14.25">
      <c r="A1028" s="293"/>
      <c r="B1028" s="294"/>
      <c r="C1028" s="293"/>
      <c r="M1028" s="390"/>
      <c r="N1028" s="390"/>
      <c r="O1028" s="390"/>
      <c r="P1028" s="390"/>
      <c r="Q1028" s="390"/>
    </row>
    <row r="1029" spans="1:17" ht="14.25">
      <c r="A1029" s="293"/>
      <c r="B1029" s="294"/>
      <c r="C1029" s="293"/>
      <c r="M1029" s="390"/>
      <c r="N1029" s="390"/>
      <c r="O1029" s="390"/>
      <c r="P1029" s="390"/>
      <c r="Q1029" s="390"/>
    </row>
    <row r="1030" spans="1:17" ht="14.25">
      <c r="A1030" s="293"/>
      <c r="B1030" s="294"/>
      <c r="C1030" s="293"/>
      <c r="M1030" s="390"/>
      <c r="N1030" s="390"/>
      <c r="O1030" s="390"/>
      <c r="P1030" s="390"/>
      <c r="Q1030" s="390"/>
    </row>
    <row r="1031" spans="1:17" ht="14.25">
      <c r="A1031" s="293"/>
      <c r="B1031" s="294"/>
      <c r="C1031" s="293"/>
      <c r="M1031" s="390"/>
      <c r="N1031" s="390"/>
      <c r="O1031" s="390"/>
      <c r="P1031" s="390"/>
      <c r="Q1031" s="390"/>
    </row>
    <row r="1032" spans="1:17" ht="14.25">
      <c r="A1032" s="293"/>
      <c r="B1032" s="294"/>
      <c r="C1032" s="293"/>
      <c r="M1032" s="390"/>
      <c r="N1032" s="390"/>
      <c r="O1032" s="390"/>
      <c r="P1032" s="390"/>
      <c r="Q1032" s="390"/>
    </row>
    <row r="1033" spans="1:17" ht="14.25">
      <c r="A1033" s="293"/>
      <c r="B1033" s="294"/>
      <c r="C1033" s="293"/>
      <c r="M1033" s="390"/>
      <c r="N1033" s="390"/>
      <c r="O1033" s="390"/>
      <c r="P1033" s="390"/>
      <c r="Q1033" s="390"/>
    </row>
    <row r="1034" spans="1:17" ht="14.25">
      <c r="A1034" s="293"/>
      <c r="B1034" s="294"/>
      <c r="C1034" s="293"/>
      <c r="M1034" s="390"/>
      <c r="N1034" s="390"/>
      <c r="O1034" s="390"/>
      <c r="P1034" s="390"/>
      <c r="Q1034" s="390"/>
    </row>
    <row r="1035" spans="1:17" ht="14.25">
      <c r="A1035" s="293"/>
      <c r="B1035" s="294"/>
      <c r="C1035" s="293"/>
      <c r="M1035" s="390"/>
      <c r="N1035" s="390"/>
      <c r="O1035" s="390"/>
      <c r="P1035" s="390"/>
      <c r="Q1035" s="390"/>
    </row>
    <row r="1036" spans="1:17" ht="14.25">
      <c r="A1036" s="293"/>
      <c r="B1036" s="294"/>
      <c r="C1036" s="293"/>
      <c r="M1036" s="390"/>
      <c r="N1036" s="390"/>
      <c r="O1036" s="390"/>
      <c r="P1036" s="390"/>
      <c r="Q1036" s="390"/>
    </row>
    <row r="1037" spans="1:17" ht="14.25">
      <c r="A1037" s="293"/>
      <c r="B1037" s="294"/>
      <c r="C1037" s="293"/>
      <c r="M1037" s="390"/>
      <c r="N1037" s="390"/>
      <c r="O1037" s="390"/>
      <c r="P1037" s="390"/>
      <c r="Q1037" s="390"/>
    </row>
    <row r="1038" spans="1:17" ht="14.25">
      <c r="A1038" s="293"/>
      <c r="B1038" s="294"/>
      <c r="C1038" s="293"/>
      <c r="M1038" s="390"/>
      <c r="N1038" s="390"/>
      <c r="O1038" s="390"/>
      <c r="P1038" s="390"/>
      <c r="Q1038" s="390"/>
    </row>
    <row r="1039" spans="1:17" ht="14.25">
      <c r="A1039" s="293"/>
      <c r="B1039" s="294"/>
      <c r="C1039" s="293"/>
      <c r="M1039" s="390"/>
      <c r="N1039" s="390"/>
      <c r="O1039" s="390"/>
      <c r="P1039" s="390"/>
      <c r="Q1039" s="390"/>
    </row>
    <row r="1040" spans="1:17" ht="14.25">
      <c r="A1040" s="293"/>
      <c r="B1040" s="294"/>
      <c r="C1040" s="293"/>
      <c r="M1040" s="390"/>
      <c r="N1040" s="390"/>
      <c r="O1040" s="390"/>
      <c r="P1040" s="390"/>
      <c r="Q1040" s="390"/>
    </row>
    <row r="1041" spans="1:17" ht="14.25">
      <c r="A1041" s="293"/>
      <c r="B1041" s="294"/>
      <c r="C1041" s="293"/>
      <c r="M1041" s="390"/>
      <c r="N1041" s="390"/>
      <c r="O1041" s="390"/>
      <c r="P1041" s="390"/>
      <c r="Q1041" s="390"/>
    </row>
    <row r="1042" spans="1:17" ht="14.25">
      <c r="A1042" s="293"/>
      <c r="B1042" s="294"/>
      <c r="C1042" s="293"/>
      <c r="M1042" s="390"/>
      <c r="N1042" s="390"/>
      <c r="O1042" s="390"/>
      <c r="P1042" s="390"/>
      <c r="Q1042" s="390"/>
    </row>
    <row r="1043" spans="1:17" ht="14.25">
      <c r="A1043" s="293"/>
      <c r="B1043" s="294"/>
      <c r="C1043" s="293"/>
      <c r="M1043" s="390"/>
      <c r="N1043" s="390"/>
      <c r="O1043" s="390"/>
      <c r="P1043" s="390"/>
      <c r="Q1043" s="390"/>
    </row>
    <row r="1044" spans="1:17" ht="14.25">
      <c r="A1044" s="293"/>
      <c r="B1044" s="294"/>
      <c r="C1044" s="293"/>
      <c r="M1044" s="390"/>
      <c r="N1044" s="390"/>
      <c r="O1044" s="390"/>
      <c r="P1044" s="390"/>
      <c r="Q1044" s="390"/>
    </row>
    <row r="1045" spans="1:17" ht="14.25">
      <c r="A1045" s="293"/>
      <c r="B1045" s="294"/>
      <c r="C1045" s="293"/>
      <c r="M1045" s="390"/>
      <c r="N1045" s="390"/>
      <c r="O1045" s="390"/>
      <c r="P1045" s="390"/>
      <c r="Q1045" s="390"/>
    </row>
    <row r="1046" spans="1:17" ht="14.25">
      <c r="A1046" s="293"/>
      <c r="B1046" s="294"/>
      <c r="C1046" s="293"/>
      <c r="M1046" s="390"/>
      <c r="N1046" s="390"/>
      <c r="O1046" s="390"/>
      <c r="P1046" s="390"/>
      <c r="Q1046" s="390"/>
    </row>
    <row r="1047" spans="1:17" ht="14.25">
      <c r="A1047" s="293"/>
      <c r="B1047" s="294"/>
      <c r="C1047" s="293"/>
      <c r="M1047" s="390"/>
      <c r="N1047" s="390"/>
      <c r="O1047" s="390"/>
      <c r="P1047" s="390"/>
      <c r="Q1047" s="390"/>
    </row>
    <row r="1048" spans="1:17" ht="14.25">
      <c r="A1048" s="293"/>
      <c r="B1048" s="294"/>
      <c r="C1048" s="293"/>
      <c r="M1048" s="390"/>
      <c r="N1048" s="390"/>
      <c r="O1048" s="390"/>
      <c r="P1048" s="390"/>
      <c r="Q1048" s="390"/>
    </row>
    <row r="1049" spans="1:17" ht="14.25">
      <c r="A1049" s="293"/>
      <c r="B1049" s="294"/>
      <c r="C1049" s="293"/>
      <c r="M1049" s="390"/>
      <c r="N1049" s="390"/>
      <c r="O1049" s="390"/>
      <c r="P1049" s="390"/>
      <c r="Q1049" s="390"/>
    </row>
    <row r="1050" spans="1:17" ht="14.25">
      <c r="A1050" s="293"/>
      <c r="B1050" s="294"/>
      <c r="C1050" s="293"/>
      <c r="M1050" s="390"/>
      <c r="N1050" s="390"/>
      <c r="O1050" s="390"/>
      <c r="P1050" s="390"/>
      <c r="Q1050" s="390"/>
    </row>
    <row r="1051" spans="1:17" ht="14.25">
      <c r="A1051" s="293"/>
      <c r="B1051" s="294"/>
      <c r="C1051" s="293"/>
      <c r="M1051" s="390"/>
      <c r="N1051" s="390"/>
      <c r="O1051" s="390"/>
      <c r="P1051" s="390"/>
      <c r="Q1051" s="390"/>
    </row>
    <row r="1052" spans="1:17" ht="14.25">
      <c r="A1052" s="293"/>
      <c r="B1052" s="294"/>
      <c r="C1052" s="293"/>
      <c r="M1052" s="390"/>
      <c r="N1052" s="390"/>
      <c r="O1052" s="390"/>
      <c r="P1052" s="390"/>
      <c r="Q1052" s="390"/>
    </row>
    <row r="1053" spans="1:17" ht="14.25">
      <c r="A1053" s="293"/>
      <c r="B1053" s="294"/>
      <c r="C1053" s="293"/>
      <c r="M1053" s="390"/>
      <c r="N1053" s="390"/>
      <c r="O1053" s="390"/>
      <c r="P1053" s="390"/>
      <c r="Q1053" s="390"/>
    </row>
    <row r="1054" spans="1:17" ht="14.25">
      <c r="A1054" s="293"/>
      <c r="B1054" s="294"/>
      <c r="C1054" s="293"/>
      <c r="M1054" s="390"/>
      <c r="N1054" s="390"/>
      <c r="O1054" s="390"/>
      <c r="P1054" s="390"/>
      <c r="Q1054" s="390"/>
    </row>
    <row r="1055" spans="1:17" ht="14.25">
      <c r="A1055" s="293"/>
      <c r="B1055" s="294"/>
      <c r="C1055" s="293"/>
      <c r="M1055" s="390"/>
      <c r="N1055" s="390"/>
      <c r="O1055" s="390"/>
      <c r="P1055" s="390"/>
      <c r="Q1055" s="390"/>
    </row>
    <row r="1056" spans="1:17" ht="14.25">
      <c r="A1056" s="293"/>
      <c r="B1056" s="294"/>
      <c r="C1056" s="293"/>
      <c r="M1056" s="390"/>
      <c r="N1056" s="390"/>
      <c r="O1056" s="390"/>
      <c r="P1056" s="390"/>
      <c r="Q1056" s="390"/>
    </row>
    <row r="1057" spans="1:17" ht="14.25">
      <c r="A1057" s="293"/>
      <c r="B1057" s="294"/>
      <c r="C1057" s="293"/>
      <c r="M1057" s="390"/>
      <c r="N1057" s="390"/>
      <c r="O1057" s="390"/>
      <c r="P1057" s="390"/>
      <c r="Q1057" s="390"/>
    </row>
    <row r="1058" spans="1:17" ht="14.25">
      <c r="A1058" s="293"/>
      <c r="B1058" s="294"/>
      <c r="C1058" s="293"/>
      <c r="M1058" s="390"/>
      <c r="N1058" s="390"/>
      <c r="O1058" s="390"/>
      <c r="P1058" s="390"/>
      <c r="Q1058" s="390"/>
    </row>
    <row r="1059" spans="1:17" ht="14.25">
      <c r="A1059" s="293"/>
      <c r="B1059" s="294"/>
      <c r="C1059" s="293"/>
      <c r="M1059" s="390"/>
      <c r="N1059" s="390"/>
      <c r="O1059" s="390"/>
      <c r="P1059" s="390"/>
      <c r="Q1059" s="390"/>
    </row>
    <row r="1060" spans="1:17" ht="14.25">
      <c r="A1060" s="293"/>
      <c r="B1060" s="294"/>
      <c r="C1060" s="293"/>
      <c r="M1060" s="390"/>
      <c r="N1060" s="390"/>
      <c r="O1060" s="390"/>
      <c r="P1060" s="390"/>
      <c r="Q1060" s="390"/>
    </row>
    <row r="1061" spans="1:17" ht="14.25">
      <c r="A1061" s="293"/>
      <c r="B1061" s="294"/>
      <c r="C1061" s="293"/>
      <c r="M1061" s="390"/>
      <c r="N1061" s="390"/>
      <c r="O1061" s="390"/>
      <c r="P1061" s="390"/>
      <c r="Q1061" s="390"/>
    </row>
    <row r="1062" spans="1:17" ht="14.25">
      <c r="A1062" s="293"/>
      <c r="B1062" s="294"/>
      <c r="C1062" s="293"/>
      <c r="M1062" s="390"/>
      <c r="N1062" s="390"/>
      <c r="O1062" s="390"/>
      <c r="P1062" s="390"/>
      <c r="Q1062" s="390"/>
    </row>
    <row r="1063" spans="1:17" ht="14.25">
      <c r="A1063" s="293"/>
      <c r="B1063" s="294"/>
      <c r="C1063" s="293"/>
      <c r="M1063" s="390"/>
      <c r="N1063" s="390"/>
      <c r="O1063" s="390"/>
      <c r="P1063" s="390"/>
      <c r="Q1063" s="390"/>
    </row>
    <row r="1064" spans="1:17" ht="14.25">
      <c r="A1064" s="293"/>
      <c r="B1064" s="294"/>
      <c r="C1064" s="293"/>
      <c r="M1064" s="390"/>
      <c r="N1064" s="390"/>
      <c r="O1064" s="390"/>
      <c r="P1064" s="390"/>
      <c r="Q1064" s="390"/>
    </row>
    <row r="1065" spans="1:17" ht="14.25">
      <c r="A1065" s="293"/>
      <c r="B1065" s="294"/>
      <c r="C1065" s="293"/>
      <c r="M1065" s="390"/>
      <c r="N1065" s="390"/>
      <c r="O1065" s="390"/>
      <c r="P1065" s="390"/>
      <c r="Q1065" s="390"/>
    </row>
    <row r="1066" spans="1:17" ht="14.25">
      <c r="A1066" s="293"/>
      <c r="B1066" s="294"/>
      <c r="C1066" s="293"/>
      <c r="M1066" s="390"/>
      <c r="N1066" s="390"/>
      <c r="O1066" s="390"/>
      <c r="P1066" s="390"/>
      <c r="Q1066" s="390"/>
    </row>
    <row r="1067" spans="1:17" ht="14.25">
      <c r="A1067" s="293"/>
      <c r="B1067" s="294"/>
      <c r="C1067" s="293"/>
      <c r="M1067" s="390"/>
      <c r="N1067" s="390"/>
      <c r="O1067" s="390"/>
      <c r="P1067" s="390"/>
      <c r="Q1067" s="390"/>
    </row>
    <row r="1068" spans="1:17" ht="14.25">
      <c r="A1068" s="293"/>
      <c r="B1068" s="294"/>
      <c r="C1068" s="293"/>
      <c r="M1068" s="390"/>
      <c r="N1068" s="390"/>
      <c r="O1068" s="390"/>
      <c r="P1068" s="390"/>
      <c r="Q1068" s="390"/>
    </row>
    <row r="1069" spans="1:17" ht="14.25">
      <c r="A1069" s="293"/>
      <c r="B1069" s="294"/>
      <c r="C1069" s="293"/>
      <c r="M1069" s="390"/>
      <c r="N1069" s="390"/>
      <c r="O1069" s="390"/>
      <c r="P1069" s="390"/>
      <c r="Q1069" s="390"/>
    </row>
    <row r="1070" spans="1:17" ht="14.25">
      <c r="A1070" s="293"/>
      <c r="B1070" s="294"/>
      <c r="C1070" s="293"/>
      <c r="M1070" s="390"/>
      <c r="N1070" s="390"/>
      <c r="O1070" s="390"/>
      <c r="P1070" s="390"/>
      <c r="Q1070" s="390"/>
    </row>
    <row r="1071" spans="1:17" ht="14.25">
      <c r="A1071" s="293"/>
      <c r="B1071" s="294"/>
      <c r="C1071" s="293"/>
      <c r="M1071" s="390"/>
      <c r="N1071" s="390"/>
      <c r="O1071" s="390"/>
      <c r="P1071" s="390"/>
      <c r="Q1071" s="390"/>
    </row>
    <row r="1072" spans="1:17" ht="14.25">
      <c r="A1072" s="293"/>
      <c r="B1072" s="294"/>
      <c r="C1072" s="293"/>
      <c r="M1072" s="390"/>
      <c r="N1072" s="390"/>
      <c r="O1072" s="390"/>
      <c r="P1072" s="390"/>
      <c r="Q1072" s="390"/>
    </row>
    <row r="1073" spans="1:17" ht="14.25">
      <c r="A1073" s="293"/>
      <c r="B1073" s="294"/>
      <c r="C1073" s="293"/>
      <c r="M1073" s="390"/>
      <c r="N1073" s="390"/>
      <c r="O1073" s="390"/>
      <c r="P1073" s="390"/>
      <c r="Q1073" s="390"/>
    </row>
    <row r="1074" spans="1:17" ht="14.25">
      <c r="A1074" s="293"/>
      <c r="B1074" s="294"/>
      <c r="C1074" s="293"/>
      <c r="M1074" s="390"/>
      <c r="N1074" s="390"/>
      <c r="O1074" s="390"/>
      <c r="P1074" s="390"/>
      <c r="Q1074" s="390"/>
    </row>
    <row r="1075" spans="1:17" ht="14.25">
      <c r="A1075" s="293"/>
      <c r="B1075" s="294"/>
      <c r="C1075" s="293"/>
      <c r="M1075" s="390"/>
      <c r="N1075" s="390"/>
      <c r="O1075" s="390"/>
      <c r="P1075" s="390"/>
      <c r="Q1075" s="390"/>
    </row>
    <row r="1076" spans="1:17" ht="14.25">
      <c r="A1076" s="293"/>
      <c r="B1076" s="294"/>
      <c r="C1076" s="293"/>
      <c r="M1076" s="390"/>
      <c r="N1076" s="390"/>
      <c r="O1076" s="390"/>
      <c r="P1076" s="390"/>
      <c r="Q1076" s="390"/>
    </row>
    <row r="1077" spans="1:17" ht="14.25">
      <c r="A1077" s="293"/>
      <c r="B1077" s="294"/>
      <c r="C1077" s="293"/>
      <c r="M1077" s="390"/>
      <c r="N1077" s="390"/>
      <c r="O1077" s="390"/>
      <c r="P1077" s="390"/>
      <c r="Q1077" s="390"/>
    </row>
    <row r="1078" spans="1:17" ht="14.25">
      <c r="A1078" s="293"/>
      <c r="B1078" s="294"/>
      <c r="C1078" s="293"/>
      <c r="M1078" s="390"/>
      <c r="N1078" s="390"/>
      <c r="O1078" s="390"/>
      <c r="P1078" s="390"/>
      <c r="Q1078" s="390"/>
    </row>
    <row r="1079" spans="1:17" ht="14.25">
      <c r="A1079" s="293"/>
      <c r="B1079" s="294"/>
      <c r="C1079" s="293"/>
      <c r="M1079" s="390"/>
      <c r="N1079" s="390"/>
      <c r="O1079" s="390"/>
      <c r="P1079" s="390"/>
      <c r="Q1079" s="390"/>
    </row>
    <row r="1080" spans="1:17" ht="14.25">
      <c r="A1080" s="293"/>
      <c r="B1080" s="294"/>
      <c r="C1080" s="293"/>
      <c r="M1080" s="390"/>
      <c r="N1080" s="390"/>
      <c r="O1080" s="390"/>
      <c r="P1080" s="390"/>
      <c r="Q1080" s="390"/>
    </row>
    <row r="1081" spans="1:17" ht="14.25">
      <c r="A1081" s="293"/>
      <c r="B1081" s="294"/>
      <c r="C1081" s="293"/>
      <c r="M1081" s="390"/>
      <c r="N1081" s="390"/>
      <c r="O1081" s="390"/>
      <c r="P1081" s="390"/>
      <c r="Q1081" s="390"/>
    </row>
    <row r="1082" spans="1:17" ht="14.25">
      <c r="A1082" s="293"/>
      <c r="B1082" s="294"/>
      <c r="C1082" s="293"/>
      <c r="M1082" s="390"/>
      <c r="N1082" s="390"/>
      <c r="O1082" s="390"/>
      <c r="P1082" s="390"/>
      <c r="Q1082" s="390"/>
    </row>
    <row r="1083" spans="1:17" ht="14.25">
      <c r="A1083" s="293"/>
      <c r="B1083" s="294"/>
      <c r="C1083" s="293"/>
      <c r="M1083" s="390"/>
      <c r="N1083" s="390"/>
      <c r="O1083" s="390"/>
      <c r="P1083" s="390"/>
      <c r="Q1083" s="390"/>
    </row>
    <row r="1084" spans="1:17" ht="14.25">
      <c r="A1084" s="293"/>
      <c r="B1084" s="294"/>
      <c r="C1084" s="293"/>
      <c r="M1084" s="390"/>
      <c r="N1084" s="390"/>
      <c r="O1084" s="390"/>
      <c r="P1084" s="390"/>
      <c r="Q1084" s="390"/>
    </row>
    <row r="1085" spans="1:17" ht="14.25">
      <c r="A1085" s="293"/>
      <c r="B1085" s="294"/>
      <c r="C1085" s="293"/>
      <c r="M1085" s="390"/>
      <c r="N1085" s="390"/>
      <c r="O1085" s="390"/>
      <c r="P1085" s="390"/>
      <c r="Q1085" s="390"/>
    </row>
    <row r="1086" spans="1:17" ht="14.25">
      <c r="A1086" s="293"/>
      <c r="B1086" s="294"/>
      <c r="C1086" s="293"/>
      <c r="M1086" s="390"/>
      <c r="N1086" s="390"/>
      <c r="O1086" s="390"/>
      <c r="P1086" s="390"/>
      <c r="Q1086" s="390"/>
    </row>
    <row r="1087" spans="1:17" ht="14.25">
      <c r="A1087" s="293"/>
      <c r="B1087" s="294"/>
      <c r="C1087" s="293"/>
      <c r="M1087" s="390"/>
      <c r="N1087" s="390"/>
      <c r="O1087" s="390"/>
      <c r="P1087" s="390"/>
      <c r="Q1087" s="390"/>
    </row>
    <row r="1088" spans="1:17" ht="14.25">
      <c r="A1088" s="293"/>
      <c r="B1088" s="294"/>
      <c r="C1088" s="293"/>
      <c r="M1088" s="390"/>
      <c r="N1088" s="390"/>
      <c r="O1088" s="390"/>
      <c r="P1088" s="390"/>
      <c r="Q1088" s="390"/>
    </row>
    <row r="1089" spans="1:17" ht="14.25">
      <c r="A1089" s="293"/>
      <c r="B1089" s="294"/>
      <c r="C1089" s="293"/>
      <c r="M1089" s="390"/>
      <c r="N1089" s="390"/>
      <c r="O1089" s="390"/>
      <c r="P1089" s="390"/>
      <c r="Q1089" s="390"/>
    </row>
    <row r="1090" spans="1:17" ht="14.25">
      <c r="A1090" s="293"/>
      <c r="B1090" s="294"/>
      <c r="C1090" s="293"/>
      <c r="M1090" s="390"/>
      <c r="N1090" s="390"/>
      <c r="O1090" s="390"/>
      <c r="P1090" s="390"/>
      <c r="Q1090" s="390"/>
    </row>
    <row r="1091" spans="1:17" ht="14.25">
      <c r="A1091" s="293"/>
      <c r="B1091" s="294"/>
      <c r="C1091" s="293"/>
      <c r="M1091" s="390"/>
      <c r="N1091" s="390"/>
      <c r="O1091" s="390"/>
      <c r="P1091" s="390"/>
      <c r="Q1091" s="390"/>
    </row>
    <row r="1092" spans="1:17" ht="14.25">
      <c r="A1092" s="293"/>
      <c r="B1092" s="294"/>
      <c r="C1092" s="293"/>
      <c r="M1092" s="390"/>
      <c r="N1092" s="390"/>
      <c r="O1092" s="390"/>
      <c r="P1092" s="390"/>
      <c r="Q1092" s="390"/>
    </row>
    <row r="1093" spans="1:17" ht="14.25">
      <c r="A1093" s="293"/>
      <c r="B1093" s="294"/>
      <c r="C1093" s="293"/>
      <c r="M1093" s="390"/>
      <c r="N1093" s="390"/>
      <c r="O1093" s="390"/>
      <c r="P1093" s="390"/>
      <c r="Q1093" s="390"/>
    </row>
    <row r="1094" spans="1:17" ht="14.25">
      <c r="A1094" s="293"/>
      <c r="B1094" s="294"/>
      <c r="C1094" s="293"/>
      <c r="M1094" s="390"/>
      <c r="N1094" s="390"/>
      <c r="O1094" s="390"/>
      <c r="P1094" s="390"/>
      <c r="Q1094" s="390"/>
    </row>
    <row r="1095" spans="1:17" ht="14.25">
      <c r="A1095" s="293"/>
      <c r="B1095" s="294"/>
      <c r="C1095" s="293"/>
      <c r="M1095" s="390"/>
      <c r="N1095" s="390"/>
      <c r="O1095" s="390"/>
      <c r="P1095" s="390"/>
      <c r="Q1095" s="390"/>
    </row>
    <row r="1096" spans="1:17" ht="14.25">
      <c r="A1096" s="293"/>
      <c r="B1096" s="294"/>
      <c r="C1096" s="293"/>
      <c r="M1096" s="390"/>
      <c r="N1096" s="390"/>
      <c r="O1096" s="390"/>
      <c r="P1096" s="390"/>
      <c r="Q1096" s="390"/>
    </row>
    <row r="1097" spans="1:17" ht="14.25">
      <c r="A1097" s="293"/>
      <c r="B1097" s="294"/>
      <c r="C1097" s="293"/>
      <c r="M1097" s="390"/>
      <c r="N1097" s="390"/>
      <c r="O1097" s="390"/>
      <c r="P1097" s="390"/>
      <c r="Q1097" s="390"/>
    </row>
    <row r="1098" spans="1:17" ht="14.25">
      <c r="A1098" s="293"/>
      <c r="B1098" s="294"/>
      <c r="C1098" s="293"/>
      <c r="M1098" s="390"/>
      <c r="N1098" s="390"/>
      <c r="O1098" s="390"/>
      <c r="P1098" s="390"/>
      <c r="Q1098" s="390"/>
    </row>
    <row r="1099" spans="1:17" ht="14.25">
      <c r="A1099" s="293"/>
      <c r="B1099" s="294"/>
      <c r="C1099" s="293"/>
      <c r="M1099" s="390"/>
      <c r="N1099" s="390"/>
      <c r="O1099" s="390"/>
      <c r="P1099" s="390"/>
      <c r="Q1099" s="390"/>
    </row>
    <row r="1100" spans="1:17" ht="14.25">
      <c r="A1100" s="293"/>
      <c r="B1100" s="294"/>
      <c r="C1100" s="293"/>
      <c r="M1100" s="390"/>
      <c r="N1100" s="390"/>
      <c r="O1100" s="390"/>
      <c r="P1100" s="390"/>
      <c r="Q1100" s="390"/>
    </row>
    <row r="1101" spans="1:17" ht="14.25">
      <c r="A1101" s="293"/>
      <c r="B1101" s="294"/>
      <c r="C1101" s="293"/>
      <c r="M1101" s="390"/>
      <c r="N1101" s="390"/>
      <c r="O1101" s="390"/>
      <c r="P1101" s="390"/>
      <c r="Q1101" s="390"/>
    </row>
    <row r="1102" spans="1:17" ht="14.25">
      <c r="A1102" s="293"/>
      <c r="B1102" s="294"/>
      <c r="C1102" s="293"/>
      <c r="M1102" s="390"/>
      <c r="N1102" s="390"/>
      <c r="O1102" s="390"/>
      <c r="P1102" s="390"/>
      <c r="Q1102" s="390"/>
    </row>
    <row r="1103" spans="1:17" ht="14.25">
      <c r="A1103" s="293"/>
      <c r="B1103" s="294"/>
      <c r="C1103" s="293"/>
      <c r="M1103" s="390"/>
      <c r="N1103" s="390"/>
      <c r="O1103" s="390"/>
      <c r="P1103" s="390"/>
      <c r="Q1103" s="390"/>
    </row>
    <row r="1104" spans="1:17" ht="14.25">
      <c r="A1104" s="293"/>
      <c r="B1104" s="294"/>
      <c r="C1104" s="293"/>
      <c r="M1104" s="390"/>
      <c r="N1104" s="390"/>
      <c r="O1104" s="390"/>
      <c r="P1104" s="390"/>
      <c r="Q1104" s="390"/>
    </row>
    <row r="1105" spans="1:17" ht="14.25">
      <c r="A1105" s="293"/>
      <c r="B1105" s="294"/>
      <c r="C1105" s="293"/>
      <c r="M1105" s="390"/>
      <c r="N1105" s="390"/>
      <c r="O1105" s="390"/>
      <c r="P1105" s="390"/>
      <c r="Q1105" s="390"/>
    </row>
    <row r="1106" spans="1:17" ht="14.25">
      <c r="A1106" s="293"/>
      <c r="B1106" s="294"/>
      <c r="C1106" s="293"/>
      <c r="M1106" s="390"/>
      <c r="N1106" s="390"/>
      <c r="O1106" s="390"/>
      <c r="P1106" s="390"/>
      <c r="Q1106" s="390"/>
    </row>
    <row r="1107" spans="1:17" ht="14.25">
      <c r="A1107" s="293"/>
      <c r="B1107" s="294"/>
      <c r="C1107" s="293"/>
      <c r="M1107" s="390"/>
      <c r="N1107" s="390"/>
      <c r="O1107" s="390"/>
      <c r="P1107" s="390"/>
      <c r="Q1107" s="390"/>
    </row>
    <row r="1108" spans="1:17" ht="14.25">
      <c r="A1108" s="293"/>
      <c r="B1108" s="294"/>
      <c r="C1108" s="293"/>
      <c r="M1108" s="390"/>
      <c r="N1108" s="390"/>
      <c r="O1108" s="390"/>
      <c r="P1108" s="390"/>
      <c r="Q1108" s="390"/>
    </row>
    <row r="1109" spans="1:17" ht="14.25">
      <c r="A1109" s="293"/>
      <c r="B1109" s="294"/>
      <c r="C1109" s="293"/>
      <c r="M1109" s="390"/>
      <c r="N1109" s="390"/>
      <c r="O1109" s="390"/>
      <c r="P1109" s="390"/>
      <c r="Q1109" s="390"/>
    </row>
    <row r="1110" spans="1:17" ht="14.25">
      <c r="A1110" s="293"/>
      <c r="B1110" s="294"/>
      <c r="C1110" s="293"/>
      <c r="M1110" s="390"/>
      <c r="N1110" s="390"/>
      <c r="O1110" s="390"/>
      <c r="P1110" s="390"/>
      <c r="Q1110" s="390"/>
    </row>
    <row r="1111" spans="1:17" ht="14.25">
      <c r="A1111" s="293"/>
      <c r="B1111" s="294"/>
      <c r="C1111" s="293"/>
      <c r="M1111" s="390"/>
      <c r="N1111" s="390"/>
      <c r="O1111" s="390"/>
      <c r="P1111" s="390"/>
      <c r="Q1111" s="390"/>
    </row>
    <row r="1112" spans="1:17" ht="14.25">
      <c r="A1112" s="293"/>
      <c r="B1112" s="294"/>
      <c r="C1112" s="293"/>
      <c r="M1112" s="390"/>
      <c r="N1112" s="390"/>
      <c r="O1112" s="390"/>
      <c r="P1112" s="390"/>
      <c r="Q1112" s="390"/>
    </row>
    <row r="1113" spans="1:17" ht="14.25">
      <c r="A1113" s="293"/>
      <c r="B1113" s="294"/>
      <c r="C1113" s="293"/>
      <c r="M1113" s="390"/>
      <c r="N1113" s="390"/>
      <c r="O1113" s="390"/>
      <c r="P1113" s="390"/>
      <c r="Q1113" s="390"/>
    </row>
    <row r="1114" spans="1:17" ht="14.25">
      <c r="A1114" s="293"/>
      <c r="B1114" s="294"/>
      <c r="C1114" s="293"/>
      <c r="M1114" s="390"/>
      <c r="N1114" s="390"/>
      <c r="O1114" s="390"/>
      <c r="P1114" s="390"/>
      <c r="Q1114" s="390"/>
    </row>
    <row r="1115" spans="1:17" ht="14.25">
      <c r="A1115" s="293"/>
      <c r="B1115" s="294"/>
      <c r="C1115" s="293"/>
      <c r="M1115" s="390"/>
      <c r="N1115" s="390"/>
      <c r="O1115" s="390"/>
      <c r="P1115" s="390"/>
      <c r="Q1115" s="390"/>
    </row>
    <row r="1116" spans="1:17" ht="14.25">
      <c r="A1116" s="293"/>
      <c r="B1116" s="294"/>
      <c r="C1116" s="293"/>
      <c r="M1116" s="390"/>
      <c r="N1116" s="390"/>
      <c r="O1116" s="390"/>
      <c r="P1116" s="390"/>
      <c r="Q1116" s="390"/>
    </row>
    <row r="1117" spans="1:17" ht="14.25">
      <c r="A1117" s="293"/>
      <c r="B1117" s="294"/>
      <c r="C1117" s="293"/>
      <c r="M1117" s="390"/>
      <c r="N1117" s="390"/>
      <c r="O1117" s="390"/>
      <c r="P1117" s="390"/>
      <c r="Q1117" s="390"/>
    </row>
    <row r="1118" spans="1:17" ht="14.25">
      <c r="A1118" s="293"/>
      <c r="B1118" s="294"/>
      <c r="C1118" s="293"/>
      <c r="M1118" s="390"/>
      <c r="N1118" s="390"/>
      <c r="O1118" s="390"/>
      <c r="P1118" s="390"/>
      <c r="Q1118" s="390"/>
    </row>
    <row r="1119" spans="1:17" ht="14.25">
      <c r="A1119" s="293"/>
      <c r="B1119" s="294"/>
      <c r="C1119" s="293"/>
      <c r="M1119" s="390"/>
      <c r="N1119" s="390"/>
      <c r="O1119" s="390"/>
      <c r="P1119" s="390"/>
      <c r="Q1119" s="390"/>
    </row>
    <row r="1120" spans="1:17" ht="14.25">
      <c r="A1120" s="293"/>
      <c r="B1120" s="294"/>
      <c r="C1120" s="293"/>
      <c r="M1120" s="390"/>
      <c r="N1120" s="390"/>
      <c r="O1120" s="390"/>
      <c r="P1120" s="390"/>
      <c r="Q1120" s="390"/>
    </row>
    <row r="1121" spans="1:17" ht="14.25">
      <c r="A1121" s="293"/>
      <c r="B1121" s="294"/>
      <c r="C1121" s="293"/>
      <c r="M1121" s="390"/>
      <c r="N1121" s="390"/>
      <c r="O1121" s="390"/>
      <c r="P1121" s="390"/>
      <c r="Q1121" s="390"/>
    </row>
    <row r="1122" spans="1:17" ht="14.25">
      <c r="A1122" s="293"/>
      <c r="B1122" s="294"/>
      <c r="C1122" s="293"/>
      <c r="M1122" s="390"/>
      <c r="N1122" s="390"/>
      <c r="O1122" s="390"/>
      <c r="P1122" s="390"/>
      <c r="Q1122" s="390"/>
    </row>
    <row r="1123" spans="1:17" ht="14.25">
      <c r="A1123" s="293"/>
      <c r="B1123" s="294"/>
      <c r="C1123" s="293"/>
      <c r="M1123" s="390"/>
      <c r="N1123" s="390"/>
      <c r="O1123" s="390"/>
      <c r="P1123" s="390"/>
      <c r="Q1123" s="390"/>
    </row>
    <row r="1124" spans="1:17" ht="14.25">
      <c r="A1124" s="293"/>
      <c r="B1124" s="294"/>
      <c r="C1124" s="293"/>
      <c r="M1124" s="390"/>
      <c r="N1124" s="390"/>
      <c r="O1124" s="390"/>
      <c r="P1124" s="390"/>
      <c r="Q1124" s="390"/>
    </row>
    <row r="1125" spans="1:17" ht="14.25">
      <c r="A1125" s="293"/>
      <c r="B1125" s="294"/>
      <c r="C1125" s="293"/>
      <c r="M1125" s="390"/>
      <c r="N1125" s="390"/>
      <c r="O1125" s="390"/>
      <c r="P1125" s="390"/>
      <c r="Q1125" s="390"/>
    </row>
    <row r="1126" spans="1:17" ht="14.25">
      <c r="A1126" s="293"/>
      <c r="B1126" s="294"/>
      <c r="C1126" s="293"/>
      <c r="M1126" s="390"/>
      <c r="N1126" s="390"/>
      <c r="O1126" s="390"/>
      <c r="P1126" s="390"/>
      <c r="Q1126" s="390"/>
    </row>
    <row r="1127" spans="1:17" ht="14.25">
      <c r="A1127" s="293"/>
      <c r="B1127" s="294"/>
      <c r="C1127" s="293"/>
      <c r="M1127" s="390"/>
      <c r="N1127" s="390"/>
      <c r="O1127" s="390"/>
      <c r="P1127" s="390"/>
      <c r="Q1127" s="390"/>
    </row>
    <row r="1128" spans="1:17" ht="14.25">
      <c r="A1128" s="293"/>
      <c r="B1128" s="294"/>
      <c r="C1128" s="293"/>
      <c r="M1128" s="390"/>
      <c r="N1128" s="390"/>
      <c r="O1128" s="390"/>
      <c r="P1128" s="390"/>
      <c r="Q1128" s="390"/>
    </row>
    <row r="1129" spans="1:17" ht="14.25">
      <c r="A1129" s="293"/>
      <c r="B1129" s="294"/>
      <c r="C1129" s="293"/>
      <c r="M1129" s="390"/>
      <c r="N1129" s="390"/>
      <c r="O1129" s="390"/>
      <c r="P1129" s="390"/>
      <c r="Q1129" s="390"/>
    </row>
    <row r="1130" spans="1:17" ht="14.25">
      <c r="A1130" s="293"/>
      <c r="B1130" s="294"/>
      <c r="C1130" s="293"/>
      <c r="M1130" s="390"/>
      <c r="N1130" s="390"/>
      <c r="O1130" s="390"/>
      <c r="P1130" s="390"/>
      <c r="Q1130" s="390"/>
    </row>
    <row r="1131" spans="1:17" ht="14.25">
      <c r="A1131" s="293"/>
      <c r="B1131" s="294"/>
      <c r="C1131" s="293"/>
      <c r="M1131" s="390"/>
      <c r="N1131" s="390"/>
      <c r="O1131" s="390"/>
      <c r="P1131" s="390"/>
      <c r="Q1131" s="390"/>
    </row>
    <row r="1132" spans="1:17" ht="14.25">
      <c r="A1132" s="293"/>
      <c r="B1132" s="294"/>
      <c r="C1132" s="293"/>
      <c r="M1132" s="390"/>
      <c r="N1132" s="390"/>
      <c r="O1132" s="390"/>
      <c r="P1132" s="390"/>
      <c r="Q1132" s="390"/>
    </row>
    <row r="1133" spans="1:17" ht="14.25">
      <c r="A1133" s="293"/>
      <c r="B1133" s="294"/>
      <c r="C1133" s="293"/>
      <c r="M1133" s="390"/>
      <c r="N1133" s="390"/>
      <c r="O1133" s="390"/>
      <c r="P1133" s="390"/>
      <c r="Q1133" s="390"/>
    </row>
    <row r="1134" spans="1:17" ht="14.25">
      <c r="A1134" s="293"/>
      <c r="B1134" s="294"/>
      <c r="C1134" s="293"/>
      <c r="M1134" s="390"/>
      <c r="N1134" s="390"/>
      <c r="O1134" s="390"/>
      <c r="P1134" s="390"/>
      <c r="Q1134" s="390"/>
    </row>
    <row r="1135" spans="1:17" ht="14.25">
      <c r="A1135" s="293"/>
      <c r="B1135" s="294"/>
      <c r="C1135" s="293"/>
      <c r="M1135" s="390"/>
      <c r="N1135" s="390"/>
      <c r="O1135" s="390"/>
      <c r="P1135" s="390"/>
      <c r="Q1135" s="390"/>
    </row>
    <row r="1136" spans="1:17" ht="14.25">
      <c r="A1136" s="293"/>
      <c r="B1136" s="294"/>
      <c r="C1136" s="293"/>
      <c r="M1136" s="390"/>
      <c r="N1136" s="390"/>
      <c r="O1136" s="390"/>
      <c r="P1136" s="390"/>
      <c r="Q1136" s="390"/>
    </row>
    <row r="1137" spans="1:17" ht="14.25">
      <c r="A1137" s="293"/>
      <c r="B1137" s="294"/>
      <c r="C1137" s="293"/>
      <c r="M1137" s="390"/>
      <c r="N1137" s="390"/>
      <c r="O1137" s="390"/>
      <c r="P1137" s="390"/>
      <c r="Q1137" s="390"/>
    </row>
    <row r="1138" spans="1:17" ht="14.25">
      <c r="A1138" s="293"/>
      <c r="B1138" s="294"/>
      <c r="C1138" s="293"/>
      <c r="M1138" s="390"/>
      <c r="N1138" s="390"/>
      <c r="O1138" s="390"/>
      <c r="P1138" s="390"/>
      <c r="Q1138" s="390"/>
    </row>
    <row r="1139" spans="1:17" ht="14.25">
      <c r="A1139" s="293"/>
      <c r="B1139" s="294"/>
      <c r="C1139" s="293"/>
      <c r="M1139" s="390"/>
      <c r="N1139" s="390"/>
      <c r="O1139" s="390"/>
      <c r="P1139" s="390"/>
      <c r="Q1139" s="390"/>
    </row>
    <row r="1140" spans="1:17" ht="14.25">
      <c r="A1140" s="293"/>
      <c r="B1140" s="294"/>
      <c r="C1140" s="293"/>
      <c r="M1140" s="390"/>
      <c r="N1140" s="390"/>
      <c r="O1140" s="390"/>
      <c r="P1140" s="390"/>
      <c r="Q1140" s="390"/>
    </row>
    <row r="1141" spans="1:17" ht="14.25">
      <c r="A1141" s="293"/>
      <c r="B1141" s="294"/>
      <c r="C1141" s="293"/>
      <c r="M1141" s="390"/>
      <c r="N1141" s="390"/>
      <c r="O1141" s="390"/>
      <c r="P1141" s="390"/>
      <c r="Q1141" s="390"/>
    </row>
    <row r="1142" spans="1:17" ht="14.25">
      <c r="A1142" s="293"/>
      <c r="B1142" s="294"/>
      <c r="C1142" s="293"/>
      <c r="M1142" s="390"/>
      <c r="N1142" s="390"/>
      <c r="O1142" s="390"/>
      <c r="P1142" s="390"/>
      <c r="Q1142" s="390"/>
    </row>
    <row r="1143" spans="1:17" ht="14.25">
      <c r="A1143" s="293"/>
      <c r="B1143" s="294"/>
      <c r="C1143" s="293"/>
      <c r="M1143" s="390"/>
      <c r="N1143" s="390"/>
      <c r="O1143" s="390"/>
      <c r="P1143" s="390"/>
      <c r="Q1143" s="390"/>
    </row>
    <row r="1144" spans="1:17" ht="14.25">
      <c r="A1144" s="293"/>
      <c r="B1144" s="294"/>
      <c r="C1144" s="293"/>
      <c r="M1144" s="390"/>
      <c r="N1144" s="390"/>
      <c r="O1144" s="390"/>
      <c r="P1144" s="390"/>
      <c r="Q1144" s="390"/>
    </row>
    <row r="1145" spans="1:17" ht="14.25">
      <c r="A1145" s="293"/>
      <c r="B1145" s="294"/>
      <c r="C1145" s="293"/>
      <c r="M1145" s="390"/>
      <c r="N1145" s="390"/>
      <c r="O1145" s="390"/>
      <c r="P1145" s="390"/>
      <c r="Q1145" s="390"/>
    </row>
    <row r="1146" spans="1:17" ht="14.25">
      <c r="A1146" s="293"/>
      <c r="B1146" s="294"/>
      <c r="C1146" s="293"/>
      <c r="M1146" s="390"/>
      <c r="N1146" s="390"/>
      <c r="O1146" s="390"/>
      <c r="P1146" s="390"/>
      <c r="Q1146" s="390"/>
    </row>
    <row r="1147" spans="1:17" ht="14.25">
      <c r="A1147" s="293"/>
      <c r="B1147" s="294"/>
      <c r="C1147" s="293"/>
      <c r="M1147" s="390"/>
      <c r="N1147" s="390"/>
      <c r="O1147" s="390"/>
      <c r="P1147" s="390"/>
      <c r="Q1147" s="390"/>
    </row>
    <row r="1148" spans="1:17" ht="14.25">
      <c r="A1148" s="293"/>
      <c r="B1148" s="294"/>
      <c r="C1148" s="293"/>
      <c r="M1148" s="390"/>
      <c r="N1148" s="390"/>
      <c r="O1148" s="390"/>
      <c r="P1148" s="390"/>
      <c r="Q1148" s="390"/>
    </row>
    <row r="1149" spans="1:17" ht="14.25">
      <c r="A1149" s="293"/>
      <c r="B1149" s="294"/>
      <c r="C1149" s="293"/>
      <c r="M1149" s="390"/>
      <c r="N1149" s="390"/>
      <c r="O1149" s="390"/>
      <c r="P1149" s="390"/>
      <c r="Q1149" s="390"/>
    </row>
    <row r="1150" spans="1:17" ht="14.25">
      <c r="A1150" s="293"/>
      <c r="B1150" s="294"/>
      <c r="C1150" s="293"/>
      <c r="M1150" s="390"/>
      <c r="N1150" s="390"/>
      <c r="O1150" s="390"/>
      <c r="P1150" s="390"/>
      <c r="Q1150" s="390"/>
    </row>
    <row r="1151" spans="1:17" ht="14.25">
      <c r="A1151" s="293"/>
      <c r="B1151" s="294"/>
      <c r="C1151" s="293"/>
      <c r="M1151" s="390"/>
      <c r="N1151" s="390"/>
      <c r="O1151" s="390"/>
      <c r="P1151" s="390"/>
      <c r="Q1151" s="390"/>
    </row>
    <row r="1152" spans="1:17" ht="14.25">
      <c r="A1152" s="293"/>
      <c r="B1152" s="294"/>
      <c r="C1152" s="293"/>
      <c r="M1152" s="390"/>
      <c r="N1152" s="390"/>
      <c r="O1152" s="390"/>
      <c r="P1152" s="390"/>
      <c r="Q1152" s="390"/>
    </row>
    <row r="1153" spans="1:17" ht="14.25">
      <c r="A1153" s="293"/>
      <c r="B1153" s="294"/>
      <c r="C1153" s="293"/>
      <c r="M1153" s="390"/>
      <c r="N1153" s="390"/>
      <c r="O1153" s="390"/>
      <c r="P1153" s="390"/>
      <c r="Q1153" s="390"/>
    </row>
    <row r="1154" spans="1:17" ht="14.25">
      <c r="A1154" s="293"/>
      <c r="B1154" s="294"/>
      <c r="C1154" s="293"/>
      <c r="M1154" s="390"/>
      <c r="N1154" s="390"/>
      <c r="O1154" s="390"/>
      <c r="P1154" s="390"/>
      <c r="Q1154" s="390"/>
    </row>
    <row r="1155" spans="1:17" ht="14.25">
      <c r="A1155" s="293"/>
      <c r="B1155" s="294"/>
      <c r="C1155" s="293"/>
      <c r="M1155" s="390"/>
      <c r="N1155" s="390"/>
      <c r="O1155" s="390"/>
      <c r="P1155" s="390"/>
      <c r="Q1155" s="390"/>
    </row>
    <row r="1156" spans="1:17" ht="14.25">
      <c r="A1156" s="293"/>
      <c r="B1156" s="294"/>
      <c r="C1156" s="293"/>
      <c r="M1156" s="390"/>
      <c r="N1156" s="390"/>
      <c r="O1156" s="390"/>
      <c r="P1156" s="390"/>
      <c r="Q1156" s="390"/>
    </row>
    <row r="1157" spans="1:17" ht="14.25">
      <c r="A1157" s="293"/>
      <c r="B1157" s="294"/>
      <c r="C1157" s="293"/>
      <c r="M1157" s="390"/>
      <c r="N1157" s="390"/>
      <c r="O1157" s="390"/>
      <c r="P1157" s="390"/>
      <c r="Q1157" s="390"/>
    </row>
    <row r="1158" spans="1:17" ht="14.25">
      <c r="A1158" s="293"/>
      <c r="B1158" s="294"/>
      <c r="C1158" s="293"/>
      <c r="M1158" s="390"/>
      <c r="N1158" s="390"/>
      <c r="O1158" s="390"/>
      <c r="P1158" s="390"/>
      <c r="Q1158" s="390"/>
    </row>
    <row r="1159" spans="1:17" ht="14.25">
      <c r="A1159" s="293"/>
      <c r="B1159" s="294"/>
      <c r="C1159" s="293"/>
      <c r="M1159" s="390"/>
      <c r="N1159" s="390"/>
      <c r="O1159" s="390"/>
      <c r="P1159" s="390"/>
      <c r="Q1159" s="390"/>
    </row>
    <row r="1160" spans="1:17" ht="14.25">
      <c r="A1160" s="293"/>
      <c r="B1160" s="294"/>
      <c r="C1160" s="293"/>
      <c r="M1160" s="390"/>
      <c r="N1160" s="390"/>
      <c r="O1160" s="390"/>
      <c r="P1160" s="390"/>
      <c r="Q1160" s="390"/>
    </row>
    <row r="1161" spans="1:17" ht="14.25">
      <c r="A1161" s="293"/>
      <c r="B1161" s="294"/>
      <c r="C1161" s="293"/>
      <c r="M1161" s="390"/>
      <c r="N1161" s="390"/>
      <c r="O1161" s="390"/>
      <c r="P1161" s="390"/>
      <c r="Q1161" s="390"/>
    </row>
    <row r="1162" spans="1:17" ht="14.25">
      <c r="A1162" s="293"/>
      <c r="B1162" s="294"/>
      <c r="C1162" s="293"/>
      <c r="M1162" s="390"/>
      <c r="N1162" s="390"/>
      <c r="O1162" s="390"/>
      <c r="P1162" s="390"/>
      <c r="Q1162" s="390"/>
    </row>
    <row r="1163" spans="1:17" ht="14.25">
      <c r="A1163" s="293"/>
      <c r="B1163" s="294"/>
      <c r="C1163" s="293"/>
      <c r="M1163" s="390"/>
      <c r="N1163" s="390"/>
      <c r="O1163" s="390"/>
      <c r="P1163" s="390"/>
      <c r="Q1163" s="390"/>
    </row>
    <row r="1164" spans="1:17" ht="14.25">
      <c r="A1164" s="293"/>
      <c r="B1164" s="294"/>
      <c r="C1164" s="293"/>
      <c r="M1164" s="390"/>
      <c r="N1164" s="390"/>
      <c r="O1164" s="390"/>
      <c r="P1164" s="390"/>
      <c r="Q1164" s="390"/>
    </row>
    <row r="1165" spans="1:17" ht="14.25">
      <c r="A1165" s="293"/>
      <c r="B1165" s="294"/>
      <c r="C1165" s="293"/>
      <c r="M1165" s="390"/>
      <c r="N1165" s="390"/>
      <c r="O1165" s="390"/>
      <c r="P1165" s="390"/>
      <c r="Q1165" s="390"/>
    </row>
    <row r="1166" spans="1:17" ht="14.25">
      <c r="A1166" s="293"/>
      <c r="B1166" s="294"/>
      <c r="C1166" s="293"/>
      <c r="M1166" s="390"/>
      <c r="N1166" s="390"/>
      <c r="O1166" s="390"/>
      <c r="P1166" s="390"/>
      <c r="Q1166" s="390"/>
    </row>
    <row r="1167" spans="1:17" ht="14.25">
      <c r="A1167" s="293"/>
      <c r="B1167" s="294"/>
      <c r="C1167" s="293"/>
      <c r="M1167" s="390"/>
      <c r="N1167" s="390"/>
      <c r="O1167" s="390"/>
      <c r="P1167" s="390"/>
      <c r="Q1167" s="390"/>
    </row>
    <row r="1168" spans="1:17" ht="14.25">
      <c r="A1168" s="293"/>
      <c r="B1168" s="294"/>
      <c r="C1168" s="293"/>
      <c r="M1168" s="390"/>
      <c r="N1168" s="390"/>
      <c r="O1168" s="390"/>
      <c r="P1168" s="390"/>
      <c r="Q1168" s="390"/>
    </row>
    <row r="1169" spans="1:17" ht="14.25">
      <c r="A1169" s="293"/>
      <c r="B1169" s="294"/>
      <c r="C1169" s="293"/>
      <c r="M1169" s="390"/>
      <c r="N1169" s="390"/>
      <c r="O1169" s="390"/>
      <c r="P1169" s="390"/>
      <c r="Q1169" s="390"/>
    </row>
    <row r="1170" spans="1:17" ht="14.25">
      <c r="A1170" s="293"/>
      <c r="B1170" s="294"/>
      <c r="C1170" s="293"/>
      <c r="M1170" s="390"/>
      <c r="N1170" s="390"/>
      <c r="O1170" s="390"/>
      <c r="P1170" s="390"/>
      <c r="Q1170" s="390"/>
    </row>
    <row r="1171" spans="1:17" ht="14.25">
      <c r="A1171" s="293"/>
      <c r="B1171" s="294"/>
      <c r="C1171" s="293"/>
      <c r="M1171" s="390"/>
      <c r="N1171" s="390"/>
      <c r="O1171" s="390"/>
      <c r="P1171" s="390"/>
      <c r="Q1171" s="390"/>
    </row>
    <row r="1172" spans="1:17" ht="14.25">
      <c r="A1172" s="293"/>
      <c r="B1172" s="294"/>
      <c r="C1172" s="293"/>
      <c r="M1172" s="390"/>
      <c r="N1172" s="390"/>
      <c r="O1172" s="390"/>
      <c r="P1172" s="390"/>
      <c r="Q1172" s="390"/>
    </row>
    <row r="1173" spans="1:17" ht="14.25">
      <c r="A1173" s="293"/>
      <c r="B1173" s="294"/>
      <c r="C1173" s="293"/>
      <c r="M1173" s="390"/>
      <c r="N1173" s="390"/>
      <c r="O1173" s="390"/>
      <c r="P1173" s="390"/>
      <c r="Q1173" s="390"/>
    </row>
    <row r="1174" spans="1:17" ht="14.25">
      <c r="A1174" s="293"/>
      <c r="B1174" s="294"/>
      <c r="C1174" s="293"/>
      <c r="M1174" s="390"/>
      <c r="N1174" s="390"/>
      <c r="O1174" s="390"/>
      <c r="P1174" s="390"/>
      <c r="Q1174" s="390"/>
    </row>
    <row r="1175" spans="1:17" ht="14.25">
      <c r="A1175" s="293"/>
      <c r="B1175" s="294"/>
      <c r="C1175" s="293"/>
      <c r="M1175" s="390"/>
      <c r="N1175" s="390"/>
      <c r="O1175" s="390"/>
      <c r="P1175" s="390"/>
      <c r="Q1175" s="390"/>
    </row>
    <row r="1176" spans="1:17" ht="14.25">
      <c r="A1176" s="293"/>
      <c r="B1176" s="294"/>
      <c r="C1176" s="293"/>
      <c r="M1176" s="390"/>
      <c r="N1176" s="390"/>
      <c r="O1176" s="390"/>
      <c r="P1176" s="390"/>
      <c r="Q1176" s="390"/>
    </row>
    <row r="1177" spans="1:17" ht="14.25">
      <c r="A1177" s="293"/>
      <c r="B1177" s="294"/>
      <c r="C1177" s="293"/>
      <c r="M1177" s="390"/>
      <c r="N1177" s="390"/>
      <c r="O1177" s="390"/>
      <c r="P1177" s="390"/>
      <c r="Q1177" s="390"/>
    </row>
    <row r="1178" spans="1:17" ht="14.25">
      <c r="A1178" s="293"/>
      <c r="B1178" s="294"/>
      <c r="C1178" s="293"/>
      <c r="M1178" s="390"/>
      <c r="N1178" s="390"/>
      <c r="O1178" s="390"/>
      <c r="P1178" s="390"/>
      <c r="Q1178" s="390"/>
    </row>
    <row r="1179" spans="1:17" ht="14.25">
      <c r="A1179" s="293"/>
      <c r="B1179" s="294"/>
      <c r="C1179" s="293"/>
      <c r="M1179" s="390"/>
      <c r="N1179" s="390"/>
      <c r="O1179" s="390"/>
      <c r="P1179" s="390"/>
      <c r="Q1179" s="390"/>
    </row>
    <row r="1180" spans="1:17" ht="14.25">
      <c r="A1180" s="293"/>
      <c r="B1180" s="294"/>
      <c r="C1180" s="293"/>
      <c r="M1180" s="390"/>
      <c r="N1180" s="390"/>
      <c r="O1180" s="390"/>
      <c r="P1180" s="390"/>
      <c r="Q1180" s="390"/>
    </row>
    <row r="1181" spans="1:17" ht="14.25">
      <c r="A1181" s="293"/>
      <c r="B1181" s="294"/>
      <c r="C1181" s="293"/>
      <c r="M1181" s="390"/>
      <c r="N1181" s="390"/>
      <c r="O1181" s="390"/>
      <c r="P1181" s="390"/>
      <c r="Q1181" s="390"/>
    </row>
    <row r="1182" spans="1:17" ht="14.25">
      <c r="A1182" s="293"/>
      <c r="B1182" s="294"/>
      <c r="C1182" s="293"/>
      <c r="M1182" s="390"/>
      <c r="N1182" s="390"/>
      <c r="O1182" s="390"/>
      <c r="P1182" s="390"/>
      <c r="Q1182" s="390"/>
    </row>
    <row r="1183" spans="1:17" ht="14.25">
      <c r="A1183" s="293"/>
      <c r="B1183" s="294"/>
      <c r="C1183" s="293"/>
      <c r="M1183" s="390"/>
      <c r="N1183" s="390"/>
      <c r="O1183" s="390"/>
      <c r="P1183" s="390"/>
      <c r="Q1183" s="390"/>
    </row>
    <row r="1184" spans="1:17" ht="14.25">
      <c r="A1184" s="293"/>
      <c r="B1184" s="294"/>
      <c r="C1184" s="293"/>
      <c r="M1184" s="390"/>
      <c r="N1184" s="390"/>
      <c r="O1184" s="390"/>
      <c r="P1184" s="390"/>
      <c r="Q1184" s="390"/>
    </row>
    <row r="1185" spans="1:17" ht="14.25">
      <c r="A1185" s="293"/>
      <c r="B1185" s="294"/>
      <c r="C1185" s="293"/>
      <c r="M1185" s="390"/>
      <c r="N1185" s="390"/>
      <c r="O1185" s="390"/>
      <c r="P1185" s="390"/>
      <c r="Q1185" s="390"/>
    </row>
    <row r="1186" spans="1:17" ht="14.25">
      <c r="A1186" s="293"/>
      <c r="B1186" s="294"/>
      <c r="C1186" s="293"/>
      <c r="M1186" s="390"/>
      <c r="N1186" s="390"/>
      <c r="O1186" s="390"/>
      <c r="P1186" s="390"/>
      <c r="Q1186" s="390"/>
    </row>
    <row r="1187" spans="1:17" ht="14.25">
      <c r="A1187" s="293"/>
      <c r="B1187" s="294"/>
      <c r="C1187" s="293"/>
      <c r="M1187" s="390"/>
      <c r="N1187" s="390"/>
      <c r="O1187" s="390"/>
      <c r="P1187" s="390"/>
      <c r="Q1187" s="390"/>
    </row>
    <row r="1188" spans="1:17" ht="14.25">
      <c r="A1188" s="293"/>
      <c r="B1188" s="294"/>
      <c r="C1188" s="293"/>
      <c r="M1188" s="390"/>
      <c r="N1188" s="390"/>
      <c r="O1188" s="390"/>
      <c r="P1188" s="390"/>
      <c r="Q1188" s="390"/>
    </row>
    <row r="1189" spans="1:17" ht="14.25">
      <c r="A1189" s="293"/>
      <c r="B1189" s="294"/>
      <c r="C1189" s="293"/>
      <c r="M1189" s="390"/>
      <c r="N1189" s="390"/>
      <c r="O1189" s="390"/>
      <c r="P1189" s="390"/>
      <c r="Q1189" s="390"/>
    </row>
    <row r="1190" spans="1:17" ht="14.25">
      <c r="A1190" s="293"/>
      <c r="B1190" s="294"/>
      <c r="C1190" s="293"/>
      <c r="M1190" s="390"/>
      <c r="N1190" s="390"/>
      <c r="O1190" s="390"/>
      <c r="P1190" s="390"/>
      <c r="Q1190" s="390"/>
    </row>
    <row r="1191" spans="1:17" ht="14.25">
      <c r="A1191" s="293"/>
      <c r="B1191" s="294"/>
      <c r="C1191" s="293"/>
      <c r="M1191" s="390"/>
      <c r="N1191" s="390"/>
      <c r="O1191" s="390"/>
      <c r="P1191" s="390"/>
      <c r="Q1191" s="390"/>
    </row>
    <row r="1192" spans="1:17" ht="14.25">
      <c r="A1192" s="293"/>
      <c r="B1192" s="294"/>
      <c r="C1192" s="293"/>
      <c r="M1192" s="390"/>
      <c r="N1192" s="390"/>
      <c r="O1192" s="390"/>
      <c r="P1192" s="390"/>
      <c r="Q1192" s="390"/>
    </row>
    <row r="1193" spans="1:17" ht="14.25">
      <c r="A1193" s="293"/>
      <c r="B1193" s="294"/>
      <c r="C1193" s="293"/>
      <c r="M1193" s="390"/>
      <c r="N1193" s="390"/>
      <c r="O1193" s="390"/>
      <c r="P1193" s="390"/>
      <c r="Q1193" s="390"/>
    </row>
    <row r="1194" spans="1:17" ht="14.25">
      <c r="A1194" s="293"/>
      <c r="B1194" s="294"/>
      <c r="C1194" s="293"/>
      <c r="M1194" s="390"/>
      <c r="N1194" s="390"/>
      <c r="O1194" s="390"/>
      <c r="P1194" s="390"/>
      <c r="Q1194" s="390"/>
    </row>
    <row r="1195" spans="1:17" ht="14.25">
      <c r="A1195" s="293"/>
      <c r="B1195" s="294"/>
      <c r="C1195" s="293"/>
      <c r="M1195" s="390"/>
      <c r="N1195" s="390"/>
      <c r="O1195" s="390"/>
      <c r="P1195" s="390"/>
      <c r="Q1195" s="390"/>
    </row>
    <row r="1196" spans="1:17" ht="14.25">
      <c r="A1196" s="293"/>
      <c r="B1196" s="294"/>
      <c r="C1196" s="293"/>
      <c r="M1196" s="390"/>
      <c r="N1196" s="390"/>
      <c r="O1196" s="390"/>
      <c r="P1196" s="390"/>
      <c r="Q1196" s="390"/>
    </row>
    <row r="1197" spans="1:17" ht="14.25">
      <c r="A1197" s="293"/>
      <c r="B1197" s="294"/>
      <c r="C1197" s="293"/>
      <c r="M1197" s="390"/>
      <c r="N1197" s="390"/>
      <c r="O1197" s="390"/>
      <c r="P1197" s="390"/>
      <c r="Q1197" s="390"/>
    </row>
    <row r="1198" spans="1:17" ht="14.25">
      <c r="A1198" s="293"/>
      <c r="B1198" s="294"/>
      <c r="C1198" s="293"/>
      <c r="M1198" s="390"/>
      <c r="N1198" s="390"/>
      <c r="O1198" s="390"/>
      <c r="P1198" s="390"/>
      <c r="Q1198" s="390"/>
    </row>
    <row r="1199" spans="1:17" ht="14.25">
      <c r="A1199" s="293"/>
      <c r="B1199" s="294"/>
      <c r="C1199" s="293"/>
      <c r="M1199" s="390"/>
      <c r="N1199" s="390"/>
      <c r="O1199" s="390"/>
      <c r="P1199" s="390"/>
      <c r="Q1199" s="390"/>
    </row>
    <row r="1200" spans="1:17" ht="14.25">
      <c r="A1200" s="293"/>
      <c r="B1200" s="294"/>
      <c r="C1200" s="293"/>
      <c r="M1200" s="390"/>
      <c r="N1200" s="390"/>
      <c r="O1200" s="390"/>
      <c r="P1200" s="390"/>
      <c r="Q1200" s="390"/>
    </row>
    <row r="1201" spans="1:17" ht="14.25">
      <c r="A1201" s="293"/>
      <c r="B1201" s="294"/>
      <c r="C1201" s="293"/>
      <c r="M1201" s="390"/>
      <c r="N1201" s="390"/>
      <c r="O1201" s="390"/>
      <c r="P1201" s="390"/>
      <c r="Q1201" s="390"/>
    </row>
    <row r="1202" spans="1:17" ht="14.25">
      <c r="A1202" s="293"/>
      <c r="B1202" s="294"/>
      <c r="C1202" s="293"/>
      <c r="M1202" s="390"/>
      <c r="N1202" s="390"/>
      <c r="O1202" s="390"/>
      <c r="P1202" s="390"/>
      <c r="Q1202" s="390"/>
    </row>
    <row r="1203" spans="1:17" ht="14.25">
      <c r="A1203" s="293"/>
      <c r="B1203" s="294"/>
      <c r="C1203" s="293"/>
      <c r="M1203" s="390"/>
      <c r="N1203" s="390"/>
      <c r="O1203" s="390"/>
      <c r="P1203" s="390"/>
      <c r="Q1203" s="390"/>
    </row>
    <row r="1204" spans="1:17" ht="14.25">
      <c r="A1204" s="293"/>
      <c r="B1204" s="294"/>
      <c r="C1204" s="293"/>
      <c r="M1204" s="390"/>
      <c r="N1204" s="390"/>
      <c r="O1204" s="390"/>
      <c r="P1204" s="390"/>
      <c r="Q1204" s="390"/>
    </row>
    <row r="1205" spans="1:17" ht="14.25">
      <c r="A1205" s="293"/>
      <c r="B1205" s="294"/>
      <c r="C1205" s="293"/>
      <c r="M1205" s="390"/>
      <c r="N1205" s="390"/>
      <c r="O1205" s="390"/>
      <c r="P1205" s="390"/>
      <c r="Q1205" s="390"/>
    </row>
    <row r="1206" spans="1:17" ht="14.25">
      <c r="A1206" s="293"/>
      <c r="B1206" s="294"/>
      <c r="C1206" s="293"/>
      <c r="M1206" s="390"/>
      <c r="N1206" s="390"/>
      <c r="O1206" s="390"/>
      <c r="P1206" s="390"/>
      <c r="Q1206" s="390"/>
    </row>
    <row r="1207" spans="1:17" ht="14.25">
      <c r="A1207" s="293"/>
      <c r="B1207" s="294"/>
      <c r="C1207" s="293"/>
      <c r="M1207" s="390"/>
      <c r="N1207" s="390"/>
      <c r="O1207" s="390"/>
      <c r="P1207" s="390"/>
      <c r="Q1207" s="390"/>
    </row>
    <row r="1208" spans="1:17" ht="14.25">
      <c r="A1208" s="293"/>
      <c r="B1208" s="294"/>
      <c r="C1208" s="293"/>
      <c r="M1208" s="390"/>
      <c r="N1208" s="390"/>
      <c r="O1208" s="390"/>
      <c r="P1208" s="390"/>
      <c r="Q1208" s="390"/>
    </row>
    <row r="1209" spans="1:17" ht="14.25">
      <c r="A1209" s="293"/>
      <c r="B1209" s="294"/>
      <c r="C1209" s="293"/>
      <c r="M1209" s="390"/>
      <c r="N1209" s="390"/>
      <c r="O1209" s="390"/>
      <c r="P1209" s="390"/>
      <c r="Q1209" s="390"/>
    </row>
    <row r="1210" spans="1:17" ht="14.25">
      <c r="A1210" s="293"/>
      <c r="B1210" s="294"/>
      <c r="C1210" s="293"/>
      <c r="M1210" s="390"/>
      <c r="N1210" s="390"/>
      <c r="O1210" s="390"/>
      <c r="P1210" s="390"/>
      <c r="Q1210" s="390"/>
    </row>
    <row r="1211" spans="1:17" ht="14.25">
      <c r="A1211" s="293"/>
      <c r="B1211" s="294"/>
      <c r="C1211" s="293"/>
      <c r="M1211" s="390"/>
      <c r="N1211" s="390"/>
      <c r="O1211" s="390"/>
      <c r="P1211" s="390"/>
      <c r="Q1211" s="390"/>
    </row>
    <row r="1212" spans="1:17" ht="14.25">
      <c r="A1212" s="293"/>
      <c r="B1212" s="294"/>
      <c r="C1212" s="293"/>
      <c r="M1212" s="390"/>
      <c r="N1212" s="390"/>
      <c r="O1212" s="390"/>
      <c r="P1212" s="390"/>
      <c r="Q1212" s="390"/>
    </row>
    <row r="1213" spans="1:17" ht="14.25">
      <c r="A1213" s="293"/>
      <c r="B1213" s="294"/>
      <c r="C1213" s="293"/>
      <c r="M1213" s="390"/>
      <c r="N1213" s="390"/>
      <c r="O1213" s="390"/>
      <c r="P1213" s="390"/>
      <c r="Q1213" s="390"/>
    </row>
    <row r="1214" spans="1:17" ht="14.25">
      <c r="A1214" s="293"/>
      <c r="B1214" s="294"/>
      <c r="C1214" s="293"/>
      <c r="M1214" s="390"/>
      <c r="N1214" s="390"/>
      <c r="O1214" s="390"/>
      <c r="P1214" s="390"/>
      <c r="Q1214" s="390"/>
    </row>
    <row r="1215" spans="1:17" ht="14.25">
      <c r="A1215" s="293"/>
      <c r="B1215" s="294"/>
      <c r="C1215" s="293"/>
      <c r="M1215" s="390"/>
      <c r="N1215" s="390"/>
      <c r="O1215" s="390"/>
      <c r="P1215" s="390"/>
      <c r="Q1215" s="390"/>
    </row>
    <row r="1216" spans="1:17" ht="14.25">
      <c r="A1216" s="293"/>
      <c r="B1216" s="294"/>
      <c r="C1216" s="293"/>
      <c r="M1216" s="390"/>
      <c r="N1216" s="390"/>
      <c r="O1216" s="390"/>
      <c r="P1216" s="390"/>
      <c r="Q1216" s="390"/>
    </row>
    <row r="1217" spans="1:17" ht="14.25">
      <c r="A1217" s="293"/>
      <c r="B1217" s="294"/>
      <c r="C1217" s="293"/>
      <c r="M1217" s="390"/>
      <c r="N1217" s="390"/>
      <c r="O1217" s="390"/>
      <c r="P1217" s="390"/>
      <c r="Q1217" s="390"/>
    </row>
    <row r="1218" spans="1:17" ht="14.25">
      <c r="A1218" s="293"/>
      <c r="B1218" s="294"/>
      <c r="C1218" s="293"/>
      <c r="M1218" s="390"/>
      <c r="N1218" s="390"/>
      <c r="O1218" s="390"/>
      <c r="P1218" s="390"/>
      <c r="Q1218" s="390"/>
    </row>
    <row r="1219" spans="1:17" ht="14.25">
      <c r="A1219" s="293"/>
      <c r="B1219" s="294"/>
      <c r="C1219" s="293"/>
      <c r="M1219" s="390"/>
      <c r="N1219" s="390"/>
      <c r="O1219" s="390"/>
      <c r="P1219" s="390"/>
      <c r="Q1219" s="390"/>
    </row>
    <row r="1220" spans="1:17" ht="14.25">
      <c r="A1220" s="293"/>
      <c r="B1220" s="294"/>
      <c r="C1220" s="293"/>
      <c r="M1220" s="390"/>
      <c r="N1220" s="390"/>
      <c r="O1220" s="390"/>
      <c r="P1220" s="390"/>
      <c r="Q1220" s="390"/>
    </row>
    <row r="1221" spans="1:17" ht="14.25">
      <c r="A1221" s="293"/>
      <c r="B1221" s="294"/>
      <c r="C1221" s="293"/>
      <c r="M1221" s="390"/>
      <c r="N1221" s="390"/>
      <c r="O1221" s="390"/>
      <c r="P1221" s="390"/>
      <c r="Q1221" s="390"/>
    </row>
    <row r="1222" spans="1:17" ht="14.25">
      <c r="A1222" s="293"/>
      <c r="B1222" s="294"/>
      <c r="C1222" s="293"/>
      <c r="M1222" s="390"/>
      <c r="N1222" s="390"/>
      <c r="O1222" s="390"/>
      <c r="P1222" s="390"/>
      <c r="Q1222" s="390"/>
    </row>
    <row r="1223" spans="1:17" ht="14.25">
      <c r="A1223" s="293"/>
      <c r="B1223" s="294"/>
      <c r="C1223" s="293"/>
      <c r="M1223" s="390"/>
      <c r="N1223" s="390"/>
      <c r="O1223" s="390"/>
      <c r="P1223" s="390"/>
      <c r="Q1223" s="390"/>
    </row>
    <row r="1224" spans="1:17" ht="14.25">
      <c r="A1224" s="293"/>
      <c r="B1224" s="294"/>
      <c r="C1224" s="293"/>
      <c r="M1224" s="390"/>
      <c r="N1224" s="390"/>
      <c r="O1224" s="390"/>
      <c r="P1224" s="390"/>
      <c r="Q1224" s="390"/>
    </row>
    <row r="1225" spans="1:17" ht="14.25">
      <c r="A1225" s="293"/>
      <c r="B1225" s="294"/>
      <c r="C1225" s="293"/>
      <c r="M1225" s="390"/>
      <c r="N1225" s="390"/>
      <c r="O1225" s="390"/>
      <c r="P1225" s="390"/>
      <c r="Q1225" s="390"/>
    </row>
    <row r="1226" spans="1:17" ht="14.25">
      <c r="A1226" s="293"/>
      <c r="B1226" s="294"/>
      <c r="C1226" s="293"/>
      <c r="M1226" s="390"/>
      <c r="N1226" s="390"/>
      <c r="O1226" s="390"/>
      <c r="P1226" s="390"/>
      <c r="Q1226" s="390"/>
    </row>
    <row r="1227" spans="1:17" ht="14.25">
      <c r="A1227" s="293"/>
      <c r="B1227" s="294"/>
      <c r="C1227" s="293"/>
      <c r="M1227" s="390"/>
      <c r="N1227" s="390"/>
      <c r="O1227" s="390"/>
      <c r="P1227" s="390"/>
      <c r="Q1227" s="390"/>
    </row>
    <row r="1228" spans="1:17" ht="14.25">
      <c r="A1228" s="293"/>
      <c r="B1228" s="294"/>
      <c r="C1228" s="293"/>
      <c r="M1228" s="390"/>
      <c r="N1228" s="390"/>
      <c r="O1228" s="390"/>
      <c r="P1228" s="390"/>
      <c r="Q1228" s="390"/>
    </row>
    <row r="1229" spans="1:17" ht="14.25">
      <c r="A1229" s="293"/>
      <c r="B1229" s="294"/>
      <c r="C1229" s="293"/>
      <c r="M1229" s="390"/>
      <c r="N1229" s="390"/>
      <c r="O1229" s="390"/>
      <c r="P1229" s="390"/>
      <c r="Q1229" s="390"/>
    </row>
    <row r="1230" spans="1:17" ht="14.25">
      <c r="A1230" s="293"/>
      <c r="B1230" s="294"/>
      <c r="C1230" s="293"/>
      <c r="M1230" s="390"/>
      <c r="N1230" s="390"/>
      <c r="O1230" s="390"/>
      <c r="P1230" s="390"/>
      <c r="Q1230" s="390"/>
    </row>
    <row r="1231" spans="1:17" ht="14.25">
      <c r="A1231" s="293"/>
      <c r="B1231" s="294"/>
      <c r="C1231" s="293"/>
      <c r="M1231" s="390"/>
      <c r="N1231" s="390"/>
      <c r="O1231" s="390"/>
      <c r="P1231" s="390"/>
      <c r="Q1231" s="390"/>
    </row>
    <row r="1232" spans="1:17" ht="14.25">
      <c r="A1232" s="293"/>
      <c r="B1232" s="294"/>
      <c r="C1232" s="293"/>
      <c r="M1232" s="390"/>
      <c r="N1232" s="390"/>
      <c r="O1232" s="390"/>
      <c r="P1232" s="390"/>
      <c r="Q1232" s="390"/>
    </row>
    <row r="1233" spans="1:17" ht="14.25">
      <c r="A1233" s="293"/>
      <c r="B1233" s="294"/>
      <c r="C1233" s="293"/>
      <c r="M1233" s="390"/>
      <c r="N1233" s="390"/>
      <c r="O1233" s="390"/>
      <c r="P1233" s="390"/>
      <c r="Q1233" s="390"/>
    </row>
    <row r="1234" spans="1:17" ht="14.25">
      <c r="A1234" s="293"/>
      <c r="B1234" s="294"/>
      <c r="C1234" s="293"/>
      <c r="M1234" s="390"/>
      <c r="N1234" s="390"/>
      <c r="O1234" s="390"/>
      <c r="P1234" s="390"/>
      <c r="Q1234" s="390"/>
    </row>
    <row r="1235" spans="1:17" ht="14.25">
      <c r="A1235" s="293"/>
      <c r="B1235" s="294"/>
      <c r="C1235" s="293"/>
      <c r="M1235" s="390"/>
      <c r="N1235" s="390"/>
      <c r="O1235" s="390"/>
      <c r="P1235" s="390"/>
      <c r="Q1235" s="390"/>
    </row>
    <row r="1236" spans="1:17" ht="14.25">
      <c r="A1236" s="293"/>
      <c r="B1236" s="294"/>
      <c r="C1236" s="293"/>
      <c r="M1236" s="390"/>
      <c r="N1236" s="390"/>
      <c r="O1236" s="390"/>
      <c r="P1236" s="390"/>
      <c r="Q1236" s="390"/>
    </row>
    <row r="1237" spans="1:17" ht="14.25">
      <c r="A1237" s="293"/>
      <c r="B1237" s="294"/>
      <c r="C1237" s="293"/>
      <c r="M1237" s="390"/>
      <c r="N1237" s="390"/>
      <c r="O1237" s="390"/>
      <c r="P1237" s="390"/>
      <c r="Q1237" s="390"/>
    </row>
    <row r="1238" spans="1:17" ht="14.25">
      <c r="A1238" s="293"/>
      <c r="B1238" s="294"/>
      <c r="C1238" s="293"/>
      <c r="M1238" s="390"/>
      <c r="N1238" s="390"/>
      <c r="O1238" s="390"/>
      <c r="P1238" s="390"/>
      <c r="Q1238" s="390"/>
    </row>
    <row r="1239" spans="1:17" ht="14.25">
      <c r="A1239" s="293"/>
      <c r="B1239" s="294"/>
      <c r="C1239" s="293"/>
      <c r="M1239" s="390"/>
      <c r="N1239" s="390"/>
      <c r="O1239" s="390"/>
      <c r="P1239" s="390"/>
      <c r="Q1239" s="390"/>
    </row>
    <row r="1240" spans="1:17" ht="14.25">
      <c r="A1240" s="293"/>
      <c r="B1240" s="294"/>
      <c r="C1240" s="293"/>
      <c r="M1240" s="390"/>
      <c r="N1240" s="390"/>
      <c r="O1240" s="390"/>
      <c r="P1240" s="390"/>
      <c r="Q1240" s="390"/>
    </row>
    <row r="1241" spans="1:17" ht="14.25">
      <c r="A1241" s="293"/>
      <c r="B1241" s="294"/>
      <c r="C1241" s="293"/>
      <c r="M1241" s="390"/>
      <c r="N1241" s="390"/>
      <c r="O1241" s="390"/>
      <c r="P1241" s="390"/>
      <c r="Q1241" s="390"/>
    </row>
    <row r="1242" spans="1:17" ht="14.25">
      <c r="A1242" s="293"/>
      <c r="B1242" s="294"/>
      <c r="C1242" s="293"/>
      <c r="M1242" s="390"/>
      <c r="N1242" s="390"/>
      <c r="O1242" s="390"/>
      <c r="P1242" s="390"/>
      <c r="Q1242" s="390"/>
    </row>
    <row r="1243" spans="1:17" ht="14.25">
      <c r="A1243" s="293"/>
      <c r="B1243" s="294"/>
      <c r="C1243" s="293"/>
      <c r="M1243" s="390"/>
      <c r="N1243" s="390"/>
      <c r="O1243" s="390"/>
      <c r="P1243" s="390"/>
      <c r="Q1243" s="390"/>
    </row>
    <row r="1244" spans="1:17" ht="14.25">
      <c r="A1244" s="293"/>
      <c r="B1244" s="294"/>
      <c r="C1244" s="293"/>
      <c r="M1244" s="390"/>
      <c r="N1244" s="390"/>
      <c r="O1244" s="390"/>
      <c r="P1244" s="390"/>
      <c r="Q1244" s="390"/>
    </row>
    <row r="1245" spans="1:17" ht="14.25">
      <c r="A1245" s="293"/>
      <c r="B1245" s="294"/>
      <c r="C1245" s="293"/>
      <c r="M1245" s="390"/>
      <c r="N1245" s="390"/>
      <c r="O1245" s="390"/>
      <c r="P1245" s="390"/>
      <c r="Q1245" s="390"/>
    </row>
    <row r="1246" spans="1:17" ht="14.25">
      <c r="A1246" s="293"/>
      <c r="B1246" s="294"/>
      <c r="C1246" s="293"/>
      <c r="M1246" s="390"/>
      <c r="N1246" s="390"/>
      <c r="O1246" s="390"/>
      <c r="P1246" s="390"/>
      <c r="Q1246" s="390"/>
    </row>
    <row r="1247" spans="1:17" ht="14.25">
      <c r="A1247" s="293"/>
      <c r="B1247" s="294"/>
      <c r="C1247" s="293"/>
      <c r="M1247" s="390"/>
      <c r="N1247" s="390"/>
      <c r="O1247" s="390"/>
      <c r="P1247" s="390"/>
      <c r="Q1247" s="390"/>
    </row>
    <row r="1248" spans="1:17" ht="14.25">
      <c r="A1248" s="293"/>
      <c r="B1248" s="294"/>
      <c r="C1248" s="293"/>
      <c r="M1248" s="390"/>
      <c r="N1248" s="390"/>
      <c r="O1248" s="390"/>
      <c r="P1248" s="390"/>
      <c r="Q1248" s="390"/>
    </row>
    <row r="1249" spans="1:17" ht="14.25">
      <c r="A1249" s="293"/>
      <c r="B1249" s="294"/>
      <c r="C1249" s="293"/>
      <c r="M1249" s="390"/>
      <c r="N1249" s="390"/>
      <c r="O1249" s="390"/>
      <c r="P1249" s="390"/>
      <c r="Q1249" s="390"/>
    </row>
    <row r="1250" spans="1:17" ht="14.25">
      <c r="A1250" s="293"/>
      <c r="B1250" s="294"/>
      <c r="C1250" s="293"/>
      <c r="M1250" s="390"/>
      <c r="N1250" s="390"/>
      <c r="O1250" s="390"/>
      <c r="P1250" s="390"/>
      <c r="Q1250" s="390"/>
    </row>
    <row r="1251" spans="1:17" ht="14.25">
      <c r="A1251" s="293"/>
      <c r="B1251" s="294"/>
      <c r="C1251" s="293"/>
      <c r="M1251" s="390"/>
      <c r="N1251" s="390"/>
      <c r="O1251" s="390"/>
      <c r="P1251" s="390"/>
      <c r="Q1251" s="390"/>
    </row>
    <row r="1252" spans="1:17" ht="14.25">
      <c r="A1252" s="293"/>
      <c r="B1252" s="294"/>
      <c r="C1252" s="293"/>
      <c r="M1252" s="390"/>
      <c r="N1252" s="390"/>
      <c r="O1252" s="390"/>
      <c r="P1252" s="390"/>
      <c r="Q1252" s="390"/>
    </row>
    <row r="1253" spans="1:17" ht="14.25">
      <c r="A1253" s="293"/>
      <c r="B1253" s="294"/>
      <c r="C1253" s="293"/>
      <c r="M1253" s="390"/>
      <c r="N1253" s="390"/>
      <c r="O1253" s="390"/>
      <c r="P1253" s="390"/>
      <c r="Q1253" s="390"/>
    </row>
    <row r="1254" spans="1:17" ht="14.25">
      <c r="A1254" s="293"/>
      <c r="B1254" s="294"/>
      <c r="C1254" s="293"/>
      <c r="M1254" s="390"/>
      <c r="N1254" s="390"/>
      <c r="O1254" s="390"/>
      <c r="P1254" s="390"/>
      <c r="Q1254" s="390"/>
    </row>
    <row r="1255" spans="1:17" ht="14.25">
      <c r="A1255" s="293"/>
      <c r="B1255" s="294"/>
      <c r="C1255" s="293"/>
      <c r="M1255" s="390"/>
      <c r="N1255" s="390"/>
      <c r="O1255" s="390"/>
      <c r="P1255" s="390"/>
      <c r="Q1255" s="390"/>
    </row>
    <row r="1256" spans="1:17" ht="14.25">
      <c r="A1256" s="293"/>
      <c r="B1256" s="294"/>
      <c r="C1256" s="293"/>
      <c r="M1256" s="390"/>
      <c r="N1256" s="390"/>
      <c r="O1256" s="390"/>
      <c r="P1256" s="390"/>
      <c r="Q1256" s="390"/>
    </row>
    <row r="1257" spans="1:17" ht="14.25">
      <c r="A1257" s="293"/>
      <c r="B1257" s="294"/>
      <c r="C1257" s="293"/>
      <c r="M1257" s="390"/>
      <c r="N1257" s="390"/>
      <c r="O1257" s="390"/>
      <c r="P1257" s="390"/>
      <c r="Q1257" s="390"/>
    </row>
    <row r="1258" spans="1:17" ht="14.25">
      <c r="A1258" s="293"/>
      <c r="B1258" s="294"/>
      <c r="C1258" s="293"/>
      <c r="M1258" s="390"/>
      <c r="N1258" s="390"/>
      <c r="O1258" s="390"/>
      <c r="P1258" s="390"/>
      <c r="Q1258" s="390"/>
    </row>
    <row r="1259" spans="1:17" ht="14.25">
      <c r="A1259" s="293"/>
      <c r="B1259" s="294"/>
      <c r="C1259" s="293"/>
      <c r="M1259" s="390"/>
      <c r="N1259" s="390"/>
      <c r="O1259" s="390"/>
      <c r="P1259" s="390"/>
      <c r="Q1259" s="390"/>
    </row>
    <row r="1260" spans="1:17" ht="14.25">
      <c r="A1260" s="293"/>
      <c r="B1260" s="294"/>
      <c r="C1260" s="293"/>
      <c r="M1260" s="390"/>
      <c r="N1260" s="390"/>
      <c r="O1260" s="390"/>
      <c r="P1260" s="390"/>
      <c r="Q1260" s="390"/>
    </row>
    <row r="1261" spans="1:17" ht="14.25">
      <c r="A1261" s="293"/>
      <c r="B1261" s="294"/>
      <c r="C1261" s="293"/>
      <c r="M1261" s="390"/>
      <c r="N1261" s="390"/>
      <c r="O1261" s="390"/>
      <c r="P1261" s="390"/>
      <c r="Q1261" s="390"/>
    </row>
    <row r="1262" spans="1:17" ht="14.25">
      <c r="A1262" s="293"/>
      <c r="B1262" s="294"/>
      <c r="C1262" s="293"/>
      <c r="M1262" s="390"/>
      <c r="N1262" s="390"/>
      <c r="O1262" s="390"/>
      <c r="P1262" s="390"/>
      <c r="Q1262" s="390"/>
    </row>
    <row r="1263" spans="1:17" ht="14.25">
      <c r="A1263" s="293"/>
      <c r="B1263" s="294"/>
      <c r="C1263" s="293"/>
      <c r="M1263" s="390"/>
      <c r="N1263" s="390"/>
      <c r="O1263" s="390"/>
      <c r="P1263" s="390"/>
      <c r="Q1263" s="390"/>
    </row>
    <row r="1264" spans="1:17" ht="14.25">
      <c r="A1264" s="293"/>
      <c r="B1264" s="294"/>
      <c r="C1264" s="293"/>
      <c r="M1264" s="390"/>
      <c r="N1264" s="390"/>
      <c r="O1264" s="390"/>
      <c r="P1264" s="390"/>
      <c r="Q1264" s="390"/>
    </row>
    <row r="1265" spans="1:17" ht="14.25">
      <c r="A1265" s="293"/>
      <c r="B1265" s="294"/>
      <c r="C1265" s="293"/>
      <c r="M1265" s="390"/>
      <c r="N1265" s="390"/>
      <c r="O1265" s="390"/>
      <c r="P1265" s="390"/>
      <c r="Q1265" s="390"/>
    </row>
    <row r="1266" spans="1:17" ht="14.25">
      <c r="A1266" s="293"/>
      <c r="B1266" s="294"/>
      <c r="C1266" s="293"/>
      <c r="M1266" s="390"/>
      <c r="N1266" s="390"/>
      <c r="O1266" s="390"/>
      <c r="P1266" s="390"/>
      <c r="Q1266" s="390"/>
    </row>
    <row r="1267" spans="1:17" ht="14.25">
      <c r="A1267" s="293"/>
      <c r="B1267" s="294"/>
      <c r="C1267" s="293"/>
      <c r="M1267" s="390"/>
      <c r="N1267" s="390"/>
      <c r="O1267" s="390"/>
      <c r="P1267" s="390"/>
      <c r="Q1267" s="390"/>
    </row>
    <row r="1268" spans="1:17" ht="14.25">
      <c r="A1268" s="293"/>
      <c r="B1268" s="294"/>
      <c r="C1268" s="293"/>
      <c r="M1268" s="390"/>
      <c r="N1268" s="390"/>
      <c r="O1268" s="390"/>
      <c r="P1268" s="390"/>
      <c r="Q1268" s="390"/>
    </row>
    <row r="1269" spans="1:17" ht="14.25">
      <c r="A1269" s="293"/>
      <c r="B1269" s="294"/>
      <c r="C1269" s="293"/>
      <c r="M1269" s="390"/>
      <c r="N1269" s="390"/>
      <c r="O1269" s="390"/>
      <c r="P1269" s="390"/>
      <c r="Q1269" s="390"/>
    </row>
    <row r="1270" spans="1:17" ht="14.25">
      <c r="A1270" s="293"/>
      <c r="B1270" s="294"/>
      <c r="C1270" s="293"/>
      <c r="M1270" s="390"/>
      <c r="N1270" s="390"/>
      <c r="O1270" s="390"/>
      <c r="P1270" s="390"/>
      <c r="Q1270" s="390"/>
    </row>
    <row r="1271" spans="1:17" ht="14.25">
      <c r="A1271" s="293"/>
      <c r="B1271" s="294"/>
      <c r="C1271" s="293"/>
      <c r="M1271" s="390"/>
      <c r="N1271" s="390"/>
      <c r="O1271" s="390"/>
      <c r="P1271" s="390"/>
      <c r="Q1271" s="390"/>
    </row>
    <row r="1272" spans="1:17" ht="14.25">
      <c r="A1272" s="293"/>
      <c r="B1272" s="294"/>
      <c r="C1272" s="293"/>
      <c r="M1272" s="390"/>
      <c r="N1272" s="390"/>
      <c r="O1272" s="390"/>
      <c r="P1272" s="390"/>
      <c r="Q1272" s="390"/>
    </row>
    <row r="1273" spans="1:17" ht="14.25">
      <c r="A1273" s="293"/>
      <c r="B1273" s="294"/>
      <c r="C1273" s="293"/>
      <c r="M1273" s="390"/>
      <c r="N1273" s="390"/>
      <c r="O1273" s="390"/>
      <c r="P1273" s="390"/>
      <c r="Q1273" s="390"/>
    </row>
    <row r="1274" spans="1:17" ht="14.25">
      <c r="A1274" s="293"/>
      <c r="B1274" s="294"/>
      <c r="C1274" s="293"/>
      <c r="M1274" s="390"/>
      <c r="N1274" s="390"/>
      <c r="O1274" s="390"/>
      <c r="P1274" s="390"/>
      <c r="Q1274" s="390"/>
    </row>
    <row r="1275" spans="1:17" ht="14.25">
      <c r="A1275" s="293"/>
      <c r="B1275" s="294"/>
      <c r="C1275" s="293"/>
      <c r="M1275" s="390"/>
      <c r="N1275" s="390"/>
      <c r="O1275" s="390"/>
      <c r="P1275" s="390"/>
      <c r="Q1275" s="390"/>
    </row>
    <row r="1276" spans="1:17" ht="14.25">
      <c r="A1276" s="293"/>
      <c r="B1276" s="294"/>
      <c r="C1276" s="293"/>
      <c r="M1276" s="390"/>
      <c r="N1276" s="390"/>
      <c r="O1276" s="390"/>
      <c r="P1276" s="390"/>
      <c r="Q1276" s="390"/>
    </row>
    <row r="1277" spans="1:17" ht="14.25">
      <c r="A1277" s="293"/>
      <c r="B1277" s="294"/>
      <c r="C1277" s="293"/>
      <c r="M1277" s="390"/>
      <c r="N1277" s="390"/>
      <c r="O1277" s="390"/>
      <c r="P1277" s="390"/>
      <c r="Q1277" s="390"/>
    </row>
    <row r="1278" spans="1:17" ht="14.25">
      <c r="A1278" s="293"/>
      <c r="B1278" s="294"/>
      <c r="C1278" s="293"/>
      <c r="M1278" s="390"/>
      <c r="N1278" s="390"/>
      <c r="O1278" s="390"/>
      <c r="P1278" s="390"/>
      <c r="Q1278" s="390"/>
    </row>
    <row r="1279" spans="1:17" ht="14.25">
      <c r="A1279" s="293"/>
      <c r="B1279" s="294"/>
      <c r="C1279" s="293"/>
      <c r="M1279" s="390"/>
      <c r="N1279" s="390"/>
      <c r="O1279" s="390"/>
      <c r="P1279" s="390"/>
      <c r="Q1279" s="390"/>
    </row>
    <row r="1280" spans="1:17" ht="14.25">
      <c r="A1280" s="293"/>
      <c r="B1280" s="294"/>
      <c r="C1280" s="293"/>
      <c r="M1280" s="390"/>
      <c r="N1280" s="390"/>
      <c r="O1280" s="390"/>
      <c r="P1280" s="390"/>
      <c r="Q1280" s="390"/>
    </row>
    <row r="1281" spans="1:17" ht="14.25">
      <c r="A1281" s="293"/>
      <c r="B1281" s="294"/>
      <c r="C1281" s="293"/>
      <c r="M1281" s="390"/>
      <c r="N1281" s="390"/>
      <c r="O1281" s="390"/>
      <c r="P1281" s="390"/>
      <c r="Q1281" s="390"/>
    </row>
    <row r="1282" spans="1:17" ht="14.25">
      <c r="A1282" s="293"/>
      <c r="B1282" s="294"/>
      <c r="C1282" s="293"/>
      <c r="M1282" s="390"/>
      <c r="N1282" s="390"/>
      <c r="O1282" s="390"/>
      <c r="P1282" s="390"/>
      <c r="Q1282" s="390"/>
    </row>
    <row r="1283" spans="1:17" ht="14.25">
      <c r="A1283" s="293"/>
      <c r="B1283" s="294"/>
      <c r="C1283" s="293"/>
      <c r="M1283" s="390"/>
      <c r="N1283" s="390"/>
      <c r="O1283" s="390"/>
      <c r="P1283" s="390"/>
      <c r="Q1283" s="390"/>
    </row>
    <row r="1284" spans="1:17" ht="14.25">
      <c r="A1284" s="293"/>
      <c r="B1284" s="294"/>
      <c r="C1284" s="293"/>
      <c r="M1284" s="390"/>
      <c r="N1284" s="390"/>
      <c r="O1284" s="390"/>
      <c r="P1284" s="390"/>
      <c r="Q1284" s="390"/>
    </row>
    <row r="1285" spans="1:17" ht="14.25">
      <c r="A1285" s="293"/>
      <c r="B1285" s="294"/>
      <c r="C1285" s="293"/>
      <c r="M1285" s="390"/>
      <c r="N1285" s="390"/>
      <c r="O1285" s="390"/>
      <c r="P1285" s="390"/>
      <c r="Q1285" s="390"/>
    </row>
    <row r="1286" spans="1:17" ht="14.25">
      <c r="A1286" s="293"/>
      <c r="B1286" s="294"/>
      <c r="C1286" s="293"/>
      <c r="M1286" s="390"/>
      <c r="N1286" s="390"/>
      <c r="O1286" s="390"/>
      <c r="P1286" s="390"/>
      <c r="Q1286" s="390"/>
    </row>
    <row r="1287" spans="1:17" ht="14.25">
      <c r="A1287" s="293"/>
      <c r="B1287" s="294"/>
      <c r="C1287" s="293"/>
      <c r="M1287" s="390"/>
      <c r="N1287" s="390"/>
      <c r="O1287" s="390"/>
      <c r="P1287" s="390"/>
      <c r="Q1287" s="390"/>
    </row>
    <row r="1288" spans="1:17" ht="14.25">
      <c r="A1288" s="293"/>
      <c r="B1288" s="294"/>
      <c r="C1288" s="293"/>
      <c r="M1288" s="390"/>
      <c r="N1288" s="390"/>
      <c r="O1288" s="390"/>
      <c r="P1288" s="390"/>
      <c r="Q1288" s="390"/>
    </row>
    <row r="1289" spans="1:17" ht="14.25">
      <c r="A1289" s="293"/>
      <c r="B1289" s="294"/>
      <c r="C1289" s="293"/>
      <c r="M1289" s="390"/>
      <c r="N1289" s="390"/>
      <c r="O1289" s="390"/>
      <c r="P1289" s="390"/>
      <c r="Q1289" s="390"/>
    </row>
    <row r="1290" spans="1:17" ht="14.25">
      <c r="A1290" s="293"/>
      <c r="B1290" s="294"/>
      <c r="C1290" s="293"/>
      <c r="M1290" s="390"/>
      <c r="N1290" s="390"/>
      <c r="O1290" s="390"/>
      <c r="P1290" s="390"/>
      <c r="Q1290" s="390"/>
    </row>
    <row r="1291" spans="1:17" ht="14.25">
      <c r="A1291" s="293"/>
      <c r="B1291" s="294"/>
      <c r="C1291" s="293"/>
      <c r="M1291" s="390"/>
      <c r="N1291" s="390"/>
      <c r="O1291" s="390"/>
      <c r="P1291" s="390"/>
      <c r="Q1291" s="390"/>
    </row>
    <row r="1292" spans="1:17" ht="14.25">
      <c r="A1292" s="293"/>
      <c r="B1292" s="294"/>
      <c r="C1292" s="293"/>
      <c r="M1292" s="390"/>
      <c r="N1292" s="390"/>
      <c r="O1292" s="390"/>
      <c r="P1292" s="390"/>
      <c r="Q1292" s="390"/>
    </row>
    <row r="1293" spans="1:17" ht="14.25">
      <c r="A1293" s="293"/>
      <c r="B1293" s="294"/>
      <c r="C1293" s="293"/>
      <c r="M1293" s="390"/>
      <c r="N1293" s="390"/>
      <c r="O1293" s="390"/>
      <c r="P1293" s="390"/>
      <c r="Q1293" s="390"/>
    </row>
    <row r="1294" spans="1:17" ht="14.25">
      <c r="A1294" s="293"/>
      <c r="B1294" s="294"/>
      <c r="C1294" s="293"/>
      <c r="M1294" s="390"/>
      <c r="N1294" s="390"/>
      <c r="O1294" s="390"/>
      <c r="P1294" s="390"/>
      <c r="Q1294" s="390"/>
    </row>
    <row r="1295" spans="1:17" ht="14.25">
      <c r="A1295" s="293"/>
      <c r="B1295" s="294"/>
      <c r="C1295" s="293"/>
      <c r="M1295" s="390"/>
      <c r="N1295" s="390"/>
      <c r="O1295" s="390"/>
      <c r="P1295" s="390"/>
      <c r="Q1295" s="390"/>
    </row>
    <row r="1296" spans="1:17" ht="14.25">
      <c r="A1296" s="293"/>
      <c r="B1296" s="294"/>
      <c r="C1296" s="293"/>
      <c r="M1296" s="390"/>
      <c r="N1296" s="390"/>
      <c r="O1296" s="390"/>
      <c r="P1296" s="390"/>
      <c r="Q1296" s="390"/>
    </row>
    <row r="1297" spans="1:17" ht="14.25">
      <c r="A1297" s="293"/>
      <c r="B1297" s="294"/>
      <c r="C1297" s="293"/>
      <c r="M1297" s="390"/>
      <c r="N1297" s="390"/>
      <c r="O1297" s="390"/>
      <c r="P1297" s="390"/>
      <c r="Q1297" s="390"/>
    </row>
    <row r="1298" spans="1:17" ht="14.25">
      <c r="A1298" s="293"/>
      <c r="B1298" s="294"/>
      <c r="C1298" s="293"/>
      <c r="M1298" s="390"/>
      <c r="N1298" s="390"/>
      <c r="O1298" s="390"/>
      <c r="P1298" s="390"/>
      <c r="Q1298" s="390"/>
    </row>
    <row r="1299" spans="1:17" ht="14.25">
      <c r="A1299" s="293"/>
      <c r="B1299" s="294"/>
      <c r="C1299" s="293"/>
      <c r="M1299" s="390"/>
      <c r="N1299" s="390"/>
      <c r="O1299" s="390"/>
      <c r="P1299" s="390"/>
      <c r="Q1299" s="390"/>
    </row>
    <row r="1300" spans="1:17" ht="14.25">
      <c r="A1300" s="293"/>
      <c r="B1300" s="294"/>
      <c r="C1300" s="293"/>
      <c r="M1300" s="390"/>
      <c r="N1300" s="390"/>
      <c r="O1300" s="390"/>
      <c r="P1300" s="390"/>
      <c r="Q1300" s="390"/>
    </row>
    <row r="1301" spans="1:17" ht="14.25">
      <c r="A1301" s="293"/>
      <c r="B1301" s="294"/>
      <c r="C1301" s="293"/>
      <c r="M1301" s="390"/>
      <c r="N1301" s="390"/>
      <c r="O1301" s="390"/>
      <c r="P1301" s="390"/>
      <c r="Q1301" s="390"/>
    </row>
    <row r="1302" spans="1:17" ht="14.25">
      <c r="A1302" s="293"/>
      <c r="B1302" s="294"/>
      <c r="C1302" s="293"/>
      <c r="M1302" s="390"/>
      <c r="N1302" s="390"/>
      <c r="O1302" s="390"/>
      <c r="P1302" s="390"/>
      <c r="Q1302" s="390"/>
    </row>
    <row r="1303" spans="1:17" ht="14.25">
      <c r="A1303" s="293"/>
      <c r="B1303" s="294"/>
      <c r="C1303" s="293"/>
      <c r="M1303" s="390"/>
      <c r="N1303" s="390"/>
      <c r="O1303" s="390"/>
      <c r="P1303" s="390"/>
      <c r="Q1303" s="390"/>
    </row>
    <row r="1304" spans="1:17" ht="14.25">
      <c r="A1304" s="293"/>
      <c r="B1304" s="294"/>
      <c r="C1304" s="293"/>
      <c r="M1304" s="390"/>
      <c r="N1304" s="390"/>
      <c r="O1304" s="390"/>
      <c r="P1304" s="390"/>
      <c r="Q1304" s="390"/>
    </row>
    <row r="1305" spans="1:17" ht="14.25">
      <c r="A1305" s="293"/>
      <c r="B1305" s="294"/>
      <c r="C1305" s="293"/>
      <c r="M1305" s="390"/>
      <c r="N1305" s="390"/>
      <c r="O1305" s="390"/>
      <c r="P1305" s="390"/>
      <c r="Q1305" s="390"/>
    </row>
    <row r="1306" spans="1:17" ht="14.25">
      <c r="A1306" s="293"/>
      <c r="B1306" s="294"/>
      <c r="C1306" s="293"/>
      <c r="M1306" s="390"/>
      <c r="N1306" s="390"/>
      <c r="O1306" s="390"/>
      <c r="P1306" s="390"/>
      <c r="Q1306" s="390"/>
    </row>
    <row r="1307" spans="1:17" ht="14.25">
      <c r="A1307" s="293"/>
      <c r="B1307" s="294"/>
      <c r="C1307" s="293"/>
      <c r="M1307" s="390"/>
      <c r="N1307" s="390"/>
      <c r="O1307" s="390"/>
      <c r="P1307" s="390"/>
      <c r="Q1307" s="390"/>
    </row>
    <row r="1308" spans="1:17" ht="14.25">
      <c r="A1308" s="293"/>
      <c r="B1308" s="294"/>
      <c r="C1308" s="293"/>
      <c r="M1308" s="390"/>
      <c r="N1308" s="390"/>
      <c r="O1308" s="390"/>
      <c r="P1308" s="390"/>
      <c r="Q1308" s="390"/>
    </row>
    <row r="1309" spans="1:17" ht="14.25">
      <c r="A1309" s="293"/>
      <c r="B1309" s="294"/>
      <c r="C1309" s="293"/>
      <c r="M1309" s="390"/>
      <c r="N1309" s="390"/>
      <c r="O1309" s="390"/>
      <c r="P1309" s="390"/>
      <c r="Q1309" s="390"/>
    </row>
    <row r="1310" spans="1:17" ht="14.25">
      <c r="A1310" s="293"/>
      <c r="B1310" s="294"/>
      <c r="C1310" s="293"/>
      <c r="M1310" s="390"/>
      <c r="N1310" s="390"/>
      <c r="O1310" s="390"/>
      <c r="P1310" s="390"/>
      <c r="Q1310" s="390"/>
    </row>
    <row r="1311" spans="1:17" ht="14.25">
      <c r="A1311" s="293"/>
      <c r="B1311" s="294"/>
      <c r="C1311" s="293"/>
      <c r="M1311" s="390"/>
      <c r="N1311" s="390"/>
      <c r="O1311" s="390"/>
      <c r="P1311" s="390"/>
      <c r="Q1311" s="390"/>
    </row>
    <row r="1312" spans="1:17" ht="14.25">
      <c r="A1312" s="293"/>
      <c r="B1312" s="294"/>
      <c r="C1312" s="293"/>
      <c r="M1312" s="390"/>
      <c r="N1312" s="390"/>
      <c r="O1312" s="390"/>
      <c r="P1312" s="390"/>
      <c r="Q1312" s="390"/>
    </row>
    <row r="1313" spans="1:17" ht="14.25">
      <c r="A1313" s="293"/>
      <c r="B1313" s="294"/>
      <c r="C1313" s="293"/>
      <c r="M1313" s="390"/>
      <c r="N1313" s="390"/>
      <c r="O1313" s="390"/>
      <c r="P1313" s="390"/>
      <c r="Q1313" s="390"/>
    </row>
    <row r="1314" spans="1:17" ht="14.25">
      <c r="A1314" s="293"/>
      <c r="B1314" s="294"/>
      <c r="C1314" s="293"/>
      <c r="M1314" s="390"/>
      <c r="N1314" s="390"/>
      <c r="O1314" s="390"/>
      <c r="P1314" s="390"/>
      <c r="Q1314" s="390"/>
    </row>
    <row r="1315" spans="1:17" ht="14.25">
      <c r="A1315" s="293"/>
      <c r="B1315" s="294"/>
      <c r="C1315" s="293"/>
      <c r="M1315" s="390"/>
      <c r="N1315" s="390"/>
      <c r="O1315" s="390"/>
      <c r="P1315" s="390"/>
      <c r="Q1315" s="390"/>
    </row>
    <row r="1316" spans="1:17" ht="14.25">
      <c r="A1316" s="293"/>
      <c r="B1316" s="294"/>
      <c r="C1316" s="293"/>
      <c r="M1316" s="390"/>
      <c r="N1316" s="390"/>
      <c r="O1316" s="390"/>
      <c r="P1316" s="390"/>
      <c r="Q1316" s="390"/>
    </row>
    <row r="1317" spans="1:17" ht="14.25">
      <c r="A1317" s="293"/>
      <c r="B1317" s="294"/>
      <c r="C1317" s="293"/>
      <c r="M1317" s="390"/>
      <c r="N1317" s="390"/>
      <c r="O1317" s="390"/>
      <c r="P1317" s="390"/>
      <c r="Q1317" s="390"/>
    </row>
    <row r="1318" spans="1:17" ht="14.25">
      <c r="A1318" s="293"/>
      <c r="B1318" s="294"/>
      <c r="C1318" s="293"/>
      <c r="M1318" s="390"/>
      <c r="N1318" s="390"/>
      <c r="O1318" s="390"/>
      <c r="P1318" s="390"/>
      <c r="Q1318" s="390"/>
    </row>
    <row r="1319" spans="1:17" ht="14.25">
      <c r="A1319" s="293"/>
      <c r="B1319" s="294"/>
      <c r="C1319" s="293"/>
      <c r="M1319" s="390"/>
      <c r="N1319" s="390"/>
      <c r="O1319" s="390"/>
      <c r="P1319" s="390"/>
      <c r="Q1319" s="390"/>
    </row>
    <row r="1320" spans="1:17" ht="14.25">
      <c r="A1320" s="293"/>
      <c r="B1320" s="294"/>
      <c r="C1320" s="293"/>
      <c r="M1320" s="390"/>
      <c r="N1320" s="390"/>
      <c r="O1320" s="390"/>
      <c r="P1320" s="390"/>
      <c r="Q1320" s="390"/>
    </row>
    <row r="1321" spans="1:17" ht="14.25">
      <c r="A1321" s="293"/>
      <c r="B1321" s="294"/>
      <c r="C1321" s="293"/>
      <c r="M1321" s="390"/>
      <c r="N1321" s="390"/>
      <c r="O1321" s="390"/>
      <c r="P1321" s="390"/>
      <c r="Q1321" s="390"/>
    </row>
    <row r="1322" spans="1:17" ht="14.25">
      <c r="A1322" s="293"/>
      <c r="B1322" s="294"/>
      <c r="C1322" s="293"/>
      <c r="M1322" s="390"/>
      <c r="N1322" s="390"/>
      <c r="O1322" s="390"/>
      <c r="P1322" s="390"/>
      <c r="Q1322" s="390"/>
    </row>
    <row r="1323" spans="1:17" ht="14.25">
      <c r="A1323" s="293"/>
      <c r="B1323" s="294"/>
      <c r="C1323" s="293"/>
      <c r="M1323" s="390"/>
      <c r="N1323" s="390"/>
      <c r="O1323" s="390"/>
      <c r="P1323" s="390"/>
      <c r="Q1323" s="390"/>
    </row>
    <row r="1324" spans="1:17" ht="14.25">
      <c r="A1324" s="293"/>
      <c r="B1324" s="294"/>
      <c r="C1324" s="293"/>
      <c r="M1324" s="390"/>
      <c r="N1324" s="390"/>
      <c r="O1324" s="390"/>
      <c r="P1324" s="390"/>
      <c r="Q1324" s="390"/>
    </row>
    <row r="1325" spans="1:17" ht="14.25">
      <c r="A1325" s="293"/>
      <c r="B1325" s="294"/>
      <c r="C1325" s="293"/>
      <c r="M1325" s="390"/>
      <c r="N1325" s="390"/>
      <c r="O1325" s="390"/>
      <c r="P1325" s="390"/>
      <c r="Q1325" s="390"/>
    </row>
    <row r="1326" spans="1:17" ht="14.25">
      <c r="A1326" s="293"/>
      <c r="B1326" s="294"/>
      <c r="C1326" s="293"/>
      <c r="M1326" s="390"/>
      <c r="N1326" s="390"/>
      <c r="O1326" s="390"/>
      <c r="P1326" s="390"/>
      <c r="Q1326" s="390"/>
    </row>
    <row r="1327" spans="1:17" ht="14.25">
      <c r="A1327" s="293"/>
      <c r="B1327" s="294"/>
      <c r="C1327" s="293"/>
      <c r="M1327" s="390"/>
      <c r="N1327" s="390"/>
      <c r="O1327" s="390"/>
      <c r="P1327" s="390"/>
      <c r="Q1327" s="390"/>
    </row>
    <row r="1328" spans="1:17" ht="14.25">
      <c r="A1328" s="293"/>
      <c r="B1328" s="294"/>
      <c r="C1328" s="293"/>
      <c r="M1328" s="390"/>
      <c r="N1328" s="390"/>
      <c r="O1328" s="390"/>
      <c r="P1328" s="390"/>
      <c r="Q1328" s="390"/>
    </row>
    <row r="1329" spans="1:17" ht="14.25">
      <c r="A1329" s="293"/>
      <c r="B1329" s="294"/>
      <c r="C1329" s="293"/>
      <c r="M1329" s="390"/>
      <c r="N1329" s="390"/>
      <c r="O1329" s="390"/>
      <c r="P1329" s="390"/>
      <c r="Q1329" s="390"/>
    </row>
    <row r="1330" spans="1:17" ht="14.25">
      <c r="A1330" s="293"/>
      <c r="B1330" s="294"/>
      <c r="C1330" s="293"/>
      <c r="M1330" s="390"/>
      <c r="N1330" s="390"/>
      <c r="O1330" s="390"/>
      <c r="P1330" s="390"/>
      <c r="Q1330" s="390"/>
    </row>
    <row r="1331" spans="1:17" ht="14.25">
      <c r="A1331" s="293"/>
      <c r="B1331" s="294"/>
      <c r="C1331" s="293"/>
      <c r="M1331" s="390"/>
      <c r="N1331" s="390"/>
      <c r="O1331" s="390"/>
      <c r="P1331" s="390"/>
      <c r="Q1331" s="390"/>
    </row>
    <row r="1332" spans="1:17" ht="14.25">
      <c r="A1332" s="293"/>
      <c r="B1332" s="294"/>
      <c r="C1332" s="293"/>
      <c r="M1332" s="390"/>
      <c r="N1332" s="390"/>
      <c r="O1332" s="390"/>
      <c r="P1332" s="390"/>
      <c r="Q1332" s="390"/>
    </row>
    <row r="1333" spans="1:17" ht="14.25">
      <c r="A1333" s="293"/>
      <c r="B1333" s="294"/>
      <c r="C1333" s="293"/>
      <c r="M1333" s="390"/>
      <c r="N1333" s="390"/>
      <c r="O1333" s="390"/>
      <c r="P1333" s="390"/>
      <c r="Q1333" s="390"/>
    </row>
    <row r="1334" spans="1:17" ht="14.25">
      <c r="A1334" s="293"/>
      <c r="B1334" s="294"/>
      <c r="C1334" s="293"/>
      <c r="M1334" s="390"/>
      <c r="N1334" s="390"/>
      <c r="O1334" s="390"/>
      <c r="P1334" s="390"/>
      <c r="Q1334" s="390"/>
    </row>
    <row r="1335" spans="1:17" ht="14.25">
      <c r="A1335" s="293"/>
      <c r="B1335" s="294"/>
      <c r="C1335" s="293"/>
      <c r="M1335" s="390"/>
      <c r="N1335" s="390"/>
      <c r="O1335" s="390"/>
      <c r="P1335" s="390"/>
      <c r="Q1335" s="390"/>
    </row>
    <row r="1336" spans="1:17" ht="14.25">
      <c r="A1336" s="293"/>
      <c r="B1336" s="294"/>
      <c r="C1336" s="293"/>
      <c r="M1336" s="390"/>
      <c r="N1336" s="390"/>
      <c r="O1336" s="390"/>
      <c r="P1336" s="390"/>
      <c r="Q1336" s="390"/>
    </row>
    <row r="1337" spans="1:17" ht="14.25">
      <c r="A1337" s="293"/>
      <c r="B1337" s="294"/>
      <c r="C1337" s="293"/>
      <c r="M1337" s="390"/>
      <c r="N1337" s="390"/>
      <c r="O1337" s="390"/>
      <c r="P1337" s="390"/>
      <c r="Q1337" s="390"/>
    </row>
    <row r="1338" spans="1:17" ht="14.25">
      <c r="A1338" s="293"/>
      <c r="B1338" s="294"/>
      <c r="C1338" s="293"/>
      <c r="M1338" s="390"/>
      <c r="N1338" s="390"/>
      <c r="O1338" s="390"/>
      <c r="P1338" s="390"/>
      <c r="Q1338" s="390"/>
    </row>
    <row r="1339" spans="1:17" ht="14.25">
      <c r="A1339" s="293"/>
      <c r="B1339" s="294"/>
      <c r="C1339" s="293"/>
      <c r="M1339" s="390"/>
      <c r="N1339" s="390"/>
      <c r="O1339" s="390"/>
      <c r="P1339" s="390"/>
      <c r="Q1339" s="390"/>
    </row>
    <row r="1340" spans="1:17" ht="14.25">
      <c r="A1340" s="293"/>
      <c r="B1340" s="294"/>
      <c r="C1340" s="293"/>
      <c r="M1340" s="390"/>
      <c r="N1340" s="390"/>
      <c r="O1340" s="390"/>
      <c r="P1340" s="390"/>
      <c r="Q1340" s="390"/>
    </row>
    <row r="1341" spans="1:17" ht="14.25">
      <c r="A1341" s="293"/>
      <c r="B1341" s="294"/>
      <c r="C1341" s="293"/>
      <c r="M1341" s="390"/>
      <c r="N1341" s="390"/>
      <c r="O1341" s="390"/>
      <c r="P1341" s="390"/>
      <c r="Q1341" s="390"/>
    </row>
    <row r="1342" spans="1:17" ht="14.25">
      <c r="A1342" s="293"/>
      <c r="B1342" s="294"/>
      <c r="C1342" s="293"/>
      <c r="M1342" s="390"/>
      <c r="N1342" s="390"/>
      <c r="O1342" s="390"/>
      <c r="P1342" s="390"/>
      <c r="Q1342" s="390"/>
    </row>
    <row r="1343" spans="1:17" ht="14.25">
      <c r="A1343" s="293"/>
      <c r="B1343" s="294"/>
      <c r="C1343" s="293"/>
      <c r="M1343" s="390"/>
      <c r="N1343" s="390"/>
      <c r="O1343" s="390"/>
      <c r="P1343" s="390"/>
      <c r="Q1343" s="390"/>
    </row>
    <row r="1344" spans="1:17" ht="14.25">
      <c r="A1344" s="293"/>
      <c r="B1344" s="294"/>
      <c r="C1344" s="293"/>
      <c r="M1344" s="390"/>
      <c r="N1344" s="390"/>
      <c r="O1344" s="390"/>
      <c r="P1344" s="390"/>
      <c r="Q1344" s="390"/>
    </row>
    <row r="1345" spans="1:17" ht="14.25">
      <c r="A1345" s="293"/>
      <c r="B1345" s="294"/>
      <c r="C1345" s="293"/>
      <c r="M1345" s="390"/>
      <c r="N1345" s="390"/>
      <c r="O1345" s="390"/>
      <c r="P1345" s="390"/>
      <c r="Q1345" s="390"/>
    </row>
    <row r="1346" spans="1:17" ht="14.25">
      <c r="A1346" s="293"/>
      <c r="B1346" s="294"/>
      <c r="C1346" s="293"/>
      <c r="M1346" s="390"/>
      <c r="N1346" s="390"/>
      <c r="O1346" s="390"/>
      <c r="P1346" s="390"/>
      <c r="Q1346" s="390"/>
    </row>
    <row r="1347" spans="1:17" ht="14.25">
      <c r="A1347" s="293"/>
      <c r="B1347" s="294"/>
      <c r="C1347" s="293"/>
      <c r="M1347" s="390"/>
      <c r="N1347" s="390"/>
      <c r="O1347" s="390"/>
      <c r="P1347" s="390"/>
      <c r="Q1347" s="390"/>
    </row>
    <row r="1348" spans="1:17" ht="14.25">
      <c r="A1348" s="293"/>
      <c r="B1348" s="294"/>
      <c r="C1348" s="293"/>
      <c r="M1348" s="390"/>
      <c r="N1348" s="390"/>
      <c r="O1348" s="390"/>
      <c r="P1348" s="390"/>
      <c r="Q1348" s="390"/>
    </row>
    <row r="1349" spans="1:17" ht="14.25">
      <c r="A1349" s="293"/>
      <c r="B1349" s="294"/>
      <c r="C1349" s="293"/>
      <c r="M1349" s="390"/>
      <c r="N1349" s="390"/>
      <c r="O1349" s="390"/>
      <c r="P1349" s="390"/>
      <c r="Q1349" s="390"/>
    </row>
    <row r="1350" spans="1:17" ht="14.25">
      <c r="A1350" s="293"/>
      <c r="B1350" s="294"/>
      <c r="C1350" s="293"/>
      <c r="M1350" s="390"/>
      <c r="N1350" s="390"/>
      <c r="O1350" s="390"/>
      <c r="P1350" s="390"/>
      <c r="Q1350" s="390"/>
    </row>
    <row r="1351" spans="1:17" ht="14.25">
      <c r="A1351" s="293"/>
      <c r="B1351" s="294"/>
      <c r="C1351" s="293"/>
      <c r="M1351" s="390"/>
      <c r="N1351" s="390"/>
      <c r="O1351" s="390"/>
      <c r="P1351" s="390"/>
      <c r="Q1351" s="390"/>
    </row>
    <row r="1352" spans="1:17" ht="14.25">
      <c r="A1352" s="293"/>
      <c r="B1352" s="294"/>
      <c r="C1352" s="293"/>
      <c r="M1352" s="390"/>
      <c r="N1352" s="390"/>
      <c r="O1352" s="390"/>
      <c r="P1352" s="390"/>
      <c r="Q1352" s="390"/>
    </row>
    <row r="1353" spans="1:17" ht="14.25">
      <c r="A1353" s="293"/>
      <c r="B1353" s="294"/>
      <c r="C1353" s="293"/>
      <c r="M1353" s="390"/>
      <c r="N1353" s="390"/>
      <c r="O1353" s="390"/>
      <c r="P1353" s="390"/>
      <c r="Q1353" s="390"/>
    </row>
    <row r="1354" spans="1:17" ht="14.25">
      <c r="A1354" s="293"/>
      <c r="B1354" s="294"/>
      <c r="C1354" s="293"/>
      <c r="M1354" s="390"/>
      <c r="N1354" s="390"/>
      <c r="O1354" s="390"/>
      <c r="P1354" s="390"/>
      <c r="Q1354" s="390"/>
    </row>
    <row r="1355" spans="1:17" ht="14.25">
      <c r="A1355" s="293"/>
      <c r="B1355" s="294"/>
      <c r="C1355" s="293"/>
      <c r="M1355" s="390"/>
      <c r="N1355" s="390"/>
      <c r="O1355" s="390"/>
      <c r="P1355" s="390"/>
      <c r="Q1355" s="390"/>
    </row>
    <row r="1356" spans="1:17" ht="14.25">
      <c r="A1356" s="293"/>
      <c r="B1356" s="294"/>
      <c r="C1356" s="293"/>
      <c r="M1356" s="390"/>
      <c r="N1356" s="390"/>
      <c r="O1356" s="390"/>
      <c r="P1356" s="390"/>
      <c r="Q1356" s="390"/>
    </row>
    <row r="1357" spans="1:17" ht="14.25">
      <c r="A1357" s="293"/>
      <c r="B1357" s="294"/>
      <c r="C1357" s="293"/>
      <c r="M1357" s="390"/>
      <c r="N1357" s="390"/>
      <c r="O1357" s="390"/>
      <c r="P1357" s="390"/>
      <c r="Q1357" s="390"/>
    </row>
    <row r="1358" spans="1:17" ht="14.25">
      <c r="A1358" s="293"/>
      <c r="B1358" s="294"/>
      <c r="C1358" s="293"/>
      <c r="M1358" s="390"/>
      <c r="N1358" s="390"/>
      <c r="O1358" s="390"/>
      <c r="P1358" s="390"/>
      <c r="Q1358" s="390"/>
    </row>
    <row r="1359" spans="1:17" ht="14.25">
      <c r="A1359" s="293"/>
      <c r="B1359" s="294"/>
      <c r="C1359" s="293"/>
      <c r="M1359" s="390"/>
      <c r="N1359" s="390"/>
      <c r="O1359" s="390"/>
      <c r="P1359" s="390"/>
      <c r="Q1359" s="390"/>
    </row>
    <row r="1360" spans="1:17" ht="14.25">
      <c r="A1360" s="293"/>
      <c r="B1360" s="294"/>
      <c r="C1360" s="293"/>
      <c r="M1360" s="390"/>
      <c r="N1360" s="390"/>
      <c r="O1360" s="390"/>
      <c r="P1360" s="390"/>
      <c r="Q1360" s="390"/>
    </row>
    <row r="1361" spans="1:17" ht="14.25">
      <c r="A1361" s="293"/>
      <c r="B1361" s="294"/>
      <c r="C1361" s="293"/>
      <c r="M1361" s="390"/>
      <c r="N1361" s="390"/>
      <c r="O1361" s="390"/>
      <c r="P1361" s="390"/>
      <c r="Q1361" s="390"/>
    </row>
    <row r="1362" spans="1:17" ht="14.25">
      <c r="A1362" s="293"/>
      <c r="B1362" s="294"/>
      <c r="C1362" s="293"/>
      <c r="M1362" s="390"/>
      <c r="N1362" s="390"/>
      <c r="O1362" s="390"/>
      <c r="P1362" s="390"/>
      <c r="Q1362" s="390"/>
    </row>
    <row r="1363" spans="1:17" ht="14.25">
      <c r="A1363" s="293"/>
      <c r="B1363" s="294"/>
      <c r="C1363" s="293"/>
      <c r="M1363" s="390"/>
      <c r="N1363" s="390"/>
      <c r="O1363" s="390"/>
      <c r="P1363" s="390"/>
      <c r="Q1363" s="390"/>
    </row>
    <row r="1364" spans="1:17" ht="14.25">
      <c r="A1364" s="293"/>
      <c r="B1364" s="294"/>
      <c r="C1364" s="293"/>
      <c r="M1364" s="390"/>
      <c r="N1364" s="390"/>
      <c r="O1364" s="390"/>
      <c r="P1364" s="390"/>
      <c r="Q1364" s="390"/>
    </row>
    <row r="1365" spans="1:17" ht="14.25">
      <c r="A1365" s="293"/>
      <c r="B1365" s="294"/>
      <c r="C1365" s="293"/>
      <c r="M1365" s="390"/>
      <c r="N1365" s="390"/>
      <c r="O1365" s="390"/>
      <c r="P1365" s="390"/>
      <c r="Q1365" s="390"/>
    </row>
    <row r="1366" spans="1:17" ht="14.25">
      <c r="A1366" s="293"/>
      <c r="B1366" s="294"/>
      <c r="C1366" s="293"/>
      <c r="M1366" s="390"/>
      <c r="N1366" s="390"/>
      <c r="O1366" s="390"/>
      <c r="P1366" s="390"/>
      <c r="Q1366" s="390"/>
    </row>
    <row r="1367" spans="1:17" ht="14.25">
      <c r="A1367" s="293"/>
      <c r="B1367" s="294"/>
      <c r="C1367" s="293"/>
      <c r="M1367" s="390"/>
      <c r="N1367" s="390"/>
      <c r="O1367" s="390"/>
      <c r="P1367" s="390"/>
      <c r="Q1367" s="390"/>
    </row>
    <row r="1368" spans="1:17" ht="14.25">
      <c r="A1368" s="293"/>
      <c r="B1368" s="294"/>
      <c r="C1368" s="293"/>
      <c r="M1368" s="390"/>
      <c r="N1368" s="390"/>
      <c r="O1368" s="390"/>
      <c r="P1368" s="390"/>
      <c r="Q1368" s="390"/>
    </row>
    <row r="1369" spans="1:17" ht="14.25">
      <c r="A1369" s="293"/>
      <c r="B1369" s="294"/>
      <c r="C1369" s="293"/>
      <c r="M1369" s="390"/>
      <c r="N1369" s="390"/>
      <c r="O1369" s="390"/>
      <c r="P1369" s="390"/>
      <c r="Q1369" s="390"/>
    </row>
    <row r="1370" spans="1:17" ht="14.25">
      <c r="A1370" s="293"/>
      <c r="B1370" s="294"/>
      <c r="C1370" s="293"/>
      <c r="M1370" s="390"/>
      <c r="N1370" s="390"/>
      <c r="O1370" s="390"/>
      <c r="P1370" s="390"/>
      <c r="Q1370" s="390"/>
    </row>
    <row r="1371" spans="1:17" ht="14.25">
      <c r="A1371" s="293"/>
      <c r="B1371" s="294"/>
      <c r="C1371" s="293"/>
      <c r="M1371" s="390"/>
      <c r="N1371" s="390"/>
      <c r="O1371" s="390"/>
      <c r="P1371" s="390"/>
      <c r="Q1371" s="390"/>
    </row>
    <row r="1372" spans="1:17" ht="14.25">
      <c r="A1372" s="293"/>
      <c r="B1372" s="294"/>
      <c r="C1372" s="293"/>
      <c r="M1372" s="390"/>
      <c r="N1372" s="390"/>
      <c r="O1372" s="390"/>
      <c r="P1372" s="390"/>
      <c r="Q1372" s="390"/>
    </row>
    <row r="1373" spans="1:17" ht="14.25">
      <c r="A1373" s="293"/>
      <c r="B1373" s="294"/>
      <c r="C1373" s="293"/>
      <c r="M1373" s="390"/>
      <c r="N1373" s="390"/>
      <c r="O1373" s="390"/>
      <c r="P1373" s="390"/>
      <c r="Q1373" s="390"/>
    </row>
    <row r="1374" spans="1:17" ht="14.25">
      <c r="A1374" s="293"/>
      <c r="B1374" s="294"/>
      <c r="C1374" s="293"/>
      <c r="M1374" s="390"/>
      <c r="N1374" s="390"/>
      <c r="O1374" s="390"/>
      <c r="P1374" s="390"/>
      <c r="Q1374" s="390"/>
    </row>
    <row r="1375" spans="1:17" ht="14.25">
      <c r="A1375" s="293"/>
      <c r="B1375" s="294"/>
      <c r="C1375" s="293"/>
      <c r="M1375" s="390"/>
      <c r="N1375" s="390"/>
      <c r="O1375" s="390"/>
      <c r="P1375" s="390"/>
      <c r="Q1375" s="390"/>
    </row>
    <row r="1376" spans="1:17" ht="14.25">
      <c r="A1376" s="293"/>
      <c r="B1376" s="294"/>
      <c r="C1376" s="293"/>
      <c r="M1376" s="390"/>
      <c r="N1376" s="390"/>
      <c r="O1376" s="390"/>
      <c r="P1376" s="390"/>
      <c r="Q1376" s="390"/>
    </row>
    <row r="1377" spans="1:17" ht="14.25">
      <c r="A1377" s="293"/>
      <c r="B1377" s="294"/>
      <c r="C1377" s="293"/>
      <c r="M1377" s="390"/>
      <c r="N1377" s="390"/>
      <c r="O1377" s="390"/>
      <c r="P1377" s="390"/>
      <c r="Q1377" s="390"/>
    </row>
    <row r="1378" spans="1:17" ht="14.25">
      <c r="A1378" s="293"/>
      <c r="B1378" s="294"/>
      <c r="C1378" s="293"/>
      <c r="M1378" s="390"/>
      <c r="N1378" s="390"/>
      <c r="O1378" s="390"/>
      <c r="P1378" s="390"/>
      <c r="Q1378" s="390"/>
    </row>
    <row r="1379" spans="1:17" ht="14.25">
      <c r="A1379" s="293"/>
      <c r="B1379" s="294"/>
      <c r="C1379" s="293"/>
      <c r="M1379" s="390"/>
      <c r="N1379" s="390"/>
      <c r="O1379" s="390"/>
      <c r="P1379" s="390"/>
      <c r="Q1379" s="390"/>
    </row>
    <row r="1380" spans="1:17" ht="14.25">
      <c r="A1380" s="293"/>
      <c r="B1380" s="294"/>
      <c r="C1380" s="293"/>
      <c r="M1380" s="390"/>
      <c r="N1380" s="390"/>
      <c r="O1380" s="390"/>
      <c r="P1380" s="390"/>
      <c r="Q1380" s="390"/>
    </row>
    <row r="1381" spans="1:17" ht="14.25">
      <c r="A1381" s="293"/>
      <c r="B1381" s="294"/>
      <c r="C1381" s="293"/>
      <c r="M1381" s="390"/>
      <c r="N1381" s="390"/>
      <c r="O1381" s="390"/>
      <c r="P1381" s="390"/>
      <c r="Q1381" s="390"/>
    </row>
    <row r="1382" spans="1:17" ht="14.25">
      <c r="A1382" s="293"/>
      <c r="B1382" s="294"/>
      <c r="C1382" s="293"/>
      <c r="M1382" s="390"/>
      <c r="N1382" s="390"/>
      <c r="O1382" s="390"/>
      <c r="P1382" s="390"/>
      <c r="Q1382" s="390"/>
    </row>
    <row r="1383" spans="1:17" ht="14.25">
      <c r="A1383" s="293"/>
      <c r="B1383" s="294"/>
      <c r="C1383" s="293"/>
      <c r="M1383" s="390"/>
      <c r="N1383" s="390"/>
      <c r="O1383" s="390"/>
      <c r="P1383" s="390"/>
      <c r="Q1383" s="390"/>
    </row>
    <row r="1384" spans="1:17" ht="14.25">
      <c r="A1384" s="293"/>
      <c r="B1384" s="294"/>
      <c r="C1384" s="293"/>
      <c r="M1384" s="390"/>
      <c r="N1384" s="390"/>
      <c r="O1384" s="390"/>
      <c r="P1384" s="390"/>
      <c r="Q1384" s="390"/>
    </row>
    <row r="1385" spans="1:17" ht="14.25">
      <c r="A1385" s="293"/>
      <c r="B1385" s="294"/>
      <c r="C1385" s="293"/>
      <c r="M1385" s="390"/>
      <c r="N1385" s="390"/>
      <c r="O1385" s="390"/>
      <c r="P1385" s="390"/>
      <c r="Q1385" s="390"/>
    </row>
    <row r="1386" spans="1:17" ht="14.25">
      <c r="A1386" s="293"/>
      <c r="B1386" s="294"/>
      <c r="C1386" s="293"/>
      <c r="M1386" s="390"/>
      <c r="N1386" s="390"/>
      <c r="O1386" s="390"/>
      <c r="P1386" s="390"/>
      <c r="Q1386" s="390"/>
    </row>
    <row r="1387" spans="1:17" ht="14.25">
      <c r="A1387" s="293"/>
      <c r="B1387" s="294"/>
      <c r="C1387" s="293"/>
      <c r="M1387" s="390"/>
      <c r="N1387" s="390"/>
      <c r="O1387" s="390"/>
      <c r="P1387" s="390"/>
      <c r="Q1387" s="390"/>
    </row>
    <row r="1388" spans="1:17" ht="14.25">
      <c r="A1388" s="293"/>
      <c r="B1388" s="294"/>
      <c r="C1388" s="293"/>
      <c r="M1388" s="390"/>
      <c r="N1388" s="390"/>
      <c r="O1388" s="390"/>
      <c r="P1388" s="390"/>
      <c r="Q1388" s="390"/>
    </row>
    <row r="1389" spans="1:17" ht="14.25">
      <c r="A1389" s="293"/>
      <c r="B1389" s="294"/>
      <c r="C1389" s="293"/>
      <c r="M1389" s="390"/>
      <c r="N1389" s="390"/>
      <c r="O1389" s="390"/>
      <c r="P1389" s="390"/>
      <c r="Q1389" s="390"/>
    </row>
    <row r="1390" spans="1:17" ht="14.25">
      <c r="A1390" s="293"/>
      <c r="B1390" s="294"/>
      <c r="C1390" s="293"/>
      <c r="M1390" s="390"/>
      <c r="N1390" s="390"/>
      <c r="O1390" s="390"/>
      <c r="P1390" s="390"/>
      <c r="Q1390" s="390"/>
    </row>
    <row r="1391" spans="1:17" ht="14.25">
      <c r="A1391" s="293"/>
      <c r="B1391" s="294"/>
      <c r="C1391" s="293"/>
      <c r="M1391" s="390"/>
      <c r="N1391" s="390"/>
      <c r="O1391" s="390"/>
      <c r="P1391" s="390"/>
      <c r="Q1391" s="390"/>
    </row>
    <row r="1392" spans="1:17" ht="14.25">
      <c r="A1392" s="293"/>
      <c r="B1392" s="294"/>
      <c r="C1392" s="293"/>
      <c r="M1392" s="390"/>
      <c r="N1392" s="390"/>
      <c r="O1392" s="390"/>
      <c r="P1392" s="390"/>
      <c r="Q1392" s="390"/>
    </row>
    <row r="1393" spans="1:17" ht="14.25">
      <c r="A1393" s="293"/>
      <c r="B1393" s="294"/>
      <c r="C1393" s="293"/>
      <c r="M1393" s="390"/>
      <c r="N1393" s="390"/>
      <c r="O1393" s="390"/>
      <c r="P1393" s="390"/>
      <c r="Q1393" s="390"/>
    </row>
    <row r="1394" spans="1:17" ht="14.25">
      <c r="A1394" s="293"/>
      <c r="B1394" s="294"/>
      <c r="C1394" s="293"/>
      <c r="M1394" s="390"/>
      <c r="N1394" s="390"/>
      <c r="O1394" s="390"/>
      <c r="P1394" s="390"/>
      <c r="Q1394" s="390"/>
    </row>
    <row r="1395" spans="1:17" ht="14.25">
      <c r="A1395" s="293"/>
      <c r="B1395" s="294"/>
      <c r="C1395" s="293"/>
      <c r="M1395" s="390"/>
      <c r="N1395" s="390"/>
      <c r="O1395" s="390"/>
      <c r="P1395" s="390"/>
      <c r="Q1395" s="390"/>
    </row>
    <row r="1396" spans="1:17" ht="14.25">
      <c r="A1396" s="293"/>
      <c r="B1396" s="294"/>
      <c r="C1396" s="293"/>
      <c r="M1396" s="390"/>
      <c r="N1396" s="390"/>
      <c r="O1396" s="390"/>
      <c r="P1396" s="390"/>
      <c r="Q1396" s="390"/>
    </row>
    <row r="1397" spans="1:17" ht="14.25">
      <c r="A1397" s="293"/>
      <c r="B1397" s="294"/>
      <c r="C1397" s="293"/>
      <c r="M1397" s="390"/>
      <c r="N1397" s="390"/>
      <c r="O1397" s="390"/>
      <c r="P1397" s="390"/>
      <c r="Q1397" s="390"/>
    </row>
    <row r="1398" spans="1:17" ht="14.25">
      <c r="A1398" s="293"/>
      <c r="B1398" s="294"/>
      <c r="C1398" s="293"/>
      <c r="M1398" s="390"/>
      <c r="N1398" s="390"/>
      <c r="O1398" s="390"/>
      <c r="P1398" s="390"/>
      <c r="Q1398" s="390"/>
    </row>
    <row r="1399" spans="1:17" ht="14.25">
      <c r="A1399" s="293"/>
      <c r="B1399" s="294"/>
      <c r="C1399" s="293"/>
      <c r="M1399" s="390"/>
      <c r="N1399" s="390"/>
      <c r="O1399" s="390"/>
      <c r="P1399" s="390"/>
      <c r="Q1399" s="390"/>
    </row>
    <row r="1400" spans="1:17" ht="14.25">
      <c r="A1400" s="293"/>
      <c r="B1400" s="294"/>
      <c r="C1400" s="293"/>
      <c r="M1400" s="390"/>
      <c r="N1400" s="390"/>
      <c r="O1400" s="390"/>
      <c r="P1400" s="390"/>
      <c r="Q1400" s="390"/>
    </row>
    <row r="1401" spans="1:17" ht="14.25">
      <c r="A1401" s="293"/>
      <c r="B1401" s="294"/>
      <c r="C1401" s="293"/>
      <c r="M1401" s="390"/>
      <c r="N1401" s="390"/>
      <c r="O1401" s="390"/>
      <c r="P1401" s="390"/>
      <c r="Q1401" s="390"/>
    </row>
    <row r="1402" spans="1:17" ht="14.25">
      <c r="A1402" s="293"/>
      <c r="B1402" s="294"/>
      <c r="C1402" s="293"/>
      <c r="M1402" s="390"/>
      <c r="N1402" s="390"/>
      <c r="O1402" s="390"/>
      <c r="P1402" s="390"/>
      <c r="Q1402" s="390"/>
    </row>
    <row r="1403" spans="1:17" ht="14.25">
      <c r="A1403" s="293"/>
      <c r="B1403" s="294"/>
      <c r="C1403" s="293"/>
      <c r="M1403" s="390"/>
      <c r="N1403" s="390"/>
      <c r="O1403" s="390"/>
      <c r="P1403" s="390"/>
      <c r="Q1403" s="390"/>
    </row>
    <row r="1404" spans="1:17" ht="14.25">
      <c r="A1404" s="293"/>
      <c r="B1404" s="294"/>
      <c r="C1404" s="293"/>
      <c r="M1404" s="390"/>
      <c r="N1404" s="390"/>
      <c r="O1404" s="390"/>
      <c r="P1404" s="390"/>
      <c r="Q1404" s="390"/>
    </row>
    <row r="1405" spans="1:17" ht="14.25">
      <c r="A1405" s="293"/>
      <c r="B1405" s="294"/>
      <c r="C1405" s="293"/>
      <c r="M1405" s="390"/>
      <c r="N1405" s="390"/>
      <c r="O1405" s="390"/>
      <c r="P1405" s="390"/>
      <c r="Q1405" s="390"/>
    </row>
    <row r="1406" spans="1:17" ht="14.25">
      <c r="A1406" s="293"/>
      <c r="B1406" s="294"/>
      <c r="C1406" s="293"/>
      <c r="M1406" s="390"/>
      <c r="N1406" s="390"/>
      <c r="O1406" s="390"/>
      <c r="P1406" s="390"/>
      <c r="Q1406" s="390"/>
    </row>
    <row r="1407" spans="1:17" ht="14.25">
      <c r="A1407" s="293"/>
      <c r="B1407" s="294"/>
      <c r="C1407" s="293"/>
      <c r="M1407" s="390"/>
      <c r="N1407" s="390"/>
      <c r="O1407" s="390"/>
      <c r="P1407" s="390"/>
      <c r="Q1407" s="390"/>
    </row>
    <row r="1408" spans="1:17" ht="14.25">
      <c r="A1408" s="293"/>
      <c r="B1408" s="294"/>
      <c r="C1408" s="293"/>
      <c r="M1408" s="390"/>
      <c r="N1408" s="390"/>
      <c r="O1408" s="390"/>
      <c r="P1408" s="390"/>
      <c r="Q1408" s="390"/>
    </row>
    <row r="1409" spans="1:17" ht="14.25">
      <c r="A1409" s="293"/>
      <c r="B1409" s="294"/>
      <c r="C1409" s="293"/>
      <c r="M1409" s="390"/>
      <c r="N1409" s="390"/>
      <c r="O1409" s="390"/>
      <c r="P1409" s="390"/>
      <c r="Q1409" s="390"/>
    </row>
    <row r="1410" spans="1:17" ht="14.25">
      <c r="A1410" s="293"/>
      <c r="B1410" s="294"/>
      <c r="C1410" s="293"/>
      <c r="M1410" s="390"/>
      <c r="N1410" s="390"/>
      <c r="O1410" s="390"/>
      <c r="P1410" s="390"/>
      <c r="Q1410" s="390"/>
    </row>
    <row r="1411" spans="1:17" ht="14.25">
      <c r="A1411" s="293"/>
      <c r="B1411" s="294"/>
      <c r="C1411" s="293"/>
      <c r="M1411" s="390"/>
      <c r="N1411" s="390"/>
      <c r="O1411" s="390"/>
      <c r="P1411" s="390"/>
      <c r="Q1411" s="390"/>
    </row>
    <row r="1412" spans="1:17" ht="14.25">
      <c r="A1412" s="293"/>
      <c r="B1412" s="294"/>
      <c r="C1412" s="293"/>
      <c r="M1412" s="390"/>
      <c r="N1412" s="390"/>
      <c r="O1412" s="390"/>
      <c r="P1412" s="390"/>
      <c r="Q1412" s="390"/>
    </row>
    <row r="1413" spans="1:17" ht="14.25">
      <c r="A1413" s="293"/>
      <c r="B1413" s="294"/>
      <c r="C1413" s="293"/>
      <c r="M1413" s="390"/>
      <c r="N1413" s="390"/>
      <c r="O1413" s="390"/>
      <c r="P1413" s="390"/>
      <c r="Q1413" s="390"/>
    </row>
    <row r="1414" spans="1:17" ht="14.25">
      <c r="A1414" s="293"/>
      <c r="B1414" s="294"/>
      <c r="C1414" s="293"/>
      <c r="M1414" s="390"/>
      <c r="N1414" s="390"/>
      <c r="O1414" s="390"/>
      <c r="P1414" s="390"/>
      <c r="Q1414" s="390"/>
    </row>
    <row r="1415" spans="1:17" ht="14.25">
      <c r="A1415" s="293"/>
      <c r="B1415" s="294"/>
      <c r="C1415" s="293"/>
      <c r="M1415" s="390"/>
      <c r="N1415" s="390"/>
      <c r="O1415" s="390"/>
      <c r="P1415" s="390"/>
      <c r="Q1415" s="390"/>
    </row>
    <row r="1416" spans="1:17" ht="14.25">
      <c r="A1416" s="293"/>
      <c r="B1416" s="294"/>
      <c r="C1416" s="293"/>
      <c r="M1416" s="390"/>
      <c r="N1416" s="390"/>
      <c r="O1416" s="390"/>
      <c r="P1416" s="390"/>
      <c r="Q1416" s="390"/>
    </row>
    <row r="1417" spans="1:17" ht="14.25">
      <c r="A1417" s="293"/>
      <c r="B1417" s="294"/>
      <c r="C1417" s="293"/>
      <c r="M1417" s="390"/>
      <c r="N1417" s="390"/>
      <c r="O1417" s="390"/>
      <c r="P1417" s="390"/>
      <c r="Q1417" s="390"/>
    </row>
    <row r="1418" spans="1:17" ht="14.25">
      <c r="A1418" s="293"/>
      <c r="B1418" s="294"/>
      <c r="C1418" s="293"/>
      <c r="M1418" s="390"/>
      <c r="N1418" s="390"/>
      <c r="O1418" s="390"/>
      <c r="P1418" s="390"/>
      <c r="Q1418" s="390"/>
    </row>
    <row r="1419" spans="1:17" ht="14.25">
      <c r="A1419" s="293"/>
      <c r="B1419" s="294"/>
      <c r="C1419" s="293"/>
      <c r="M1419" s="390"/>
      <c r="N1419" s="390"/>
      <c r="O1419" s="390"/>
      <c r="P1419" s="390"/>
      <c r="Q1419" s="390"/>
    </row>
    <row r="1420" spans="1:17" ht="14.25">
      <c r="A1420" s="293"/>
      <c r="B1420" s="294"/>
      <c r="C1420" s="293"/>
      <c r="M1420" s="390"/>
      <c r="N1420" s="390"/>
      <c r="O1420" s="390"/>
      <c r="P1420" s="390"/>
      <c r="Q1420" s="390"/>
    </row>
    <row r="1421" spans="1:17" ht="14.25">
      <c r="A1421" s="293"/>
      <c r="B1421" s="294"/>
      <c r="C1421" s="293"/>
      <c r="M1421" s="390"/>
      <c r="N1421" s="390"/>
      <c r="O1421" s="390"/>
      <c r="P1421" s="390"/>
      <c r="Q1421" s="390"/>
    </row>
    <row r="1422" spans="1:17" ht="14.25">
      <c r="A1422" s="293"/>
      <c r="B1422" s="294"/>
      <c r="C1422" s="293"/>
      <c r="M1422" s="390"/>
      <c r="N1422" s="390"/>
      <c r="O1422" s="390"/>
      <c r="P1422" s="390"/>
      <c r="Q1422" s="390"/>
    </row>
    <row r="1423" spans="1:17" ht="14.25">
      <c r="A1423" s="293"/>
      <c r="B1423" s="294"/>
      <c r="C1423" s="293"/>
      <c r="M1423" s="390"/>
      <c r="N1423" s="390"/>
      <c r="O1423" s="390"/>
      <c r="P1423" s="390"/>
      <c r="Q1423" s="390"/>
    </row>
    <row r="1424" spans="1:17" ht="14.25">
      <c r="A1424" s="293"/>
      <c r="B1424" s="294"/>
      <c r="C1424" s="293"/>
      <c r="M1424" s="390"/>
      <c r="N1424" s="390"/>
      <c r="O1424" s="390"/>
      <c r="P1424" s="390"/>
      <c r="Q1424" s="390"/>
    </row>
    <row r="1425" spans="1:17" ht="14.25">
      <c r="A1425" s="293"/>
      <c r="B1425" s="294"/>
      <c r="C1425" s="293"/>
      <c r="M1425" s="390"/>
      <c r="N1425" s="390"/>
      <c r="O1425" s="390"/>
      <c r="P1425" s="390"/>
      <c r="Q1425" s="390"/>
    </row>
    <row r="1426" spans="1:17" ht="14.25">
      <c r="A1426" s="293"/>
      <c r="B1426" s="294"/>
      <c r="C1426" s="293"/>
      <c r="M1426" s="390"/>
      <c r="N1426" s="390"/>
      <c r="O1426" s="390"/>
      <c r="P1426" s="390"/>
      <c r="Q1426" s="390"/>
    </row>
    <row r="1427" spans="1:17" ht="14.25">
      <c r="A1427" s="293"/>
      <c r="B1427" s="294"/>
      <c r="C1427" s="293"/>
      <c r="M1427" s="390"/>
      <c r="N1427" s="390"/>
      <c r="O1427" s="390"/>
      <c r="P1427" s="390"/>
      <c r="Q1427" s="390"/>
    </row>
    <row r="1428" spans="1:17" ht="14.25">
      <c r="A1428" s="293"/>
      <c r="B1428" s="294"/>
      <c r="C1428" s="293"/>
      <c r="M1428" s="390"/>
      <c r="N1428" s="390"/>
      <c r="O1428" s="390"/>
      <c r="P1428" s="390"/>
      <c r="Q1428" s="390"/>
    </row>
    <row r="1429" spans="1:17" ht="14.25">
      <c r="A1429" s="293"/>
      <c r="B1429" s="294"/>
      <c r="C1429" s="293"/>
      <c r="M1429" s="390"/>
      <c r="N1429" s="390"/>
      <c r="O1429" s="390"/>
      <c r="P1429" s="390"/>
      <c r="Q1429" s="390"/>
    </row>
    <row r="1430" spans="1:17" ht="14.25">
      <c r="A1430" s="293"/>
      <c r="B1430" s="294"/>
      <c r="C1430" s="293"/>
      <c r="M1430" s="390"/>
      <c r="N1430" s="390"/>
      <c r="O1430" s="390"/>
      <c r="P1430" s="390"/>
      <c r="Q1430" s="390"/>
    </row>
    <row r="1431" spans="1:17" ht="14.25">
      <c r="A1431" s="293"/>
      <c r="B1431" s="294"/>
      <c r="C1431" s="293"/>
      <c r="M1431" s="390"/>
      <c r="N1431" s="390"/>
      <c r="O1431" s="390"/>
      <c r="P1431" s="390"/>
      <c r="Q1431" s="390"/>
    </row>
    <row r="1432" spans="1:17" ht="14.25">
      <c r="A1432" s="293"/>
      <c r="B1432" s="294"/>
      <c r="C1432" s="293"/>
      <c r="M1432" s="390"/>
      <c r="N1432" s="390"/>
      <c r="O1432" s="390"/>
      <c r="P1432" s="390"/>
      <c r="Q1432" s="390"/>
    </row>
    <row r="1433" spans="1:17" ht="14.25">
      <c r="A1433" s="293"/>
      <c r="B1433" s="294"/>
      <c r="C1433" s="293"/>
      <c r="M1433" s="390"/>
      <c r="N1433" s="390"/>
      <c r="O1433" s="390"/>
      <c r="P1433" s="390"/>
      <c r="Q1433" s="390"/>
    </row>
    <row r="1434" spans="1:17" ht="14.25">
      <c r="A1434" s="293"/>
      <c r="B1434" s="294"/>
      <c r="C1434" s="293"/>
      <c r="M1434" s="390"/>
      <c r="N1434" s="390"/>
      <c r="O1434" s="390"/>
      <c r="P1434" s="390"/>
      <c r="Q1434" s="390"/>
    </row>
    <row r="1435" spans="1:17" ht="14.25">
      <c r="A1435" s="293"/>
      <c r="B1435" s="294"/>
      <c r="C1435" s="293"/>
      <c r="M1435" s="390"/>
      <c r="N1435" s="390"/>
      <c r="O1435" s="390"/>
      <c r="P1435" s="390"/>
      <c r="Q1435" s="390"/>
    </row>
    <row r="1436" spans="1:17" ht="14.25">
      <c r="A1436" s="293"/>
      <c r="B1436" s="294"/>
      <c r="C1436" s="293"/>
      <c r="M1436" s="390"/>
      <c r="N1436" s="390"/>
      <c r="O1436" s="390"/>
      <c r="P1436" s="390"/>
      <c r="Q1436" s="390"/>
    </row>
    <row r="1437" spans="1:17" ht="14.25">
      <c r="A1437" s="293"/>
      <c r="B1437" s="294"/>
      <c r="C1437" s="293"/>
      <c r="M1437" s="390"/>
      <c r="N1437" s="390"/>
      <c r="O1437" s="390"/>
      <c r="P1437" s="390"/>
      <c r="Q1437" s="390"/>
    </row>
    <row r="1438" spans="1:17" ht="14.25">
      <c r="A1438" s="293"/>
      <c r="B1438" s="294"/>
      <c r="C1438" s="293"/>
      <c r="M1438" s="390"/>
      <c r="N1438" s="390"/>
      <c r="O1438" s="390"/>
      <c r="P1438" s="390"/>
      <c r="Q1438" s="390"/>
    </row>
    <row r="1439" spans="1:17" ht="14.25">
      <c r="A1439" s="293"/>
      <c r="B1439" s="294"/>
      <c r="C1439" s="293"/>
      <c r="M1439" s="390"/>
      <c r="N1439" s="390"/>
      <c r="O1439" s="390"/>
      <c r="P1439" s="390"/>
      <c r="Q1439" s="390"/>
    </row>
    <row r="1440" spans="1:17" ht="14.25">
      <c r="A1440" s="293"/>
      <c r="B1440" s="294"/>
      <c r="C1440" s="293"/>
      <c r="M1440" s="390"/>
      <c r="N1440" s="390"/>
      <c r="O1440" s="390"/>
      <c r="P1440" s="390"/>
      <c r="Q1440" s="390"/>
    </row>
    <row r="1441" spans="1:17" ht="14.25">
      <c r="A1441" s="293"/>
      <c r="B1441" s="294"/>
      <c r="C1441" s="293"/>
      <c r="M1441" s="390"/>
      <c r="N1441" s="390"/>
      <c r="O1441" s="390"/>
      <c r="P1441" s="390"/>
      <c r="Q1441" s="390"/>
    </row>
    <row r="1442" spans="1:17" ht="14.25">
      <c r="A1442" s="293"/>
      <c r="B1442" s="294"/>
      <c r="C1442" s="293"/>
      <c r="M1442" s="390"/>
      <c r="N1442" s="390"/>
      <c r="O1442" s="390"/>
      <c r="P1442" s="390"/>
      <c r="Q1442" s="390"/>
    </row>
    <row r="1443" spans="1:17" ht="14.25">
      <c r="A1443" s="293"/>
      <c r="B1443" s="294"/>
      <c r="C1443" s="293"/>
      <c r="M1443" s="390"/>
      <c r="N1443" s="390"/>
      <c r="O1443" s="390"/>
      <c r="P1443" s="390"/>
      <c r="Q1443" s="390"/>
    </row>
    <row r="1444" spans="1:17" ht="14.25">
      <c r="A1444" s="293"/>
      <c r="B1444" s="294"/>
      <c r="C1444" s="293"/>
      <c r="M1444" s="390"/>
      <c r="N1444" s="390"/>
      <c r="O1444" s="390"/>
      <c r="P1444" s="390"/>
      <c r="Q1444" s="390"/>
    </row>
    <row r="1445" spans="1:17" ht="14.25">
      <c r="A1445" s="293"/>
      <c r="B1445" s="294"/>
      <c r="C1445" s="293"/>
      <c r="M1445" s="390"/>
      <c r="N1445" s="390"/>
      <c r="O1445" s="390"/>
      <c r="P1445" s="390"/>
      <c r="Q1445" s="390"/>
    </row>
    <row r="1446" spans="1:17" ht="14.25">
      <c r="A1446" s="293"/>
      <c r="B1446" s="294"/>
      <c r="C1446" s="293"/>
      <c r="M1446" s="390"/>
      <c r="N1446" s="390"/>
      <c r="O1446" s="390"/>
      <c r="P1446" s="390"/>
      <c r="Q1446" s="390"/>
    </row>
    <row r="1447" spans="1:17" ht="14.25">
      <c r="A1447" s="293"/>
      <c r="B1447" s="294"/>
      <c r="C1447" s="293"/>
      <c r="M1447" s="390"/>
      <c r="N1447" s="390"/>
      <c r="O1447" s="390"/>
      <c r="P1447" s="390"/>
      <c r="Q1447" s="390"/>
    </row>
    <row r="1448" spans="1:17" ht="14.25">
      <c r="A1448" s="293"/>
      <c r="B1448" s="294"/>
      <c r="C1448" s="293"/>
      <c r="M1448" s="390"/>
      <c r="N1448" s="390"/>
      <c r="O1448" s="390"/>
      <c r="P1448" s="390"/>
      <c r="Q1448" s="390"/>
    </row>
    <row r="1449" spans="1:17" ht="14.25">
      <c r="A1449" s="293"/>
      <c r="B1449" s="294"/>
      <c r="C1449" s="293"/>
      <c r="M1449" s="390"/>
      <c r="N1449" s="390"/>
      <c r="O1449" s="390"/>
      <c r="P1449" s="390"/>
      <c r="Q1449" s="390"/>
    </row>
    <row r="1450" spans="1:17" ht="14.25">
      <c r="A1450" s="293"/>
      <c r="B1450" s="294"/>
      <c r="C1450" s="293"/>
      <c r="M1450" s="390"/>
      <c r="N1450" s="390"/>
      <c r="O1450" s="390"/>
      <c r="P1450" s="390"/>
      <c r="Q1450" s="390"/>
    </row>
    <row r="1451" spans="1:17" ht="14.25">
      <c r="A1451" s="293"/>
      <c r="B1451" s="294"/>
      <c r="C1451" s="293"/>
      <c r="M1451" s="390"/>
      <c r="N1451" s="390"/>
      <c r="O1451" s="390"/>
      <c r="P1451" s="390"/>
      <c r="Q1451" s="390"/>
    </row>
    <row r="1452" spans="1:17" ht="14.25">
      <c r="A1452" s="293"/>
      <c r="B1452" s="294"/>
      <c r="C1452" s="293"/>
      <c r="M1452" s="390"/>
      <c r="N1452" s="390"/>
      <c r="O1452" s="390"/>
      <c r="P1452" s="390"/>
      <c r="Q1452" s="390"/>
    </row>
    <row r="1453" spans="1:17" ht="14.25">
      <c r="A1453" s="293"/>
      <c r="B1453" s="294"/>
      <c r="C1453" s="293"/>
      <c r="M1453" s="390"/>
      <c r="N1453" s="390"/>
      <c r="O1453" s="390"/>
      <c r="P1453" s="390"/>
      <c r="Q1453" s="390"/>
    </row>
    <row r="1454" spans="1:17" ht="14.25">
      <c r="A1454" s="293"/>
      <c r="B1454" s="294"/>
      <c r="C1454" s="293"/>
      <c r="M1454" s="390"/>
      <c r="N1454" s="390"/>
      <c r="O1454" s="390"/>
      <c r="P1454" s="390"/>
      <c r="Q1454" s="390"/>
    </row>
    <row r="1455" spans="1:17" ht="14.25">
      <c r="A1455" s="293"/>
      <c r="B1455" s="294"/>
      <c r="C1455" s="293"/>
      <c r="M1455" s="390"/>
      <c r="N1455" s="390"/>
      <c r="O1455" s="390"/>
      <c r="P1455" s="390"/>
      <c r="Q1455" s="390"/>
    </row>
    <row r="1456" spans="1:17" ht="14.25">
      <c r="A1456" s="293"/>
      <c r="B1456" s="294"/>
      <c r="C1456" s="293"/>
      <c r="M1456" s="390"/>
      <c r="N1456" s="390"/>
      <c r="O1456" s="390"/>
      <c r="P1456" s="390"/>
      <c r="Q1456" s="390"/>
    </row>
    <row r="1457" spans="1:17" ht="14.25">
      <c r="A1457" s="293"/>
      <c r="B1457" s="294"/>
      <c r="C1457" s="293"/>
      <c r="M1457" s="390"/>
      <c r="N1457" s="390"/>
      <c r="O1457" s="390"/>
      <c r="P1457" s="390"/>
      <c r="Q1457" s="390"/>
    </row>
    <row r="1458" spans="1:17" ht="14.25">
      <c r="A1458" s="293"/>
      <c r="B1458" s="294"/>
      <c r="C1458" s="293"/>
      <c r="M1458" s="390"/>
      <c r="N1458" s="390"/>
      <c r="O1458" s="390"/>
      <c r="P1458" s="390"/>
      <c r="Q1458" s="390"/>
    </row>
    <row r="1459" spans="1:17" ht="14.25">
      <c r="A1459" s="293"/>
      <c r="B1459" s="294"/>
      <c r="C1459" s="293"/>
      <c r="M1459" s="390"/>
      <c r="N1459" s="390"/>
      <c r="O1459" s="390"/>
      <c r="P1459" s="390"/>
      <c r="Q1459" s="390"/>
    </row>
    <row r="1460" spans="1:17" ht="14.25">
      <c r="A1460" s="293"/>
      <c r="B1460" s="294"/>
      <c r="C1460" s="293"/>
      <c r="M1460" s="390"/>
      <c r="N1460" s="390"/>
      <c r="O1460" s="390"/>
      <c r="P1460" s="390"/>
      <c r="Q1460" s="390"/>
    </row>
    <row r="1461" spans="1:17" ht="14.25">
      <c r="A1461" s="293"/>
      <c r="B1461" s="294"/>
      <c r="C1461" s="293"/>
      <c r="M1461" s="390"/>
      <c r="N1461" s="390"/>
      <c r="O1461" s="390"/>
      <c r="P1461" s="390"/>
      <c r="Q1461" s="390"/>
    </row>
    <row r="1462" spans="1:17" ht="14.25">
      <c r="A1462" s="293"/>
      <c r="B1462" s="294"/>
      <c r="C1462" s="293"/>
      <c r="M1462" s="390"/>
      <c r="N1462" s="390"/>
      <c r="O1462" s="390"/>
      <c r="P1462" s="390"/>
      <c r="Q1462" s="390"/>
    </row>
    <row r="1463" spans="1:17" ht="14.25">
      <c r="A1463" s="293"/>
      <c r="B1463" s="294"/>
      <c r="C1463" s="293"/>
      <c r="M1463" s="390"/>
      <c r="N1463" s="390"/>
      <c r="O1463" s="390"/>
      <c r="P1463" s="390"/>
      <c r="Q1463" s="390"/>
    </row>
    <row r="1464" spans="1:17" ht="14.25">
      <c r="A1464" s="293"/>
      <c r="B1464" s="294"/>
      <c r="C1464" s="293"/>
      <c r="M1464" s="390"/>
      <c r="N1464" s="390"/>
      <c r="O1464" s="390"/>
      <c r="P1464" s="390"/>
      <c r="Q1464" s="390"/>
    </row>
    <row r="1465" spans="1:17" ht="14.25">
      <c r="A1465" s="293"/>
      <c r="B1465" s="294"/>
      <c r="C1465" s="293"/>
      <c r="M1465" s="390"/>
      <c r="N1465" s="390"/>
      <c r="O1465" s="390"/>
      <c r="P1465" s="390"/>
      <c r="Q1465" s="390"/>
    </row>
    <row r="1466" spans="1:17" ht="14.25">
      <c r="A1466" s="293"/>
      <c r="B1466" s="294"/>
      <c r="C1466" s="293"/>
      <c r="M1466" s="390"/>
      <c r="N1466" s="390"/>
      <c r="O1466" s="390"/>
      <c r="P1466" s="390"/>
      <c r="Q1466" s="390"/>
    </row>
    <row r="1467" spans="1:17" ht="14.25">
      <c r="A1467" s="293"/>
      <c r="B1467" s="294"/>
      <c r="C1467" s="293"/>
      <c r="M1467" s="390"/>
      <c r="N1467" s="390"/>
      <c r="O1467" s="390"/>
      <c r="P1467" s="390"/>
      <c r="Q1467" s="390"/>
    </row>
    <row r="1468" spans="1:17" ht="14.25">
      <c r="A1468" s="293"/>
      <c r="B1468" s="294"/>
      <c r="C1468" s="293"/>
      <c r="M1468" s="390"/>
      <c r="N1468" s="390"/>
      <c r="O1468" s="390"/>
      <c r="P1468" s="390"/>
      <c r="Q1468" s="390"/>
    </row>
    <row r="1469" spans="1:17" ht="14.25">
      <c r="A1469" s="293"/>
      <c r="B1469" s="294"/>
      <c r="C1469" s="293"/>
      <c r="M1469" s="390"/>
      <c r="N1469" s="390"/>
      <c r="O1469" s="390"/>
      <c r="P1469" s="390"/>
      <c r="Q1469" s="390"/>
    </row>
    <row r="1470" spans="1:17" ht="14.25">
      <c r="A1470" s="293"/>
      <c r="B1470" s="294"/>
      <c r="C1470" s="293"/>
      <c r="M1470" s="390"/>
      <c r="N1470" s="390"/>
      <c r="O1470" s="390"/>
      <c r="P1470" s="390"/>
      <c r="Q1470" s="390"/>
    </row>
    <row r="1471" spans="1:17" ht="14.25">
      <c r="A1471" s="293"/>
      <c r="B1471" s="294"/>
      <c r="C1471" s="293"/>
      <c r="M1471" s="390"/>
      <c r="N1471" s="390"/>
      <c r="O1471" s="390"/>
      <c r="P1471" s="390"/>
      <c r="Q1471" s="390"/>
    </row>
    <row r="1472" spans="1:17" ht="14.25">
      <c r="A1472" s="293"/>
      <c r="B1472" s="294"/>
      <c r="C1472" s="293"/>
      <c r="M1472" s="390"/>
      <c r="N1472" s="390"/>
      <c r="O1472" s="390"/>
      <c r="P1472" s="390"/>
      <c r="Q1472" s="390"/>
    </row>
    <row r="1473" spans="1:17" ht="14.25">
      <c r="A1473" s="293"/>
      <c r="B1473" s="294"/>
      <c r="C1473" s="293"/>
      <c r="M1473" s="390"/>
      <c r="N1473" s="390"/>
      <c r="O1473" s="390"/>
      <c r="P1473" s="390"/>
      <c r="Q1473" s="390"/>
    </row>
    <row r="1474" spans="1:17" ht="14.25">
      <c r="A1474" s="293"/>
      <c r="B1474" s="294"/>
      <c r="C1474" s="293"/>
      <c r="M1474" s="390"/>
      <c r="N1474" s="390"/>
      <c r="O1474" s="390"/>
      <c r="P1474" s="390"/>
      <c r="Q1474" s="390"/>
    </row>
    <row r="1475" spans="1:17" ht="14.25">
      <c r="A1475" s="293"/>
      <c r="B1475" s="294"/>
      <c r="C1475" s="293"/>
      <c r="M1475" s="390"/>
      <c r="N1475" s="390"/>
      <c r="O1475" s="390"/>
      <c r="P1475" s="390"/>
      <c r="Q1475" s="390"/>
    </row>
    <row r="1476" spans="1:17" ht="14.25">
      <c r="A1476" s="293"/>
      <c r="B1476" s="294"/>
      <c r="C1476" s="293"/>
      <c r="M1476" s="390"/>
      <c r="N1476" s="390"/>
      <c r="O1476" s="390"/>
      <c r="P1476" s="390"/>
      <c r="Q1476" s="390"/>
    </row>
    <row r="1477" spans="1:17" ht="14.25">
      <c r="A1477" s="293"/>
      <c r="B1477" s="294"/>
      <c r="C1477" s="293"/>
      <c r="M1477" s="390"/>
      <c r="N1477" s="390"/>
      <c r="O1477" s="390"/>
      <c r="P1477" s="390"/>
      <c r="Q1477" s="390"/>
    </row>
    <row r="1478" spans="1:17" ht="14.25">
      <c r="A1478" s="293"/>
      <c r="B1478" s="294"/>
      <c r="C1478" s="293"/>
      <c r="M1478" s="390"/>
      <c r="N1478" s="390"/>
      <c r="O1478" s="390"/>
      <c r="P1478" s="390"/>
      <c r="Q1478" s="390"/>
    </row>
    <row r="1479" spans="1:17" ht="14.25">
      <c r="A1479" s="293"/>
      <c r="B1479" s="294"/>
      <c r="C1479" s="293"/>
      <c r="M1479" s="390"/>
      <c r="N1479" s="390"/>
      <c r="O1479" s="390"/>
      <c r="P1479" s="390"/>
      <c r="Q1479" s="390"/>
    </row>
    <row r="1480" spans="1:17" ht="14.25">
      <c r="A1480" s="293"/>
      <c r="B1480" s="294"/>
      <c r="C1480" s="293"/>
      <c r="M1480" s="390"/>
      <c r="N1480" s="390"/>
      <c r="O1480" s="390"/>
      <c r="P1480" s="390"/>
      <c r="Q1480" s="390"/>
    </row>
    <row r="1481" spans="1:17" ht="14.25">
      <c r="A1481" s="293"/>
      <c r="B1481" s="294"/>
      <c r="C1481" s="293"/>
      <c r="M1481" s="390"/>
      <c r="N1481" s="390"/>
      <c r="O1481" s="390"/>
      <c r="P1481" s="390"/>
      <c r="Q1481" s="390"/>
    </row>
    <row r="1482" spans="1:17" ht="14.25">
      <c r="A1482" s="293"/>
      <c r="B1482" s="294"/>
      <c r="C1482" s="293"/>
      <c r="M1482" s="390"/>
      <c r="N1482" s="390"/>
      <c r="O1482" s="390"/>
      <c r="P1482" s="390"/>
      <c r="Q1482" s="390"/>
    </row>
    <row r="1483" spans="1:17" ht="14.25">
      <c r="A1483" s="293"/>
      <c r="B1483" s="294"/>
      <c r="C1483" s="293"/>
      <c r="M1483" s="390"/>
      <c r="N1483" s="390"/>
      <c r="O1483" s="390"/>
      <c r="P1483" s="390"/>
      <c r="Q1483" s="390"/>
    </row>
    <row r="1484" spans="1:17" ht="14.25">
      <c r="A1484" s="293"/>
      <c r="B1484" s="294"/>
      <c r="C1484" s="293"/>
      <c r="M1484" s="390"/>
      <c r="N1484" s="390"/>
      <c r="O1484" s="390"/>
      <c r="P1484" s="390"/>
      <c r="Q1484" s="390"/>
    </row>
    <row r="1485" spans="1:17" ht="14.25">
      <c r="A1485" s="293"/>
      <c r="B1485" s="294"/>
      <c r="C1485" s="293"/>
      <c r="M1485" s="390"/>
      <c r="N1485" s="390"/>
      <c r="O1485" s="390"/>
      <c r="P1485" s="390"/>
      <c r="Q1485" s="390"/>
    </row>
    <row r="1486" spans="1:17" ht="14.25">
      <c r="A1486" s="293"/>
      <c r="B1486" s="294"/>
      <c r="C1486" s="293"/>
      <c r="M1486" s="390"/>
      <c r="N1486" s="390"/>
      <c r="O1486" s="390"/>
      <c r="P1486" s="390"/>
      <c r="Q1486" s="390"/>
    </row>
    <row r="1487" spans="1:17" ht="14.25">
      <c r="A1487" s="293"/>
      <c r="B1487" s="294"/>
      <c r="C1487" s="293"/>
      <c r="M1487" s="390"/>
      <c r="N1487" s="390"/>
      <c r="O1487" s="390"/>
      <c r="P1487" s="390"/>
      <c r="Q1487" s="390"/>
    </row>
    <row r="1488" spans="1:17" ht="14.25">
      <c r="A1488" s="293"/>
      <c r="B1488" s="294"/>
      <c r="C1488" s="293"/>
      <c r="M1488" s="390"/>
      <c r="N1488" s="390"/>
      <c r="O1488" s="390"/>
      <c r="P1488" s="390"/>
      <c r="Q1488" s="390"/>
    </row>
    <row r="1489" spans="1:17" ht="14.25">
      <c r="A1489" s="293"/>
      <c r="B1489" s="294"/>
      <c r="C1489" s="293"/>
      <c r="M1489" s="390"/>
      <c r="N1489" s="390"/>
      <c r="O1489" s="390"/>
      <c r="P1489" s="390"/>
      <c r="Q1489" s="390"/>
    </row>
    <row r="1490" spans="1:17" ht="14.25">
      <c r="A1490" s="293"/>
      <c r="B1490" s="294"/>
      <c r="C1490" s="293"/>
      <c r="M1490" s="390"/>
      <c r="N1490" s="390"/>
      <c r="O1490" s="390"/>
      <c r="P1490" s="390"/>
      <c r="Q1490" s="390"/>
    </row>
    <row r="1491" spans="1:17" ht="14.25">
      <c r="A1491" s="293"/>
      <c r="B1491" s="294"/>
      <c r="C1491" s="293"/>
      <c r="M1491" s="390"/>
      <c r="N1491" s="390"/>
      <c r="O1491" s="390"/>
      <c r="P1491" s="390"/>
      <c r="Q1491" s="390"/>
    </row>
    <row r="1492" spans="1:17" ht="14.25">
      <c r="A1492" s="293"/>
      <c r="B1492" s="294"/>
      <c r="C1492" s="293"/>
      <c r="M1492" s="390"/>
      <c r="N1492" s="390"/>
      <c r="O1492" s="390"/>
      <c r="P1492" s="390"/>
      <c r="Q1492" s="390"/>
    </row>
    <row r="1493" spans="1:17" ht="14.25">
      <c r="A1493" s="293"/>
      <c r="B1493" s="294"/>
      <c r="C1493" s="293"/>
      <c r="M1493" s="390"/>
      <c r="N1493" s="390"/>
      <c r="O1493" s="390"/>
      <c r="P1493" s="390"/>
      <c r="Q1493" s="390"/>
    </row>
    <row r="1494" spans="1:17" ht="14.25">
      <c r="A1494" s="293"/>
      <c r="B1494" s="294"/>
      <c r="C1494" s="293"/>
      <c r="M1494" s="390"/>
      <c r="N1494" s="390"/>
      <c r="O1494" s="390"/>
      <c r="P1494" s="390"/>
      <c r="Q1494" s="390"/>
    </row>
    <row r="1495" spans="1:17" ht="14.25">
      <c r="A1495" s="293"/>
      <c r="B1495" s="294"/>
      <c r="C1495" s="293"/>
      <c r="M1495" s="390"/>
      <c r="N1495" s="390"/>
      <c r="O1495" s="390"/>
      <c r="P1495" s="390"/>
      <c r="Q1495" s="390"/>
    </row>
    <row r="1496" spans="1:17" ht="14.25">
      <c r="A1496" s="293"/>
      <c r="B1496" s="294"/>
      <c r="C1496" s="293"/>
      <c r="M1496" s="390"/>
      <c r="N1496" s="390"/>
      <c r="O1496" s="390"/>
      <c r="P1496" s="390"/>
      <c r="Q1496" s="390"/>
    </row>
    <row r="1497" spans="1:17" ht="14.25">
      <c r="A1497" s="293"/>
      <c r="B1497" s="294"/>
      <c r="C1497" s="293"/>
      <c r="M1497" s="390"/>
      <c r="N1497" s="390"/>
      <c r="O1497" s="390"/>
      <c r="P1497" s="390"/>
      <c r="Q1497" s="390"/>
    </row>
    <row r="1498" spans="1:17" ht="14.25">
      <c r="A1498" s="293"/>
      <c r="B1498" s="294"/>
      <c r="C1498" s="293"/>
      <c r="M1498" s="390"/>
      <c r="N1498" s="390"/>
      <c r="O1498" s="390"/>
      <c r="P1498" s="390"/>
      <c r="Q1498" s="390"/>
    </row>
    <row r="1499" spans="1:17" ht="14.25">
      <c r="A1499" s="293"/>
      <c r="B1499" s="294"/>
      <c r="C1499" s="293"/>
      <c r="M1499" s="390"/>
      <c r="N1499" s="390"/>
      <c r="O1499" s="390"/>
      <c r="P1499" s="390"/>
      <c r="Q1499" s="390"/>
    </row>
    <row r="1500" spans="1:17" ht="14.25">
      <c r="A1500" s="293"/>
      <c r="B1500" s="294"/>
      <c r="C1500" s="293"/>
      <c r="M1500" s="390"/>
      <c r="N1500" s="390"/>
      <c r="O1500" s="390"/>
      <c r="P1500" s="390"/>
      <c r="Q1500" s="390"/>
    </row>
    <row r="1501" spans="1:17" ht="14.25">
      <c r="A1501" s="293"/>
      <c r="B1501" s="294"/>
      <c r="C1501" s="293"/>
      <c r="M1501" s="390"/>
      <c r="N1501" s="390"/>
      <c r="O1501" s="390"/>
      <c r="P1501" s="390"/>
      <c r="Q1501" s="390"/>
    </row>
    <row r="1502" spans="1:17" ht="14.25">
      <c r="A1502" s="293"/>
      <c r="B1502" s="294"/>
      <c r="C1502" s="293"/>
      <c r="M1502" s="390"/>
      <c r="N1502" s="390"/>
      <c r="O1502" s="390"/>
      <c r="P1502" s="390"/>
      <c r="Q1502" s="390"/>
    </row>
    <row r="1503" spans="1:17" ht="14.25">
      <c r="A1503" s="293"/>
      <c r="B1503" s="294"/>
      <c r="C1503" s="293"/>
      <c r="M1503" s="390"/>
      <c r="N1503" s="390"/>
      <c r="O1503" s="390"/>
      <c r="P1503" s="390"/>
      <c r="Q1503" s="390"/>
    </row>
    <row r="1504" spans="1:17" ht="14.25">
      <c r="A1504" s="293"/>
      <c r="B1504" s="294"/>
      <c r="C1504" s="293"/>
      <c r="M1504" s="390"/>
      <c r="N1504" s="390"/>
      <c r="O1504" s="390"/>
      <c r="P1504" s="390"/>
      <c r="Q1504" s="390"/>
    </row>
    <row r="1505" spans="1:17" ht="14.25">
      <c r="A1505" s="293"/>
      <c r="B1505" s="294"/>
      <c r="C1505" s="293"/>
      <c r="M1505" s="390"/>
      <c r="N1505" s="390"/>
      <c r="O1505" s="390"/>
      <c r="P1505" s="390"/>
      <c r="Q1505" s="390"/>
    </row>
    <row r="1506" spans="1:17" ht="14.25">
      <c r="A1506" s="293"/>
      <c r="B1506" s="294"/>
      <c r="C1506" s="293"/>
      <c r="M1506" s="390"/>
      <c r="N1506" s="390"/>
      <c r="O1506" s="390"/>
      <c r="P1506" s="390"/>
      <c r="Q1506" s="390"/>
    </row>
    <row r="1507" spans="1:17" ht="14.25">
      <c r="A1507" s="293"/>
      <c r="B1507" s="294"/>
      <c r="C1507" s="293"/>
      <c r="M1507" s="390"/>
      <c r="N1507" s="390"/>
      <c r="O1507" s="390"/>
      <c r="P1507" s="390"/>
      <c r="Q1507" s="390"/>
    </row>
    <row r="1508" spans="1:17" ht="14.25">
      <c r="A1508" s="293"/>
      <c r="B1508" s="294"/>
      <c r="C1508" s="293"/>
      <c r="M1508" s="390"/>
      <c r="N1508" s="390"/>
      <c r="O1508" s="390"/>
      <c r="P1508" s="390"/>
      <c r="Q1508" s="390"/>
    </row>
    <row r="1509" spans="1:17" ht="14.25">
      <c r="A1509" s="293"/>
      <c r="B1509" s="294"/>
      <c r="C1509" s="293"/>
      <c r="M1509" s="390"/>
      <c r="N1509" s="390"/>
      <c r="O1509" s="390"/>
      <c r="P1509" s="390"/>
      <c r="Q1509" s="390"/>
    </row>
    <row r="1510" spans="1:17" ht="14.25">
      <c r="A1510" s="293"/>
      <c r="B1510" s="294"/>
      <c r="C1510" s="293"/>
      <c r="M1510" s="390"/>
      <c r="N1510" s="390"/>
      <c r="O1510" s="390"/>
      <c r="P1510" s="390"/>
      <c r="Q1510" s="390"/>
    </row>
    <row r="1511" spans="1:17" ht="14.25">
      <c r="A1511" s="293"/>
      <c r="B1511" s="294"/>
      <c r="C1511" s="293"/>
      <c r="M1511" s="390"/>
      <c r="N1511" s="390"/>
      <c r="O1511" s="390"/>
      <c r="P1511" s="390"/>
      <c r="Q1511" s="390"/>
    </row>
    <row r="1512" spans="1:17" ht="14.25">
      <c r="A1512" s="293"/>
      <c r="B1512" s="294"/>
      <c r="C1512" s="293"/>
      <c r="M1512" s="390"/>
      <c r="N1512" s="390"/>
      <c r="O1512" s="390"/>
      <c r="P1512" s="390"/>
      <c r="Q1512" s="390"/>
    </row>
    <row r="1513" spans="1:17" ht="14.25">
      <c r="A1513" s="293"/>
      <c r="B1513" s="294"/>
      <c r="C1513" s="293"/>
      <c r="M1513" s="390"/>
      <c r="N1513" s="390"/>
      <c r="O1513" s="390"/>
      <c r="P1513" s="390"/>
      <c r="Q1513" s="390"/>
    </row>
    <row r="1514" spans="1:17" ht="14.25">
      <c r="A1514" s="293"/>
      <c r="B1514" s="294"/>
      <c r="C1514" s="293"/>
      <c r="M1514" s="390"/>
      <c r="N1514" s="390"/>
      <c r="O1514" s="390"/>
      <c r="P1514" s="390"/>
      <c r="Q1514" s="390"/>
    </row>
    <row r="1515" spans="1:17" ht="14.25">
      <c r="A1515" s="293"/>
      <c r="B1515" s="294"/>
      <c r="C1515" s="293"/>
      <c r="M1515" s="390"/>
      <c r="N1515" s="390"/>
      <c r="O1515" s="390"/>
      <c r="P1515" s="390"/>
      <c r="Q1515" s="390"/>
    </row>
    <row r="1516" spans="1:17" ht="14.25">
      <c r="A1516" s="293"/>
      <c r="B1516" s="294"/>
      <c r="C1516" s="293"/>
      <c r="M1516" s="390"/>
      <c r="N1516" s="390"/>
      <c r="O1516" s="390"/>
      <c r="P1516" s="390"/>
      <c r="Q1516" s="390"/>
    </row>
    <row r="1517" spans="1:17" ht="14.25">
      <c r="A1517" s="293"/>
      <c r="B1517" s="294"/>
      <c r="C1517" s="293"/>
      <c r="M1517" s="390"/>
      <c r="N1517" s="390"/>
      <c r="O1517" s="390"/>
      <c r="P1517" s="390"/>
      <c r="Q1517" s="390"/>
    </row>
    <row r="1518" spans="1:17" ht="14.25">
      <c r="A1518" s="293"/>
      <c r="B1518" s="294"/>
      <c r="C1518" s="293"/>
      <c r="M1518" s="390"/>
      <c r="N1518" s="390"/>
      <c r="O1518" s="390"/>
      <c r="P1518" s="390"/>
      <c r="Q1518" s="390"/>
    </row>
    <row r="1519" spans="1:17" ht="14.25">
      <c r="A1519" s="293"/>
      <c r="B1519" s="294"/>
      <c r="C1519" s="293"/>
      <c r="M1519" s="390"/>
      <c r="N1519" s="390"/>
      <c r="O1519" s="390"/>
      <c r="P1519" s="390"/>
      <c r="Q1519" s="390"/>
    </row>
    <row r="1520" spans="1:17" ht="14.25">
      <c r="A1520" s="293"/>
      <c r="B1520" s="294"/>
      <c r="C1520" s="293"/>
      <c r="M1520" s="390"/>
      <c r="N1520" s="390"/>
      <c r="O1520" s="390"/>
      <c r="P1520" s="390"/>
      <c r="Q1520" s="390"/>
    </row>
    <row r="1521" spans="1:17" ht="14.25">
      <c r="A1521" s="293"/>
      <c r="B1521" s="294"/>
      <c r="C1521" s="293"/>
      <c r="M1521" s="390"/>
      <c r="N1521" s="390"/>
      <c r="O1521" s="390"/>
      <c r="P1521" s="390"/>
      <c r="Q1521" s="390"/>
    </row>
    <row r="1522" spans="1:17" ht="14.25">
      <c r="A1522" s="293"/>
      <c r="B1522" s="294"/>
      <c r="C1522" s="293"/>
      <c r="M1522" s="390"/>
      <c r="N1522" s="390"/>
      <c r="O1522" s="390"/>
      <c r="P1522" s="390"/>
      <c r="Q1522" s="390"/>
    </row>
    <row r="1523" spans="1:17" ht="14.25">
      <c r="A1523" s="293"/>
      <c r="B1523" s="294"/>
      <c r="C1523" s="293"/>
    </row>
    <row r="1524" spans="1:17" ht="14.25">
      <c r="A1524" s="293"/>
      <c r="B1524" s="294"/>
      <c r="C1524" s="293"/>
    </row>
    <row r="1525" spans="1:17" ht="14.25">
      <c r="A1525" s="293"/>
      <c r="B1525" s="294"/>
      <c r="C1525" s="293"/>
    </row>
    <row r="1526" spans="1:17" ht="14.25">
      <c r="A1526" s="293"/>
      <c r="B1526" s="294"/>
      <c r="C1526" s="293"/>
    </row>
    <row r="1527" spans="1:17" ht="14.25">
      <c r="A1527" s="293"/>
      <c r="B1527" s="294"/>
      <c r="C1527" s="293"/>
    </row>
    <row r="1528" spans="1:17" ht="14.25">
      <c r="A1528" s="293"/>
      <c r="B1528" s="294"/>
      <c r="C1528" s="293"/>
    </row>
    <row r="1529" spans="1:17" ht="14.25">
      <c r="A1529" s="293"/>
      <c r="B1529" s="294"/>
      <c r="C1529" s="293"/>
    </row>
    <row r="1530" spans="1:17" ht="14.25">
      <c r="A1530" s="293"/>
      <c r="B1530" s="294"/>
      <c r="C1530" s="293"/>
    </row>
    <row r="1531" spans="1:17" ht="14.25">
      <c r="A1531" s="293"/>
      <c r="B1531" s="294"/>
      <c r="C1531" s="293"/>
    </row>
    <row r="1532" spans="1:17" ht="14.25">
      <c r="A1532" s="293"/>
      <c r="B1532" s="294"/>
      <c r="C1532" s="293"/>
    </row>
    <row r="1533" spans="1:17" ht="14.25">
      <c r="A1533" s="293"/>
      <c r="B1533" s="294"/>
      <c r="C1533" s="293"/>
    </row>
    <row r="1534" spans="1:17" ht="14.25">
      <c r="A1534" s="293"/>
      <c r="B1534" s="294"/>
      <c r="C1534" s="293"/>
    </row>
    <row r="1535" spans="1:17" ht="14.25">
      <c r="A1535" s="293"/>
      <c r="B1535" s="294"/>
      <c r="C1535" s="293"/>
    </row>
    <row r="1536" spans="1:17" ht="14.25">
      <c r="A1536" s="293"/>
      <c r="B1536" s="294"/>
      <c r="C1536" s="293"/>
    </row>
    <row r="1537" spans="1:3" ht="14.25">
      <c r="A1537" s="293"/>
      <c r="B1537" s="294"/>
      <c r="C1537" s="293"/>
    </row>
    <row r="1538" spans="1:3" ht="14.25">
      <c r="A1538" s="293"/>
      <c r="B1538" s="294"/>
      <c r="C1538" s="293"/>
    </row>
    <row r="1539" spans="1:3" ht="14.25">
      <c r="A1539" s="293"/>
      <c r="B1539" s="294"/>
      <c r="C1539" s="293"/>
    </row>
    <row r="1540" spans="1:3" ht="14.25">
      <c r="A1540" s="293"/>
      <c r="B1540" s="294"/>
      <c r="C1540" s="293"/>
    </row>
    <row r="1541" spans="1:3" ht="14.25">
      <c r="A1541" s="293"/>
      <c r="B1541" s="294"/>
      <c r="C1541" s="293"/>
    </row>
    <row r="1542" spans="1:3" ht="14.25">
      <c r="A1542" s="293"/>
      <c r="B1542" s="294"/>
      <c r="C1542" s="293"/>
    </row>
    <row r="1543" spans="1:3" ht="14.25">
      <c r="A1543" s="293"/>
      <c r="B1543" s="294"/>
      <c r="C1543" s="293"/>
    </row>
    <row r="1544" spans="1:3" ht="14.25">
      <c r="A1544" s="293"/>
      <c r="B1544" s="294"/>
      <c r="C1544" s="293"/>
    </row>
    <row r="1545" spans="1:3" ht="14.25">
      <c r="A1545" s="293"/>
      <c r="B1545" s="294"/>
      <c r="C1545" s="293"/>
    </row>
    <row r="1546" spans="1:3" ht="14.25">
      <c r="A1546" s="293"/>
      <c r="B1546" s="294"/>
      <c r="C1546" s="293"/>
    </row>
    <row r="1547" spans="1:3" ht="14.25">
      <c r="A1547" s="293"/>
      <c r="B1547" s="294"/>
      <c r="C1547" s="293"/>
    </row>
    <row r="1548" spans="1:3" ht="14.25">
      <c r="A1548" s="293"/>
      <c r="B1548" s="294"/>
      <c r="C1548" s="293"/>
    </row>
    <row r="1549" spans="1:3" ht="14.25">
      <c r="A1549" s="293"/>
      <c r="B1549" s="294"/>
      <c r="C1549" s="293"/>
    </row>
    <row r="1550" spans="1:3" ht="14.25">
      <c r="A1550" s="293"/>
      <c r="B1550" s="294"/>
      <c r="C1550" s="293"/>
    </row>
    <row r="1551" spans="1:3" ht="14.25">
      <c r="A1551" s="293"/>
      <c r="B1551" s="294"/>
      <c r="C1551" s="293"/>
    </row>
    <row r="1552" spans="1:3" ht="14.25">
      <c r="A1552" s="293"/>
      <c r="B1552" s="294"/>
      <c r="C1552" s="293"/>
    </row>
    <row r="1553" spans="1:3" ht="14.25">
      <c r="A1553" s="293"/>
      <c r="B1553" s="294"/>
      <c r="C1553" s="293"/>
    </row>
    <row r="1554" spans="1:3" ht="14.25">
      <c r="A1554" s="293"/>
      <c r="B1554" s="294"/>
      <c r="C1554" s="293"/>
    </row>
    <row r="1555" spans="1:3" ht="14.25">
      <c r="A1555" s="293"/>
      <c r="B1555" s="294"/>
      <c r="C1555" s="293"/>
    </row>
    <row r="1556" spans="1:3" ht="14.25">
      <c r="A1556" s="293"/>
      <c r="B1556" s="294"/>
      <c r="C1556" s="293"/>
    </row>
    <row r="1557" spans="1:3" ht="14.25">
      <c r="A1557" s="293"/>
      <c r="B1557" s="294"/>
      <c r="C1557" s="293"/>
    </row>
    <row r="1558" spans="1:3" ht="14.25">
      <c r="A1558" s="293"/>
      <c r="B1558" s="294"/>
      <c r="C1558" s="293"/>
    </row>
    <row r="1559" spans="1:3" ht="14.25">
      <c r="A1559" s="293"/>
      <c r="B1559" s="294"/>
      <c r="C1559" s="293"/>
    </row>
    <row r="1560" spans="1:3" ht="14.25">
      <c r="A1560" s="293"/>
      <c r="B1560" s="294"/>
      <c r="C1560" s="293"/>
    </row>
    <row r="1561" spans="1:3" ht="14.25">
      <c r="A1561" s="293"/>
      <c r="B1561" s="294"/>
      <c r="C1561" s="293"/>
    </row>
    <row r="1562" spans="1:3" ht="14.25">
      <c r="A1562" s="293"/>
      <c r="B1562" s="294"/>
      <c r="C1562" s="293"/>
    </row>
    <row r="1563" spans="1:3" ht="14.25">
      <c r="A1563" s="293"/>
      <c r="B1563" s="294"/>
      <c r="C1563" s="293"/>
    </row>
    <row r="1564" spans="1:3" ht="14.25">
      <c r="A1564" s="293"/>
      <c r="B1564" s="294"/>
      <c r="C1564" s="293"/>
    </row>
    <row r="1565" spans="1:3" ht="14.25">
      <c r="A1565" s="293"/>
      <c r="B1565" s="294"/>
      <c r="C1565" s="293"/>
    </row>
    <row r="1566" spans="1:3" ht="14.25">
      <c r="A1566" s="293"/>
      <c r="B1566" s="294"/>
      <c r="C1566" s="293"/>
    </row>
    <row r="1567" spans="1:3" ht="14.25">
      <c r="A1567" s="293"/>
      <c r="B1567" s="294"/>
      <c r="C1567" s="293"/>
    </row>
    <row r="1568" spans="1:3" ht="14.25">
      <c r="A1568" s="293"/>
      <c r="B1568" s="294"/>
      <c r="C1568" s="293"/>
    </row>
    <row r="1569" spans="1:3" ht="14.25">
      <c r="A1569" s="293"/>
      <c r="B1569" s="294"/>
      <c r="C1569" s="293"/>
    </row>
    <row r="1570" spans="1:3" ht="14.25">
      <c r="A1570" s="293"/>
      <c r="B1570" s="294"/>
      <c r="C1570" s="293"/>
    </row>
    <row r="1571" spans="1:3" ht="14.25">
      <c r="A1571" s="293"/>
      <c r="B1571" s="294"/>
      <c r="C1571" s="293"/>
    </row>
    <row r="1572" spans="1:3" ht="14.25">
      <c r="A1572" s="293"/>
      <c r="B1572" s="294"/>
      <c r="C1572" s="293"/>
    </row>
    <row r="1573" spans="1:3" ht="14.25">
      <c r="A1573" s="293"/>
      <c r="B1573" s="294"/>
      <c r="C1573" s="293"/>
    </row>
    <row r="1574" spans="1:3" ht="14.25">
      <c r="A1574" s="293"/>
      <c r="B1574" s="294"/>
      <c r="C1574" s="293"/>
    </row>
    <row r="1575" spans="1:3" ht="14.25">
      <c r="A1575" s="293"/>
      <c r="B1575" s="294"/>
      <c r="C1575" s="293"/>
    </row>
    <row r="1576" spans="1:3" ht="14.25">
      <c r="A1576" s="293"/>
      <c r="B1576" s="294"/>
      <c r="C1576" s="293"/>
    </row>
    <row r="1577" spans="1:3" ht="14.25">
      <c r="A1577" s="293"/>
      <c r="B1577" s="294"/>
      <c r="C1577" s="293"/>
    </row>
    <row r="1578" spans="1:3" ht="14.25">
      <c r="A1578" s="293"/>
      <c r="B1578" s="294"/>
      <c r="C1578" s="293"/>
    </row>
    <row r="1579" spans="1:3" ht="14.25">
      <c r="A1579" s="293"/>
      <c r="B1579" s="294"/>
      <c r="C1579" s="293"/>
    </row>
    <row r="1580" spans="1:3" ht="14.25">
      <c r="A1580" s="293"/>
      <c r="B1580" s="294"/>
      <c r="C1580" s="293"/>
    </row>
    <row r="1581" spans="1:3" ht="14.25">
      <c r="A1581" s="293"/>
      <c r="B1581" s="294"/>
      <c r="C1581" s="293"/>
    </row>
    <row r="1582" spans="1:3" ht="14.25">
      <c r="A1582" s="293"/>
      <c r="B1582" s="294"/>
      <c r="C1582" s="293"/>
    </row>
    <row r="1583" spans="1:3" ht="14.25">
      <c r="A1583" s="293"/>
      <c r="B1583" s="294"/>
      <c r="C1583" s="293"/>
    </row>
    <row r="1584" spans="1:3" ht="14.25">
      <c r="A1584" s="293"/>
      <c r="B1584" s="294"/>
      <c r="C1584" s="293"/>
    </row>
    <row r="1585" spans="1:3" ht="14.25">
      <c r="A1585" s="293"/>
      <c r="B1585" s="294"/>
      <c r="C1585" s="293"/>
    </row>
    <row r="1586" spans="1:3" ht="14.25">
      <c r="A1586" s="293"/>
      <c r="B1586" s="294"/>
      <c r="C1586" s="293"/>
    </row>
    <row r="1587" spans="1:3" ht="14.25">
      <c r="A1587" s="293"/>
      <c r="B1587" s="294"/>
      <c r="C1587" s="293"/>
    </row>
    <row r="1588" spans="1:3" ht="14.25">
      <c r="A1588" s="293"/>
      <c r="B1588" s="294"/>
      <c r="C1588" s="293"/>
    </row>
    <row r="1589" spans="1:3" ht="14.25">
      <c r="A1589" s="293"/>
      <c r="B1589" s="294"/>
      <c r="C1589" s="293"/>
    </row>
    <row r="1590" spans="1:3" ht="14.25">
      <c r="A1590" s="293"/>
      <c r="B1590" s="294"/>
      <c r="C1590" s="293"/>
    </row>
    <row r="1591" spans="1:3" ht="14.25">
      <c r="A1591" s="293"/>
      <c r="B1591" s="294"/>
      <c r="C1591" s="293"/>
    </row>
    <row r="1592" spans="1:3" ht="14.25">
      <c r="A1592" s="293"/>
      <c r="B1592" s="294"/>
      <c r="C1592" s="293"/>
    </row>
    <row r="1593" spans="1:3" ht="14.25">
      <c r="A1593" s="293"/>
      <c r="B1593" s="294"/>
      <c r="C1593" s="293"/>
    </row>
    <row r="1594" spans="1:3" ht="14.25">
      <c r="A1594" s="293"/>
      <c r="B1594" s="294"/>
      <c r="C1594" s="293"/>
    </row>
    <row r="1595" spans="1:3" ht="14.25">
      <c r="A1595" s="293"/>
      <c r="B1595" s="294"/>
      <c r="C1595" s="293"/>
    </row>
    <row r="1596" spans="1:3" ht="14.25">
      <c r="A1596" s="293"/>
      <c r="B1596" s="294"/>
      <c r="C1596" s="293"/>
    </row>
    <row r="1597" spans="1:3" ht="14.25">
      <c r="A1597" s="293"/>
      <c r="B1597" s="294"/>
      <c r="C1597" s="293"/>
    </row>
    <row r="1598" spans="1:3" ht="14.25">
      <c r="A1598" s="293"/>
      <c r="B1598" s="294"/>
      <c r="C1598" s="293"/>
    </row>
    <row r="1599" spans="1:3" ht="14.25">
      <c r="A1599" s="293"/>
      <c r="B1599" s="294"/>
      <c r="C1599" s="293"/>
    </row>
    <row r="1600" spans="1:3" ht="14.25">
      <c r="A1600" s="293"/>
      <c r="B1600" s="294"/>
      <c r="C1600" s="293"/>
    </row>
    <row r="1601" spans="1:3" ht="14.25">
      <c r="A1601" s="293"/>
      <c r="B1601" s="294"/>
      <c r="C1601" s="293"/>
    </row>
    <row r="1602" spans="1:3" ht="14.25">
      <c r="A1602" s="293"/>
      <c r="B1602" s="294"/>
      <c r="C1602" s="293"/>
    </row>
    <row r="1603" spans="1:3" ht="14.25">
      <c r="A1603" s="293"/>
      <c r="B1603" s="294"/>
      <c r="C1603" s="293"/>
    </row>
    <row r="1604" spans="1:3" ht="14.25">
      <c r="A1604" s="293"/>
      <c r="B1604" s="294"/>
      <c r="C1604" s="293"/>
    </row>
    <row r="1605" spans="1:3" ht="14.25">
      <c r="A1605" s="293"/>
      <c r="B1605" s="294"/>
      <c r="C1605" s="293"/>
    </row>
    <row r="1606" spans="1:3" ht="14.25">
      <c r="A1606" s="293"/>
      <c r="B1606" s="294"/>
      <c r="C1606" s="293"/>
    </row>
    <row r="1607" spans="1:3" ht="14.25">
      <c r="A1607" s="293"/>
      <c r="B1607" s="294"/>
      <c r="C1607" s="293"/>
    </row>
    <row r="1608" spans="1:3" ht="14.25">
      <c r="A1608" s="293"/>
      <c r="B1608" s="294"/>
      <c r="C1608" s="293"/>
    </row>
    <row r="1609" spans="1:3" ht="14.25">
      <c r="A1609" s="293"/>
      <c r="B1609" s="294"/>
      <c r="C1609" s="293"/>
    </row>
    <row r="1610" spans="1:3" ht="14.25">
      <c r="A1610" s="293"/>
      <c r="B1610" s="294"/>
      <c r="C1610" s="293"/>
    </row>
    <row r="1611" spans="1:3" ht="14.25">
      <c r="A1611" s="293"/>
      <c r="B1611" s="294"/>
      <c r="C1611" s="293"/>
    </row>
    <row r="1612" spans="1:3" ht="14.25">
      <c r="A1612" s="293"/>
      <c r="B1612" s="294"/>
      <c r="C1612" s="293"/>
    </row>
    <row r="1613" spans="1:3" ht="14.25">
      <c r="A1613" s="293"/>
      <c r="B1613" s="294"/>
      <c r="C1613" s="293"/>
    </row>
    <row r="1614" spans="1:3" ht="14.25">
      <c r="A1614" s="293"/>
      <c r="B1614" s="294"/>
      <c r="C1614" s="293"/>
    </row>
    <row r="1615" spans="1:3" ht="14.25">
      <c r="A1615" s="293"/>
      <c r="B1615" s="294"/>
      <c r="C1615" s="293"/>
    </row>
    <row r="1616" spans="1:3" ht="14.25">
      <c r="A1616" s="293"/>
      <c r="B1616" s="294"/>
      <c r="C1616" s="293"/>
    </row>
    <row r="1617" spans="1:3" ht="14.25">
      <c r="A1617" s="293"/>
      <c r="B1617" s="294"/>
      <c r="C1617" s="293"/>
    </row>
    <row r="1618" spans="1:3" ht="14.25">
      <c r="A1618" s="293"/>
      <c r="B1618" s="294"/>
      <c r="C1618" s="293"/>
    </row>
    <row r="1619" spans="1:3" ht="14.25">
      <c r="A1619" s="293"/>
      <c r="B1619" s="294"/>
      <c r="C1619" s="293"/>
    </row>
    <row r="1620" spans="1:3" ht="14.25">
      <c r="A1620" s="293"/>
      <c r="B1620" s="294"/>
      <c r="C1620" s="293"/>
    </row>
    <row r="1621" spans="1:3" ht="14.25">
      <c r="A1621" s="293"/>
      <c r="B1621" s="294"/>
      <c r="C1621" s="293"/>
    </row>
    <row r="1622" spans="1:3" ht="14.25">
      <c r="A1622" s="293"/>
      <c r="B1622" s="294"/>
      <c r="C1622" s="293"/>
    </row>
    <row r="1623" spans="1:3" ht="14.25">
      <c r="A1623" s="293"/>
      <c r="B1623" s="294"/>
      <c r="C1623" s="293"/>
    </row>
    <row r="1624" spans="1:3" ht="14.25">
      <c r="A1624" s="293"/>
      <c r="B1624" s="294"/>
      <c r="C1624" s="293"/>
    </row>
    <row r="1625" spans="1:3" ht="14.25">
      <c r="A1625" s="293"/>
      <c r="B1625" s="294"/>
      <c r="C1625" s="293"/>
    </row>
    <row r="1626" spans="1:3" ht="14.25">
      <c r="A1626" s="293"/>
      <c r="B1626" s="294"/>
      <c r="C1626" s="293"/>
    </row>
    <row r="1627" spans="1:3" ht="14.25">
      <c r="A1627" s="293"/>
      <c r="B1627" s="294"/>
      <c r="C1627" s="293"/>
    </row>
    <row r="1628" spans="1:3" ht="14.25">
      <c r="A1628" s="293"/>
      <c r="B1628" s="294"/>
      <c r="C1628" s="293"/>
    </row>
    <row r="1629" spans="1:3" ht="14.25">
      <c r="A1629" s="293"/>
      <c r="B1629" s="294"/>
      <c r="C1629" s="293"/>
    </row>
    <row r="1630" spans="1:3" ht="14.25">
      <c r="A1630" s="293"/>
      <c r="B1630" s="294"/>
      <c r="C1630" s="293"/>
    </row>
    <row r="1631" spans="1:3" ht="14.25">
      <c r="A1631" s="293"/>
      <c r="B1631" s="294"/>
      <c r="C1631" s="293"/>
    </row>
    <row r="1632" spans="1:3" ht="14.25">
      <c r="A1632" s="293"/>
      <c r="B1632" s="294"/>
      <c r="C1632" s="293"/>
    </row>
    <row r="1633" spans="1:3" ht="14.25">
      <c r="A1633" s="293"/>
      <c r="B1633" s="294"/>
      <c r="C1633" s="293"/>
    </row>
    <row r="1634" spans="1:3" ht="14.25">
      <c r="A1634" s="293"/>
      <c r="B1634" s="294"/>
      <c r="C1634" s="293"/>
    </row>
    <row r="1635" spans="1:3" ht="14.25">
      <c r="A1635" s="293"/>
      <c r="B1635" s="294"/>
      <c r="C1635" s="293"/>
    </row>
    <row r="1636" spans="1:3" ht="14.25">
      <c r="A1636" s="293"/>
      <c r="B1636" s="294"/>
      <c r="C1636" s="293"/>
    </row>
    <row r="1637" spans="1:3" ht="14.25">
      <c r="A1637" s="293"/>
      <c r="B1637" s="294"/>
      <c r="C1637" s="293"/>
    </row>
    <row r="1638" spans="1:3" ht="14.25">
      <c r="A1638" s="293"/>
      <c r="B1638" s="294"/>
      <c r="C1638" s="293"/>
    </row>
    <row r="1639" spans="1:3" ht="14.25">
      <c r="A1639" s="293"/>
      <c r="B1639" s="294"/>
      <c r="C1639" s="293"/>
    </row>
    <row r="1640" spans="1:3" ht="14.25">
      <c r="A1640" s="293"/>
      <c r="B1640" s="294"/>
      <c r="C1640" s="293"/>
    </row>
    <row r="1641" spans="1:3" ht="14.25">
      <c r="A1641" s="293"/>
      <c r="B1641" s="294"/>
      <c r="C1641" s="293"/>
    </row>
    <row r="1642" spans="1:3" ht="14.25">
      <c r="A1642" s="293"/>
      <c r="B1642" s="294"/>
      <c r="C1642" s="293"/>
    </row>
    <row r="1643" spans="1:3" ht="14.25">
      <c r="A1643" s="293"/>
      <c r="B1643" s="294"/>
      <c r="C1643" s="293"/>
    </row>
    <row r="1644" spans="1:3" ht="14.25">
      <c r="A1644" s="293"/>
      <c r="B1644" s="294"/>
      <c r="C1644" s="293"/>
    </row>
    <row r="1645" spans="1:3" ht="14.25">
      <c r="A1645" s="293"/>
      <c r="B1645" s="294"/>
      <c r="C1645" s="293"/>
    </row>
    <row r="1646" spans="1:3" ht="14.25">
      <c r="A1646" s="293"/>
      <c r="B1646" s="294"/>
      <c r="C1646" s="293"/>
    </row>
    <row r="1647" spans="1:3" ht="14.25">
      <c r="A1647" s="293"/>
      <c r="B1647" s="294"/>
      <c r="C1647" s="293"/>
    </row>
    <row r="1648" spans="1:3" ht="14.25">
      <c r="A1648" s="293"/>
      <c r="B1648" s="294"/>
      <c r="C1648" s="293"/>
    </row>
    <row r="1649" spans="1:3" ht="14.25">
      <c r="A1649" s="293"/>
      <c r="B1649" s="294"/>
      <c r="C1649" s="293"/>
    </row>
    <row r="1650" spans="1:3" ht="14.25">
      <c r="A1650" s="293"/>
      <c r="B1650" s="294"/>
      <c r="C1650" s="293"/>
    </row>
    <row r="1651" spans="1:3" ht="14.25">
      <c r="A1651" s="293"/>
      <c r="B1651" s="294"/>
      <c r="C1651" s="293"/>
    </row>
    <row r="1652" spans="1:3" ht="14.25">
      <c r="A1652" s="293"/>
      <c r="B1652" s="294"/>
      <c r="C1652" s="293"/>
    </row>
    <row r="1653" spans="1:3" ht="14.25">
      <c r="A1653" s="293"/>
      <c r="B1653" s="294"/>
      <c r="C1653" s="293"/>
    </row>
    <row r="1654" spans="1:3" ht="14.25">
      <c r="A1654" s="293"/>
      <c r="B1654" s="294"/>
      <c r="C1654" s="293"/>
    </row>
    <row r="1655" spans="1:3" ht="14.25">
      <c r="A1655" s="293"/>
      <c r="B1655" s="294"/>
      <c r="C1655" s="293"/>
    </row>
    <row r="1656" spans="1:3" ht="14.25">
      <c r="A1656" s="293"/>
      <c r="B1656" s="294"/>
      <c r="C1656" s="293"/>
    </row>
    <row r="1657" spans="1:3" ht="14.25">
      <c r="A1657" s="293"/>
      <c r="B1657" s="294"/>
      <c r="C1657" s="293"/>
    </row>
    <row r="1658" spans="1:3" ht="14.25">
      <c r="A1658" s="293"/>
      <c r="B1658" s="294"/>
      <c r="C1658" s="293"/>
    </row>
    <row r="1659" spans="1:3" ht="14.25">
      <c r="A1659" s="293"/>
      <c r="B1659" s="294"/>
      <c r="C1659" s="293"/>
    </row>
    <row r="1660" spans="1:3" ht="14.25">
      <c r="A1660" s="293"/>
      <c r="B1660" s="294"/>
      <c r="C1660" s="293"/>
    </row>
    <row r="1661" spans="1:3" ht="14.25">
      <c r="A1661" s="293"/>
      <c r="B1661" s="294"/>
      <c r="C1661" s="293"/>
    </row>
    <row r="1662" spans="1:3" ht="14.25">
      <c r="A1662" s="293"/>
      <c r="B1662" s="294"/>
      <c r="C1662" s="293"/>
    </row>
    <row r="1663" spans="1:3" ht="14.25">
      <c r="A1663" s="293"/>
      <c r="B1663" s="294"/>
      <c r="C1663" s="293"/>
    </row>
    <row r="1664" spans="1:3" ht="14.25">
      <c r="A1664" s="293"/>
      <c r="B1664" s="294"/>
      <c r="C1664" s="293"/>
    </row>
    <row r="1665" spans="1:3" ht="14.25">
      <c r="A1665" s="293"/>
      <c r="B1665" s="294"/>
      <c r="C1665" s="293"/>
    </row>
    <row r="1666" spans="1:3" ht="14.25">
      <c r="A1666" s="293"/>
      <c r="B1666" s="294"/>
      <c r="C1666" s="293"/>
    </row>
    <row r="1667" spans="1:3" ht="14.25">
      <c r="A1667" s="293"/>
      <c r="B1667" s="294"/>
      <c r="C1667" s="293"/>
    </row>
    <row r="1668" spans="1:3" ht="14.25">
      <c r="A1668" s="293"/>
      <c r="B1668" s="294"/>
      <c r="C1668" s="293"/>
    </row>
    <row r="1669" spans="1:3" ht="14.25">
      <c r="A1669" s="293"/>
      <c r="B1669" s="294"/>
      <c r="C1669" s="293"/>
    </row>
    <row r="1670" spans="1:3" ht="14.25">
      <c r="A1670" s="293"/>
      <c r="B1670" s="294"/>
      <c r="C1670" s="293"/>
    </row>
    <row r="1671" spans="1:3" ht="14.25">
      <c r="A1671" s="293"/>
      <c r="B1671" s="294"/>
      <c r="C1671" s="293"/>
    </row>
    <row r="1672" spans="1:3" ht="14.25">
      <c r="A1672" s="293"/>
      <c r="B1672" s="294"/>
      <c r="C1672" s="293"/>
    </row>
    <row r="1673" spans="1:3" ht="14.25">
      <c r="A1673" s="293"/>
      <c r="B1673" s="294"/>
      <c r="C1673" s="293"/>
    </row>
    <row r="1674" spans="1:3" ht="14.25">
      <c r="A1674" s="293"/>
      <c r="B1674" s="294"/>
      <c r="C1674" s="293"/>
    </row>
    <row r="1675" spans="1:3" ht="14.25">
      <c r="A1675" s="293"/>
      <c r="B1675" s="294"/>
      <c r="C1675" s="293"/>
    </row>
    <row r="1676" spans="1:3" ht="14.25">
      <c r="A1676" s="293"/>
      <c r="B1676" s="294"/>
      <c r="C1676" s="293"/>
    </row>
    <row r="1677" spans="1:3" ht="14.25">
      <c r="A1677" s="293"/>
      <c r="B1677" s="294"/>
      <c r="C1677" s="293"/>
    </row>
    <row r="1678" spans="1:3" ht="14.25">
      <c r="A1678" s="293"/>
      <c r="B1678" s="294"/>
      <c r="C1678" s="293"/>
    </row>
    <row r="1679" spans="1:3" ht="14.25">
      <c r="A1679" s="293"/>
      <c r="B1679" s="294"/>
      <c r="C1679" s="293"/>
    </row>
    <row r="1680" spans="1:3" ht="14.25">
      <c r="A1680" s="293"/>
      <c r="B1680" s="294"/>
      <c r="C1680" s="293"/>
    </row>
    <row r="1681" spans="1:3" ht="14.25">
      <c r="A1681" s="293"/>
      <c r="B1681" s="294"/>
      <c r="C1681" s="293"/>
    </row>
    <row r="1682" spans="1:3" ht="14.25">
      <c r="A1682" s="293"/>
      <c r="B1682" s="294"/>
      <c r="C1682" s="293"/>
    </row>
    <row r="1683" spans="1:3" ht="14.25">
      <c r="A1683" s="293"/>
      <c r="B1683" s="294"/>
      <c r="C1683" s="293"/>
    </row>
    <row r="1684" spans="1:3" ht="14.25">
      <c r="A1684" s="293"/>
      <c r="B1684" s="294"/>
      <c r="C1684" s="293"/>
    </row>
    <row r="1685" spans="1:3" ht="14.25">
      <c r="A1685" s="293"/>
      <c r="B1685" s="294"/>
      <c r="C1685" s="293"/>
    </row>
    <row r="1686" spans="1:3" ht="14.25">
      <c r="A1686" s="293"/>
      <c r="B1686" s="294"/>
      <c r="C1686" s="293"/>
    </row>
    <row r="1687" spans="1:3" ht="14.25">
      <c r="A1687" s="293"/>
      <c r="B1687" s="294"/>
      <c r="C1687" s="293"/>
    </row>
    <row r="1688" spans="1:3" ht="14.25">
      <c r="A1688" s="293"/>
      <c r="B1688" s="294"/>
      <c r="C1688" s="293"/>
    </row>
    <row r="1689" spans="1:3" ht="14.25">
      <c r="A1689" s="293"/>
      <c r="B1689" s="294"/>
      <c r="C1689" s="293"/>
    </row>
    <row r="1690" spans="1:3" ht="14.25">
      <c r="A1690" s="293"/>
      <c r="B1690" s="294"/>
      <c r="C1690" s="293"/>
    </row>
    <row r="1691" spans="1:3" ht="14.25">
      <c r="A1691" s="293"/>
      <c r="B1691" s="294"/>
      <c r="C1691" s="293"/>
    </row>
    <row r="1692" spans="1:3" ht="14.25">
      <c r="A1692" s="293"/>
      <c r="B1692" s="294"/>
      <c r="C1692" s="293"/>
    </row>
    <row r="1693" spans="1:3" ht="14.25">
      <c r="A1693" s="293"/>
      <c r="B1693" s="294"/>
      <c r="C1693" s="293"/>
    </row>
    <row r="1694" spans="1:3" ht="14.25">
      <c r="A1694" s="293"/>
      <c r="B1694" s="294"/>
      <c r="C1694" s="293"/>
    </row>
    <row r="1695" spans="1:3" ht="14.25">
      <c r="A1695" s="293"/>
      <c r="B1695" s="294"/>
      <c r="C1695" s="293"/>
    </row>
    <row r="1696" spans="1:3" ht="14.25">
      <c r="A1696" s="293"/>
      <c r="B1696" s="294"/>
      <c r="C1696" s="293"/>
    </row>
    <row r="1697" spans="1:3" ht="14.25">
      <c r="A1697" s="293"/>
      <c r="B1697" s="294"/>
      <c r="C1697" s="293"/>
    </row>
    <row r="1698" spans="1:3" ht="14.25">
      <c r="A1698" s="293"/>
      <c r="B1698" s="294"/>
      <c r="C1698" s="293"/>
    </row>
    <row r="1699" spans="1:3" ht="14.25">
      <c r="A1699" s="293"/>
      <c r="B1699" s="294"/>
      <c r="C1699" s="293"/>
    </row>
    <row r="1700" spans="1:3" ht="14.25">
      <c r="A1700" s="293"/>
      <c r="B1700" s="294"/>
      <c r="C1700" s="293"/>
    </row>
    <row r="1701" spans="1:3" ht="14.25">
      <c r="A1701" s="293"/>
      <c r="B1701" s="294"/>
      <c r="C1701" s="293"/>
    </row>
    <row r="1702" spans="1:3" ht="14.25">
      <c r="A1702" s="293"/>
      <c r="B1702" s="294"/>
      <c r="C1702" s="293"/>
    </row>
    <row r="1703" spans="1:3" ht="14.25">
      <c r="A1703" s="293"/>
      <c r="B1703" s="294"/>
      <c r="C1703" s="293"/>
    </row>
    <row r="1704" spans="1:3" ht="14.25">
      <c r="A1704" s="293"/>
      <c r="B1704" s="294"/>
      <c r="C1704" s="293"/>
    </row>
    <row r="1705" spans="1:3" ht="14.25">
      <c r="A1705" s="293"/>
      <c r="B1705" s="294"/>
      <c r="C1705" s="293"/>
    </row>
    <row r="1706" spans="1:3" ht="14.25">
      <c r="A1706" s="293"/>
      <c r="B1706" s="294"/>
      <c r="C1706" s="293"/>
    </row>
    <row r="1707" spans="1:3" ht="14.25">
      <c r="A1707" s="293"/>
      <c r="B1707" s="294"/>
      <c r="C1707" s="293"/>
    </row>
    <row r="1708" spans="1:3" ht="14.25">
      <c r="A1708" s="293"/>
      <c r="B1708" s="294"/>
      <c r="C1708" s="293"/>
    </row>
    <row r="1709" spans="1:3" ht="14.25">
      <c r="A1709" s="293"/>
      <c r="B1709" s="294"/>
      <c r="C1709" s="293"/>
    </row>
    <row r="1710" spans="1:3" ht="14.25">
      <c r="A1710" s="293"/>
      <c r="B1710" s="294"/>
      <c r="C1710" s="293"/>
    </row>
    <row r="1711" spans="1:3" ht="14.25">
      <c r="A1711" s="293"/>
      <c r="B1711" s="294"/>
      <c r="C1711" s="293"/>
    </row>
    <row r="1712" spans="1:3" ht="14.25">
      <c r="A1712" s="293"/>
      <c r="B1712" s="294"/>
      <c r="C1712" s="293"/>
    </row>
    <row r="1713" spans="1:3" ht="14.25">
      <c r="A1713" s="293"/>
      <c r="B1713" s="294"/>
      <c r="C1713" s="293"/>
    </row>
    <row r="1714" spans="1:3" ht="14.25">
      <c r="A1714" s="293"/>
      <c r="B1714" s="294"/>
      <c r="C1714" s="293"/>
    </row>
    <row r="1715" spans="1:3" ht="14.25">
      <c r="A1715" s="293"/>
      <c r="B1715" s="294"/>
      <c r="C1715" s="293"/>
    </row>
    <row r="1716" spans="1:3" ht="14.25">
      <c r="A1716" s="293"/>
      <c r="B1716" s="294"/>
      <c r="C1716" s="293"/>
    </row>
    <row r="1717" spans="1:3" ht="14.25">
      <c r="A1717" s="293"/>
      <c r="B1717" s="294"/>
      <c r="C1717" s="293"/>
    </row>
    <row r="1718" spans="1:3" ht="14.25">
      <c r="A1718" s="293"/>
      <c r="B1718" s="294"/>
      <c r="C1718" s="293"/>
    </row>
    <row r="1719" spans="1:3" ht="14.25">
      <c r="A1719" s="293"/>
      <c r="B1719" s="294"/>
      <c r="C1719" s="293"/>
    </row>
    <row r="1720" spans="1:3" ht="14.25">
      <c r="A1720" s="293"/>
      <c r="B1720" s="294"/>
      <c r="C1720" s="293"/>
    </row>
    <row r="1721" spans="1:3" ht="14.25">
      <c r="A1721" s="293"/>
      <c r="B1721" s="294"/>
      <c r="C1721" s="293"/>
    </row>
    <row r="1722" spans="1:3" ht="14.25">
      <c r="A1722" s="293"/>
      <c r="B1722" s="294"/>
      <c r="C1722" s="293"/>
    </row>
    <row r="1723" spans="1:3" ht="14.25">
      <c r="A1723" s="293"/>
      <c r="B1723" s="294"/>
      <c r="C1723" s="293"/>
    </row>
    <row r="1724" spans="1:3" ht="14.25">
      <c r="A1724" s="293"/>
      <c r="B1724" s="294"/>
      <c r="C1724" s="293"/>
    </row>
    <row r="1725" spans="1:3" ht="14.25">
      <c r="A1725" s="293"/>
      <c r="B1725" s="294"/>
      <c r="C1725" s="293"/>
    </row>
    <row r="1726" spans="1:3" ht="14.25">
      <c r="A1726" s="293"/>
      <c r="B1726" s="294"/>
      <c r="C1726" s="293"/>
    </row>
    <row r="1727" spans="1:3" ht="14.25">
      <c r="A1727" s="293"/>
      <c r="B1727" s="294"/>
      <c r="C1727" s="293"/>
    </row>
    <row r="1728" spans="1:3" ht="14.25">
      <c r="A1728" s="293"/>
      <c r="B1728" s="294"/>
      <c r="C1728" s="293"/>
    </row>
    <row r="1729" spans="1:3" ht="14.25">
      <c r="A1729" s="293"/>
      <c r="B1729" s="294"/>
      <c r="C1729" s="293"/>
    </row>
    <row r="1730" spans="1:3" ht="14.25">
      <c r="A1730" s="293"/>
      <c r="B1730" s="294"/>
      <c r="C1730" s="293"/>
    </row>
    <row r="1731" spans="1:3" ht="14.25">
      <c r="A1731" s="293"/>
      <c r="B1731" s="294"/>
      <c r="C1731" s="293"/>
    </row>
    <row r="1732" spans="1:3" ht="14.25">
      <c r="A1732" s="293"/>
      <c r="B1732" s="294"/>
      <c r="C1732" s="293"/>
    </row>
    <row r="1733" spans="1:3" ht="14.25">
      <c r="A1733" s="293"/>
      <c r="B1733" s="294"/>
      <c r="C1733" s="293"/>
    </row>
    <row r="1734" spans="1:3" ht="14.25">
      <c r="A1734" s="293"/>
      <c r="B1734" s="294"/>
      <c r="C1734" s="293"/>
    </row>
    <row r="1735" spans="1:3" ht="14.25">
      <c r="A1735" s="293"/>
      <c r="B1735" s="294"/>
      <c r="C1735" s="293"/>
    </row>
    <row r="1736" spans="1:3" ht="14.25">
      <c r="A1736" s="293"/>
      <c r="B1736" s="294"/>
      <c r="C1736" s="293"/>
    </row>
    <row r="1737" spans="1:3" ht="14.25">
      <c r="A1737" s="293"/>
      <c r="B1737" s="294"/>
      <c r="C1737" s="293"/>
    </row>
    <row r="1738" spans="1:3" ht="14.25">
      <c r="A1738" s="293"/>
      <c r="B1738" s="294"/>
      <c r="C1738" s="293"/>
    </row>
    <row r="1739" spans="1:3" ht="14.25">
      <c r="A1739" s="293"/>
      <c r="B1739" s="294"/>
      <c r="C1739" s="293"/>
    </row>
    <row r="1740" spans="1:3" ht="14.25">
      <c r="A1740" s="293"/>
      <c r="B1740" s="294"/>
      <c r="C1740" s="293"/>
    </row>
    <row r="1741" spans="1:3" ht="14.25">
      <c r="A1741" s="293"/>
      <c r="B1741" s="294"/>
      <c r="C1741" s="293"/>
    </row>
    <row r="1742" spans="1:3" ht="14.25">
      <c r="A1742" s="293"/>
      <c r="B1742" s="294"/>
      <c r="C1742" s="293"/>
    </row>
    <row r="1743" spans="1:3" ht="14.25">
      <c r="A1743" s="293"/>
      <c r="B1743" s="294"/>
      <c r="C1743" s="293"/>
    </row>
    <row r="1744" spans="1:3" ht="14.25">
      <c r="A1744" s="293"/>
      <c r="B1744" s="294"/>
      <c r="C1744" s="293"/>
    </row>
    <row r="1745" spans="1:3" ht="14.25">
      <c r="A1745" s="293"/>
      <c r="B1745" s="294"/>
      <c r="C1745" s="293"/>
    </row>
    <row r="1746" spans="1:3" ht="14.25">
      <c r="A1746" s="293"/>
      <c r="B1746" s="294"/>
      <c r="C1746" s="293"/>
    </row>
    <row r="1747" spans="1:3" ht="14.25">
      <c r="A1747" s="293"/>
      <c r="B1747" s="294"/>
      <c r="C1747" s="293"/>
    </row>
    <row r="1748" spans="1:3" ht="14.25">
      <c r="A1748" s="293"/>
      <c r="B1748" s="294"/>
      <c r="C1748" s="293"/>
    </row>
    <row r="1749" spans="1:3" ht="14.25">
      <c r="A1749" s="293"/>
      <c r="B1749" s="294"/>
      <c r="C1749" s="293"/>
    </row>
    <row r="1750" spans="1:3" ht="14.25">
      <c r="A1750" s="293"/>
      <c r="B1750" s="294"/>
      <c r="C1750" s="293"/>
    </row>
    <row r="1751" spans="1:3" ht="14.25">
      <c r="A1751" s="293"/>
      <c r="B1751" s="294"/>
      <c r="C1751" s="293"/>
    </row>
    <row r="1752" spans="1:3" ht="14.25">
      <c r="A1752" s="293"/>
      <c r="B1752" s="294"/>
      <c r="C1752" s="293"/>
    </row>
    <row r="1753" spans="1:3" ht="14.25">
      <c r="A1753" s="293"/>
      <c r="B1753" s="294"/>
      <c r="C1753" s="293"/>
    </row>
    <row r="1754" spans="1:3" ht="14.25">
      <c r="A1754" s="293"/>
      <c r="B1754" s="294"/>
      <c r="C1754" s="293"/>
    </row>
    <row r="1755" spans="1:3" ht="14.25">
      <c r="A1755" s="293"/>
      <c r="B1755" s="294"/>
      <c r="C1755" s="293"/>
    </row>
    <row r="1756" spans="1:3" ht="14.25">
      <c r="A1756" s="293"/>
      <c r="B1756" s="294"/>
      <c r="C1756" s="293"/>
    </row>
    <row r="1757" spans="1:3" ht="14.25">
      <c r="A1757" s="293"/>
      <c r="B1757" s="294"/>
      <c r="C1757" s="293"/>
    </row>
    <row r="1758" spans="1:3" ht="14.25">
      <c r="A1758" s="293"/>
      <c r="B1758" s="294"/>
      <c r="C1758" s="293"/>
    </row>
    <row r="1759" spans="1:3" ht="14.25">
      <c r="A1759" s="293"/>
      <c r="B1759" s="294"/>
      <c r="C1759" s="293"/>
    </row>
    <row r="1760" spans="1:3" ht="14.25">
      <c r="A1760" s="293"/>
      <c r="B1760" s="294"/>
      <c r="C1760" s="293"/>
    </row>
    <row r="1761" spans="1:3" ht="14.25">
      <c r="A1761" s="293"/>
      <c r="B1761" s="294"/>
      <c r="C1761" s="293"/>
    </row>
    <row r="1762" spans="1:3" ht="14.25">
      <c r="A1762" s="293"/>
      <c r="B1762" s="294"/>
      <c r="C1762" s="293"/>
    </row>
    <row r="1763" spans="1:3" ht="14.25">
      <c r="A1763" s="293"/>
      <c r="B1763" s="294"/>
      <c r="C1763" s="293"/>
    </row>
    <row r="1764" spans="1:3" ht="14.25">
      <c r="A1764" s="293"/>
      <c r="B1764" s="294"/>
      <c r="C1764" s="293"/>
    </row>
    <row r="1765" spans="1:3" ht="14.25">
      <c r="A1765" s="293"/>
      <c r="B1765" s="294"/>
      <c r="C1765" s="293"/>
    </row>
    <row r="1766" spans="1:3" ht="14.25">
      <c r="A1766" s="293"/>
      <c r="B1766" s="294"/>
      <c r="C1766" s="293"/>
    </row>
    <row r="1767" spans="1:3" ht="14.25">
      <c r="A1767" s="293"/>
      <c r="B1767" s="294"/>
      <c r="C1767" s="293"/>
    </row>
    <row r="1768" spans="1:3" ht="14.25">
      <c r="A1768" s="293"/>
      <c r="B1768" s="294"/>
      <c r="C1768" s="293"/>
    </row>
    <row r="1769" spans="1:3" ht="14.25">
      <c r="A1769" s="293"/>
      <c r="B1769" s="294"/>
      <c r="C1769" s="293"/>
    </row>
    <row r="1770" spans="1:3" ht="14.25">
      <c r="A1770" s="293"/>
      <c r="B1770" s="294"/>
      <c r="C1770" s="293"/>
    </row>
    <row r="1771" spans="1:3" ht="14.25">
      <c r="A1771" s="293"/>
      <c r="B1771" s="294"/>
      <c r="C1771" s="293"/>
    </row>
    <row r="1772" spans="1:3" ht="14.25">
      <c r="A1772" s="293"/>
      <c r="B1772" s="294"/>
      <c r="C1772" s="293"/>
    </row>
    <row r="1773" spans="1:3" ht="14.25">
      <c r="A1773" s="293"/>
      <c r="B1773" s="294"/>
      <c r="C1773" s="293"/>
    </row>
    <row r="1774" spans="1:3" ht="14.25">
      <c r="A1774" s="293"/>
      <c r="B1774" s="294"/>
      <c r="C1774" s="293"/>
    </row>
    <row r="1775" spans="1:3" ht="14.25">
      <c r="A1775" s="293"/>
      <c r="B1775" s="294"/>
      <c r="C1775" s="293"/>
    </row>
    <row r="1776" spans="1:3" ht="14.25">
      <c r="A1776" s="293"/>
      <c r="B1776" s="294"/>
      <c r="C1776" s="293"/>
    </row>
    <row r="1777" spans="1:3" ht="14.25">
      <c r="A1777" s="293"/>
      <c r="B1777" s="294"/>
      <c r="C1777" s="293"/>
    </row>
    <row r="1778" spans="1:3" ht="14.25">
      <c r="A1778" s="293"/>
      <c r="B1778" s="294"/>
      <c r="C1778" s="293"/>
    </row>
    <row r="1779" spans="1:3" ht="14.25">
      <c r="A1779" s="293"/>
      <c r="B1779" s="294"/>
      <c r="C1779" s="293"/>
    </row>
    <row r="1780" spans="1:3" ht="14.25">
      <c r="A1780" s="293"/>
      <c r="B1780" s="294"/>
      <c r="C1780" s="293"/>
    </row>
    <row r="1781" spans="1:3" ht="14.25">
      <c r="A1781" s="293"/>
      <c r="B1781" s="294"/>
      <c r="C1781" s="293"/>
    </row>
    <row r="1782" spans="1:3" ht="14.25">
      <c r="A1782" s="293"/>
      <c r="B1782" s="294"/>
      <c r="C1782" s="293"/>
    </row>
    <row r="1783" spans="1:3" ht="14.25">
      <c r="A1783" s="293"/>
      <c r="B1783" s="294"/>
      <c r="C1783" s="293"/>
    </row>
    <row r="1784" spans="1:3" ht="14.25">
      <c r="A1784" s="293"/>
      <c r="B1784" s="294"/>
      <c r="C1784" s="293"/>
    </row>
    <row r="1785" spans="1:3" ht="14.25">
      <c r="A1785" s="293"/>
      <c r="B1785" s="294"/>
      <c r="C1785" s="293"/>
    </row>
    <row r="1786" spans="1:3" ht="14.25">
      <c r="A1786" s="293"/>
      <c r="B1786" s="294"/>
      <c r="C1786" s="293"/>
    </row>
    <row r="1787" spans="1:3" ht="14.25">
      <c r="A1787" s="293"/>
      <c r="B1787" s="294"/>
      <c r="C1787" s="293"/>
    </row>
    <row r="1788" spans="1:3" ht="14.25">
      <c r="A1788" s="293"/>
      <c r="B1788" s="294"/>
      <c r="C1788" s="293"/>
    </row>
    <row r="1789" spans="1:3" ht="14.25">
      <c r="A1789" s="293"/>
      <c r="B1789" s="294"/>
      <c r="C1789" s="293"/>
    </row>
    <row r="1790" spans="1:3" ht="14.25">
      <c r="A1790" s="293"/>
      <c r="B1790" s="294"/>
      <c r="C1790" s="293"/>
    </row>
    <row r="1791" spans="1:3" ht="14.25">
      <c r="A1791" s="293"/>
      <c r="B1791" s="294"/>
      <c r="C1791" s="293"/>
    </row>
    <row r="1792" spans="1:3" ht="14.25">
      <c r="A1792" s="293"/>
      <c r="B1792" s="294"/>
      <c r="C1792" s="293"/>
    </row>
    <row r="1793" spans="1:3" ht="14.25">
      <c r="A1793" s="293"/>
      <c r="B1793" s="294"/>
      <c r="C1793" s="293"/>
    </row>
    <row r="1794" spans="1:3" ht="14.25">
      <c r="A1794" s="293"/>
      <c r="B1794" s="294"/>
      <c r="C1794" s="293"/>
    </row>
    <row r="1795" spans="1:3" ht="14.25">
      <c r="A1795" s="293"/>
      <c r="B1795" s="294"/>
      <c r="C1795" s="293"/>
    </row>
    <row r="1796" spans="1:3" ht="14.25">
      <c r="A1796" s="293"/>
      <c r="B1796" s="294"/>
      <c r="C1796" s="293"/>
    </row>
    <row r="1797" spans="1:3" ht="14.25">
      <c r="A1797" s="293"/>
      <c r="B1797" s="294"/>
      <c r="C1797" s="293"/>
    </row>
    <row r="1798" spans="1:3" ht="14.25">
      <c r="A1798" s="293"/>
      <c r="B1798" s="294"/>
      <c r="C1798" s="293"/>
    </row>
    <row r="1799" spans="1:3" ht="14.25">
      <c r="A1799" s="293"/>
      <c r="B1799" s="294"/>
      <c r="C1799" s="293"/>
    </row>
    <row r="1800" spans="1:3" ht="14.25">
      <c r="A1800" s="293"/>
      <c r="B1800" s="294"/>
      <c r="C1800" s="293"/>
    </row>
    <row r="1801" spans="1:3" ht="14.25">
      <c r="A1801" s="293"/>
      <c r="B1801" s="294"/>
      <c r="C1801" s="293"/>
    </row>
    <row r="1802" spans="1:3" ht="14.25">
      <c r="A1802" s="293"/>
      <c r="B1802" s="294"/>
      <c r="C1802" s="293"/>
    </row>
    <row r="1803" spans="1:3" ht="14.25">
      <c r="A1803" s="293"/>
      <c r="B1803" s="294"/>
      <c r="C1803" s="293"/>
    </row>
    <row r="1804" spans="1:3" ht="14.25">
      <c r="A1804" s="293"/>
      <c r="B1804" s="294"/>
      <c r="C1804" s="293"/>
    </row>
    <row r="1805" spans="1:3" ht="14.25">
      <c r="A1805" s="293"/>
      <c r="B1805" s="294"/>
      <c r="C1805" s="293"/>
    </row>
    <row r="1806" spans="1:3" ht="14.25">
      <c r="A1806" s="293"/>
      <c r="B1806" s="294"/>
      <c r="C1806" s="293"/>
    </row>
    <row r="1807" spans="1:3" ht="14.25">
      <c r="A1807" s="293"/>
      <c r="B1807" s="294"/>
      <c r="C1807" s="293"/>
    </row>
    <row r="1808" spans="1:3" ht="14.25">
      <c r="A1808" s="293"/>
      <c r="B1808" s="294"/>
      <c r="C1808" s="293"/>
    </row>
    <row r="1809" spans="1:3" ht="14.25">
      <c r="A1809" s="293"/>
      <c r="B1809" s="294"/>
      <c r="C1809" s="293"/>
    </row>
    <row r="1810" spans="1:3" ht="14.25">
      <c r="A1810" s="293"/>
      <c r="B1810" s="294"/>
      <c r="C1810" s="293"/>
    </row>
    <row r="1811" spans="1:3" ht="14.25">
      <c r="A1811" s="293"/>
      <c r="B1811" s="294"/>
      <c r="C1811" s="293"/>
    </row>
    <row r="1812" spans="1:3" ht="14.25">
      <c r="A1812" s="293"/>
      <c r="B1812" s="294"/>
      <c r="C1812" s="293"/>
    </row>
    <row r="1813" spans="1:3" ht="14.25">
      <c r="A1813" s="293"/>
      <c r="B1813" s="294"/>
      <c r="C1813" s="293"/>
    </row>
    <row r="1814" spans="1:3" ht="14.25">
      <c r="A1814" s="293"/>
      <c r="B1814" s="294"/>
      <c r="C1814" s="293"/>
    </row>
    <row r="1815" spans="1:3" ht="14.25">
      <c r="A1815" s="293"/>
      <c r="B1815" s="294"/>
      <c r="C1815" s="293"/>
    </row>
    <row r="1816" spans="1:3" ht="14.25">
      <c r="A1816" s="293"/>
      <c r="B1816" s="294"/>
      <c r="C1816" s="293"/>
    </row>
    <row r="1817" spans="1:3" ht="14.25">
      <c r="A1817" s="293"/>
      <c r="B1817" s="294"/>
      <c r="C1817" s="293"/>
    </row>
    <row r="1818" spans="1:3" ht="14.25">
      <c r="A1818" s="293"/>
      <c r="B1818" s="294"/>
      <c r="C1818" s="293"/>
    </row>
    <row r="1819" spans="1:3" ht="14.25">
      <c r="A1819" s="293"/>
      <c r="B1819" s="294"/>
      <c r="C1819" s="293"/>
    </row>
    <row r="1820" spans="1:3" ht="14.25">
      <c r="A1820" s="293"/>
      <c r="B1820" s="294"/>
      <c r="C1820" s="293"/>
    </row>
    <row r="1821" spans="1:3" ht="14.25">
      <c r="A1821" s="293"/>
      <c r="B1821" s="294"/>
      <c r="C1821" s="293"/>
    </row>
    <row r="1822" spans="1:3" ht="14.25">
      <c r="A1822" s="293"/>
      <c r="B1822" s="294"/>
      <c r="C1822" s="293"/>
    </row>
    <row r="1823" spans="1:3" ht="14.25">
      <c r="A1823" s="293"/>
      <c r="B1823" s="294"/>
      <c r="C1823" s="293"/>
    </row>
    <row r="1824" spans="1:3" ht="14.25">
      <c r="A1824" s="293"/>
      <c r="B1824" s="294"/>
      <c r="C1824" s="293"/>
    </row>
    <row r="1825" spans="1:3" ht="14.25">
      <c r="A1825" s="293"/>
      <c r="B1825" s="294"/>
      <c r="C1825" s="293"/>
    </row>
    <row r="1826" spans="1:3" ht="14.25">
      <c r="A1826" s="293"/>
      <c r="B1826" s="294"/>
      <c r="C1826" s="293"/>
    </row>
    <row r="1827" spans="1:3" ht="14.25">
      <c r="A1827" s="293"/>
      <c r="B1827" s="294"/>
      <c r="C1827" s="293"/>
    </row>
    <row r="1828" spans="1:3" ht="14.25">
      <c r="A1828" s="293"/>
      <c r="B1828" s="294"/>
      <c r="C1828" s="293"/>
    </row>
    <row r="1829" spans="1:3" ht="14.25">
      <c r="A1829" s="293"/>
      <c r="B1829" s="294"/>
      <c r="C1829" s="293"/>
    </row>
    <row r="1830" spans="1:3" ht="14.25">
      <c r="A1830" s="293"/>
      <c r="B1830" s="294"/>
      <c r="C1830" s="293"/>
    </row>
    <row r="1831" spans="1:3" ht="14.25">
      <c r="A1831" s="293"/>
      <c r="B1831" s="294"/>
      <c r="C1831" s="293"/>
    </row>
    <row r="1832" spans="1:3" ht="14.25">
      <c r="A1832" s="293"/>
      <c r="B1832" s="294"/>
      <c r="C1832" s="293"/>
    </row>
    <row r="1833" spans="1:3" ht="14.25">
      <c r="A1833" s="293"/>
      <c r="B1833" s="294"/>
      <c r="C1833" s="293"/>
    </row>
    <row r="1834" spans="1:3" ht="14.25">
      <c r="A1834" s="293"/>
      <c r="B1834" s="294"/>
      <c r="C1834" s="293"/>
    </row>
    <row r="1835" spans="1:3" ht="14.25">
      <c r="A1835" s="293"/>
      <c r="B1835" s="294"/>
      <c r="C1835" s="293"/>
    </row>
    <row r="1836" spans="1:3" ht="14.25">
      <c r="A1836" s="293"/>
      <c r="B1836" s="294"/>
      <c r="C1836" s="293"/>
    </row>
    <row r="1837" spans="1:3" ht="14.25">
      <c r="A1837" s="293"/>
      <c r="B1837" s="294"/>
      <c r="C1837" s="293"/>
    </row>
    <row r="1838" spans="1:3" ht="14.25">
      <c r="A1838" s="293"/>
      <c r="B1838" s="294"/>
      <c r="C1838" s="293"/>
    </row>
    <row r="1839" spans="1:3" ht="14.25">
      <c r="A1839" s="293"/>
      <c r="B1839" s="294"/>
      <c r="C1839" s="293"/>
    </row>
    <row r="1840" spans="1:3" ht="14.25">
      <c r="A1840" s="293"/>
      <c r="B1840" s="294"/>
      <c r="C1840" s="293"/>
    </row>
    <row r="1841" spans="1:3" ht="14.25">
      <c r="A1841" s="293"/>
      <c r="B1841" s="294"/>
      <c r="C1841" s="293"/>
    </row>
    <row r="1842" spans="1:3" ht="14.25">
      <c r="A1842" s="293"/>
      <c r="B1842" s="294"/>
      <c r="C1842" s="293"/>
    </row>
    <row r="1843" spans="1:3" ht="14.25">
      <c r="A1843" s="293"/>
      <c r="B1843" s="294"/>
      <c r="C1843" s="293"/>
    </row>
    <row r="1844" spans="1:3" ht="14.25">
      <c r="A1844" s="293"/>
      <c r="B1844" s="294"/>
      <c r="C1844" s="293"/>
    </row>
    <row r="1845" spans="1:3" ht="14.25">
      <c r="A1845" s="293"/>
      <c r="B1845" s="294"/>
      <c r="C1845" s="293"/>
    </row>
    <row r="1846" spans="1:3" ht="14.25">
      <c r="A1846" s="293"/>
      <c r="B1846" s="294"/>
      <c r="C1846" s="293"/>
    </row>
    <row r="1847" spans="1:3" ht="14.25">
      <c r="A1847" s="293"/>
      <c r="B1847" s="294"/>
      <c r="C1847" s="293"/>
    </row>
    <row r="1848" spans="1:3" ht="14.25">
      <c r="A1848" s="293"/>
      <c r="B1848" s="294"/>
      <c r="C1848" s="293"/>
    </row>
    <row r="1849" spans="1:3" ht="14.25">
      <c r="A1849" s="293"/>
      <c r="B1849" s="294"/>
      <c r="C1849" s="293"/>
    </row>
    <row r="1850" spans="1:3" ht="14.25">
      <c r="A1850" s="293"/>
      <c r="B1850" s="294"/>
      <c r="C1850" s="293"/>
    </row>
    <row r="1851" spans="1:3" ht="14.25">
      <c r="A1851" s="293"/>
      <c r="B1851" s="294"/>
      <c r="C1851" s="293"/>
    </row>
    <row r="1852" spans="1:3" ht="14.25">
      <c r="A1852" s="293"/>
      <c r="B1852" s="294"/>
      <c r="C1852" s="293"/>
    </row>
    <row r="1853" spans="1:3" ht="14.25">
      <c r="A1853" s="293"/>
      <c r="B1853" s="294"/>
      <c r="C1853" s="293"/>
    </row>
    <row r="1854" spans="1:3" ht="14.25">
      <c r="A1854" s="293"/>
      <c r="B1854" s="294"/>
      <c r="C1854" s="293"/>
    </row>
    <row r="1855" spans="1:3" ht="14.25">
      <c r="A1855" s="293"/>
      <c r="B1855" s="294"/>
      <c r="C1855" s="293"/>
    </row>
    <row r="1856" spans="1:3" ht="14.25">
      <c r="A1856" s="293"/>
      <c r="B1856" s="294"/>
      <c r="C1856" s="293"/>
    </row>
    <row r="1857" spans="1:3" ht="14.25">
      <c r="A1857" s="293"/>
      <c r="B1857" s="294"/>
      <c r="C1857" s="293"/>
    </row>
    <row r="1858" spans="1:3" ht="14.25">
      <c r="A1858" s="293"/>
      <c r="B1858" s="294"/>
      <c r="C1858" s="293"/>
    </row>
    <row r="1859" spans="1:3" ht="14.25">
      <c r="A1859" s="293"/>
      <c r="B1859" s="294"/>
      <c r="C1859" s="293"/>
    </row>
    <row r="1860" spans="1:3" ht="14.25">
      <c r="A1860" s="293"/>
      <c r="B1860" s="294"/>
      <c r="C1860" s="293"/>
    </row>
    <row r="1861" spans="1:3" ht="14.25">
      <c r="A1861" s="293"/>
      <c r="B1861" s="294"/>
      <c r="C1861" s="293"/>
    </row>
    <row r="1862" spans="1:3" ht="14.25">
      <c r="A1862" s="293"/>
      <c r="B1862" s="294"/>
      <c r="C1862" s="293"/>
    </row>
    <row r="1863" spans="1:3" ht="14.25">
      <c r="A1863" s="293"/>
      <c r="B1863" s="294"/>
      <c r="C1863" s="293"/>
    </row>
    <row r="1864" spans="1:3" ht="14.25">
      <c r="A1864" s="293"/>
      <c r="B1864" s="294"/>
      <c r="C1864" s="293"/>
    </row>
    <row r="1865" spans="1:3" ht="14.25">
      <c r="A1865" s="293"/>
      <c r="B1865" s="294"/>
      <c r="C1865" s="293"/>
    </row>
    <row r="1866" spans="1:3" ht="14.25">
      <c r="A1866" s="293"/>
      <c r="B1866" s="294"/>
      <c r="C1866" s="293"/>
    </row>
    <row r="1867" spans="1:3" ht="14.25">
      <c r="A1867" s="293"/>
      <c r="B1867" s="294"/>
      <c r="C1867" s="293"/>
    </row>
    <row r="1868" spans="1:3" ht="14.25">
      <c r="A1868" s="293"/>
      <c r="B1868" s="294"/>
      <c r="C1868" s="293"/>
    </row>
    <row r="1869" spans="1:3" ht="14.25">
      <c r="A1869" s="293"/>
      <c r="B1869" s="294"/>
      <c r="C1869" s="293"/>
    </row>
    <row r="1870" spans="1:3" ht="14.25">
      <c r="A1870" s="293"/>
      <c r="B1870" s="294"/>
      <c r="C1870" s="293"/>
    </row>
    <row r="1871" spans="1:3" ht="14.25">
      <c r="A1871" s="293"/>
      <c r="B1871" s="294"/>
      <c r="C1871" s="293"/>
    </row>
    <row r="1872" spans="1:3" ht="14.25">
      <c r="A1872" s="293"/>
      <c r="B1872" s="294"/>
      <c r="C1872" s="293"/>
    </row>
    <row r="1873" spans="1:3" ht="14.25">
      <c r="A1873" s="293"/>
      <c r="B1873" s="294"/>
      <c r="C1873" s="293"/>
    </row>
    <row r="1874" spans="1:3" ht="14.25">
      <c r="A1874" s="293"/>
      <c r="B1874" s="294"/>
      <c r="C1874" s="293"/>
    </row>
    <row r="1875" spans="1:3" ht="14.25">
      <c r="A1875" s="293"/>
      <c r="B1875" s="294"/>
      <c r="C1875" s="293"/>
    </row>
    <row r="1876" spans="1:3" ht="14.25">
      <c r="A1876" s="293"/>
      <c r="B1876" s="294"/>
      <c r="C1876" s="293"/>
    </row>
    <row r="1877" spans="1:3" ht="14.25">
      <c r="A1877" s="293"/>
      <c r="B1877" s="294"/>
      <c r="C1877" s="293"/>
    </row>
    <row r="1878" spans="1:3" ht="14.25">
      <c r="A1878" s="293"/>
      <c r="B1878" s="294"/>
      <c r="C1878" s="293"/>
    </row>
    <row r="1879" spans="1:3" ht="14.25">
      <c r="A1879" s="293"/>
      <c r="B1879" s="294"/>
      <c r="C1879" s="293"/>
    </row>
    <row r="1880" spans="1:3" ht="14.25">
      <c r="A1880" s="293"/>
      <c r="B1880" s="294"/>
      <c r="C1880" s="293"/>
    </row>
    <row r="1881" spans="1:3" ht="14.25">
      <c r="A1881" s="293"/>
      <c r="B1881" s="294"/>
      <c r="C1881" s="293"/>
    </row>
    <row r="1882" spans="1:3" ht="14.25">
      <c r="A1882" s="293"/>
      <c r="B1882" s="294"/>
      <c r="C1882" s="293"/>
    </row>
    <row r="1883" spans="1:3" ht="14.25">
      <c r="A1883" s="293"/>
      <c r="B1883" s="294"/>
      <c r="C1883" s="293"/>
    </row>
    <row r="1884" spans="1:3" ht="14.25">
      <c r="A1884" s="293"/>
      <c r="B1884" s="294"/>
      <c r="C1884" s="293"/>
    </row>
    <row r="1885" spans="1:3" ht="14.25">
      <c r="A1885" s="293"/>
      <c r="B1885" s="294"/>
      <c r="C1885" s="293"/>
    </row>
    <row r="1886" spans="1:3" ht="14.25">
      <c r="A1886" s="293"/>
      <c r="B1886" s="294"/>
      <c r="C1886" s="293"/>
    </row>
    <row r="1887" spans="1:3" ht="14.25">
      <c r="A1887" s="293"/>
      <c r="B1887" s="294"/>
      <c r="C1887" s="293"/>
    </row>
    <row r="1888" spans="1:3" ht="14.25">
      <c r="A1888" s="293"/>
      <c r="B1888" s="294"/>
      <c r="C1888" s="293"/>
    </row>
    <row r="1889" spans="1:3" ht="14.25">
      <c r="A1889" s="293"/>
      <c r="B1889" s="294"/>
      <c r="C1889" s="293"/>
    </row>
    <row r="1890" spans="1:3" ht="14.25">
      <c r="A1890" s="293"/>
      <c r="B1890" s="294"/>
      <c r="C1890" s="293"/>
    </row>
    <row r="1891" spans="1:3" ht="14.25">
      <c r="A1891" s="293"/>
      <c r="B1891" s="294"/>
      <c r="C1891" s="293"/>
    </row>
    <row r="1892" spans="1:3" ht="14.25">
      <c r="A1892" s="293"/>
      <c r="B1892" s="294"/>
      <c r="C1892" s="293"/>
    </row>
    <row r="1893" spans="1:3" ht="14.25">
      <c r="A1893" s="293"/>
      <c r="B1893" s="294"/>
      <c r="C1893" s="293"/>
    </row>
    <row r="1894" spans="1:3" ht="14.25">
      <c r="A1894" s="293"/>
      <c r="B1894" s="294"/>
      <c r="C1894" s="293"/>
    </row>
    <row r="1895" spans="1:3" ht="14.25">
      <c r="A1895" s="293"/>
      <c r="B1895" s="294"/>
      <c r="C1895" s="293"/>
    </row>
    <row r="1896" spans="1:3" ht="14.25">
      <c r="A1896" s="293"/>
      <c r="B1896" s="294"/>
      <c r="C1896" s="293"/>
    </row>
    <row r="1897" spans="1:3" ht="14.25">
      <c r="A1897" s="293"/>
      <c r="B1897" s="294"/>
      <c r="C1897" s="293"/>
    </row>
    <row r="1898" spans="1:3" ht="14.25">
      <c r="A1898" s="293"/>
      <c r="B1898" s="294"/>
      <c r="C1898" s="293"/>
    </row>
    <row r="1899" spans="1:3" ht="14.25">
      <c r="A1899" s="293"/>
      <c r="B1899" s="294"/>
      <c r="C1899" s="293"/>
    </row>
    <row r="1900" spans="1:3" ht="14.25">
      <c r="A1900" s="293"/>
      <c r="B1900" s="294"/>
      <c r="C1900" s="293"/>
    </row>
    <row r="1901" spans="1:3" ht="14.25">
      <c r="A1901" s="293"/>
      <c r="B1901" s="294"/>
      <c r="C1901" s="293"/>
    </row>
    <row r="1902" spans="1:3" ht="14.25">
      <c r="A1902" s="293"/>
      <c r="B1902" s="294"/>
      <c r="C1902" s="293"/>
    </row>
    <row r="1903" spans="1:3" ht="14.25">
      <c r="A1903" s="293"/>
      <c r="B1903" s="294"/>
      <c r="C1903" s="293"/>
    </row>
    <row r="1904" spans="1:3" ht="14.25">
      <c r="A1904" s="293"/>
      <c r="B1904" s="294"/>
      <c r="C1904" s="293"/>
    </row>
    <row r="1905" spans="1:3" ht="14.25">
      <c r="A1905" s="293"/>
      <c r="B1905" s="294"/>
      <c r="C1905" s="293"/>
    </row>
    <row r="1906" spans="1:3" ht="14.25">
      <c r="A1906" s="293"/>
      <c r="B1906" s="294"/>
      <c r="C1906" s="293"/>
    </row>
    <row r="1907" spans="1:3" ht="14.25">
      <c r="A1907" s="293"/>
      <c r="B1907" s="294"/>
      <c r="C1907" s="293"/>
    </row>
    <row r="1908" spans="1:3" ht="14.25">
      <c r="A1908" s="293"/>
      <c r="B1908" s="294"/>
      <c r="C1908" s="293"/>
    </row>
    <row r="1909" spans="1:3" ht="14.25">
      <c r="A1909" s="293"/>
      <c r="B1909" s="294"/>
      <c r="C1909" s="293"/>
    </row>
    <row r="1910" spans="1:3" ht="14.25">
      <c r="A1910" s="293"/>
      <c r="B1910" s="294"/>
      <c r="C1910" s="293"/>
    </row>
    <row r="1911" spans="1:3" ht="14.25">
      <c r="A1911" s="293"/>
      <c r="B1911" s="294"/>
      <c r="C1911" s="293"/>
    </row>
    <row r="1912" spans="1:3" ht="14.25">
      <c r="A1912" s="293"/>
      <c r="B1912" s="294"/>
      <c r="C1912" s="293"/>
    </row>
    <row r="1913" spans="1:3" ht="14.25">
      <c r="A1913" s="293"/>
      <c r="B1913" s="294"/>
      <c r="C1913" s="293"/>
    </row>
    <row r="1914" spans="1:3" ht="14.25">
      <c r="A1914" s="293"/>
      <c r="B1914" s="294"/>
      <c r="C1914" s="293"/>
    </row>
    <row r="1915" spans="1:3" ht="14.25">
      <c r="A1915" s="293"/>
      <c r="B1915" s="294"/>
      <c r="C1915" s="293"/>
    </row>
    <row r="1916" spans="1:3" ht="14.25">
      <c r="A1916" s="293"/>
      <c r="B1916" s="294"/>
      <c r="C1916" s="293"/>
    </row>
    <row r="1917" spans="1:3" ht="14.25">
      <c r="A1917" s="293"/>
      <c r="B1917" s="294"/>
      <c r="C1917" s="293"/>
    </row>
    <row r="1918" spans="1:3" ht="14.25">
      <c r="A1918" s="293"/>
      <c r="B1918" s="294"/>
      <c r="C1918" s="293"/>
    </row>
    <row r="1919" spans="1:3" ht="14.25">
      <c r="A1919" s="293"/>
      <c r="B1919" s="294"/>
      <c r="C1919" s="293"/>
    </row>
    <row r="1920" spans="1:3" ht="14.25">
      <c r="A1920" s="293"/>
      <c r="B1920" s="294"/>
      <c r="C1920" s="293"/>
    </row>
    <row r="1921" spans="1:3" ht="14.25">
      <c r="A1921" s="293"/>
      <c r="B1921" s="294"/>
      <c r="C1921" s="293"/>
    </row>
    <row r="1922" spans="1:3" ht="14.25">
      <c r="A1922" s="293"/>
      <c r="B1922" s="294"/>
      <c r="C1922" s="293"/>
    </row>
    <row r="1923" spans="1:3" ht="14.25">
      <c r="A1923" s="293"/>
      <c r="B1923" s="294"/>
      <c r="C1923" s="293"/>
    </row>
    <row r="1924" spans="1:3" ht="14.25">
      <c r="A1924" s="293"/>
      <c r="B1924" s="294"/>
      <c r="C1924" s="293"/>
    </row>
    <row r="1925" spans="1:3" ht="14.25">
      <c r="A1925" s="293"/>
      <c r="B1925" s="294"/>
      <c r="C1925" s="293"/>
    </row>
    <row r="1926" spans="1:3" ht="14.25">
      <c r="A1926" s="293"/>
      <c r="B1926" s="294"/>
      <c r="C1926" s="293"/>
    </row>
    <row r="1927" spans="1:3" ht="14.25">
      <c r="A1927" s="293"/>
      <c r="B1927" s="294"/>
      <c r="C1927" s="293"/>
    </row>
    <row r="1928" spans="1:3" ht="14.25">
      <c r="A1928" s="293"/>
      <c r="B1928" s="294"/>
      <c r="C1928" s="293"/>
    </row>
    <row r="1929" spans="1:3" ht="14.25">
      <c r="A1929" s="293"/>
      <c r="B1929" s="294"/>
      <c r="C1929" s="293"/>
    </row>
    <row r="1930" spans="1:3" ht="14.25">
      <c r="A1930" s="293"/>
      <c r="B1930" s="294"/>
      <c r="C1930" s="293"/>
    </row>
    <row r="1931" spans="1:3" ht="14.25">
      <c r="A1931" s="293"/>
      <c r="B1931" s="294"/>
      <c r="C1931" s="293"/>
    </row>
    <row r="1932" spans="1:3" ht="14.25">
      <c r="A1932" s="293"/>
      <c r="B1932" s="294"/>
      <c r="C1932" s="293"/>
    </row>
    <row r="1933" spans="1:3" ht="14.25">
      <c r="A1933" s="293"/>
      <c r="B1933" s="294"/>
      <c r="C1933" s="293"/>
    </row>
    <row r="1934" spans="1:3" ht="14.25">
      <c r="A1934" s="293"/>
      <c r="B1934" s="294"/>
      <c r="C1934" s="293"/>
    </row>
    <row r="1935" spans="1:3" ht="14.25">
      <c r="A1935" s="293"/>
      <c r="B1935" s="294"/>
      <c r="C1935" s="293"/>
    </row>
    <row r="1936" spans="1:3" ht="14.25">
      <c r="A1936" s="293"/>
      <c r="B1936" s="294"/>
      <c r="C1936" s="293"/>
    </row>
  </sheetData>
  <mergeCells count="3">
    <mergeCell ref="A1:H1"/>
    <mergeCell ref="E22:F22"/>
    <mergeCell ref="G22:H22"/>
  </mergeCells>
  <pageMargins left="0.51181102362204722" right="0.39370078740157483" top="0.51181102362204722" bottom="0.70866141732283472" header="0.51181102362204722" footer="0.35433070866141736"/>
  <pageSetup paperSize="9" scale="58" fitToHeight="3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5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407" t="s">
        <v>5</v>
      </c>
      <c r="M2" s="408"/>
      <c r="N2" s="408"/>
      <c r="O2" s="408"/>
      <c r="P2" s="408"/>
      <c r="Q2" s="408"/>
      <c r="R2" s="408"/>
      <c r="S2" s="408"/>
      <c r="T2" s="408"/>
      <c r="U2" s="408"/>
      <c r="V2" s="408"/>
      <c r="AT2" s="18" t="s">
        <v>90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87</v>
      </c>
    </row>
    <row r="4" spans="1:46" s="1" customFormat="1" ht="24.95" customHeight="1">
      <c r="B4" s="21"/>
      <c r="D4" s="22" t="s">
        <v>91</v>
      </c>
      <c r="L4" s="21"/>
      <c r="M4" s="94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16</v>
      </c>
      <c r="L6" s="21"/>
    </row>
    <row r="7" spans="1:46" s="1" customFormat="1" ht="16.5" customHeight="1">
      <c r="B7" s="21"/>
      <c r="E7" s="447" t="str">
        <f>'Rekapitulace stavby'!K6</f>
        <v>Stavební úpravy střechy, ZZ Kartouzská, pavilon A</v>
      </c>
      <c r="F7" s="448"/>
      <c r="G7" s="448"/>
      <c r="H7" s="448"/>
      <c r="L7" s="21"/>
    </row>
    <row r="8" spans="1:46" s="2" customFormat="1" ht="12" customHeight="1">
      <c r="A8" s="33"/>
      <c r="B8" s="34"/>
      <c r="C8" s="33"/>
      <c r="D8" s="28" t="s">
        <v>92</v>
      </c>
      <c r="E8" s="33"/>
      <c r="F8" s="33"/>
      <c r="G8" s="33"/>
      <c r="H8" s="33"/>
      <c r="I8" s="3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419" t="s">
        <v>908</v>
      </c>
      <c r="F9" s="446"/>
      <c r="G9" s="446"/>
      <c r="H9" s="446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28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20</v>
      </c>
      <c r="E12" s="33"/>
      <c r="F12" s="26" t="s">
        <v>909</v>
      </c>
      <c r="G12" s="33"/>
      <c r="H12" s="33"/>
      <c r="I12" s="28" t="s">
        <v>22</v>
      </c>
      <c r="J12" s="56" t="str">
        <f>'Rekapitulace stavby'!AN8</f>
        <v>1.3.2021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2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910</v>
      </c>
      <c r="F15" s="33"/>
      <c r="G15" s="33"/>
      <c r="H15" s="33"/>
      <c r="I15" s="28" t="s">
        <v>26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27</v>
      </c>
      <c r="E17" s="33"/>
      <c r="F17" s="33"/>
      <c r="G17" s="33"/>
      <c r="H17" s="33"/>
      <c r="I17" s="2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449" t="str">
        <f>'Rekapitulace stavby'!E14</f>
        <v>Vyplň údaj</v>
      </c>
      <c r="F18" s="438"/>
      <c r="G18" s="438"/>
      <c r="H18" s="438"/>
      <c r="I18" s="28" t="s">
        <v>26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29</v>
      </c>
      <c r="E20" s="33"/>
      <c r="F20" s="33"/>
      <c r="G20" s="33"/>
      <c r="H20" s="33"/>
      <c r="I20" s="2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911</v>
      </c>
      <c r="F21" s="33"/>
      <c r="G21" s="33"/>
      <c r="H21" s="33"/>
      <c r="I21" s="28" t="s">
        <v>26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912</v>
      </c>
      <c r="F24" s="33"/>
      <c r="G24" s="33"/>
      <c r="H24" s="33"/>
      <c r="I24" s="28" t="s">
        <v>26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3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95"/>
      <c r="B27" s="96"/>
      <c r="C27" s="95"/>
      <c r="D27" s="95"/>
      <c r="E27" s="442" t="s">
        <v>1</v>
      </c>
      <c r="F27" s="442"/>
      <c r="G27" s="442"/>
      <c r="H27" s="442"/>
      <c r="I27" s="95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67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8" t="s">
        <v>37</v>
      </c>
      <c r="E30" s="33"/>
      <c r="F30" s="33"/>
      <c r="G30" s="33"/>
      <c r="H30" s="33"/>
      <c r="I30" s="33"/>
      <c r="J30" s="72">
        <f>ROUND(J132, 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39</v>
      </c>
      <c r="G32" s="33"/>
      <c r="H32" s="33"/>
      <c r="I32" s="37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9" t="s">
        <v>41</v>
      </c>
      <c r="E33" s="28" t="s">
        <v>42</v>
      </c>
      <c r="F33" s="100">
        <f>ROUND((ROUND((SUM(BE132:BE198)),  2) + SUM(BE200:BE204)), 2)</f>
        <v>0</v>
      </c>
      <c r="G33" s="33"/>
      <c r="H33" s="33"/>
      <c r="I33" s="101">
        <v>0.21</v>
      </c>
      <c r="J33" s="100">
        <f>ROUND((ROUND(((SUM(BE132:BE198))*I33),  2) + (SUM(BE200:BE204)*I33)), 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43</v>
      </c>
      <c r="F34" s="100">
        <f>ROUND((ROUND((SUM(BF132:BF198)),  2) + SUM(BF200:BF204)), 2)</f>
        <v>0</v>
      </c>
      <c r="G34" s="33"/>
      <c r="H34" s="33"/>
      <c r="I34" s="101">
        <v>0.15</v>
      </c>
      <c r="J34" s="100">
        <f>ROUND((ROUND(((SUM(BF132:BF198))*I34),  2) + (SUM(BF200:BF204)*I34)), 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44</v>
      </c>
      <c r="F35" s="100">
        <f>ROUND((ROUND((SUM(BG132:BG198)),  2) + SUM(BG200:BG204)), 2)</f>
        <v>0</v>
      </c>
      <c r="G35" s="33"/>
      <c r="H35" s="33"/>
      <c r="I35" s="101">
        <v>0.21</v>
      </c>
      <c r="J35" s="100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45</v>
      </c>
      <c r="F36" s="100">
        <f>ROUND((ROUND((SUM(BH132:BH198)),  2) + SUM(BH200:BH204)), 2)</f>
        <v>0</v>
      </c>
      <c r="G36" s="33"/>
      <c r="H36" s="33"/>
      <c r="I36" s="101">
        <v>0.15</v>
      </c>
      <c r="J36" s="100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46</v>
      </c>
      <c r="F37" s="100">
        <f>ROUND((ROUND((SUM(BI132:BI198)),  2) + SUM(BI200:BI204)), 2)</f>
        <v>0</v>
      </c>
      <c r="G37" s="33"/>
      <c r="H37" s="33"/>
      <c r="I37" s="101">
        <v>0</v>
      </c>
      <c r="J37" s="100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02"/>
      <c r="D39" s="103" t="s">
        <v>47</v>
      </c>
      <c r="E39" s="61"/>
      <c r="F39" s="61"/>
      <c r="G39" s="104" t="s">
        <v>48</v>
      </c>
      <c r="H39" s="105" t="s">
        <v>49</v>
      </c>
      <c r="I39" s="61"/>
      <c r="J39" s="106">
        <f>SUM(J30:J37)</f>
        <v>0</v>
      </c>
      <c r="K39" s="107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1" customFormat="1" ht="14.45" customHeight="1">
      <c r="B41" s="21"/>
      <c r="L41" s="21"/>
    </row>
    <row r="42" spans="1:31" s="1" customFormat="1" ht="14.45" customHeight="1">
      <c r="B42" s="21"/>
      <c r="L42" s="21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3"/>
      <c r="D50" s="44" t="s">
        <v>50</v>
      </c>
      <c r="E50" s="45"/>
      <c r="F50" s="45"/>
      <c r="G50" s="44" t="s">
        <v>51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3"/>
      <c r="B61" s="34"/>
      <c r="C61" s="33"/>
      <c r="D61" s="46" t="s">
        <v>52</v>
      </c>
      <c r="E61" s="36"/>
      <c r="F61" s="108" t="s">
        <v>53</v>
      </c>
      <c r="G61" s="46" t="s">
        <v>52</v>
      </c>
      <c r="H61" s="36"/>
      <c r="I61" s="36"/>
      <c r="J61" s="10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3"/>
      <c r="B76" s="34"/>
      <c r="C76" s="33"/>
      <c r="D76" s="46" t="s">
        <v>52</v>
      </c>
      <c r="E76" s="36"/>
      <c r="F76" s="108" t="s">
        <v>53</v>
      </c>
      <c r="G76" s="46" t="s">
        <v>52</v>
      </c>
      <c r="H76" s="36"/>
      <c r="I76" s="36"/>
      <c r="J76" s="10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2" t="s">
        <v>94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447" t="str">
        <f>E7</f>
        <v>Stavební úpravy střechy, ZZ Kartouzská, pavilon A</v>
      </c>
      <c r="F85" s="448"/>
      <c r="G85" s="448"/>
      <c r="H85" s="448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8" t="s">
        <v>92</v>
      </c>
      <c r="D86" s="33"/>
      <c r="E86" s="33"/>
      <c r="F86" s="33"/>
      <c r="G86" s="33"/>
      <c r="H86" s="33"/>
      <c r="I86" s="3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419" t="str">
        <f>E9</f>
        <v>2019/21 - Statické zajištění  a sanace - Pavilon A</v>
      </c>
      <c r="F87" s="446"/>
      <c r="G87" s="446"/>
      <c r="H87" s="446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8" t="s">
        <v>20</v>
      </c>
      <c r="D89" s="33"/>
      <c r="E89" s="33"/>
      <c r="F89" s="26" t="str">
        <f>F12</f>
        <v>Kartouzská 6/204, Praha 5</v>
      </c>
      <c r="G89" s="33"/>
      <c r="H89" s="33"/>
      <c r="I89" s="28" t="s">
        <v>22</v>
      </c>
      <c r="J89" s="56" t="str">
        <f>IF(J12="","",J12)</f>
        <v>1.3.2021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8" t="s">
        <v>24</v>
      </c>
      <c r="D91" s="33"/>
      <c r="E91" s="33"/>
      <c r="F91" s="26" t="str">
        <f>E15</f>
        <v>MÚ OÚ Praha 5</v>
      </c>
      <c r="G91" s="33"/>
      <c r="H91" s="33"/>
      <c r="I91" s="28" t="s">
        <v>29</v>
      </c>
      <c r="J91" s="31" t="str">
        <f>E21</f>
        <v>Statika s.r.o.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8" t="s">
        <v>27</v>
      </c>
      <c r="D92" s="33"/>
      <c r="E92" s="33"/>
      <c r="F92" s="26" t="str">
        <f>IF(E18="","",E18)</f>
        <v>Vyplň údaj</v>
      </c>
      <c r="G92" s="33"/>
      <c r="H92" s="33"/>
      <c r="I92" s="28" t="s">
        <v>34</v>
      </c>
      <c r="J92" s="31" t="str">
        <f>E24</f>
        <v>Kučerová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10" t="s">
        <v>95</v>
      </c>
      <c r="D94" s="102"/>
      <c r="E94" s="102"/>
      <c r="F94" s="102"/>
      <c r="G94" s="102"/>
      <c r="H94" s="102"/>
      <c r="I94" s="102"/>
      <c r="J94" s="111" t="s">
        <v>96</v>
      </c>
      <c r="K94" s="102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12" t="s">
        <v>97</v>
      </c>
      <c r="D96" s="33"/>
      <c r="E96" s="33"/>
      <c r="F96" s="33"/>
      <c r="G96" s="33"/>
      <c r="H96" s="33"/>
      <c r="I96" s="33"/>
      <c r="J96" s="72">
        <f>J132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98</v>
      </c>
    </row>
    <row r="97" spans="2:12" s="9" customFormat="1" ht="24.95" customHeight="1">
      <c r="B97" s="113"/>
      <c r="D97" s="114" t="s">
        <v>99</v>
      </c>
      <c r="E97" s="115"/>
      <c r="F97" s="115"/>
      <c r="G97" s="115"/>
      <c r="H97" s="115"/>
      <c r="I97" s="115"/>
      <c r="J97" s="116">
        <f>J133</f>
        <v>0</v>
      </c>
      <c r="L97" s="113"/>
    </row>
    <row r="98" spans="2:12" s="10" customFormat="1" ht="19.899999999999999" customHeight="1">
      <c r="B98" s="117"/>
      <c r="D98" s="118" t="s">
        <v>913</v>
      </c>
      <c r="E98" s="119"/>
      <c r="F98" s="119"/>
      <c r="G98" s="119"/>
      <c r="H98" s="119"/>
      <c r="I98" s="119"/>
      <c r="J98" s="120">
        <f>J134</f>
        <v>0</v>
      </c>
      <c r="L98" s="117"/>
    </row>
    <row r="99" spans="2:12" s="10" customFormat="1" ht="19.899999999999999" customHeight="1">
      <c r="B99" s="117"/>
      <c r="D99" s="118" t="s">
        <v>101</v>
      </c>
      <c r="E99" s="119"/>
      <c r="F99" s="119"/>
      <c r="G99" s="119"/>
      <c r="H99" s="119"/>
      <c r="I99" s="119"/>
      <c r="J99" s="120">
        <f>J136</f>
        <v>0</v>
      </c>
      <c r="L99" s="117"/>
    </row>
    <row r="100" spans="2:12" s="10" customFormat="1" ht="19.899999999999999" customHeight="1">
      <c r="B100" s="117"/>
      <c r="D100" s="118" t="s">
        <v>102</v>
      </c>
      <c r="E100" s="119"/>
      <c r="F100" s="119"/>
      <c r="G100" s="119"/>
      <c r="H100" s="119"/>
      <c r="I100" s="119"/>
      <c r="J100" s="120">
        <f>J139</f>
        <v>0</v>
      </c>
      <c r="L100" s="117"/>
    </row>
    <row r="101" spans="2:12" s="10" customFormat="1" ht="19.899999999999999" customHeight="1">
      <c r="B101" s="117"/>
      <c r="D101" s="118" t="s">
        <v>103</v>
      </c>
      <c r="E101" s="119"/>
      <c r="F101" s="119"/>
      <c r="G101" s="119"/>
      <c r="H101" s="119"/>
      <c r="I101" s="119"/>
      <c r="J101" s="120">
        <f>J153</f>
        <v>0</v>
      </c>
      <c r="L101" s="117"/>
    </row>
    <row r="102" spans="2:12" s="10" customFormat="1" ht="19.899999999999999" customHeight="1">
      <c r="B102" s="117"/>
      <c r="D102" s="118" t="s">
        <v>104</v>
      </c>
      <c r="E102" s="119"/>
      <c r="F102" s="119"/>
      <c r="G102" s="119"/>
      <c r="H102" s="119"/>
      <c r="I102" s="119"/>
      <c r="J102" s="120">
        <f>J159</f>
        <v>0</v>
      </c>
      <c r="L102" s="117"/>
    </row>
    <row r="103" spans="2:12" s="9" customFormat="1" ht="24.95" customHeight="1">
      <c r="B103" s="113"/>
      <c r="D103" s="114" t="s">
        <v>105</v>
      </c>
      <c r="E103" s="115"/>
      <c r="F103" s="115"/>
      <c r="G103" s="115"/>
      <c r="H103" s="115"/>
      <c r="I103" s="115"/>
      <c r="J103" s="116">
        <f>J161</f>
        <v>0</v>
      </c>
      <c r="L103" s="113"/>
    </row>
    <row r="104" spans="2:12" s="10" customFormat="1" ht="19.899999999999999" customHeight="1">
      <c r="B104" s="117"/>
      <c r="D104" s="118" t="s">
        <v>109</v>
      </c>
      <c r="E104" s="119"/>
      <c r="F104" s="119"/>
      <c r="G104" s="119"/>
      <c r="H104" s="119"/>
      <c r="I104" s="119"/>
      <c r="J104" s="120">
        <f>J162</f>
        <v>0</v>
      </c>
      <c r="L104" s="117"/>
    </row>
    <row r="105" spans="2:12" s="10" customFormat="1" ht="19.899999999999999" customHeight="1">
      <c r="B105" s="117"/>
      <c r="D105" s="118" t="s">
        <v>113</v>
      </c>
      <c r="E105" s="119"/>
      <c r="F105" s="119"/>
      <c r="G105" s="119"/>
      <c r="H105" s="119"/>
      <c r="I105" s="119"/>
      <c r="J105" s="120">
        <f>J178</f>
        <v>0</v>
      </c>
      <c r="L105" s="117"/>
    </row>
    <row r="106" spans="2:12" s="10" customFormat="1" ht="19.899999999999999" customHeight="1">
      <c r="B106" s="117"/>
      <c r="D106" s="118" t="s">
        <v>114</v>
      </c>
      <c r="E106" s="119"/>
      <c r="F106" s="119"/>
      <c r="G106" s="119"/>
      <c r="H106" s="119"/>
      <c r="I106" s="119"/>
      <c r="J106" s="120">
        <f>J180</f>
        <v>0</v>
      </c>
      <c r="L106" s="117"/>
    </row>
    <row r="107" spans="2:12" s="10" customFormat="1" ht="19.899999999999999" customHeight="1">
      <c r="B107" s="117"/>
      <c r="D107" s="118" t="s">
        <v>914</v>
      </c>
      <c r="E107" s="119"/>
      <c r="F107" s="119"/>
      <c r="G107" s="119"/>
      <c r="H107" s="119"/>
      <c r="I107" s="119"/>
      <c r="J107" s="120">
        <f>J184</f>
        <v>0</v>
      </c>
      <c r="L107" s="117"/>
    </row>
    <row r="108" spans="2:12" s="9" customFormat="1" ht="24.95" customHeight="1">
      <c r="B108" s="113"/>
      <c r="D108" s="114" t="s">
        <v>119</v>
      </c>
      <c r="E108" s="115"/>
      <c r="F108" s="115"/>
      <c r="G108" s="115"/>
      <c r="H108" s="115"/>
      <c r="I108" s="115"/>
      <c r="J108" s="116">
        <f>J191</f>
        <v>0</v>
      </c>
      <c r="L108" s="113"/>
    </row>
    <row r="109" spans="2:12" s="10" customFormat="1" ht="19.899999999999999" customHeight="1">
      <c r="B109" s="117"/>
      <c r="D109" s="118" t="s">
        <v>915</v>
      </c>
      <c r="E109" s="119"/>
      <c r="F109" s="119"/>
      <c r="G109" s="119"/>
      <c r="H109" s="119"/>
      <c r="I109" s="119"/>
      <c r="J109" s="120">
        <f>J192</f>
        <v>0</v>
      </c>
      <c r="L109" s="117"/>
    </row>
    <row r="110" spans="2:12" s="10" customFormat="1" ht="19.899999999999999" customHeight="1">
      <c r="B110" s="117"/>
      <c r="D110" s="118" t="s">
        <v>916</v>
      </c>
      <c r="E110" s="119"/>
      <c r="F110" s="119"/>
      <c r="G110" s="119"/>
      <c r="H110" s="119"/>
      <c r="I110" s="119"/>
      <c r="J110" s="120">
        <f>J194</f>
        <v>0</v>
      </c>
      <c r="L110" s="117"/>
    </row>
    <row r="111" spans="2:12" s="10" customFormat="1" ht="19.899999999999999" customHeight="1">
      <c r="B111" s="117"/>
      <c r="D111" s="118" t="s">
        <v>917</v>
      </c>
      <c r="E111" s="119"/>
      <c r="F111" s="119"/>
      <c r="G111" s="119"/>
      <c r="H111" s="119"/>
      <c r="I111" s="119"/>
      <c r="J111" s="120">
        <f>J197</f>
        <v>0</v>
      </c>
      <c r="L111" s="117"/>
    </row>
    <row r="112" spans="2:12" s="9" customFormat="1" ht="21.75" customHeight="1">
      <c r="B112" s="113"/>
      <c r="D112" s="121" t="s">
        <v>120</v>
      </c>
      <c r="J112" s="122">
        <f>J199</f>
        <v>0</v>
      </c>
      <c r="L112" s="113"/>
    </row>
    <row r="113" spans="1:31" s="2" customFormat="1" ht="21.7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8" spans="1:31" s="2" customFormat="1" ht="6.95" customHeight="1">
      <c r="A118" s="33"/>
      <c r="B118" s="50"/>
      <c r="C118" s="51"/>
      <c r="D118" s="51"/>
      <c r="E118" s="51"/>
      <c r="F118" s="51"/>
      <c r="G118" s="51"/>
      <c r="H118" s="51"/>
      <c r="I118" s="51"/>
      <c r="J118" s="51"/>
      <c r="K118" s="51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4.95" customHeight="1">
      <c r="A119" s="33"/>
      <c r="B119" s="34"/>
      <c r="C119" s="22" t="s">
        <v>121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16</v>
      </c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447" t="str">
        <f>E7</f>
        <v>Stavební úpravy střechy, ZZ Kartouzská, pavilon A</v>
      </c>
      <c r="F122" s="448"/>
      <c r="G122" s="448"/>
      <c r="H122" s="448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92</v>
      </c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419" t="str">
        <f>E9</f>
        <v>2019/21 - Statické zajištění  a sanace - Pavilon A</v>
      </c>
      <c r="F124" s="446"/>
      <c r="G124" s="446"/>
      <c r="H124" s="446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20</v>
      </c>
      <c r="D126" s="33"/>
      <c r="E126" s="33"/>
      <c r="F126" s="26" t="str">
        <f>F12</f>
        <v>Kartouzská 6/204, Praha 5</v>
      </c>
      <c r="G126" s="33"/>
      <c r="H126" s="33"/>
      <c r="I126" s="28" t="s">
        <v>22</v>
      </c>
      <c r="J126" s="56" t="str">
        <f>IF(J12="","",J12)</f>
        <v>1.3.2021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8" t="s">
        <v>24</v>
      </c>
      <c r="D128" s="33"/>
      <c r="E128" s="33"/>
      <c r="F128" s="26" t="str">
        <f>E15</f>
        <v>MÚ OÚ Praha 5</v>
      </c>
      <c r="G128" s="33"/>
      <c r="H128" s="33"/>
      <c r="I128" s="28" t="s">
        <v>29</v>
      </c>
      <c r="J128" s="31" t="str">
        <f>E21</f>
        <v>Statika s.r.o.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2" customHeight="1">
      <c r="A129" s="33"/>
      <c r="B129" s="34"/>
      <c r="C129" s="28" t="s">
        <v>27</v>
      </c>
      <c r="D129" s="33"/>
      <c r="E129" s="33"/>
      <c r="F129" s="26" t="str">
        <f>IF(E18="","",E18)</f>
        <v>Vyplň údaj</v>
      </c>
      <c r="G129" s="33"/>
      <c r="H129" s="33"/>
      <c r="I129" s="28" t="s">
        <v>34</v>
      </c>
      <c r="J129" s="31" t="str">
        <f>E24</f>
        <v>Kučerová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35" customHeight="1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23"/>
      <c r="B131" s="124"/>
      <c r="C131" s="125" t="s">
        <v>122</v>
      </c>
      <c r="D131" s="126" t="s">
        <v>62</v>
      </c>
      <c r="E131" s="126" t="s">
        <v>58</v>
      </c>
      <c r="F131" s="126" t="s">
        <v>59</v>
      </c>
      <c r="G131" s="126" t="s">
        <v>123</v>
      </c>
      <c r="H131" s="126" t="s">
        <v>124</v>
      </c>
      <c r="I131" s="126" t="s">
        <v>125</v>
      </c>
      <c r="J131" s="127" t="s">
        <v>96</v>
      </c>
      <c r="K131" s="128" t="s">
        <v>126</v>
      </c>
      <c r="L131" s="129"/>
      <c r="M131" s="63" t="s">
        <v>1</v>
      </c>
      <c r="N131" s="64" t="s">
        <v>41</v>
      </c>
      <c r="O131" s="64" t="s">
        <v>127</v>
      </c>
      <c r="P131" s="64" t="s">
        <v>128</v>
      </c>
      <c r="Q131" s="64" t="s">
        <v>129</v>
      </c>
      <c r="R131" s="64" t="s">
        <v>130</v>
      </c>
      <c r="S131" s="64" t="s">
        <v>131</v>
      </c>
      <c r="T131" s="65" t="s">
        <v>132</v>
      </c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</row>
    <row r="132" spans="1:65" s="2" customFormat="1" ht="22.9" customHeight="1">
      <c r="A132" s="33"/>
      <c r="B132" s="34"/>
      <c r="C132" s="70" t="s">
        <v>133</v>
      </c>
      <c r="D132" s="33"/>
      <c r="E132" s="33"/>
      <c r="F132" s="33"/>
      <c r="G132" s="33"/>
      <c r="H132" s="33"/>
      <c r="I132" s="33"/>
      <c r="J132" s="130">
        <f>BK132</f>
        <v>0</v>
      </c>
      <c r="K132" s="33"/>
      <c r="L132" s="34"/>
      <c r="M132" s="66"/>
      <c r="N132" s="57"/>
      <c r="O132" s="67"/>
      <c r="P132" s="131">
        <f>P133+P161+P191+P199</f>
        <v>0</v>
      </c>
      <c r="Q132" s="67"/>
      <c r="R132" s="131">
        <f>R133+R161+R191+R199</f>
        <v>22.143406759999998</v>
      </c>
      <c r="S132" s="67"/>
      <c r="T132" s="132">
        <f>T133+T161+T191+T199</f>
        <v>29.390670000000004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76</v>
      </c>
      <c r="AU132" s="18" t="s">
        <v>98</v>
      </c>
      <c r="BK132" s="133">
        <f>BK133+BK161+BK191+BK199</f>
        <v>0</v>
      </c>
    </row>
    <row r="133" spans="1:65" s="12" customFormat="1" ht="25.9" customHeight="1">
      <c r="B133" s="134"/>
      <c r="D133" s="135" t="s">
        <v>76</v>
      </c>
      <c r="E133" s="136" t="s">
        <v>134</v>
      </c>
      <c r="F133" s="136" t="s">
        <v>135</v>
      </c>
      <c r="I133" s="137"/>
      <c r="J133" s="122">
        <f>BK133</f>
        <v>0</v>
      </c>
      <c r="L133" s="134"/>
      <c r="M133" s="138"/>
      <c r="N133" s="139"/>
      <c r="O133" s="139"/>
      <c r="P133" s="140">
        <f>P134+P136+P139+P153+P159</f>
        <v>0</v>
      </c>
      <c r="Q133" s="139"/>
      <c r="R133" s="140">
        <f>R134+R136+R139+R153+R159</f>
        <v>17.04186</v>
      </c>
      <c r="S133" s="139"/>
      <c r="T133" s="141">
        <f>T134+T136+T139+T153+T159</f>
        <v>19.845000000000002</v>
      </c>
      <c r="AR133" s="135" t="s">
        <v>85</v>
      </c>
      <c r="AT133" s="142" t="s">
        <v>76</v>
      </c>
      <c r="AU133" s="142" t="s">
        <v>77</v>
      </c>
      <c r="AY133" s="135" t="s">
        <v>136</v>
      </c>
      <c r="BK133" s="143">
        <f>BK134+BK136+BK139+BK153+BK159</f>
        <v>0</v>
      </c>
    </row>
    <row r="134" spans="1:65" s="12" customFormat="1" ht="22.9" customHeight="1">
      <c r="B134" s="134"/>
      <c r="D134" s="135" t="s">
        <v>76</v>
      </c>
      <c r="E134" s="144" t="s">
        <v>148</v>
      </c>
      <c r="F134" s="144" t="s">
        <v>918</v>
      </c>
      <c r="I134" s="137"/>
      <c r="J134" s="145">
        <f>BK134</f>
        <v>0</v>
      </c>
      <c r="L134" s="134"/>
      <c r="M134" s="138"/>
      <c r="N134" s="139"/>
      <c r="O134" s="139"/>
      <c r="P134" s="140">
        <f>P135</f>
        <v>0</v>
      </c>
      <c r="Q134" s="139"/>
      <c r="R134" s="140">
        <f>R135</f>
        <v>8.2189999999999999E-2</v>
      </c>
      <c r="S134" s="139"/>
      <c r="T134" s="141">
        <f>T135</f>
        <v>0</v>
      </c>
      <c r="AR134" s="135" t="s">
        <v>85</v>
      </c>
      <c r="AT134" s="142" t="s">
        <v>76</v>
      </c>
      <c r="AU134" s="142" t="s">
        <v>85</v>
      </c>
      <c r="AY134" s="135" t="s">
        <v>136</v>
      </c>
      <c r="BK134" s="143">
        <f>BK135</f>
        <v>0</v>
      </c>
    </row>
    <row r="135" spans="1:65" s="2" customFormat="1" ht="21.75" customHeight="1">
      <c r="A135" s="33"/>
      <c r="B135" s="146"/>
      <c r="C135" s="147" t="s">
        <v>85</v>
      </c>
      <c r="D135" s="147" t="s">
        <v>139</v>
      </c>
      <c r="E135" s="148" t="s">
        <v>919</v>
      </c>
      <c r="F135" s="149" t="s">
        <v>920</v>
      </c>
      <c r="G135" s="150" t="s">
        <v>921</v>
      </c>
      <c r="H135" s="151">
        <v>1</v>
      </c>
      <c r="I135" s="152"/>
      <c r="J135" s="153">
        <f>ROUND(I135*H135,2)</f>
        <v>0</v>
      </c>
      <c r="K135" s="154"/>
      <c r="L135" s="34"/>
      <c r="M135" s="155" t="s">
        <v>1</v>
      </c>
      <c r="N135" s="156" t="s">
        <v>42</v>
      </c>
      <c r="O135" s="59"/>
      <c r="P135" s="157">
        <f>O135*H135</f>
        <v>0</v>
      </c>
      <c r="Q135" s="157">
        <v>8.2189999999999999E-2</v>
      </c>
      <c r="R135" s="157">
        <f>Q135*H135</f>
        <v>8.2189999999999999E-2</v>
      </c>
      <c r="S135" s="157">
        <v>0</v>
      </c>
      <c r="T135" s="158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9" t="s">
        <v>143</v>
      </c>
      <c r="AT135" s="159" t="s">
        <v>139</v>
      </c>
      <c r="AU135" s="159" t="s">
        <v>87</v>
      </c>
      <c r="AY135" s="18" t="s">
        <v>136</v>
      </c>
      <c r="BE135" s="160">
        <f>IF(N135="základní",J135,0)</f>
        <v>0</v>
      </c>
      <c r="BF135" s="160">
        <f>IF(N135="snížená",J135,0)</f>
        <v>0</v>
      </c>
      <c r="BG135" s="160">
        <f>IF(N135="zákl. přenesená",J135,0)</f>
        <v>0</v>
      </c>
      <c r="BH135" s="160">
        <f>IF(N135="sníž. přenesená",J135,0)</f>
        <v>0</v>
      </c>
      <c r="BI135" s="160">
        <f>IF(N135="nulová",J135,0)</f>
        <v>0</v>
      </c>
      <c r="BJ135" s="18" t="s">
        <v>85</v>
      </c>
      <c r="BK135" s="160">
        <f>ROUND(I135*H135,2)</f>
        <v>0</v>
      </c>
      <c r="BL135" s="18" t="s">
        <v>143</v>
      </c>
      <c r="BM135" s="159" t="s">
        <v>922</v>
      </c>
    </row>
    <row r="136" spans="1:65" s="12" customFormat="1" ht="22.9" customHeight="1">
      <c r="B136" s="134"/>
      <c r="D136" s="135" t="s">
        <v>76</v>
      </c>
      <c r="E136" s="144" t="s">
        <v>159</v>
      </c>
      <c r="F136" s="144" t="s">
        <v>160</v>
      </c>
      <c r="I136" s="137"/>
      <c r="J136" s="145">
        <f>BK136</f>
        <v>0</v>
      </c>
      <c r="L136" s="134"/>
      <c r="M136" s="138"/>
      <c r="N136" s="139"/>
      <c r="O136" s="139"/>
      <c r="P136" s="140">
        <f>SUM(P137:P138)</f>
        <v>0</v>
      </c>
      <c r="Q136" s="139"/>
      <c r="R136" s="140">
        <f>SUM(R137:R138)</f>
        <v>16.679600000000001</v>
      </c>
      <c r="S136" s="139"/>
      <c r="T136" s="141">
        <f>SUM(T137:T138)</f>
        <v>0</v>
      </c>
      <c r="AR136" s="135" t="s">
        <v>85</v>
      </c>
      <c r="AT136" s="142" t="s">
        <v>76</v>
      </c>
      <c r="AU136" s="142" t="s">
        <v>85</v>
      </c>
      <c r="AY136" s="135" t="s">
        <v>136</v>
      </c>
      <c r="BK136" s="143">
        <f>SUM(BK137:BK138)</f>
        <v>0</v>
      </c>
    </row>
    <row r="137" spans="1:65" s="2" customFormat="1" ht="33" customHeight="1">
      <c r="A137" s="33"/>
      <c r="B137" s="146"/>
      <c r="C137" s="147" t="s">
        <v>87</v>
      </c>
      <c r="D137" s="147" t="s">
        <v>139</v>
      </c>
      <c r="E137" s="148" t="s">
        <v>923</v>
      </c>
      <c r="F137" s="149" t="s">
        <v>924</v>
      </c>
      <c r="G137" s="150" t="s">
        <v>193</v>
      </c>
      <c r="H137" s="151">
        <v>4.9000000000000004</v>
      </c>
      <c r="I137" s="152"/>
      <c r="J137" s="153">
        <f>ROUND(I137*H137,2)</f>
        <v>0</v>
      </c>
      <c r="K137" s="154"/>
      <c r="L137" s="34"/>
      <c r="M137" s="155" t="s">
        <v>1</v>
      </c>
      <c r="N137" s="156" t="s">
        <v>42</v>
      </c>
      <c r="O137" s="59"/>
      <c r="P137" s="157">
        <f>O137*H137</f>
        <v>0</v>
      </c>
      <c r="Q137" s="157">
        <v>1.4</v>
      </c>
      <c r="R137" s="157">
        <f>Q137*H137</f>
        <v>6.86</v>
      </c>
      <c r="S137" s="157">
        <v>0</v>
      </c>
      <c r="T137" s="158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9" t="s">
        <v>143</v>
      </c>
      <c r="AT137" s="159" t="s">
        <v>139</v>
      </c>
      <c r="AU137" s="159" t="s">
        <v>87</v>
      </c>
      <c r="AY137" s="18" t="s">
        <v>136</v>
      </c>
      <c r="BE137" s="160">
        <f>IF(N137="základní",J137,0)</f>
        <v>0</v>
      </c>
      <c r="BF137" s="160">
        <f>IF(N137="snížená",J137,0)</f>
        <v>0</v>
      </c>
      <c r="BG137" s="160">
        <f>IF(N137="zákl. přenesená",J137,0)</f>
        <v>0</v>
      </c>
      <c r="BH137" s="160">
        <f>IF(N137="sníž. přenesená",J137,0)</f>
        <v>0</v>
      </c>
      <c r="BI137" s="160">
        <f>IF(N137="nulová",J137,0)</f>
        <v>0</v>
      </c>
      <c r="BJ137" s="18" t="s">
        <v>85</v>
      </c>
      <c r="BK137" s="160">
        <f>ROUND(I137*H137,2)</f>
        <v>0</v>
      </c>
      <c r="BL137" s="18" t="s">
        <v>143</v>
      </c>
      <c r="BM137" s="159" t="s">
        <v>925</v>
      </c>
    </row>
    <row r="138" spans="1:65" s="2" customFormat="1" ht="44.25" customHeight="1">
      <c r="A138" s="33"/>
      <c r="B138" s="146"/>
      <c r="C138" s="147" t="s">
        <v>148</v>
      </c>
      <c r="D138" s="147" t="s">
        <v>139</v>
      </c>
      <c r="E138" s="148" t="s">
        <v>926</v>
      </c>
      <c r="F138" s="149" t="s">
        <v>927</v>
      </c>
      <c r="G138" s="150" t="s">
        <v>193</v>
      </c>
      <c r="H138" s="151">
        <v>4.9000000000000004</v>
      </c>
      <c r="I138" s="152"/>
      <c r="J138" s="153">
        <f>ROUND(I138*H138,2)</f>
        <v>0</v>
      </c>
      <c r="K138" s="154"/>
      <c r="L138" s="34"/>
      <c r="M138" s="155" t="s">
        <v>1</v>
      </c>
      <c r="N138" s="156" t="s">
        <v>42</v>
      </c>
      <c r="O138" s="59"/>
      <c r="P138" s="157">
        <f>O138*H138</f>
        <v>0</v>
      </c>
      <c r="Q138" s="157">
        <v>2.004</v>
      </c>
      <c r="R138" s="157">
        <f>Q138*H138</f>
        <v>9.8196000000000012</v>
      </c>
      <c r="S138" s="157">
        <v>0</v>
      </c>
      <c r="T138" s="158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9" t="s">
        <v>143</v>
      </c>
      <c r="AT138" s="159" t="s">
        <v>139</v>
      </c>
      <c r="AU138" s="159" t="s">
        <v>87</v>
      </c>
      <c r="AY138" s="18" t="s">
        <v>136</v>
      </c>
      <c r="BE138" s="160">
        <f>IF(N138="základní",J138,0)</f>
        <v>0</v>
      </c>
      <c r="BF138" s="160">
        <f>IF(N138="snížená",J138,0)</f>
        <v>0</v>
      </c>
      <c r="BG138" s="160">
        <f>IF(N138="zákl. přenesená",J138,0)</f>
        <v>0</v>
      </c>
      <c r="BH138" s="160">
        <f>IF(N138="sníž. přenesená",J138,0)</f>
        <v>0</v>
      </c>
      <c r="BI138" s="160">
        <f>IF(N138="nulová",J138,0)</f>
        <v>0</v>
      </c>
      <c r="BJ138" s="18" t="s">
        <v>85</v>
      </c>
      <c r="BK138" s="160">
        <f>ROUND(I138*H138,2)</f>
        <v>0</v>
      </c>
      <c r="BL138" s="18" t="s">
        <v>143</v>
      </c>
      <c r="BM138" s="159" t="s">
        <v>928</v>
      </c>
    </row>
    <row r="139" spans="1:65" s="12" customFormat="1" ht="22.9" customHeight="1">
      <c r="B139" s="134"/>
      <c r="D139" s="135" t="s">
        <v>76</v>
      </c>
      <c r="E139" s="144" t="s">
        <v>184</v>
      </c>
      <c r="F139" s="144" t="s">
        <v>185</v>
      </c>
      <c r="I139" s="137"/>
      <c r="J139" s="145">
        <f>BK139</f>
        <v>0</v>
      </c>
      <c r="L139" s="134"/>
      <c r="M139" s="138"/>
      <c r="N139" s="139"/>
      <c r="O139" s="139"/>
      <c r="P139" s="140">
        <f>SUM(P140:P152)</f>
        <v>0</v>
      </c>
      <c r="Q139" s="139"/>
      <c r="R139" s="140">
        <f>SUM(R140:R152)</f>
        <v>0.28007000000000004</v>
      </c>
      <c r="S139" s="139"/>
      <c r="T139" s="141">
        <f>SUM(T140:T152)</f>
        <v>19.845000000000002</v>
      </c>
      <c r="AR139" s="135" t="s">
        <v>85</v>
      </c>
      <c r="AT139" s="142" t="s">
        <v>76</v>
      </c>
      <c r="AU139" s="142" t="s">
        <v>85</v>
      </c>
      <c r="AY139" s="135" t="s">
        <v>136</v>
      </c>
      <c r="BK139" s="143">
        <f>SUM(BK140:BK152)</f>
        <v>0</v>
      </c>
    </row>
    <row r="140" spans="1:65" s="2" customFormat="1" ht="33" customHeight="1">
      <c r="A140" s="33"/>
      <c r="B140" s="146"/>
      <c r="C140" s="147" t="s">
        <v>143</v>
      </c>
      <c r="D140" s="147" t="s">
        <v>139</v>
      </c>
      <c r="E140" s="148" t="s">
        <v>929</v>
      </c>
      <c r="F140" s="149" t="s">
        <v>930</v>
      </c>
      <c r="G140" s="150" t="s">
        <v>163</v>
      </c>
      <c r="H140" s="151">
        <v>660.48</v>
      </c>
      <c r="I140" s="152"/>
      <c r="J140" s="153">
        <f>ROUND(I140*H140,2)</f>
        <v>0</v>
      </c>
      <c r="K140" s="154"/>
      <c r="L140" s="34"/>
      <c r="M140" s="155" t="s">
        <v>1</v>
      </c>
      <c r="N140" s="156" t="s">
        <v>42</v>
      </c>
      <c r="O140" s="59"/>
      <c r="P140" s="157">
        <f>O140*H140</f>
        <v>0</v>
      </c>
      <c r="Q140" s="157">
        <v>2.1000000000000001E-4</v>
      </c>
      <c r="R140" s="157">
        <f>Q140*H140</f>
        <v>0.13870080000000001</v>
      </c>
      <c r="S140" s="157">
        <v>0</v>
      </c>
      <c r="T140" s="158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9" t="s">
        <v>143</v>
      </c>
      <c r="AT140" s="159" t="s">
        <v>139</v>
      </c>
      <c r="AU140" s="159" t="s">
        <v>87</v>
      </c>
      <c r="AY140" s="18" t="s">
        <v>136</v>
      </c>
      <c r="BE140" s="160">
        <f>IF(N140="základní",J140,0)</f>
        <v>0</v>
      </c>
      <c r="BF140" s="160">
        <f>IF(N140="snížená",J140,0)</f>
        <v>0</v>
      </c>
      <c r="BG140" s="160">
        <f>IF(N140="zákl. přenesená",J140,0)</f>
        <v>0</v>
      </c>
      <c r="BH140" s="160">
        <f>IF(N140="sníž. přenesená",J140,0)</f>
        <v>0</v>
      </c>
      <c r="BI140" s="160">
        <f>IF(N140="nulová",J140,0)</f>
        <v>0</v>
      </c>
      <c r="BJ140" s="18" t="s">
        <v>85</v>
      </c>
      <c r="BK140" s="160">
        <f>ROUND(I140*H140,2)</f>
        <v>0</v>
      </c>
      <c r="BL140" s="18" t="s">
        <v>143</v>
      </c>
      <c r="BM140" s="159" t="s">
        <v>931</v>
      </c>
    </row>
    <row r="141" spans="1:65" s="2" customFormat="1" ht="33" customHeight="1">
      <c r="A141" s="33"/>
      <c r="B141" s="146"/>
      <c r="C141" s="147" t="s">
        <v>155</v>
      </c>
      <c r="D141" s="147" t="s">
        <v>139</v>
      </c>
      <c r="E141" s="148" t="s">
        <v>932</v>
      </c>
      <c r="F141" s="149" t="s">
        <v>933</v>
      </c>
      <c r="G141" s="150" t="s">
        <v>163</v>
      </c>
      <c r="H141" s="151">
        <v>660.48</v>
      </c>
      <c r="I141" s="152"/>
      <c r="J141" s="153">
        <f>ROUND(I141*H141,2)</f>
        <v>0</v>
      </c>
      <c r="K141" s="154"/>
      <c r="L141" s="34"/>
      <c r="M141" s="155" t="s">
        <v>1</v>
      </c>
      <c r="N141" s="156" t="s">
        <v>42</v>
      </c>
      <c r="O141" s="59"/>
      <c r="P141" s="157">
        <f>O141*H141</f>
        <v>0</v>
      </c>
      <c r="Q141" s="157">
        <v>4.0000000000000003E-5</v>
      </c>
      <c r="R141" s="157">
        <f>Q141*H141</f>
        <v>2.6419200000000004E-2</v>
      </c>
      <c r="S141" s="157">
        <v>0</v>
      </c>
      <c r="T141" s="158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9" t="s">
        <v>143</v>
      </c>
      <c r="AT141" s="159" t="s">
        <v>139</v>
      </c>
      <c r="AU141" s="159" t="s">
        <v>87</v>
      </c>
      <c r="AY141" s="18" t="s">
        <v>136</v>
      </c>
      <c r="BE141" s="160">
        <f>IF(N141="základní",J141,0)</f>
        <v>0</v>
      </c>
      <c r="BF141" s="160">
        <f>IF(N141="snížená",J141,0)</f>
        <v>0</v>
      </c>
      <c r="BG141" s="160">
        <f>IF(N141="zákl. přenesená",J141,0)</f>
        <v>0</v>
      </c>
      <c r="BH141" s="160">
        <f>IF(N141="sníž. přenesená",J141,0)</f>
        <v>0</v>
      </c>
      <c r="BI141" s="160">
        <f>IF(N141="nulová",J141,0)</f>
        <v>0</v>
      </c>
      <c r="BJ141" s="18" t="s">
        <v>85</v>
      </c>
      <c r="BK141" s="160">
        <f>ROUND(I141*H141,2)</f>
        <v>0</v>
      </c>
      <c r="BL141" s="18" t="s">
        <v>143</v>
      </c>
      <c r="BM141" s="159" t="s">
        <v>934</v>
      </c>
    </row>
    <row r="142" spans="1:65" s="2" customFormat="1" ht="21.75" customHeight="1">
      <c r="A142" s="33"/>
      <c r="B142" s="146"/>
      <c r="C142" s="147" t="s">
        <v>159</v>
      </c>
      <c r="D142" s="147" t="s">
        <v>139</v>
      </c>
      <c r="E142" s="148" t="s">
        <v>935</v>
      </c>
      <c r="F142" s="149" t="s">
        <v>936</v>
      </c>
      <c r="G142" s="150" t="s">
        <v>163</v>
      </c>
      <c r="H142" s="151">
        <v>763.95</v>
      </c>
      <c r="I142" s="152"/>
      <c r="J142" s="153">
        <f>ROUND(I142*H142,2)</f>
        <v>0</v>
      </c>
      <c r="K142" s="154"/>
      <c r="L142" s="34"/>
      <c r="M142" s="155" t="s">
        <v>1</v>
      </c>
      <c r="N142" s="156" t="s">
        <v>42</v>
      </c>
      <c r="O142" s="59"/>
      <c r="P142" s="157">
        <f>O142*H142</f>
        <v>0</v>
      </c>
      <c r="Q142" s="157">
        <v>0</v>
      </c>
      <c r="R142" s="157">
        <f>Q142*H142</f>
        <v>0</v>
      </c>
      <c r="S142" s="157">
        <v>0</v>
      </c>
      <c r="T142" s="158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9" t="s">
        <v>143</v>
      </c>
      <c r="AT142" s="159" t="s">
        <v>139</v>
      </c>
      <c r="AU142" s="159" t="s">
        <v>87</v>
      </c>
      <c r="AY142" s="18" t="s">
        <v>136</v>
      </c>
      <c r="BE142" s="160">
        <f>IF(N142="základní",J142,0)</f>
        <v>0</v>
      </c>
      <c r="BF142" s="160">
        <f>IF(N142="snížená",J142,0)</f>
        <v>0</v>
      </c>
      <c r="BG142" s="160">
        <f>IF(N142="zákl. přenesená",J142,0)</f>
        <v>0</v>
      </c>
      <c r="BH142" s="160">
        <f>IF(N142="sníž. přenesená",J142,0)</f>
        <v>0</v>
      </c>
      <c r="BI142" s="160">
        <f>IF(N142="nulová",J142,0)</f>
        <v>0</v>
      </c>
      <c r="BJ142" s="18" t="s">
        <v>85</v>
      </c>
      <c r="BK142" s="160">
        <f>ROUND(I142*H142,2)</f>
        <v>0</v>
      </c>
      <c r="BL142" s="18" t="s">
        <v>143</v>
      </c>
      <c r="BM142" s="159" t="s">
        <v>937</v>
      </c>
    </row>
    <row r="143" spans="1:65" s="13" customFormat="1">
      <c r="B143" s="161"/>
      <c r="D143" s="162" t="s">
        <v>165</v>
      </c>
      <c r="E143" s="163" t="s">
        <v>1</v>
      </c>
      <c r="F143" s="164" t="s">
        <v>938</v>
      </c>
      <c r="H143" s="165">
        <v>763.95</v>
      </c>
      <c r="I143" s="166"/>
      <c r="L143" s="161"/>
      <c r="M143" s="167"/>
      <c r="N143" s="168"/>
      <c r="O143" s="168"/>
      <c r="P143" s="168"/>
      <c r="Q143" s="168"/>
      <c r="R143" s="168"/>
      <c r="S143" s="168"/>
      <c r="T143" s="169"/>
      <c r="AT143" s="163" t="s">
        <v>165</v>
      </c>
      <c r="AU143" s="163" t="s">
        <v>87</v>
      </c>
      <c r="AV143" s="13" t="s">
        <v>87</v>
      </c>
      <c r="AW143" s="13" t="s">
        <v>33</v>
      </c>
      <c r="AX143" s="13" t="s">
        <v>85</v>
      </c>
      <c r="AY143" s="163" t="s">
        <v>136</v>
      </c>
    </row>
    <row r="144" spans="1:65" s="2" customFormat="1" ht="21.75" customHeight="1">
      <c r="A144" s="33"/>
      <c r="B144" s="146"/>
      <c r="C144" s="147" t="s">
        <v>167</v>
      </c>
      <c r="D144" s="147" t="s">
        <v>139</v>
      </c>
      <c r="E144" s="148" t="s">
        <v>939</v>
      </c>
      <c r="F144" s="149" t="s">
        <v>940</v>
      </c>
      <c r="G144" s="150" t="s">
        <v>163</v>
      </c>
      <c r="H144" s="151">
        <v>660.476</v>
      </c>
      <c r="I144" s="152"/>
      <c r="J144" s="153">
        <f>ROUND(I144*H144,2)</f>
        <v>0</v>
      </c>
      <c r="K144" s="154"/>
      <c r="L144" s="34"/>
      <c r="M144" s="155" t="s">
        <v>1</v>
      </c>
      <c r="N144" s="156" t="s">
        <v>42</v>
      </c>
      <c r="O144" s="59"/>
      <c r="P144" s="157">
        <f>O144*H144</f>
        <v>0</v>
      </c>
      <c r="Q144" s="157">
        <v>0</v>
      </c>
      <c r="R144" s="157">
        <f>Q144*H144</f>
        <v>0</v>
      </c>
      <c r="S144" s="157">
        <v>0</v>
      </c>
      <c r="T144" s="158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9" t="s">
        <v>143</v>
      </c>
      <c r="AT144" s="159" t="s">
        <v>139</v>
      </c>
      <c r="AU144" s="159" t="s">
        <v>87</v>
      </c>
      <c r="AY144" s="18" t="s">
        <v>136</v>
      </c>
      <c r="BE144" s="160">
        <f>IF(N144="základní",J144,0)</f>
        <v>0</v>
      </c>
      <c r="BF144" s="160">
        <f>IF(N144="snížená",J144,0)</f>
        <v>0</v>
      </c>
      <c r="BG144" s="160">
        <f>IF(N144="zákl. přenesená",J144,0)</f>
        <v>0</v>
      </c>
      <c r="BH144" s="160">
        <f>IF(N144="sníž. přenesená",J144,0)</f>
        <v>0</v>
      </c>
      <c r="BI144" s="160">
        <f>IF(N144="nulová",J144,0)</f>
        <v>0</v>
      </c>
      <c r="BJ144" s="18" t="s">
        <v>85</v>
      </c>
      <c r="BK144" s="160">
        <f>ROUND(I144*H144,2)</f>
        <v>0</v>
      </c>
      <c r="BL144" s="18" t="s">
        <v>143</v>
      </c>
      <c r="BM144" s="159" t="s">
        <v>941</v>
      </c>
    </row>
    <row r="145" spans="1:65" s="13" customFormat="1" ht="22.5">
      <c r="B145" s="161"/>
      <c r="D145" s="162" t="s">
        <v>165</v>
      </c>
      <c r="E145" s="163" t="s">
        <v>1</v>
      </c>
      <c r="F145" s="164" t="s">
        <v>942</v>
      </c>
      <c r="H145" s="165">
        <v>660.476</v>
      </c>
      <c r="I145" s="166"/>
      <c r="L145" s="161"/>
      <c r="M145" s="167"/>
      <c r="N145" s="168"/>
      <c r="O145" s="168"/>
      <c r="P145" s="168"/>
      <c r="Q145" s="168"/>
      <c r="R145" s="168"/>
      <c r="S145" s="168"/>
      <c r="T145" s="169"/>
      <c r="AT145" s="163" t="s">
        <v>165</v>
      </c>
      <c r="AU145" s="163" t="s">
        <v>87</v>
      </c>
      <c r="AV145" s="13" t="s">
        <v>87</v>
      </c>
      <c r="AW145" s="13" t="s">
        <v>33</v>
      </c>
      <c r="AX145" s="13" t="s">
        <v>85</v>
      </c>
      <c r="AY145" s="163" t="s">
        <v>136</v>
      </c>
    </row>
    <row r="146" spans="1:65" s="2" customFormat="1" ht="44.25" customHeight="1">
      <c r="A146" s="33"/>
      <c r="B146" s="146"/>
      <c r="C146" s="147" t="s">
        <v>176</v>
      </c>
      <c r="D146" s="147" t="s">
        <v>139</v>
      </c>
      <c r="E146" s="148" t="s">
        <v>943</v>
      </c>
      <c r="F146" s="149" t="s">
        <v>944</v>
      </c>
      <c r="G146" s="150" t="s">
        <v>193</v>
      </c>
      <c r="H146" s="151">
        <v>0.625</v>
      </c>
      <c r="I146" s="152"/>
      <c r="J146" s="153">
        <f>ROUND(I146*H146,2)</f>
        <v>0</v>
      </c>
      <c r="K146" s="154"/>
      <c r="L146" s="34"/>
      <c r="M146" s="155" t="s">
        <v>1</v>
      </c>
      <c r="N146" s="156" t="s">
        <v>42</v>
      </c>
      <c r="O146" s="59"/>
      <c r="P146" s="157">
        <f>O146*H146</f>
        <v>0</v>
      </c>
      <c r="Q146" s="157">
        <v>0</v>
      </c>
      <c r="R146" s="157">
        <f>Q146*H146</f>
        <v>0</v>
      </c>
      <c r="S146" s="157">
        <v>1.8</v>
      </c>
      <c r="T146" s="158">
        <f>S146*H146</f>
        <v>1.125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9" t="s">
        <v>143</v>
      </c>
      <c r="AT146" s="159" t="s">
        <v>139</v>
      </c>
      <c r="AU146" s="159" t="s">
        <v>87</v>
      </c>
      <c r="AY146" s="18" t="s">
        <v>136</v>
      </c>
      <c r="BE146" s="160">
        <f>IF(N146="základní",J146,0)</f>
        <v>0</v>
      </c>
      <c r="BF146" s="160">
        <f>IF(N146="snížená",J146,0)</f>
        <v>0</v>
      </c>
      <c r="BG146" s="160">
        <f>IF(N146="zákl. přenesená",J146,0)</f>
        <v>0</v>
      </c>
      <c r="BH146" s="160">
        <f>IF(N146="sníž. přenesená",J146,0)</f>
        <v>0</v>
      </c>
      <c r="BI146" s="160">
        <f>IF(N146="nulová",J146,0)</f>
        <v>0</v>
      </c>
      <c r="BJ146" s="18" t="s">
        <v>85</v>
      </c>
      <c r="BK146" s="160">
        <f>ROUND(I146*H146,2)</f>
        <v>0</v>
      </c>
      <c r="BL146" s="18" t="s">
        <v>143</v>
      </c>
      <c r="BM146" s="159" t="s">
        <v>945</v>
      </c>
    </row>
    <row r="147" spans="1:65" s="13" customFormat="1">
      <c r="B147" s="161"/>
      <c r="D147" s="162" t="s">
        <v>165</v>
      </c>
      <c r="E147" s="163" t="s">
        <v>1</v>
      </c>
      <c r="F147" s="164" t="s">
        <v>946</v>
      </c>
      <c r="H147" s="165">
        <v>0.625</v>
      </c>
      <c r="I147" s="166"/>
      <c r="L147" s="161"/>
      <c r="M147" s="167"/>
      <c r="N147" s="168"/>
      <c r="O147" s="168"/>
      <c r="P147" s="168"/>
      <c r="Q147" s="168"/>
      <c r="R147" s="168"/>
      <c r="S147" s="168"/>
      <c r="T147" s="169"/>
      <c r="AT147" s="163" t="s">
        <v>165</v>
      </c>
      <c r="AU147" s="163" t="s">
        <v>87</v>
      </c>
      <c r="AV147" s="13" t="s">
        <v>87</v>
      </c>
      <c r="AW147" s="13" t="s">
        <v>33</v>
      </c>
      <c r="AX147" s="13" t="s">
        <v>85</v>
      </c>
      <c r="AY147" s="163" t="s">
        <v>136</v>
      </c>
    </row>
    <row r="148" spans="1:65" s="2" customFormat="1" ht="33" customHeight="1">
      <c r="A148" s="33"/>
      <c r="B148" s="146"/>
      <c r="C148" s="147" t="s">
        <v>184</v>
      </c>
      <c r="D148" s="147" t="s">
        <v>139</v>
      </c>
      <c r="E148" s="148" t="s">
        <v>947</v>
      </c>
      <c r="F148" s="149" t="s">
        <v>948</v>
      </c>
      <c r="G148" s="150" t="s">
        <v>255</v>
      </c>
      <c r="H148" s="151">
        <v>20</v>
      </c>
      <c r="I148" s="152"/>
      <c r="J148" s="153">
        <f>ROUND(I148*H148,2)</f>
        <v>0</v>
      </c>
      <c r="K148" s="154"/>
      <c r="L148" s="34"/>
      <c r="M148" s="155" t="s">
        <v>1</v>
      </c>
      <c r="N148" s="156" t="s">
        <v>42</v>
      </c>
      <c r="O148" s="59"/>
      <c r="P148" s="157">
        <f>O148*H148</f>
        <v>0</v>
      </c>
      <c r="Q148" s="157">
        <v>0</v>
      </c>
      <c r="R148" s="157">
        <f>Q148*H148</f>
        <v>0</v>
      </c>
      <c r="S148" s="157">
        <v>5.3999999999999999E-2</v>
      </c>
      <c r="T148" s="158">
        <f>S148*H148</f>
        <v>1.08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9" t="s">
        <v>143</v>
      </c>
      <c r="AT148" s="159" t="s">
        <v>139</v>
      </c>
      <c r="AU148" s="159" t="s">
        <v>87</v>
      </c>
      <c r="AY148" s="18" t="s">
        <v>136</v>
      </c>
      <c r="BE148" s="160">
        <f>IF(N148="základní",J148,0)</f>
        <v>0</v>
      </c>
      <c r="BF148" s="160">
        <f>IF(N148="snížená",J148,0)</f>
        <v>0</v>
      </c>
      <c r="BG148" s="160">
        <f>IF(N148="zákl. přenesená",J148,0)</f>
        <v>0</v>
      </c>
      <c r="BH148" s="160">
        <f>IF(N148="sníž. přenesená",J148,0)</f>
        <v>0</v>
      </c>
      <c r="BI148" s="160">
        <f>IF(N148="nulová",J148,0)</f>
        <v>0</v>
      </c>
      <c r="BJ148" s="18" t="s">
        <v>85</v>
      </c>
      <c r="BK148" s="160">
        <f>ROUND(I148*H148,2)</f>
        <v>0</v>
      </c>
      <c r="BL148" s="18" t="s">
        <v>143</v>
      </c>
      <c r="BM148" s="159" t="s">
        <v>949</v>
      </c>
    </row>
    <row r="149" spans="1:65" s="2" customFormat="1" ht="21.75" customHeight="1">
      <c r="A149" s="33"/>
      <c r="B149" s="146"/>
      <c r="C149" s="147" t="s">
        <v>190</v>
      </c>
      <c r="D149" s="147" t="s">
        <v>139</v>
      </c>
      <c r="E149" s="148" t="s">
        <v>950</v>
      </c>
      <c r="F149" s="149" t="s">
        <v>951</v>
      </c>
      <c r="G149" s="150" t="s">
        <v>193</v>
      </c>
      <c r="H149" s="151">
        <v>4.9000000000000004</v>
      </c>
      <c r="I149" s="152"/>
      <c r="J149" s="153">
        <f>ROUND(I149*H149,2)</f>
        <v>0</v>
      </c>
      <c r="K149" s="154"/>
      <c r="L149" s="34"/>
      <c r="M149" s="155" t="s">
        <v>1</v>
      </c>
      <c r="N149" s="156" t="s">
        <v>42</v>
      </c>
      <c r="O149" s="59"/>
      <c r="P149" s="157">
        <f>O149*H149</f>
        <v>0</v>
      </c>
      <c r="Q149" s="157">
        <v>0</v>
      </c>
      <c r="R149" s="157">
        <f>Q149*H149</f>
        <v>0</v>
      </c>
      <c r="S149" s="157">
        <v>2.2000000000000002</v>
      </c>
      <c r="T149" s="158">
        <f>S149*H149</f>
        <v>10.780000000000001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9" t="s">
        <v>143</v>
      </c>
      <c r="AT149" s="159" t="s">
        <v>139</v>
      </c>
      <c r="AU149" s="159" t="s">
        <v>87</v>
      </c>
      <c r="AY149" s="18" t="s">
        <v>136</v>
      </c>
      <c r="BE149" s="160">
        <f>IF(N149="základní",J149,0)</f>
        <v>0</v>
      </c>
      <c r="BF149" s="160">
        <f>IF(N149="snížená",J149,0)</f>
        <v>0</v>
      </c>
      <c r="BG149" s="160">
        <f>IF(N149="zákl. přenesená",J149,0)</f>
        <v>0</v>
      </c>
      <c r="BH149" s="160">
        <f>IF(N149="sníž. přenesená",J149,0)</f>
        <v>0</v>
      </c>
      <c r="BI149" s="160">
        <f>IF(N149="nulová",J149,0)</f>
        <v>0</v>
      </c>
      <c r="BJ149" s="18" t="s">
        <v>85</v>
      </c>
      <c r="BK149" s="160">
        <f>ROUND(I149*H149,2)</f>
        <v>0</v>
      </c>
      <c r="BL149" s="18" t="s">
        <v>143</v>
      </c>
      <c r="BM149" s="159" t="s">
        <v>952</v>
      </c>
    </row>
    <row r="150" spans="1:65" s="13" customFormat="1">
      <c r="B150" s="161"/>
      <c r="D150" s="162" t="s">
        <v>165</v>
      </c>
      <c r="E150" s="163" t="s">
        <v>1</v>
      </c>
      <c r="F150" s="164" t="s">
        <v>953</v>
      </c>
      <c r="H150" s="165">
        <v>4.9000000000000004</v>
      </c>
      <c r="I150" s="166"/>
      <c r="L150" s="161"/>
      <c r="M150" s="167"/>
      <c r="N150" s="168"/>
      <c r="O150" s="168"/>
      <c r="P150" s="168"/>
      <c r="Q150" s="168"/>
      <c r="R150" s="168"/>
      <c r="S150" s="168"/>
      <c r="T150" s="169"/>
      <c r="AT150" s="163" t="s">
        <v>165</v>
      </c>
      <c r="AU150" s="163" t="s">
        <v>87</v>
      </c>
      <c r="AV150" s="13" t="s">
        <v>87</v>
      </c>
      <c r="AW150" s="13" t="s">
        <v>33</v>
      </c>
      <c r="AX150" s="13" t="s">
        <v>85</v>
      </c>
      <c r="AY150" s="163" t="s">
        <v>136</v>
      </c>
    </row>
    <row r="151" spans="1:65" s="2" customFormat="1" ht="33" customHeight="1">
      <c r="A151" s="33"/>
      <c r="B151" s="146"/>
      <c r="C151" s="147" t="s">
        <v>137</v>
      </c>
      <c r="D151" s="147" t="s">
        <v>139</v>
      </c>
      <c r="E151" s="148" t="s">
        <v>954</v>
      </c>
      <c r="F151" s="149" t="s">
        <v>955</v>
      </c>
      <c r="G151" s="150" t="s">
        <v>193</v>
      </c>
      <c r="H151" s="151">
        <v>4.9000000000000004</v>
      </c>
      <c r="I151" s="152"/>
      <c r="J151" s="153">
        <f>ROUND(I151*H151,2)</f>
        <v>0</v>
      </c>
      <c r="K151" s="154"/>
      <c r="L151" s="34"/>
      <c r="M151" s="155" t="s">
        <v>1</v>
      </c>
      <c r="N151" s="156" t="s">
        <v>42</v>
      </c>
      <c r="O151" s="59"/>
      <c r="P151" s="157">
        <f>O151*H151</f>
        <v>0</v>
      </c>
      <c r="Q151" s="157">
        <v>0</v>
      </c>
      <c r="R151" s="157">
        <f>Q151*H151</f>
        <v>0</v>
      </c>
      <c r="S151" s="157">
        <v>1.4</v>
      </c>
      <c r="T151" s="158">
        <f>S151*H151</f>
        <v>6.86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9" t="s">
        <v>143</v>
      </c>
      <c r="AT151" s="159" t="s">
        <v>139</v>
      </c>
      <c r="AU151" s="159" t="s">
        <v>87</v>
      </c>
      <c r="AY151" s="18" t="s">
        <v>136</v>
      </c>
      <c r="BE151" s="160">
        <f>IF(N151="základní",J151,0)</f>
        <v>0</v>
      </c>
      <c r="BF151" s="160">
        <f>IF(N151="snížená",J151,0)</f>
        <v>0</v>
      </c>
      <c r="BG151" s="160">
        <f>IF(N151="zákl. přenesená",J151,0)</f>
        <v>0</v>
      </c>
      <c r="BH151" s="160">
        <f>IF(N151="sníž. přenesená",J151,0)</f>
        <v>0</v>
      </c>
      <c r="BI151" s="160">
        <f>IF(N151="nulová",J151,0)</f>
        <v>0</v>
      </c>
      <c r="BJ151" s="18" t="s">
        <v>85</v>
      </c>
      <c r="BK151" s="160">
        <f>ROUND(I151*H151,2)</f>
        <v>0</v>
      </c>
      <c r="BL151" s="18" t="s">
        <v>143</v>
      </c>
      <c r="BM151" s="159" t="s">
        <v>956</v>
      </c>
    </row>
    <row r="152" spans="1:65" s="2" customFormat="1" ht="33" customHeight="1">
      <c r="A152" s="33"/>
      <c r="B152" s="146"/>
      <c r="C152" s="147" t="s">
        <v>203</v>
      </c>
      <c r="D152" s="147" t="s">
        <v>139</v>
      </c>
      <c r="E152" s="148" t="s">
        <v>957</v>
      </c>
      <c r="F152" s="149" t="s">
        <v>958</v>
      </c>
      <c r="G152" s="150" t="s">
        <v>206</v>
      </c>
      <c r="H152" s="151">
        <v>5</v>
      </c>
      <c r="I152" s="152"/>
      <c r="J152" s="153">
        <f>ROUND(I152*H152,2)</f>
        <v>0</v>
      </c>
      <c r="K152" s="154"/>
      <c r="L152" s="34"/>
      <c r="M152" s="155" t="s">
        <v>1</v>
      </c>
      <c r="N152" s="156" t="s">
        <v>42</v>
      </c>
      <c r="O152" s="59"/>
      <c r="P152" s="157">
        <f>O152*H152</f>
        <v>0</v>
      </c>
      <c r="Q152" s="157">
        <v>2.299E-2</v>
      </c>
      <c r="R152" s="157">
        <f>Q152*H152</f>
        <v>0.11495</v>
      </c>
      <c r="S152" s="157">
        <v>0</v>
      </c>
      <c r="T152" s="158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9" t="s">
        <v>143</v>
      </c>
      <c r="AT152" s="159" t="s">
        <v>139</v>
      </c>
      <c r="AU152" s="159" t="s">
        <v>87</v>
      </c>
      <c r="AY152" s="18" t="s">
        <v>136</v>
      </c>
      <c r="BE152" s="160">
        <f>IF(N152="základní",J152,0)</f>
        <v>0</v>
      </c>
      <c r="BF152" s="160">
        <f>IF(N152="snížená",J152,0)</f>
        <v>0</v>
      </c>
      <c r="BG152" s="160">
        <f>IF(N152="zákl. přenesená",J152,0)</f>
        <v>0</v>
      </c>
      <c r="BH152" s="160">
        <f>IF(N152="sníž. přenesená",J152,0)</f>
        <v>0</v>
      </c>
      <c r="BI152" s="160">
        <f>IF(N152="nulová",J152,0)</f>
        <v>0</v>
      </c>
      <c r="BJ152" s="18" t="s">
        <v>85</v>
      </c>
      <c r="BK152" s="160">
        <f>ROUND(I152*H152,2)</f>
        <v>0</v>
      </c>
      <c r="BL152" s="18" t="s">
        <v>143</v>
      </c>
      <c r="BM152" s="159" t="s">
        <v>959</v>
      </c>
    </row>
    <row r="153" spans="1:65" s="12" customFormat="1" ht="22.9" customHeight="1">
      <c r="B153" s="134"/>
      <c r="D153" s="135" t="s">
        <v>76</v>
      </c>
      <c r="E153" s="144" t="s">
        <v>197</v>
      </c>
      <c r="F153" s="144" t="s">
        <v>198</v>
      </c>
      <c r="I153" s="137"/>
      <c r="J153" s="145">
        <f>BK153</f>
        <v>0</v>
      </c>
      <c r="L153" s="134"/>
      <c r="M153" s="138"/>
      <c r="N153" s="139"/>
      <c r="O153" s="139"/>
      <c r="P153" s="140">
        <f>SUM(P154:P158)</f>
        <v>0</v>
      </c>
      <c r="Q153" s="139"/>
      <c r="R153" s="140">
        <f>SUM(R154:R158)</f>
        <v>0</v>
      </c>
      <c r="S153" s="139"/>
      <c r="T153" s="141">
        <f>SUM(T154:T158)</f>
        <v>0</v>
      </c>
      <c r="AR153" s="135" t="s">
        <v>85</v>
      </c>
      <c r="AT153" s="142" t="s">
        <v>76</v>
      </c>
      <c r="AU153" s="142" t="s">
        <v>85</v>
      </c>
      <c r="AY153" s="135" t="s">
        <v>136</v>
      </c>
      <c r="BK153" s="143">
        <f>SUM(BK154:BK158)</f>
        <v>0</v>
      </c>
    </row>
    <row r="154" spans="1:65" s="2" customFormat="1" ht="44.25" customHeight="1">
      <c r="A154" s="33"/>
      <c r="B154" s="146"/>
      <c r="C154" s="147" t="s">
        <v>208</v>
      </c>
      <c r="D154" s="147" t="s">
        <v>139</v>
      </c>
      <c r="E154" s="148" t="s">
        <v>960</v>
      </c>
      <c r="F154" s="149" t="s">
        <v>961</v>
      </c>
      <c r="G154" s="150" t="s">
        <v>201</v>
      </c>
      <c r="H154" s="151">
        <v>30.056000000000001</v>
      </c>
      <c r="I154" s="152"/>
      <c r="J154" s="153">
        <f>ROUND(I154*H154,2)</f>
        <v>0</v>
      </c>
      <c r="K154" s="154"/>
      <c r="L154" s="34"/>
      <c r="M154" s="155" t="s">
        <v>1</v>
      </c>
      <c r="N154" s="156" t="s">
        <v>42</v>
      </c>
      <c r="O154" s="59"/>
      <c r="P154" s="157">
        <f>O154*H154</f>
        <v>0</v>
      </c>
      <c r="Q154" s="157">
        <v>0</v>
      </c>
      <c r="R154" s="157">
        <f>Q154*H154</f>
        <v>0</v>
      </c>
      <c r="S154" s="157">
        <v>0</v>
      </c>
      <c r="T154" s="15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9" t="s">
        <v>143</v>
      </c>
      <c r="AT154" s="159" t="s">
        <v>139</v>
      </c>
      <c r="AU154" s="159" t="s">
        <v>87</v>
      </c>
      <c r="AY154" s="18" t="s">
        <v>136</v>
      </c>
      <c r="BE154" s="160">
        <f>IF(N154="základní",J154,0)</f>
        <v>0</v>
      </c>
      <c r="BF154" s="160">
        <f>IF(N154="snížená",J154,0)</f>
        <v>0</v>
      </c>
      <c r="BG154" s="160">
        <f>IF(N154="zákl. přenesená",J154,0)</f>
        <v>0</v>
      </c>
      <c r="BH154" s="160">
        <f>IF(N154="sníž. přenesená",J154,0)</f>
        <v>0</v>
      </c>
      <c r="BI154" s="160">
        <f>IF(N154="nulová",J154,0)</f>
        <v>0</v>
      </c>
      <c r="BJ154" s="18" t="s">
        <v>85</v>
      </c>
      <c r="BK154" s="160">
        <f>ROUND(I154*H154,2)</f>
        <v>0</v>
      </c>
      <c r="BL154" s="18" t="s">
        <v>143</v>
      </c>
      <c r="BM154" s="159" t="s">
        <v>962</v>
      </c>
    </row>
    <row r="155" spans="1:65" s="2" customFormat="1" ht="33" customHeight="1">
      <c r="A155" s="33"/>
      <c r="B155" s="146"/>
      <c r="C155" s="147" t="s">
        <v>213</v>
      </c>
      <c r="D155" s="147" t="s">
        <v>139</v>
      </c>
      <c r="E155" s="148" t="s">
        <v>214</v>
      </c>
      <c r="F155" s="149" t="s">
        <v>963</v>
      </c>
      <c r="G155" s="150" t="s">
        <v>201</v>
      </c>
      <c r="H155" s="151">
        <v>30.056000000000001</v>
      </c>
      <c r="I155" s="152"/>
      <c r="J155" s="153">
        <f>ROUND(I155*H155,2)</f>
        <v>0</v>
      </c>
      <c r="K155" s="154"/>
      <c r="L155" s="34"/>
      <c r="M155" s="155" t="s">
        <v>1</v>
      </c>
      <c r="N155" s="156" t="s">
        <v>42</v>
      </c>
      <c r="O155" s="59"/>
      <c r="P155" s="157">
        <f>O155*H155</f>
        <v>0</v>
      </c>
      <c r="Q155" s="157">
        <v>0</v>
      </c>
      <c r="R155" s="157">
        <f>Q155*H155</f>
        <v>0</v>
      </c>
      <c r="S155" s="157">
        <v>0</v>
      </c>
      <c r="T155" s="15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9" t="s">
        <v>143</v>
      </c>
      <c r="AT155" s="159" t="s">
        <v>139</v>
      </c>
      <c r="AU155" s="159" t="s">
        <v>87</v>
      </c>
      <c r="AY155" s="18" t="s">
        <v>136</v>
      </c>
      <c r="BE155" s="160">
        <f>IF(N155="základní",J155,0)</f>
        <v>0</v>
      </c>
      <c r="BF155" s="160">
        <f>IF(N155="snížená",J155,0)</f>
        <v>0</v>
      </c>
      <c r="BG155" s="160">
        <f>IF(N155="zákl. přenesená",J155,0)</f>
        <v>0</v>
      </c>
      <c r="BH155" s="160">
        <f>IF(N155="sníž. přenesená",J155,0)</f>
        <v>0</v>
      </c>
      <c r="BI155" s="160">
        <f>IF(N155="nulová",J155,0)</f>
        <v>0</v>
      </c>
      <c r="BJ155" s="18" t="s">
        <v>85</v>
      </c>
      <c r="BK155" s="160">
        <f>ROUND(I155*H155,2)</f>
        <v>0</v>
      </c>
      <c r="BL155" s="18" t="s">
        <v>143</v>
      </c>
      <c r="BM155" s="159" t="s">
        <v>964</v>
      </c>
    </row>
    <row r="156" spans="1:65" s="2" customFormat="1" ht="44.25" customHeight="1">
      <c r="A156" s="33"/>
      <c r="B156" s="146"/>
      <c r="C156" s="147" t="s">
        <v>8</v>
      </c>
      <c r="D156" s="147" t="s">
        <v>139</v>
      </c>
      <c r="E156" s="148" t="s">
        <v>217</v>
      </c>
      <c r="F156" s="149" t="s">
        <v>965</v>
      </c>
      <c r="G156" s="150" t="s">
        <v>201</v>
      </c>
      <c r="H156" s="151">
        <v>571.06399999999996</v>
      </c>
      <c r="I156" s="152"/>
      <c r="J156" s="153">
        <f>ROUND(I156*H156,2)</f>
        <v>0</v>
      </c>
      <c r="K156" s="154"/>
      <c r="L156" s="34"/>
      <c r="M156" s="155" t="s">
        <v>1</v>
      </c>
      <c r="N156" s="156" t="s">
        <v>42</v>
      </c>
      <c r="O156" s="59"/>
      <c r="P156" s="157">
        <f>O156*H156</f>
        <v>0</v>
      </c>
      <c r="Q156" s="157">
        <v>0</v>
      </c>
      <c r="R156" s="157">
        <f>Q156*H156</f>
        <v>0</v>
      </c>
      <c r="S156" s="157">
        <v>0</v>
      </c>
      <c r="T156" s="15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9" t="s">
        <v>143</v>
      </c>
      <c r="AT156" s="159" t="s">
        <v>139</v>
      </c>
      <c r="AU156" s="159" t="s">
        <v>87</v>
      </c>
      <c r="AY156" s="18" t="s">
        <v>136</v>
      </c>
      <c r="BE156" s="160">
        <f>IF(N156="základní",J156,0)</f>
        <v>0</v>
      </c>
      <c r="BF156" s="160">
        <f>IF(N156="snížená",J156,0)</f>
        <v>0</v>
      </c>
      <c r="BG156" s="160">
        <f>IF(N156="zákl. přenesená",J156,0)</f>
        <v>0</v>
      </c>
      <c r="BH156" s="160">
        <f>IF(N156="sníž. přenesená",J156,0)</f>
        <v>0</v>
      </c>
      <c r="BI156" s="160">
        <f>IF(N156="nulová",J156,0)</f>
        <v>0</v>
      </c>
      <c r="BJ156" s="18" t="s">
        <v>85</v>
      </c>
      <c r="BK156" s="160">
        <f>ROUND(I156*H156,2)</f>
        <v>0</v>
      </c>
      <c r="BL156" s="18" t="s">
        <v>143</v>
      </c>
      <c r="BM156" s="159" t="s">
        <v>966</v>
      </c>
    </row>
    <row r="157" spans="1:65" s="13" customFormat="1">
      <c r="B157" s="161"/>
      <c r="D157" s="162" t="s">
        <v>165</v>
      </c>
      <c r="E157" s="163" t="s">
        <v>1</v>
      </c>
      <c r="F157" s="164" t="s">
        <v>967</v>
      </c>
      <c r="H157" s="165">
        <v>571.06399999999996</v>
      </c>
      <c r="I157" s="166"/>
      <c r="L157" s="161"/>
      <c r="M157" s="167"/>
      <c r="N157" s="168"/>
      <c r="O157" s="168"/>
      <c r="P157" s="168"/>
      <c r="Q157" s="168"/>
      <c r="R157" s="168"/>
      <c r="S157" s="168"/>
      <c r="T157" s="169"/>
      <c r="AT157" s="163" t="s">
        <v>165</v>
      </c>
      <c r="AU157" s="163" t="s">
        <v>87</v>
      </c>
      <c r="AV157" s="13" t="s">
        <v>87</v>
      </c>
      <c r="AW157" s="13" t="s">
        <v>33</v>
      </c>
      <c r="AX157" s="13" t="s">
        <v>85</v>
      </c>
      <c r="AY157" s="163" t="s">
        <v>136</v>
      </c>
    </row>
    <row r="158" spans="1:65" s="2" customFormat="1" ht="44.25" customHeight="1">
      <c r="A158" s="33"/>
      <c r="B158" s="146"/>
      <c r="C158" s="147" t="s">
        <v>221</v>
      </c>
      <c r="D158" s="147" t="s">
        <v>139</v>
      </c>
      <c r="E158" s="148" t="s">
        <v>968</v>
      </c>
      <c r="F158" s="149" t="s">
        <v>969</v>
      </c>
      <c r="G158" s="150" t="s">
        <v>201</v>
      </c>
      <c r="H158" s="151">
        <v>30.056000000000001</v>
      </c>
      <c r="I158" s="152"/>
      <c r="J158" s="153">
        <f>ROUND(I158*H158,2)</f>
        <v>0</v>
      </c>
      <c r="K158" s="154"/>
      <c r="L158" s="34"/>
      <c r="M158" s="155" t="s">
        <v>1</v>
      </c>
      <c r="N158" s="156" t="s">
        <v>42</v>
      </c>
      <c r="O158" s="59"/>
      <c r="P158" s="157">
        <f>O158*H158</f>
        <v>0</v>
      </c>
      <c r="Q158" s="157">
        <v>0</v>
      </c>
      <c r="R158" s="157">
        <f>Q158*H158</f>
        <v>0</v>
      </c>
      <c r="S158" s="157">
        <v>0</v>
      </c>
      <c r="T158" s="158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9" t="s">
        <v>143</v>
      </c>
      <c r="AT158" s="159" t="s">
        <v>139</v>
      </c>
      <c r="AU158" s="159" t="s">
        <v>87</v>
      </c>
      <c r="AY158" s="18" t="s">
        <v>136</v>
      </c>
      <c r="BE158" s="160">
        <f>IF(N158="základní",J158,0)</f>
        <v>0</v>
      </c>
      <c r="BF158" s="160">
        <f>IF(N158="snížená",J158,0)</f>
        <v>0</v>
      </c>
      <c r="BG158" s="160">
        <f>IF(N158="zákl. přenesená",J158,0)</f>
        <v>0</v>
      </c>
      <c r="BH158" s="160">
        <f>IF(N158="sníž. přenesená",J158,0)</f>
        <v>0</v>
      </c>
      <c r="BI158" s="160">
        <f>IF(N158="nulová",J158,0)</f>
        <v>0</v>
      </c>
      <c r="BJ158" s="18" t="s">
        <v>85</v>
      </c>
      <c r="BK158" s="160">
        <f>ROUND(I158*H158,2)</f>
        <v>0</v>
      </c>
      <c r="BL158" s="18" t="s">
        <v>143</v>
      </c>
      <c r="BM158" s="159" t="s">
        <v>970</v>
      </c>
    </row>
    <row r="159" spans="1:65" s="12" customFormat="1" ht="22.9" customHeight="1">
      <c r="B159" s="134"/>
      <c r="D159" s="135" t="s">
        <v>76</v>
      </c>
      <c r="E159" s="144" t="s">
        <v>225</v>
      </c>
      <c r="F159" s="144" t="s">
        <v>226</v>
      </c>
      <c r="I159" s="137"/>
      <c r="J159" s="145">
        <f>BK159</f>
        <v>0</v>
      </c>
      <c r="L159" s="134"/>
      <c r="M159" s="138"/>
      <c r="N159" s="139"/>
      <c r="O159" s="139"/>
      <c r="P159" s="140">
        <f>P160</f>
        <v>0</v>
      </c>
      <c r="Q159" s="139"/>
      <c r="R159" s="140">
        <f>R160</f>
        <v>0</v>
      </c>
      <c r="S159" s="139"/>
      <c r="T159" s="141">
        <f>T160</f>
        <v>0</v>
      </c>
      <c r="AR159" s="135" t="s">
        <v>85</v>
      </c>
      <c r="AT159" s="142" t="s">
        <v>76</v>
      </c>
      <c r="AU159" s="142" t="s">
        <v>85</v>
      </c>
      <c r="AY159" s="135" t="s">
        <v>136</v>
      </c>
      <c r="BK159" s="143">
        <f>BK160</f>
        <v>0</v>
      </c>
    </row>
    <row r="160" spans="1:65" s="2" customFormat="1" ht="55.5" customHeight="1">
      <c r="A160" s="33"/>
      <c r="B160" s="146"/>
      <c r="C160" s="147" t="s">
        <v>227</v>
      </c>
      <c r="D160" s="147" t="s">
        <v>139</v>
      </c>
      <c r="E160" s="148" t="s">
        <v>228</v>
      </c>
      <c r="F160" s="149" t="s">
        <v>971</v>
      </c>
      <c r="G160" s="150" t="s">
        <v>201</v>
      </c>
      <c r="H160" s="151">
        <v>17.042000000000002</v>
      </c>
      <c r="I160" s="152"/>
      <c r="J160" s="153">
        <f>ROUND(I160*H160,2)</f>
        <v>0</v>
      </c>
      <c r="K160" s="154"/>
      <c r="L160" s="34"/>
      <c r="M160" s="155" t="s">
        <v>1</v>
      </c>
      <c r="N160" s="156" t="s">
        <v>42</v>
      </c>
      <c r="O160" s="59"/>
      <c r="P160" s="157">
        <f>O160*H160</f>
        <v>0</v>
      </c>
      <c r="Q160" s="157">
        <v>0</v>
      </c>
      <c r="R160" s="157">
        <f>Q160*H160</f>
        <v>0</v>
      </c>
      <c r="S160" s="157">
        <v>0</v>
      </c>
      <c r="T160" s="15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9" t="s">
        <v>143</v>
      </c>
      <c r="AT160" s="159" t="s">
        <v>139</v>
      </c>
      <c r="AU160" s="159" t="s">
        <v>87</v>
      </c>
      <c r="AY160" s="18" t="s">
        <v>136</v>
      </c>
      <c r="BE160" s="160">
        <f>IF(N160="základní",J160,0)</f>
        <v>0</v>
      </c>
      <c r="BF160" s="160">
        <f>IF(N160="snížená",J160,0)</f>
        <v>0</v>
      </c>
      <c r="BG160" s="160">
        <f>IF(N160="zákl. přenesená",J160,0)</f>
        <v>0</v>
      </c>
      <c r="BH160" s="160">
        <f>IF(N160="sníž. přenesená",J160,0)</f>
        <v>0</v>
      </c>
      <c r="BI160" s="160">
        <f>IF(N160="nulová",J160,0)</f>
        <v>0</v>
      </c>
      <c r="BJ160" s="18" t="s">
        <v>85</v>
      </c>
      <c r="BK160" s="160">
        <f>ROUND(I160*H160,2)</f>
        <v>0</v>
      </c>
      <c r="BL160" s="18" t="s">
        <v>143</v>
      </c>
      <c r="BM160" s="159" t="s">
        <v>972</v>
      </c>
    </row>
    <row r="161" spans="1:65" s="12" customFormat="1" ht="25.9" customHeight="1">
      <c r="B161" s="134"/>
      <c r="D161" s="135" t="s">
        <v>76</v>
      </c>
      <c r="E161" s="136" t="s">
        <v>231</v>
      </c>
      <c r="F161" s="136" t="s">
        <v>232</v>
      </c>
      <c r="I161" s="137"/>
      <c r="J161" s="122">
        <f>BK161</f>
        <v>0</v>
      </c>
      <c r="L161" s="134"/>
      <c r="M161" s="138"/>
      <c r="N161" s="139"/>
      <c r="O161" s="139"/>
      <c r="P161" s="140">
        <f>P162+P178+P180+P184</f>
        <v>0</v>
      </c>
      <c r="Q161" s="139"/>
      <c r="R161" s="140">
        <f>R162+R178+R180+R184</f>
        <v>5.1015467599999988</v>
      </c>
      <c r="S161" s="139"/>
      <c r="T161" s="141">
        <f>T162+T178+T180+T184</f>
        <v>9.5456700000000012</v>
      </c>
      <c r="AR161" s="135" t="s">
        <v>87</v>
      </c>
      <c r="AT161" s="142" t="s">
        <v>76</v>
      </c>
      <c r="AU161" s="142" t="s">
        <v>77</v>
      </c>
      <c r="AY161" s="135" t="s">
        <v>136</v>
      </c>
      <c r="BK161" s="143">
        <f>BK162+BK178+BK180+BK184</f>
        <v>0</v>
      </c>
    </row>
    <row r="162" spans="1:65" s="12" customFormat="1" ht="22.9" customHeight="1">
      <c r="B162" s="134"/>
      <c r="D162" s="135" t="s">
        <v>76</v>
      </c>
      <c r="E162" s="144" t="s">
        <v>294</v>
      </c>
      <c r="F162" s="144" t="s">
        <v>295</v>
      </c>
      <c r="I162" s="137"/>
      <c r="J162" s="145">
        <f>BK162</f>
        <v>0</v>
      </c>
      <c r="L162" s="134"/>
      <c r="M162" s="138"/>
      <c r="N162" s="139"/>
      <c r="O162" s="139"/>
      <c r="P162" s="140">
        <f>SUM(P163:P177)</f>
        <v>0</v>
      </c>
      <c r="Q162" s="139"/>
      <c r="R162" s="140">
        <f>SUM(R163:R177)</f>
        <v>4.0017499999999995</v>
      </c>
      <c r="S162" s="139"/>
      <c r="T162" s="141">
        <f>SUM(T163:T177)</f>
        <v>6.0700200000000004</v>
      </c>
      <c r="AR162" s="135" t="s">
        <v>87</v>
      </c>
      <c r="AT162" s="142" t="s">
        <v>76</v>
      </c>
      <c r="AU162" s="142" t="s">
        <v>85</v>
      </c>
      <c r="AY162" s="135" t="s">
        <v>136</v>
      </c>
      <c r="BK162" s="143">
        <f>SUM(BK163:BK177)</f>
        <v>0</v>
      </c>
    </row>
    <row r="163" spans="1:65" s="2" customFormat="1" ht="16.5" customHeight="1">
      <c r="A163" s="33"/>
      <c r="B163" s="146"/>
      <c r="C163" s="147" t="s">
        <v>235</v>
      </c>
      <c r="D163" s="147" t="s">
        <v>139</v>
      </c>
      <c r="E163" s="148" t="s">
        <v>973</v>
      </c>
      <c r="F163" s="149" t="s">
        <v>974</v>
      </c>
      <c r="G163" s="150" t="s">
        <v>255</v>
      </c>
      <c r="H163" s="151">
        <v>40</v>
      </c>
      <c r="I163" s="152"/>
      <c r="J163" s="153">
        <f t="shared" ref="J163:J169" si="0">ROUND(I163*H163,2)</f>
        <v>0</v>
      </c>
      <c r="K163" s="154"/>
      <c r="L163" s="34"/>
      <c r="M163" s="155" t="s">
        <v>1</v>
      </c>
      <c r="N163" s="156" t="s">
        <v>42</v>
      </c>
      <c r="O163" s="59"/>
      <c r="P163" s="157">
        <f t="shared" ref="P163:P169" si="1">O163*H163</f>
        <v>0</v>
      </c>
      <c r="Q163" s="157">
        <v>4.0000000000000002E-4</v>
      </c>
      <c r="R163" s="157">
        <f t="shared" ref="R163:R169" si="2">Q163*H163</f>
        <v>1.6E-2</v>
      </c>
      <c r="S163" s="157">
        <v>0</v>
      </c>
      <c r="T163" s="158">
        <f t="shared" ref="T163:T169" si="3"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9" t="s">
        <v>221</v>
      </c>
      <c r="AT163" s="159" t="s">
        <v>139</v>
      </c>
      <c r="AU163" s="159" t="s">
        <v>87</v>
      </c>
      <c r="AY163" s="18" t="s">
        <v>136</v>
      </c>
      <c r="BE163" s="160">
        <f t="shared" ref="BE163:BE169" si="4">IF(N163="základní",J163,0)</f>
        <v>0</v>
      </c>
      <c r="BF163" s="160">
        <f t="shared" ref="BF163:BF169" si="5">IF(N163="snížená",J163,0)</f>
        <v>0</v>
      </c>
      <c r="BG163" s="160">
        <f t="shared" ref="BG163:BG169" si="6">IF(N163="zákl. přenesená",J163,0)</f>
        <v>0</v>
      </c>
      <c r="BH163" s="160">
        <f t="shared" ref="BH163:BH169" si="7">IF(N163="sníž. přenesená",J163,0)</f>
        <v>0</v>
      </c>
      <c r="BI163" s="160">
        <f t="shared" ref="BI163:BI169" si="8">IF(N163="nulová",J163,0)</f>
        <v>0</v>
      </c>
      <c r="BJ163" s="18" t="s">
        <v>85</v>
      </c>
      <c r="BK163" s="160">
        <f t="shared" ref="BK163:BK169" si="9">ROUND(I163*H163,2)</f>
        <v>0</v>
      </c>
      <c r="BL163" s="18" t="s">
        <v>221</v>
      </c>
      <c r="BM163" s="159" t="s">
        <v>975</v>
      </c>
    </row>
    <row r="164" spans="1:65" s="2" customFormat="1" ht="21.75" customHeight="1">
      <c r="A164" s="33"/>
      <c r="B164" s="146"/>
      <c r="C164" s="147" t="s">
        <v>240</v>
      </c>
      <c r="D164" s="147" t="s">
        <v>139</v>
      </c>
      <c r="E164" s="148" t="s">
        <v>340</v>
      </c>
      <c r="F164" s="149" t="s">
        <v>341</v>
      </c>
      <c r="G164" s="150" t="s">
        <v>206</v>
      </c>
      <c r="H164" s="151">
        <v>30</v>
      </c>
      <c r="I164" s="152"/>
      <c r="J164" s="153">
        <f t="shared" si="0"/>
        <v>0</v>
      </c>
      <c r="K164" s="154"/>
      <c r="L164" s="34"/>
      <c r="M164" s="155" t="s">
        <v>1</v>
      </c>
      <c r="N164" s="156" t="s">
        <v>42</v>
      </c>
      <c r="O164" s="59"/>
      <c r="P164" s="157">
        <f t="shared" si="1"/>
        <v>0</v>
      </c>
      <c r="Q164" s="157">
        <v>0</v>
      </c>
      <c r="R164" s="157">
        <f t="shared" si="2"/>
        <v>0</v>
      </c>
      <c r="S164" s="157">
        <v>1.2319999999999999E-2</v>
      </c>
      <c r="T164" s="158">
        <f t="shared" si="3"/>
        <v>0.36959999999999998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9" t="s">
        <v>221</v>
      </c>
      <c r="AT164" s="159" t="s">
        <v>139</v>
      </c>
      <c r="AU164" s="159" t="s">
        <v>87</v>
      </c>
      <c r="AY164" s="18" t="s">
        <v>136</v>
      </c>
      <c r="BE164" s="160">
        <f t="shared" si="4"/>
        <v>0</v>
      </c>
      <c r="BF164" s="160">
        <f t="shared" si="5"/>
        <v>0</v>
      </c>
      <c r="BG164" s="160">
        <f t="shared" si="6"/>
        <v>0</v>
      </c>
      <c r="BH164" s="160">
        <f t="shared" si="7"/>
        <v>0</v>
      </c>
      <c r="BI164" s="160">
        <f t="shared" si="8"/>
        <v>0</v>
      </c>
      <c r="BJ164" s="18" t="s">
        <v>85</v>
      </c>
      <c r="BK164" s="160">
        <f t="shared" si="9"/>
        <v>0</v>
      </c>
      <c r="BL164" s="18" t="s">
        <v>221</v>
      </c>
      <c r="BM164" s="159" t="s">
        <v>976</v>
      </c>
    </row>
    <row r="165" spans="1:65" s="2" customFormat="1" ht="21.75" customHeight="1">
      <c r="A165" s="33"/>
      <c r="B165" s="146"/>
      <c r="C165" s="147" t="s">
        <v>247</v>
      </c>
      <c r="D165" s="147" t="s">
        <v>139</v>
      </c>
      <c r="E165" s="148" t="s">
        <v>977</v>
      </c>
      <c r="F165" s="149" t="s">
        <v>978</v>
      </c>
      <c r="G165" s="150" t="s">
        <v>921</v>
      </c>
      <c r="H165" s="151">
        <v>1</v>
      </c>
      <c r="I165" s="152"/>
      <c r="J165" s="153">
        <f t="shared" si="0"/>
        <v>0</v>
      </c>
      <c r="K165" s="154"/>
      <c r="L165" s="34"/>
      <c r="M165" s="155" t="s">
        <v>1</v>
      </c>
      <c r="N165" s="156" t="s">
        <v>42</v>
      </c>
      <c r="O165" s="59"/>
      <c r="P165" s="157">
        <f t="shared" si="1"/>
        <v>0</v>
      </c>
      <c r="Q165" s="157">
        <v>0</v>
      </c>
      <c r="R165" s="157">
        <f t="shared" si="2"/>
        <v>0</v>
      </c>
      <c r="S165" s="157">
        <v>1.2319999999999999E-2</v>
      </c>
      <c r="T165" s="158">
        <f t="shared" si="3"/>
        <v>1.2319999999999999E-2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9" t="s">
        <v>221</v>
      </c>
      <c r="AT165" s="159" t="s">
        <v>139</v>
      </c>
      <c r="AU165" s="159" t="s">
        <v>87</v>
      </c>
      <c r="AY165" s="18" t="s">
        <v>136</v>
      </c>
      <c r="BE165" s="160">
        <f t="shared" si="4"/>
        <v>0</v>
      </c>
      <c r="BF165" s="160">
        <f t="shared" si="5"/>
        <v>0</v>
      </c>
      <c r="BG165" s="160">
        <f t="shared" si="6"/>
        <v>0</v>
      </c>
      <c r="BH165" s="160">
        <f t="shared" si="7"/>
        <v>0</v>
      </c>
      <c r="BI165" s="160">
        <f t="shared" si="8"/>
        <v>0</v>
      </c>
      <c r="BJ165" s="18" t="s">
        <v>85</v>
      </c>
      <c r="BK165" s="160">
        <f t="shared" si="9"/>
        <v>0</v>
      </c>
      <c r="BL165" s="18" t="s">
        <v>221</v>
      </c>
      <c r="BM165" s="159" t="s">
        <v>979</v>
      </c>
    </row>
    <row r="166" spans="1:65" s="2" customFormat="1" ht="44.25" customHeight="1">
      <c r="A166" s="33"/>
      <c r="B166" s="146"/>
      <c r="C166" s="147" t="s">
        <v>7</v>
      </c>
      <c r="D166" s="147" t="s">
        <v>139</v>
      </c>
      <c r="E166" s="148" t="s">
        <v>980</v>
      </c>
      <c r="F166" s="149" t="s">
        <v>981</v>
      </c>
      <c r="G166" s="150" t="s">
        <v>206</v>
      </c>
      <c r="H166" s="151">
        <v>15</v>
      </c>
      <c r="I166" s="152"/>
      <c r="J166" s="153">
        <f t="shared" si="0"/>
        <v>0</v>
      </c>
      <c r="K166" s="154"/>
      <c r="L166" s="34"/>
      <c r="M166" s="155" t="s">
        <v>1</v>
      </c>
      <c r="N166" s="156" t="s">
        <v>42</v>
      </c>
      <c r="O166" s="59"/>
      <c r="P166" s="157">
        <f t="shared" si="1"/>
        <v>0</v>
      </c>
      <c r="Q166" s="157">
        <v>0</v>
      </c>
      <c r="R166" s="157">
        <f t="shared" si="2"/>
        <v>0</v>
      </c>
      <c r="S166" s="157">
        <v>1.584E-2</v>
      </c>
      <c r="T166" s="158">
        <f t="shared" si="3"/>
        <v>0.23760000000000001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9" t="s">
        <v>221</v>
      </c>
      <c r="AT166" s="159" t="s">
        <v>139</v>
      </c>
      <c r="AU166" s="159" t="s">
        <v>87</v>
      </c>
      <c r="AY166" s="18" t="s">
        <v>136</v>
      </c>
      <c r="BE166" s="160">
        <f t="shared" si="4"/>
        <v>0</v>
      </c>
      <c r="BF166" s="160">
        <f t="shared" si="5"/>
        <v>0</v>
      </c>
      <c r="BG166" s="160">
        <f t="shared" si="6"/>
        <v>0</v>
      </c>
      <c r="BH166" s="160">
        <f t="shared" si="7"/>
        <v>0</v>
      </c>
      <c r="BI166" s="160">
        <f t="shared" si="8"/>
        <v>0</v>
      </c>
      <c r="BJ166" s="18" t="s">
        <v>85</v>
      </c>
      <c r="BK166" s="160">
        <f t="shared" si="9"/>
        <v>0</v>
      </c>
      <c r="BL166" s="18" t="s">
        <v>221</v>
      </c>
      <c r="BM166" s="159" t="s">
        <v>982</v>
      </c>
    </row>
    <row r="167" spans="1:65" s="2" customFormat="1" ht="44.25" customHeight="1">
      <c r="A167" s="33"/>
      <c r="B167" s="146"/>
      <c r="C167" s="147" t="s">
        <v>258</v>
      </c>
      <c r="D167" s="147" t="s">
        <v>139</v>
      </c>
      <c r="E167" s="148" t="s">
        <v>983</v>
      </c>
      <c r="F167" s="149" t="s">
        <v>984</v>
      </c>
      <c r="G167" s="150" t="s">
        <v>206</v>
      </c>
      <c r="H167" s="151">
        <v>14</v>
      </c>
      <c r="I167" s="152"/>
      <c r="J167" s="153">
        <f t="shared" si="0"/>
        <v>0</v>
      </c>
      <c r="K167" s="154"/>
      <c r="L167" s="34"/>
      <c r="M167" s="155" t="s">
        <v>1</v>
      </c>
      <c r="N167" s="156" t="s">
        <v>42</v>
      </c>
      <c r="O167" s="59"/>
      <c r="P167" s="157">
        <f t="shared" si="1"/>
        <v>0</v>
      </c>
      <c r="Q167" s="157">
        <v>0</v>
      </c>
      <c r="R167" s="157">
        <f t="shared" si="2"/>
        <v>0</v>
      </c>
      <c r="S167" s="157">
        <v>2.4750000000000001E-2</v>
      </c>
      <c r="T167" s="158">
        <f t="shared" si="3"/>
        <v>0.34650000000000003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9" t="s">
        <v>221</v>
      </c>
      <c r="AT167" s="159" t="s">
        <v>139</v>
      </c>
      <c r="AU167" s="159" t="s">
        <v>87</v>
      </c>
      <c r="AY167" s="18" t="s">
        <v>136</v>
      </c>
      <c r="BE167" s="160">
        <f t="shared" si="4"/>
        <v>0</v>
      </c>
      <c r="BF167" s="160">
        <f t="shared" si="5"/>
        <v>0</v>
      </c>
      <c r="BG167" s="160">
        <f t="shared" si="6"/>
        <v>0</v>
      </c>
      <c r="BH167" s="160">
        <f t="shared" si="7"/>
        <v>0</v>
      </c>
      <c r="BI167" s="160">
        <f t="shared" si="8"/>
        <v>0</v>
      </c>
      <c r="BJ167" s="18" t="s">
        <v>85</v>
      </c>
      <c r="BK167" s="160">
        <f t="shared" si="9"/>
        <v>0</v>
      </c>
      <c r="BL167" s="18" t="s">
        <v>221</v>
      </c>
      <c r="BM167" s="159" t="s">
        <v>985</v>
      </c>
    </row>
    <row r="168" spans="1:65" s="2" customFormat="1" ht="33" customHeight="1">
      <c r="A168" s="33"/>
      <c r="B168" s="146"/>
      <c r="C168" s="147" t="s">
        <v>266</v>
      </c>
      <c r="D168" s="147" t="s">
        <v>139</v>
      </c>
      <c r="E168" s="148" t="s">
        <v>986</v>
      </c>
      <c r="F168" s="149" t="s">
        <v>987</v>
      </c>
      <c r="G168" s="150" t="s">
        <v>206</v>
      </c>
      <c r="H168" s="151">
        <v>144</v>
      </c>
      <c r="I168" s="152"/>
      <c r="J168" s="153">
        <f t="shared" si="0"/>
        <v>0</v>
      </c>
      <c r="K168" s="154"/>
      <c r="L168" s="34"/>
      <c r="M168" s="155" t="s">
        <v>1</v>
      </c>
      <c r="N168" s="156" t="s">
        <v>42</v>
      </c>
      <c r="O168" s="59"/>
      <c r="P168" s="157">
        <f t="shared" si="1"/>
        <v>0</v>
      </c>
      <c r="Q168" s="157">
        <v>7.3200000000000001E-3</v>
      </c>
      <c r="R168" s="157">
        <f t="shared" si="2"/>
        <v>1.0540799999999999</v>
      </c>
      <c r="S168" s="157">
        <v>0</v>
      </c>
      <c r="T168" s="158">
        <f t="shared" si="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9" t="s">
        <v>221</v>
      </c>
      <c r="AT168" s="159" t="s">
        <v>139</v>
      </c>
      <c r="AU168" s="159" t="s">
        <v>87</v>
      </c>
      <c r="AY168" s="18" t="s">
        <v>136</v>
      </c>
      <c r="BE168" s="160">
        <f t="shared" si="4"/>
        <v>0</v>
      </c>
      <c r="BF168" s="160">
        <f t="shared" si="5"/>
        <v>0</v>
      </c>
      <c r="BG168" s="160">
        <f t="shared" si="6"/>
        <v>0</v>
      </c>
      <c r="BH168" s="160">
        <f t="shared" si="7"/>
        <v>0</v>
      </c>
      <c r="BI168" s="160">
        <f t="shared" si="8"/>
        <v>0</v>
      </c>
      <c r="BJ168" s="18" t="s">
        <v>85</v>
      </c>
      <c r="BK168" s="160">
        <f t="shared" si="9"/>
        <v>0</v>
      </c>
      <c r="BL168" s="18" t="s">
        <v>221</v>
      </c>
      <c r="BM168" s="159" t="s">
        <v>988</v>
      </c>
    </row>
    <row r="169" spans="1:65" s="2" customFormat="1" ht="33" customHeight="1">
      <c r="A169" s="33"/>
      <c r="B169" s="146"/>
      <c r="C169" s="147" t="s">
        <v>271</v>
      </c>
      <c r="D169" s="147" t="s">
        <v>139</v>
      </c>
      <c r="E169" s="148" t="s">
        <v>989</v>
      </c>
      <c r="F169" s="149" t="s">
        <v>990</v>
      </c>
      <c r="G169" s="150" t="s">
        <v>206</v>
      </c>
      <c r="H169" s="151">
        <v>33</v>
      </c>
      <c r="I169" s="152"/>
      <c r="J169" s="153">
        <f t="shared" si="0"/>
        <v>0</v>
      </c>
      <c r="K169" s="154"/>
      <c r="L169" s="34"/>
      <c r="M169" s="155" t="s">
        <v>1</v>
      </c>
      <c r="N169" s="156" t="s">
        <v>42</v>
      </c>
      <c r="O169" s="59"/>
      <c r="P169" s="157">
        <f t="shared" si="1"/>
        <v>0</v>
      </c>
      <c r="Q169" s="157">
        <v>1.363E-2</v>
      </c>
      <c r="R169" s="157">
        <f t="shared" si="2"/>
        <v>0.44978999999999997</v>
      </c>
      <c r="S169" s="157">
        <v>0</v>
      </c>
      <c r="T169" s="158">
        <f t="shared" si="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9" t="s">
        <v>221</v>
      </c>
      <c r="AT169" s="159" t="s">
        <v>139</v>
      </c>
      <c r="AU169" s="159" t="s">
        <v>87</v>
      </c>
      <c r="AY169" s="18" t="s">
        <v>136</v>
      </c>
      <c r="BE169" s="160">
        <f t="shared" si="4"/>
        <v>0</v>
      </c>
      <c r="BF169" s="160">
        <f t="shared" si="5"/>
        <v>0</v>
      </c>
      <c r="BG169" s="160">
        <f t="shared" si="6"/>
        <v>0</v>
      </c>
      <c r="BH169" s="160">
        <f t="shared" si="7"/>
        <v>0</v>
      </c>
      <c r="BI169" s="160">
        <f t="shared" si="8"/>
        <v>0</v>
      </c>
      <c r="BJ169" s="18" t="s">
        <v>85</v>
      </c>
      <c r="BK169" s="160">
        <f t="shared" si="9"/>
        <v>0</v>
      </c>
      <c r="BL169" s="18" t="s">
        <v>221</v>
      </c>
      <c r="BM169" s="159" t="s">
        <v>991</v>
      </c>
    </row>
    <row r="170" spans="1:65" s="13" customFormat="1">
      <c r="B170" s="161"/>
      <c r="D170" s="162" t="s">
        <v>165</v>
      </c>
      <c r="E170" s="163" t="s">
        <v>1</v>
      </c>
      <c r="F170" s="164" t="s">
        <v>992</v>
      </c>
      <c r="H170" s="165">
        <v>33</v>
      </c>
      <c r="I170" s="166"/>
      <c r="L170" s="161"/>
      <c r="M170" s="167"/>
      <c r="N170" s="168"/>
      <c r="O170" s="168"/>
      <c r="P170" s="168"/>
      <c r="Q170" s="168"/>
      <c r="R170" s="168"/>
      <c r="S170" s="168"/>
      <c r="T170" s="169"/>
      <c r="AT170" s="163" t="s">
        <v>165</v>
      </c>
      <c r="AU170" s="163" t="s">
        <v>87</v>
      </c>
      <c r="AV170" s="13" t="s">
        <v>87</v>
      </c>
      <c r="AW170" s="13" t="s">
        <v>33</v>
      </c>
      <c r="AX170" s="13" t="s">
        <v>85</v>
      </c>
      <c r="AY170" s="163" t="s">
        <v>136</v>
      </c>
    </row>
    <row r="171" spans="1:65" s="2" customFormat="1" ht="33" customHeight="1">
      <c r="A171" s="33"/>
      <c r="B171" s="146"/>
      <c r="C171" s="147" t="s">
        <v>276</v>
      </c>
      <c r="D171" s="147" t="s">
        <v>139</v>
      </c>
      <c r="E171" s="148" t="s">
        <v>993</v>
      </c>
      <c r="F171" s="149" t="s">
        <v>994</v>
      </c>
      <c r="G171" s="150" t="s">
        <v>206</v>
      </c>
      <c r="H171" s="151">
        <v>15</v>
      </c>
      <c r="I171" s="152"/>
      <c r="J171" s="153">
        <f t="shared" ref="J171:J177" si="10">ROUND(I171*H171,2)</f>
        <v>0</v>
      </c>
      <c r="K171" s="154"/>
      <c r="L171" s="34"/>
      <c r="M171" s="155" t="s">
        <v>1</v>
      </c>
      <c r="N171" s="156" t="s">
        <v>42</v>
      </c>
      <c r="O171" s="59"/>
      <c r="P171" s="157">
        <f t="shared" ref="P171:P177" si="11">O171*H171</f>
        <v>0</v>
      </c>
      <c r="Q171" s="157">
        <v>1.7520000000000001E-2</v>
      </c>
      <c r="R171" s="157">
        <f t="shared" ref="R171:R177" si="12">Q171*H171</f>
        <v>0.26280000000000003</v>
      </c>
      <c r="S171" s="157">
        <v>0</v>
      </c>
      <c r="T171" s="158">
        <f t="shared" ref="T171:T177" si="13"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9" t="s">
        <v>221</v>
      </c>
      <c r="AT171" s="159" t="s">
        <v>139</v>
      </c>
      <c r="AU171" s="159" t="s">
        <v>87</v>
      </c>
      <c r="AY171" s="18" t="s">
        <v>136</v>
      </c>
      <c r="BE171" s="160">
        <f t="shared" ref="BE171:BE177" si="14">IF(N171="základní",J171,0)</f>
        <v>0</v>
      </c>
      <c r="BF171" s="160">
        <f t="shared" ref="BF171:BF177" si="15">IF(N171="snížená",J171,0)</f>
        <v>0</v>
      </c>
      <c r="BG171" s="160">
        <f t="shared" ref="BG171:BG177" si="16">IF(N171="zákl. přenesená",J171,0)</f>
        <v>0</v>
      </c>
      <c r="BH171" s="160">
        <f t="shared" ref="BH171:BH177" si="17">IF(N171="sníž. přenesená",J171,0)</f>
        <v>0</v>
      </c>
      <c r="BI171" s="160">
        <f t="shared" ref="BI171:BI177" si="18">IF(N171="nulová",J171,0)</f>
        <v>0</v>
      </c>
      <c r="BJ171" s="18" t="s">
        <v>85</v>
      </c>
      <c r="BK171" s="160">
        <f t="shared" ref="BK171:BK177" si="19">ROUND(I171*H171,2)</f>
        <v>0</v>
      </c>
      <c r="BL171" s="18" t="s">
        <v>221</v>
      </c>
      <c r="BM171" s="159" t="s">
        <v>995</v>
      </c>
    </row>
    <row r="172" spans="1:65" s="2" customFormat="1" ht="33" customHeight="1">
      <c r="A172" s="33"/>
      <c r="B172" s="146"/>
      <c r="C172" s="147" t="s">
        <v>284</v>
      </c>
      <c r="D172" s="147" t="s">
        <v>139</v>
      </c>
      <c r="E172" s="148" t="s">
        <v>996</v>
      </c>
      <c r="F172" s="149" t="s">
        <v>997</v>
      </c>
      <c r="G172" s="150" t="s">
        <v>206</v>
      </c>
      <c r="H172" s="151">
        <v>580</v>
      </c>
      <c r="I172" s="152"/>
      <c r="J172" s="153">
        <f t="shared" si="10"/>
        <v>0</v>
      </c>
      <c r="K172" s="154"/>
      <c r="L172" s="34"/>
      <c r="M172" s="155" t="s">
        <v>1</v>
      </c>
      <c r="N172" s="156" t="s">
        <v>42</v>
      </c>
      <c r="O172" s="59"/>
      <c r="P172" s="157">
        <f t="shared" si="11"/>
        <v>0</v>
      </c>
      <c r="Q172" s="157">
        <v>0</v>
      </c>
      <c r="R172" s="157">
        <f t="shared" si="12"/>
        <v>0</v>
      </c>
      <c r="S172" s="157">
        <v>8.8000000000000005E-3</v>
      </c>
      <c r="T172" s="158">
        <f t="shared" si="13"/>
        <v>5.1040000000000001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9" t="s">
        <v>221</v>
      </c>
      <c r="AT172" s="159" t="s">
        <v>139</v>
      </c>
      <c r="AU172" s="159" t="s">
        <v>87</v>
      </c>
      <c r="AY172" s="18" t="s">
        <v>136</v>
      </c>
      <c r="BE172" s="160">
        <f t="shared" si="14"/>
        <v>0</v>
      </c>
      <c r="BF172" s="160">
        <f t="shared" si="15"/>
        <v>0</v>
      </c>
      <c r="BG172" s="160">
        <f t="shared" si="16"/>
        <v>0</v>
      </c>
      <c r="BH172" s="160">
        <f t="shared" si="17"/>
        <v>0</v>
      </c>
      <c r="BI172" s="160">
        <f t="shared" si="18"/>
        <v>0</v>
      </c>
      <c r="BJ172" s="18" t="s">
        <v>85</v>
      </c>
      <c r="BK172" s="160">
        <f t="shared" si="19"/>
        <v>0</v>
      </c>
      <c r="BL172" s="18" t="s">
        <v>221</v>
      </c>
      <c r="BM172" s="159" t="s">
        <v>998</v>
      </c>
    </row>
    <row r="173" spans="1:65" s="2" customFormat="1" ht="33" customHeight="1">
      <c r="A173" s="33"/>
      <c r="B173" s="146"/>
      <c r="C173" s="147" t="s">
        <v>290</v>
      </c>
      <c r="D173" s="147" t="s">
        <v>139</v>
      </c>
      <c r="E173" s="148" t="s">
        <v>999</v>
      </c>
      <c r="F173" s="149" t="s">
        <v>1000</v>
      </c>
      <c r="G173" s="150" t="s">
        <v>163</v>
      </c>
      <c r="H173" s="151">
        <v>116</v>
      </c>
      <c r="I173" s="152"/>
      <c r="J173" s="153">
        <f t="shared" si="10"/>
        <v>0</v>
      </c>
      <c r="K173" s="154"/>
      <c r="L173" s="34"/>
      <c r="M173" s="155" t="s">
        <v>1</v>
      </c>
      <c r="N173" s="156" t="s">
        <v>42</v>
      </c>
      <c r="O173" s="59"/>
      <c r="P173" s="157">
        <f t="shared" si="11"/>
        <v>0</v>
      </c>
      <c r="Q173" s="157">
        <v>1.9130000000000001E-2</v>
      </c>
      <c r="R173" s="157">
        <f t="shared" si="12"/>
        <v>2.2190799999999999</v>
      </c>
      <c r="S173" s="157">
        <v>0</v>
      </c>
      <c r="T173" s="158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9" t="s">
        <v>221</v>
      </c>
      <c r="AT173" s="159" t="s">
        <v>139</v>
      </c>
      <c r="AU173" s="159" t="s">
        <v>87</v>
      </c>
      <c r="AY173" s="18" t="s">
        <v>136</v>
      </c>
      <c r="BE173" s="160">
        <f t="shared" si="14"/>
        <v>0</v>
      </c>
      <c r="BF173" s="160">
        <f t="shared" si="15"/>
        <v>0</v>
      </c>
      <c r="BG173" s="160">
        <f t="shared" si="16"/>
        <v>0</v>
      </c>
      <c r="BH173" s="160">
        <f t="shared" si="17"/>
        <v>0</v>
      </c>
      <c r="BI173" s="160">
        <f t="shared" si="18"/>
        <v>0</v>
      </c>
      <c r="BJ173" s="18" t="s">
        <v>85</v>
      </c>
      <c r="BK173" s="160">
        <f t="shared" si="19"/>
        <v>0</v>
      </c>
      <c r="BL173" s="18" t="s">
        <v>221</v>
      </c>
      <c r="BM173" s="159" t="s">
        <v>1001</v>
      </c>
    </row>
    <row r="174" spans="1:65" s="2" customFormat="1" ht="44.25" customHeight="1">
      <c r="A174" s="33"/>
      <c r="B174" s="146"/>
      <c r="C174" s="147" t="s">
        <v>296</v>
      </c>
      <c r="D174" s="147" t="s">
        <v>139</v>
      </c>
      <c r="E174" s="148" t="s">
        <v>1002</v>
      </c>
      <c r="F174" s="149" t="s">
        <v>1003</v>
      </c>
      <c r="G174" s="150" t="s">
        <v>206</v>
      </c>
      <c r="H174" s="151">
        <v>0</v>
      </c>
      <c r="I174" s="152"/>
      <c r="J174" s="153">
        <f t="shared" si="10"/>
        <v>0</v>
      </c>
      <c r="K174" s="154"/>
      <c r="L174" s="34"/>
      <c r="M174" s="155" t="s">
        <v>1</v>
      </c>
      <c r="N174" s="156" t="s">
        <v>42</v>
      </c>
      <c r="O174" s="59"/>
      <c r="P174" s="157">
        <f t="shared" si="11"/>
        <v>0</v>
      </c>
      <c r="Q174" s="157">
        <v>0</v>
      </c>
      <c r="R174" s="157">
        <f t="shared" si="12"/>
        <v>0</v>
      </c>
      <c r="S174" s="157">
        <v>2.4750000000000001E-2</v>
      </c>
      <c r="T174" s="158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9" t="s">
        <v>221</v>
      </c>
      <c r="AT174" s="159" t="s">
        <v>139</v>
      </c>
      <c r="AU174" s="159" t="s">
        <v>87</v>
      </c>
      <c r="AY174" s="18" t="s">
        <v>136</v>
      </c>
      <c r="BE174" s="160">
        <f t="shared" si="14"/>
        <v>0</v>
      </c>
      <c r="BF174" s="160">
        <f t="shared" si="15"/>
        <v>0</v>
      </c>
      <c r="BG174" s="160">
        <f t="shared" si="16"/>
        <v>0</v>
      </c>
      <c r="BH174" s="160">
        <f t="shared" si="17"/>
        <v>0</v>
      </c>
      <c r="BI174" s="160">
        <f t="shared" si="18"/>
        <v>0</v>
      </c>
      <c r="BJ174" s="18" t="s">
        <v>85</v>
      </c>
      <c r="BK174" s="160">
        <f t="shared" si="19"/>
        <v>0</v>
      </c>
      <c r="BL174" s="18" t="s">
        <v>221</v>
      </c>
      <c r="BM174" s="159" t="s">
        <v>1004</v>
      </c>
    </row>
    <row r="175" spans="1:65" s="2" customFormat="1" ht="33" customHeight="1">
      <c r="A175" s="33"/>
      <c r="B175" s="146"/>
      <c r="C175" s="147" t="s">
        <v>301</v>
      </c>
      <c r="D175" s="147" t="s">
        <v>139</v>
      </c>
      <c r="E175" s="148" t="s">
        <v>1005</v>
      </c>
      <c r="F175" s="149" t="s">
        <v>1006</v>
      </c>
      <c r="G175" s="150" t="s">
        <v>206</v>
      </c>
      <c r="H175" s="151">
        <v>0</v>
      </c>
      <c r="I175" s="152"/>
      <c r="J175" s="153">
        <f t="shared" si="10"/>
        <v>0</v>
      </c>
      <c r="K175" s="154"/>
      <c r="L175" s="34"/>
      <c r="M175" s="155" t="s">
        <v>1</v>
      </c>
      <c r="N175" s="156" t="s">
        <v>42</v>
      </c>
      <c r="O175" s="59"/>
      <c r="P175" s="157">
        <f t="shared" si="11"/>
        <v>0</v>
      </c>
      <c r="Q175" s="157">
        <v>0</v>
      </c>
      <c r="R175" s="157">
        <f t="shared" si="12"/>
        <v>0</v>
      </c>
      <c r="S175" s="157">
        <v>3.3000000000000002E-2</v>
      </c>
      <c r="T175" s="158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59" t="s">
        <v>221</v>
      </c>
      <c r="AT175" s="159" t="s">
        <v>139</v>
      </c>
      <c r="AU175" s="159" t="s">
        <v>87</v>
      </c>
      <c r="AY175" s="18" t="s">
        <v>136</v>
      </c>
      <c r="BE175" s="160">
        <f t="shared" si="14"/>
        <v>0</v>
      </c>
      <c r="BF175" s="160">
        <f t="shared" si="15"/>
        <v>0</v>
      </c>
      <c r="BG175" s="160">
        <f t="shared" si="16"/>
        <v>0</v>
      </c>
      <c r="BH175" s="160">
        <f t="shared" si="17"/>
        <v>0</v>
      </c>
      <c r="BI175" s="160">
        <f t="shared" si="18"/>
        <v>0</v>
      </c>
      <c r="BJ175" s="18" t="s">
        <v>85</v>
      </c>
      <c r="BK175" s="160">
        <f t="shared" si="19"/>
        <v>0</v>
      </c>
      <c r="BL175" s="18" t="s">
        <v>221</v>
      </c>
      <c r="BM175" s="159" t="s">
        <v>1007</v>
      </c>
    </row>
    <row r="176" spans="1:65" s="2" customFormat="1" ht="44.25" customHeight="1">
      <c r="A176" s="33"/>
      <c r="B176" s="146"/>
      <c r="C176" s="147" t="s">
        <v>311</v>
      </c>
      <c r="D176" s="147" t="s">
        <v>139</v>
      </c>
      <c r="E176" s="148" t="s">
        <v>1008</v>
      </c>
      <c r="F176" s="149" t="s">
        <v>1009</v>
      </c>
      <c r="G176" s="150" t="s">
        <v>206</v>
      </c>
      <c r="H176" s="151">
        <v>0</v>
      </c>
      <c r="I176" s="152"/>
      <c r="J176" s="153">
        <f t="shared" si="10"/>
        <v>0</v>
      </c>
      <c r="K176" s="154"/>
      <c r="L176" s="34"/>
      <c r="M176" s="155" t="s">
        <v>1</v>
      </c>
      <c r="N176" s="156" t="s">
        <v>42</v>
      </c>
      <c r="O176" s="59"/>
      <c r="P176" s="157">
        <f t="shared" si="11"/>
        <v>0</v>
      </c>
      <c r="Q176" s="157">
        <v>2.733E-2</v>
      </c>
      <c r="R176" s="157">
        <f t="shared" si="12"/>
        <v>0</v>
      </c>
      <c r="S176" s="157">
        <v>0</v>
      </c>
      <c r="T176" s="158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9" t="s">
        <v>221</v>
      </c>
      <c r="AT176" s="159" t="s">
        <v>139</v>
      </c>
      <c r="AU176" s="159" t="s">
        <v>87</v>
      </c>
      <c r="AY176" s="18" t="s">
        <v>136</v>
      </c>
      <c r="BE176" s="160">
        <f t="shared" si="14"/>
        <v>0</v>
      </c>
      <c r="BF176" s="160">
        <f t="shared" si="15"/>
        <v>0</v>
      </c>
      <c r="BG176" s="160">
        <f t="shared" si="16"/>
        <v>0</v>
      </c>
      <c r="BH176" s="160">
        <f t="shared" si="17"/>
        <v>0</v>
      </c>
      <c r="BI176" s="160">
        <f t="shared" si="18"/>
        <v>0</v>
      </c>
      <c r="BJ176" s="18" t="s">
        <v>85</v>
      </c>
      <c r="BK176" s="160">
        <f t="shared" si="19"/>
        <v>0</v>
      </c>
      <c r="BL176" s="18" t="s">
        <v>221</v>
      </c>
      <c r="BM176" s="159" t="s">
        <v>1010</v>
      </c>
    </row>
    <row r="177" spans="1:65" s="2" customFormat="1" ht="44.25" customHeight="1">
      <c r="A177" s="33"/>
      <c r="B177" s="146"/>
      <c r="C177" s="147" t="s">
        <v>316</v>
      </c>
      <c r="D177" s="147" t="s">
        <v>139</v>
      </c>
      <c r="E177" s="148" t="s">
        <v>1011</v>
      </c>
      <c r="F177" s="149" t="s">
        <v>1012</v>
      </c>
      <c r="G177" s="150" t="s">
        <v>206</v>
      </c>
      <c r="H177" s="151">
        <v>0</v>
      </c>
      <c r="I177" s="152"/>
      <c r="J177" s="153">
        <f t="shared" si="10"/>
        <v>0</v>
      </c>
      <c r="K177" s="154"/>
      <c r="L177" s="34"/>
      <c r="M177" s="155" t="s">
        <v>1</v>
      </c>
      <c r="N177" s="156" t="s">
        <v>42</v>
      </c>
      <c r="O177" s="59"/>
      <c r="P177" s="157">
        <f t="shared" si="11"/>
        <v>0</v>
      </c>
      <c r="Q177" s="157">
        <v>3.6400000000000002E-2</v>
      </c>
      <c r="R177" s="157">
        <f t="shared" si="12"/>
        <v>0</v>
      </c>
      <c r="S177" s="157">
        <v>0</v>
      </c>
      <c r="T177" s="158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9" t="s">
        <v>221</v>
      </c>
      <c r="AT177" s="159" t="s">
        <v>139</v>
      </c>
      <c r="AU177" s="159" t="s">
        <v>87</v>
      </c>
      <c r="AY177" s="18" t="s">
        <v>136</v>
      </c>
      <c r="BE177" s="160">
        <f t="shared" si="14"/>
        <v>0</v>
      </c>
      <c r="BF177" s="160">
        <f t="shared" si="15"/>
        <v>0</v>
      </c>
      <c r="BG177" s="160">
        <f t="shared" si="16"/>
        <v>0</v>
      </c>
      <c r="BH177" s="160">
        <f t="shared" si="17"/>
        <v>0</v>
      </c>
      <c r="BI177" s="160">
        <f t="shared" si="18"/>
        <v>0</v>
      </c>
      <c r="BJ177" s="18" t="s">
        <v>85</v>
      </c>
      <c r="BK177" s="160">
        <f t="shared" si="19"/>
        <v>0</v>
      </c>
      <c r="BL177" s="18" t="s">
        <v>221</v>
      </c>
      <c r="BM177" s="159" t="s">
        <v>1013</v>
      </c>
    </row>
    <row r="178" spans="1:65" s="12" customFormat="1" ht="22.9" customHeight="1">
      <c r="B178" s="134"/>
      <c r="D178" s="135" t="s">
        <v>76</v>
      </c>
      <c r="E178" s="144" t="s">
        <v>764</v>
      </c>
      <c r="F178" s="144" t="s">
        <v>765</v>
      </c>
      <c r="I178" s="137"/>
      <c r="J178" s="145">
        <f>BK178</f>
        <v>0</v>
      </c>
      <c r="L178" s="134"/>
      <c r="M178" s="138"/>
      <c r="N178" s="139"/>
      <c r="O178" s="139"/>
      <c r="P178" s="140">
        <f>P179</f>
        <v>0</v>
      </c>
      <c r="Q178" s="139"/>
      <c r="R178" s="140">
        <f>R179</f>
        <v>0</v>
      </c>
      <c r="S178" s="139"/>
      <c r="T178" s="141">
        <f>T179</f>
        <v>3.4756499999999999</v>
      </c>
      <c r="AR178" s="135" t="s">
        <v>87</v>
      </c>
      <c r="AT178" s="142" t="s">
        <v>76</v>
      </c>
      <c r="AU178" s="142" t="s">
        <v>85</v>
      </c>
      <c r="AY178" s="135" t="s">
        <v>136</v>
      </c>
      <c r="BK178" s="143">
        <f>BK179</f>
        <v>0</v>
      </c>
    </row>
    <row r="179" spans="1:65" s="2" customFormat="1" ht="21.75" customHeight="1">
      <c r="A179" s="33"/>
      <c r="B179" s="146"/>
      <c r="C179" s="147" t="s">
        <v>244</v>
      </c>
      <c r="D179" s="147" t="s">
        <v>139</v>
      </c>
      <c r="E179" s="148" t="s">
        <v>1014</v>
      </c>
      <c r="F179" s="149" t="s">
        <v>1015</v>
      </c>
      <c r="G179" s="150" t="s">
        <v>163</v>
      </c>
      <c r="H179" s="151">
        <v>141</v>
      </c>
      <c r="I179" s="152"/>
      <c r="J179" s="153">
        <f>ROUND(I179*H179,2)</f>
        <v>0</v>
      </c>
      <c r="K179" s="154"/>
      <c r="L179" s="34"/>
      <c r="M179" s="155" t="s">
        <v>1</v>
      </c>
      <c r="N179" s="156" t="s">
        <v>42</v>
      </c>
      <c r="O179" s="59"/>
      <c r="P179" s="157">
        <f>O179*H179</f>
        <v>0</v>
      </c>
      <c r="Q179" s="157">
        <v>0</v>
      </c>
      <c r="R179" s="157">
        <f>Q179*H179</f>
        <v>0</v>
      </c>
      <c r="S179" s="157">
        <v>2.4649999999999998E-2</v>
      </c>
      <c r="T179" s="158">
        <f>S179*H179</f>
        <v>3.4756499999999999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9" t="s">
        <v>221</v>
      </c>
      <c r="AT179" s="159" t="s">
        <v>139</v>
      </c>
      <c r="AU179" s="159" t="s">
        <v>87</v>
      </c>
      <c r="AY179" s="18" t="s">
        <v>136</v>
      </c>
      <c r="BE179" s="160">
        <f>IF(N179="základní",J179,0)</f>
        <v>0</v>
      </c>
      <c r="BF179" s="160">
        <f>IF(N179="snížená",J179,0)</f>
        <v>0</v>
      </c>
      <c r="BG179" s="160">
        <f>IF(N179="zákl. přenesená",J179,0)</f>
        <v>0</v>
      </c>
      <c r="BH179" s="160">
        <f>IF(N179="sníž. přenesená",J179,0)</f>
        <v>0</v>
      </c>
      <c r="BI179" s="160">
        <f>IF(N179="nulová",J179,0)</f>
        <v>0</v>
      </c>
      <c r="BJ179" s="18" t="s">
        <v>85</v>
      </c>
      <c r="BK179" s="160">
        <f>ROUND(I179*H179,2)</f>
        <v>0</v>
      </c>
      <c r="BL179" s="18" t="s">
        <v>221</v>
      </c>
      <c r="BM179" s="159" t="s">
        <v>1016</v>
      </c>
    </row>
    <row r="180" spans="1:65" s="12" customFormat="1" ht="22.9" customHeight="1">
      <c r="B180" s="134"/>
      <c r="D180" s="135" t="s">
        <v>76</v>
      </c>
      <c r="E180" s="144" t="s">
        <v>778</v>
      </c>
      <c r="F180" s="144" t="s">
        <v>779</v>
      </c>
      <c r="I180" s="137"/>
      <c r="J180" s="145">
        <f>BK180</f>
        <v>0</v>
      </c>
      <c r="L180" s="134"/>
      <c r="M180" s="138"/>
      <c r="N180" s="139"/>
      <c r="O180" s="139"/>
      <c r="P180" s="140">
        <f>SUM(P181:P183)</f>
        <v>0</v>
      </c>
      <c r="Q180" s="139"/>
      <c r="R180" s="140">
        <f>SUM(R181:R183)</f>
        <v>0.74412</v>
      </c>
      <c r="S180" s="139"/>
      <c r="T180" s="141">
        <f>SUM(T181:T183)</f>
        <v>0</v>
      </c>
      <c r="AR180" s="135" t="s">
        <v>87</v>
      </c>
      <c r="AT180" s="142" t="s">
        <v>76</v>
      </c>
      <c r="AU180" s="142" t="s">
        <v>85</v>
      </c>
      <c r="AY180" s="135" t="s">
        <v>136</v>
      </c>
      <c r="BK180" s="143">
        <f>SUM(BK181:BK183)</f>
        <v>0</v>
      </c>
    </row>
    <row r="181" spans="1:65" s="2" customFormat="1" ht="21.75" customHeight="1">
      <c r="A181" s="33"/>
      <c r="B181" s="146"/>
      <c r="C181" s="147" t="s">
        <v>330</v>
      </c>
      <c r="D181" s="147" t="s">
        <v>139</v>
      </c>
      <c r="E181" s="148" t="s">
        <v>1017</v>
      </c>
      <c r="F181" s="149" t="s">
        <v>1018</v>
      </c>
      <c r="G181" s="150" t="s">
        <v>1019</v>
      </c>
      <c r="H181" s="151">
        <v>702</v>
      </c>
      <c r="I181" s="152"/>
      <c r="J181" s="153">
        <f>ROUND(I181*H181,2)</f>
        <v>0</v>
      </c>
      <c r="K181" s="154"/>
      <c r="L181" s="34"/>
      <c r="M181" s="155" t="s">
        <v>1</v>
      </c>
      <c r="N181" s="156" t="s">
        <v>42</v>
      </c>
      <c r="O181" s="59"/>
      <c r="P181" s="157">
        <f>O181*H181</f>
        <v>0</v>
      </c>
      <c r="Q181" s="157">
        <v>6.0000000000000002E-5</v>
      </c>
      <c r="R181" s="157">
        <f>Q181*H181</f>
        <v>4.2119999999999998E-2</v>
      </c>
      <c r="S181" s="157">
        <v>0</v>
      </c>
      <c r="T181" s="158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59" t="s">
        <v>221</v>
      </c>
      <c r="AT181" s="159" t="s">
        <v>139</v>
      </c>
      <c r="AU181" s="159" t="s">
        <v>87</v>
      </c>
      <c r="AY181" s="18" t="s">
        <v>136</v>
      </c>
      <c r="BE181" s="160">
        <f>IF(N181="základní",J181,0)</f>
        <v>0</v>
      </c>
      <c r="BF181" s="160">
        <f>IF(N181="snížená",J181,0)</f>
        <v>0</v>
      </c>
      <c r="BG181" s="160">
        <f>IF(N181="zákl. přenesená",J181,0)</f>
        <v>0</v>
      </c>
      <c r="BH181" s="160">
        <f>IF(N181="sníž. přenesená",J181,0)</f>
        <v>0</v>
      </c>
      <c r="BI181" s="160">
        <f>IF(N181="nulová",J181,0)</f>
        <v>0</v>
      </c>
      <c r="BJ181" s="18" t="s">
        <v>85</v>
      </c>
      <c r="BK181" s="160">
        <f>ROUND(I181*H181,2)</f>
        <v>0</v>
      </c>
      <c r="BL181" s="18" t="s">
        <v>221</v>
      </c>
      <c r="BM181" s="159" t="s">
        <v>1020</v>
      </c>
    </row>
    <row r="182" spans="1:65" s="13" customFormat="1">
      <c r="B182" s="161"/>
      <c r="D182" s="162" t="s">
        <v>165</v>
      </c>
      <c r="E182" s="163" t="s">
        <v>1</v>
      </c>
      <c r="F182" s="164" t="s">
        <v>1021</v>
      </c>
      <c r="H182" s="165">
        <v>702</v>
      </c>
      <c r="I182" s="166"/>
      <c r="L182" s="161"/>
      <c r="M182" s="167"/>
      <c r="N182" s="168"/>
      <c r="O182" s="168"/>
      <c r="P182" s="168"/>
      <c r="Q182" s="168"/>
      <c r="R182" s="168"/>
      <c r="S182" s="168"/>
      <c r="T182" s="169"/>
      <c r="AT182" s="163" t="s">
        <v>165</v>
      </c>
      <c r="AU182" s="163" t="s">
        <v>87</v>
      </c>
      <c r="AV182" s="13" t="s">
        <v>87</v>
      </c>
      <c r="AW182" s="13" t="s">
        <v>33</v>
      </c>
      <c r="AX182" s="13" t="s">
        <v>85</v>
      </c>
      <c r="AY182" s="163" t="s">
        <v>136</v>
      </c>
    </row>
    <row r="183" spans="1:65" s="2" customFormat="1" ht="16.5" customHeight="1">
      <c r="A183" s="33"/>
      <c r="B183" s="146"/>
      <c r="C183" s="178" t="s">
        <v>334</v>
      </c>
      <c r="D183" s="178" t="s">
        <v>241</v>
      </c>
      <c r="E183" s="179" t="s">
        <v>1022</v>
      </c>
      <c r="F183" s="180" t="s">
        <v>1023</v>
      </c>
      <c r="G183" s="181" t="s">
        <v>201</v>
      </c>
      <c r="H183" s="182">
        <v>0.70199999999999996</v>
      </c>
      <c r="I183" s="183"/>
      <c r="J183" s="184">
        <f>ROUND(I183*H183,2)</f>
        <v>0</v>
      </c>
      <c r="K183" s="185"/>
      <c r="L183" s="186"/>
      <c r="M183" s="187" t="s">
        <v>1</v>
      </c>
      <c r="N183" s="188" t="s">
        <v>42</v>
      </c>
      <c r="O183" s="59"/>
      <c r="P183" s="157">
        <f>O183*H183</f>
        <v>0</v>
      </c>
      <c r="Q183" s="157">
        <v>1</v>
      </c>
      <c r="R183" s="157">
        <f>Q183*H183</f>
        <v>0.70199999999999996</v>
      </c>
      <c r="S183" s="157">
        <v>0</v>
      </c>
      <c r="T183" s="158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9" t="s">
        <v>244</v>
      </c>
      <c r="AT183" s="159" t="s">
        <v>241</v>
      </c>
      <c r="AU183" s="159" t="s">
        <v>87</v>
      </c>
      <c r="AY183" s="18" t="s">
        <v>136</v>
      </c>
      <c r="BE183" s="160">
        <f>IF(N183="základní",J183,0)</f>
        <v>0</v>
      </c>
      <c r="BF183" s="160">
        <f>IF(N183="snížená",J183,0)</f>
        <v>0</v>
      </c>
      <c r="BG183" s="160">
        <f>IF(N183="zákl. přenesená",J183,0)</f>
        <v>0</v>
      </c>
      <c r="BH183" s="160">
        <f>IF(N183="sníž. přenesená",J183,0)</f>
        <v>0</v>
      </c>
      <c r="BI183" s="160">
        <f>IF(N183="nulová",J183,0)</f>
        <v>0</v>
      </c>
      <c r="BJ183" s="18" t="s">
        <v>85</v>
      </c>
      <c r="BK183" s="160">
        <f>ROUND(I183*H183,2)</f>
        <v>0</v>
      </c>
      <c r="BL183" s="18" t="s">
        <v>221</v>
      </c>
      <c r="BM183" s="159" t="s">
        <v>1024</v>
      </c>
    </row>
    <row r="184" spans="1:65" s="12" customFormat="1" ht="22.9" customHeight="1">
      <c r="B184" s="134"/>
      <c r="D184" s="135" t="s">
        <v>76</v>
      </c>
      <c r="E184" s="144" t="s">
        <v>1025</v>
      </c>
      <c r="F184" s="144" t="s">
        <v>1026</v>
      </c>
      <c r="I184" s="137"/>
      <c r="J184" s="145">
        <f>BK184</f>
        <v>0</v>
      </c>
      <c r="L184" s="134"/>
      <c r="M184" s="138"/>
      <c r="N184" s="139"/>
      <c r="O184" s="139"/>
      <c r="P184" s="140">
        <f>SUM(P185:P190)</f>
        <v>0</v>
      </c>
      <c r="Q184" s="139"/>
      <c r="R184" s="140">
        <f>SUM(R185:R190)</f>
        <v>0.35567676000000004</v>
      </c>
      <c r="S184" s="139"/>
      <c r="T184" s="141">
        <f>SUM(T185:T190)</f>
        <v>0</v>
      </c>
      <c r="AR184" s="135" t="s">
        <v>87</v>
      </c>
      <c r="AT184" s="142" t="s">
        <v>76</v>
      </c>
      <c r="AU184" s="142" t="s">
        <v>85</v>
      </c>
      <c r="AY184" s="135" t="s">
        <v>136</v>
      </c>
      <c r="BK184" s="143">
        <f>SUM(BK185:BK190)</f>
        <v>0</v>
      </c>
    </row>
    <row r="185" spans="1:65" s="2" customFormat="1" ht="21.75" customHeight="1">
      <c r="A185" s="33"/>
      <c r="B185" s="146"/>
      <c r="C185" s="147" t="s">
        <v>339</v>
      </c>
      <c r="D185" s="147" t="s">
        <v>139</v>
      </c>
      <c r="E185" s="148" t="s">
        <v>1027</v>
      </c>
      <c r="F185" s="149" t="s">
        <v>1028</v>
      </c>
      <c r="G185" s="150" t="s">
        <v>163</v>
      </c>
      <c r="H185" s="151">
        <v>190.988</v>
      </c>
      <c r="I185" s="152"/>
      <c r="J185" s="153">
        <f>ROUND(I185*H185,2)</f>
        <v>0</v>
      </c>
      <c r="K185" s="154"/>
      <c r="L185" s="34"/>
      <c r="M185" s="155" t="s">
        <v>1</v>
      </c>
      <c r="N185" s="156" t="s">
        <v>42</v>
      </c>
      <c r="O185" s="59"/>
      <c r="P185" s="157">
        <f>O185*H185</f>
        <v>0</v>
      </c>
      <c r="Q185" s="157">
        <v>2.0000000000000002E-5</v>
      </c>
      <c r="R185" s="157">
        <f>Q185*H185</f>
        <v>3.8197600000000002E-3</v>
      </c>
      <c r="S185" s="157">
        <v>0</v>
      </c>
      <c r="T185" s="158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9" t="s">
        <v>221</v>
      </c>
      <c r="AT185" s="159" t="s">
        <v>139</v>
      </c>
      <c r="AU185" s="159" t="s">
        <v>87</v>
      </c>
      <c r="AY185" s="18" t="s">
        <v>136</v>
      </c>
      <c r="BE185" s="160">
        <f>IF(N185="základní",J185,0)</f>
        <v>0</v>
      </c>
      <c r="BF185" s="160">
        <f>IF(N185="snížená",J185,0)</f>
        <v>0</v>
      </c>
      <c r="BG185" s="160">
        <f>IF(N185="zákl. přenesená",J185,0)</f>
        <v>0</v>
      </c>
      <c r="BH185" s="160">
        <f>IF(N185="sníž. přenesená",J185,0)</f>
        <v>0</v>
      </c>
      <c r="BI185" s="160">
        <f>IF(N185="nulová",J185,0)</f>
        <v>0</v>
      </c>
      <c r="BJ185" s="18" t="s">
        <v>85</v>
      </c>
      <c r="BK185" s="160">
        <f>ROUND(I185*H185,2)</f>
        <v>0</v>
      </c>
      <c r="BL185" s="18" t="s">
        <v>221</v>
      </c>
      <c r="BM185" s="159" t="s">
        <v>1029</v>
      </c>
    </row>
    <row r="186" spans="1:65" s="13" customFormat="1">
      <c r="B186" s="161"/>
      <c r="D186" s="162" t="s">
        <v>165</v>
      </c>
      <c r="E186" s="163" t="s">
        <v>1</v>
      </c>
      <c r="F186" s="164" t="s">
        <v>1030</v>
      </c>
      <c r="H186" s="165">
        <v>190.988</v>
      </c>
      <c r="I186" s="166"/>
      <c r="L186" s="161"/>
      <c r="M186" s="167"/>
      <c r="N186" s="168"/>
      <c r="O186" s="168"/>
      <c r="P186" s="168"/>
      <c r="Q186" s="168"/>
      <c r="R186" s="168"/>
      <c r="S186" s="168"/>
      <c r="T186" s="169"/>
      <c r="AT186" s="163" t="s">
        <v>165</v>
      </c>
      <c r="AU186" s="163" t="s">
        <v>87</v>
      </c>
      <c r="AV186" s="13" t="s">
        <v>87</v>
      </c>
      <c r="AW186" s="13" t="s">
        <v>33</v>
      </c>
      <c r="AX186" s="13" t="s">
        <v>85</v>
      </c>
      <c r="AY186" s="163" t="s">
        <v>136</v>
      </c>
    </row>
    <row r="187" spans="1:65" s="2" customFormat="1" ht="21.75" customHeight="1">
      <c r="A187" s="33"/>
      <c r="B187" s="146"/>
      <c r="C187" s="147" t="s">
        <v>347</v>
      </c>
      <c r="D187" s="147" t="s">
        <v>139</v>
      </c>
      <c r="E187" s="148" t="s">
        <v>1031</v>
      </c>
      <c r="F187" s="149" t="s">
        <v>1032</v>
      </c>
      <c r="G187" s="150" t="s">
        <v>163</v>
      </c>
      <c r="H187" s="151">
        <v>763.95</v>
      </c>
      <c r="I187" s="152"/>
      <c r="J187" s="153">
        <f>ROUND(I187*H187,2)</f>
        <v>0</v>
      </c>
      <c r="K187" s="154"/>
      <c r="L187" s="34"/>
      <c r="M187" s="155" t="s">
        <v>1</v>
      </c>
      <c r="N187" s="156" t="s">
        <v>42</v>
      </c>
      <c r="O187" s="59"/>
      <c r="P187" s="157">
        <f>O187*H187</f>
        <v>0</v>
      </c>
      <c r="Q187" s="157">
        <v>2.0000000000000002E-5</v>
      </c>
      <c r="R187" s="157">
        <f>Q187*H187</f>
        <v>1.5279000000000003E-2</v>
      </c>
      <c r="S187" s="157">
        <v>0</v>
      </c>
      <c r="T187" s="158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9" t="s">
        <v>221</v>
      </c>
      <c r="AT187" s="159" t="s">
        <v>139</v>
      </c>
      <c r="AU187" s="159" t="s">
        <v>87</v>
      </c>
      <c r="AY187" s="18" t="s">
        <v>136</v>
      </c>
      <c r="BE187" s="160">
        <f>IF(N187="základní",J187,0)</f>
        <v>0</v>
      </c>
      <c r="BF187" s="160">
        <f>IF(N187="snížená",J187,0)</f>
        <v>0</v>
      </c>
      <c r="BG187" s="160">
        <f>IF(N187="zákl. přenesená",J187,0)</f>
        <v>0</v>
      </c>
      <c r="BH187" s="160">
        <f>IF(N187="sníž. přenesená",J187,0)</f>
        <v>0</v>
      </c>
      <c r="BI187" s="160">
        <f>IF(N187="nulová",J187,0)</f>
        <v>0</v>
      </c>
      <c r="BJ187" s="18" t="s">
        <v>85</v>
      </c>
      <c r="BK187" s="160">
        <f>ROUND(I187*H187,2)</f>
        <v>0</v>
      </c>
      <c r="BL187" s="18" t="s">
        <v>221</v>
      </c>
      <c r="BM187" s="159" t="s">
        <v>1033</v>
      </c>
    </row>
    <row r="188" spans="1:65" s="2" customFormat="1" ht="21.75" customHeight="1">
      <c r="A188" s="33"/>
      <c r="B188" s="146"/>
      <c r="C188" s="147" t="s">
        <v>352</v>
      </c>
      <c r="D188" s="147" t="s">
        <v>139</v>
      </c>
      <c r="E188" s="148" t="s">
        <v>1034</v>
      </c>
      <c r="F188" s="149" t="s">
        <v>1035</v>
      </c>
      <c r="G188" s="150" t="s">
        <v>163</v>
      </c>
      <c r="H188" s="151">
        <v>763.95</v>
      </c>
      <c r="I188" s="152"/>
      <c r="J188" s="153">
        <f>ROUND(I188*H188,2)</f>
        <v>0</v>
      </c>
      <c r="K188" s="154"/>
      <c r="L188" s="34"/>
      <c r="M188" s="155" t="s">
        <v>1</v>
      </c>
      <c r="N188" s="156" t="s">
        <v>42</v>
      </c>
      <c r="O188" s="59"/>
      <c r="P188" s="157">
        <f>O188*H188</f>
        <v>0</v>
      </c>
      <c r="Q188" s="157">
        <v>0</v>
      </c>
      <c r="R188" s="157">
        <f>Q188*H188</f>
        <v>0</v>
      </c>
      <c r="S188" s="157">
        <v>0</v>
      </c>
      <c r="T188" s="158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9" t="s">
        <v>221</v>
      </c>
      <c r="AT188" s="159" t="s">
        <v>139</v>
      </c>
      <c r="AU188" s="159" t="s">
        <v>87</v>
      </c>
      <c r="AY188" s="18" t="s">
        <v>136</v>
      </c>
      <c r="BE188" s="160">
        <f>IF(N188="základní",J188,0)</f>
        <v>0</v>
      </c>
      <c r="BF188" s="160">
        <f>IF(N188="snížená",J188,0)</f>
        <v>0</v>
      </c>
      <c r="BG188" s="160">
        <f>IF(N188="zákl. přenesená",J188,0)</f>
        <v>0</v>
      </c>
      <c r="BH188" s="160">
        <f>IF(N188="sníž. přenesená",J188,0)</f>
        <v>0</v>
      </c>
      <c r="BI188" s="160">
        <f>IF(N188="nulová",J188,0)</f>
        <v>0</v>
      </c>
      <c r="BJ188" s="18" t="s">
        <v>85</v>
      </c>
      <c r="BK188" s="160">
        <f>ROUND(I188*H188,2)</f>
        <v>0</v>
      </c>
      <c r="BL188" s="18" t="s">
        <v>221</v>
      </c>
      <c r="BM188" s="159" t="s">
        <v>1036</v>
      </c>
    </row>
    <row r="189" spans="1:65" s="2" customFormat="1" ht="16.5" customHeight="1">
      <c r="A189" s="33"/>
      <c r="B189" s="146"/>
      <c r="C189" s="147" t="s">
        <v>357</v>
      </c>
      <c r="D189" s="147" t="s">
        <v>139</v>
      </c>
      <c r="E189" s="148" t="s">
        <v>1037</v>
      </c>
      <c r="F189" s="149" t="s">
        <v>1038</v>
      </c>
      <c r="G189" s="150" t="s">
        <v>163</v>
      </c>
      <c r="H189" s="151">
        <v>763.95</v>
      </c>
      <c r="I189" s="152"/>
      <c r="J189" s="153">
        <f>ROUND(I189*H189,2)</f>
        <v>0</v>
      </c>
      <c r="K189" s="154"/>
      <c r="L189" s="34"/>
      <c r="M189" s="155" t="s">
        <v>1</v>
      </c>
      <c r="N189" s="156" t="s">
        <v>42</v>
      </c>
      <c r="O189" s="59"/>
      <c r="P189" s="157">
        <f>O189*H189</f>
        <v>0</v>
      </c>
      <c r="Q189" s="157">
        <v>4.4000000000000002E-4</v>
      </c>
      <c r="R189" s="157">
        <f>Q189*H189</f>
        <v>0.33613800000000005</v>
      </c>
      <c r="S189" s="157">
        <v>0</v>
      </c>
      <c r="T189" s="158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9" t="s">
        <v>221</v>
      </c>
      <c r="AT189" s="159" t="s">
        <v>139</v>
      </c>
      <c r="AU189" s="159" t="s">
        <v>87</v>
      </c>
      <c r="AY189" s="18" t="s">
        <v>136</v>
      </c>
      <c r="BE189" s="160">
        <f>IF(N189="základní",J189,0)</f>
        <v>0</v>
      </c>
      <c r="BF189" s="160">
        <f>IF(N189="snížená",J189,0)</f>
        <v>0</v>
      </c>
      <c r="BG189" s="160">
        <f>IF(N189="zákl. přenesená",J189,0)</f>
        <v>0</v>
      </c>
      <c r="BH189" s="160">
        <f>IF(N189="sníž. přenesená",J189,0)</f>
        <v>0</v>
      </c>
      <c r="BI189" s="160">
        <f>IF(N189="nulová",J189,0)</f>
        <v>0</v>
      </c>
      <c r="BJ189" s="18" t="s">
        <v>85</v>
      </c>
      <c r="BK189" s="160">
        <f>ROUND(I189*H189,2)</f>
        <v>0</v>
      </c>
      <c r="BL189" s="18" t="s">
        <v>221</v>
      </c>
      <c r="BM189" s="159" t="s">
        <v>1039</v>
      </c>
    </row>
    <row r="190" spans="1:65" s="2" customFormat="1" ht="16.5" customHeight="1">
      <c r="A190" s="33"/>
      <c r="B190" s="146"/>
      <c r="C190" s="147" t="s">
        <v>362</v>
      </c>
      <c r="D190" s="147" t="s">
        <v>139</v>
      </c>
      <c r="E190" s="148" t="s">
        <v>1040</v>
      </c>
      <c r="F190" s="149" t="s">
        <v>1041</v>
      </c>
      <c r="G190" s="150" t="s">
        <v>921</v>
      </c>
      <c r="H190" s="151">
        <v>1</v>
      </c>
      <c r="I190" s="152"/>
      <c r="J190" s="153">
        <f>ROUND(I190*H190,2)</f>
        <v>0</v>
      </c>
      <c r="K190" s="154"/>
      <c r="L190" s="34"/>
      <c r="M190" s="155" t="s">
        <v>1</v>
      </c>
      <c r="N190" s="156" t="s">
        <v>42</v>
      </c>
      <c r="O190" s="59"/>
      <c r="P190" s="157">
        <f>O190*H190</f>
        <v>0</v>
      </c>
      <c r="Q190" s="157">
        <v>4.4000000000000002E-4</v>
      </c>
      <c r="R190" s="157">
        <f>Q190*H190</f>
        <v>4.4000000000000002E-4</v>
      </c>
      <c r="S190" s="157">
        <v>0</v>
      </c>
      <c r="T190" s="158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59" t="s">
        <v>221</v>
      </c>
      <c r="AT190" s="159" t="s">
        <v>139</v>
      </c>
      <c r="AU190" s="159" t="s">
        <v>87</v>
      </c>
      <c r="AY190" s="18" t="s">
        <v>136</v>
      </c>
      <c r="BE190" s="160">
        <f>IF(N190="základní",J190,0)</f>
        <v>0</v>
      </c>
      <c r="BF190" s="160">
        <f>IF(N190="snížená",J190,0)</f>
        <v>0</v>
      </c>
      <c r="BG190" s="160">
        <f>IF(N190="zákl. přenesená",J190,0)</f>
        <v>0</v>
      </c>
      <c r="BH190" s="160">
        <f>IF(N190="sníž. přenesená",J190,0)</f>
        <v>0</v>
      </c>
      <c r="BI190" s="160">
        <f>IF(N190="nulová",J190,0)</f>
        <v>0</v>
      </c>
      <c r="BJ190" s="18" t="s">
        <v>85</v>
      </c>
      <c r="BK190" s="160">
        <f>ROUND(I190*H190,2)</f>
        <v>0</v>
      </c>
      <c r="BL190" s="18" t="s">
        <v>221</v>
      </c>
      <c r="BM190" s="159" t="s">
        <v>1042</v>
      </c>
    </row>
    <row r="191" spans="1:65" s="12" customFormat="1" ht="25.9" customHeight="1">
      <c r="B191" s="134"/>
      <c r="D191" s="135" t="s">
        <v>76</v>
      </c>
      <c r="E191" s="136" t="s">
        <v>873</v>
      </c>
      <c r="F191" s="136" t="s">
        <v>874</v>
      </c>
      <c r="I191" s="137"/>
      <c r="J191" s="122">
        <f>BK191</f>
        <v>0</v>
      </c>
      <c r="L191" s="134"/>
      <c r="M191" s="138"/>
      <c r="N191" s="139"/>
      <c r="O191" s="139"/>
      <c r="P191" s="140">
        <f>P192+P194+P197</f>
        <v>0</v>
      </c>
      <c r="Q191" s="139"/>
      <c r="R191" s="140">
        <f>R192+R194+R197</f>
        <v>0</v>
      </c>
      <c r="S191" s="139"/>
      <c r="T191" s="141">
        <f>T192+T194+T197</f>
        <v>0</v>
      </c>
      <c r="AR191" s="135" t="s">
        <v>155</v>
      </c>
      <c r="AT191" s="142" t="s">
        <v>76</v>
      </c>
      <c r="AU191" s="142" t="s">
        <v>77</v>
      </c>
      <c r="AY191" s="135" t="s">
        <v>136</v>
      </c>
      <c r="BK191" s="143">
        <f>BK192+BK194+BK197</f>
        <v>0</v>
      </c>
    </row>
    <row r="192" spans="1:65" s="12" customFormat="1" ht="22.9" customHeight="1">
      <c r="B192" s="134"/>
      <c r="D192" s="135" t="s">
        <v>76</v>
      </c>
      <c r="E192" s="144" t="s">
        <v>1043</v>
      </c>
      <c r="F192" s="144" t="s">
        <v>1044</v>
      </c>
      <c r="I192" s="137"/>
      <c r="J192" s="145">
        <f>BK192</f>
        <v>0</v>
      </c>
      <c r="L192" s="134"/>
      <c r="M192" s="138"/>
      <c r="N192" s="139"/>
      <c r="O192" s="139"/>
      <c r="P192" s="140">
        <f>P193</f>
        <v>0</v>
      </c>
      <c r="Q192" s="139"/>
      <c r="R192" s="140">
        <f>R193</f>
        <v>0</v>
      </c>
      <c r="S192" s="139"/>
      <c r="T192" s="141">
        <f>T193</f>
        <v>0</v>
      </c>
      <c r="AR192" s="135" t="s">
        <v>155</v>
      </c>
      <c r="AT192" s="142" t="s">
        <v>76</v>
      </c>
      <c r="AU192" s="142" t="s">
        <v>85</v>
      </c>
      <c r="AY192" s="135" t="s">
        <v>136</v>
      </c>
      <c r="BK192" s="143">
        <f>BK193</f>
        <v>0</v>
      </c>
    </row>
    <row r="193" spans="1:65" s="2" customFormat="1" ht="16.5" customHeight="1">
      <c r="A193" s="33"/>
      <c r="B193" s="146"/>
      <c r="C193" s="147" t="s">
        <v>369</v>
      </c>
      <c r="D193" s="147" t="s">
        <v>139</v>
      </c>
      <c r="E193" s="148" t="s">
        <v>1045</v>
      </c>
      <c r="F193" s="149" t="s">
        <v>1046</v>
      </c>
      <c r="G193" s="150" t="s">
        <v>1047</v>
      </c>
      <c r="H193" s="151">
        <v>1</v>
      </c>
      <c r="I193" s="152"/>
      <c r="J193" s="153">
        <f>ROUND(I193*H193,2)</f>
        <v>0</v>
      </c>
      <c r="K193" s="154"/>
      <c r="L193" s="34"/>
      <c r="M193" s="155" t="s">
        <v>1</v>
      </c>
      <c r="N193" s="156" t="s">
        <v>42</v>
      </c>
      <c r="O193" s="59"/>
      <c r="P193" s="157">
        <f>O193*H193</f>
        <v>0</v>
      </c>
      <c r="Q193" s="157">
        <v>0</v>
      </c>
      <c r="R193" s="157">
        <f>Q193*H193</f>
        <v>0</v>
      </c>
      <c r="S193" s="157">
        <v>0</v>
      </c>
      <c r="T193" s="158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59" t="s">
        <v>878</v>
      </c>
      <c r="AT193" s="159" t="s">
        <v>139</v>
      </c>
      <c r="AU193" s="159" t="s">
        <v>87</v>
      </c>
      <c r="AY193" s="18" t="s">
        <v>136</v>
      </c>
      <c r="BE193" s="160">
        <f>IF(N193="základní",J193,0)</f>
        <v>0</v>
      </c>
      <c r="BF193" s="160">
        <f>IF(N193="snížená",J193,0)</f>
        <v>0</v>
      </c>
      <c r="BG193" s="160">
        <f>IF(N193="zákl. přenesená",J193,0)</f>
        <v>0</v>
      </c>
      <c r="BH193" s="160">
        <f>IF(N193="sníž. přenesená",J193,0)</f>
        <v>0</v>
      </c>
      <c r="BI193" s="160">
        <f>IF(N193="nulová",J193,0)</f>
        <v>0</v>
      </c>
      <c r="BJ193" s="18" t="s">
        <v>85</v>
      </c>
      <c r="BK193" s="160">
        <f>ROUND(I193*H193,2)</f>
        <v>0</v>
      </c>
      <c r="BL193" s="18" t="s">
        <v>878</v>
      </c>
      <c r="BM193" s="159" t="s">
        <v>1048</v>
      </c>
    </row>
    <row r="194" spans="1:65" s="12" customFormat="1" ht="22.9" customHeight="1">
      <c r="B194" s="134"/>
      <c r="D194" s="135" t="s">
        <v>76</v>
      </c>
      <c r="E194" s="144" t="s">
        <v>1049</v>
      </c>
      <c r="F194" s="144" t="s">
        <v>1050</v>
      </c>
      <c r="I194" s="137"/>
      <c r="J194" s="145">
        <f>BK194</f>
        <v>0</v>
      </c>
      <c r="L194" s="134"/>
      <c r="M194" s="138"/>
      <c r="N194" s="139"/>
      <c r="O194" s="139"/>
      <c r="P194" s="140">
        <f>SUM(P195:P196)</f>
        <v>0</v>
      </c>
      <c r="Q194" s="139"/>
      <c r="R194" s="140">
        <f>SUM(R195:R196)</f>
        <v>0</v>
      </c>
      <c r="S194" s="139"/>
      <c r="T194" s="141">
        <f>SUM(T195:T196)</f>
        <v>0</v>
      </c>
      <c r="AR194" s="135" t="s">
        <v>155</v>
      </c>
      <c r="AT194" s="142" t="s">
        <v>76</v>
      </c>
      <c r="AU194" s="142" t="s">
        <v>85</v>
      </c>
      <c r="AY194" s="135" t="s">
        <v>136</v>
      </c>
      <c r="BK194" s="143">
        <f>SUM(BK195:BK196)</f>
        <v>0</v>
      </c>
    </row>
    <row r="195" spans="1:65" s="2" customFormat="1" ht="16.5" customHeight="1">
      <c r="A195" s="33"/>
      <c r="B195" s="146"/>
      <c r="C195" s="147" t="s">
        <v>375</v>
      </c>
      <c r="D195" s="147" t="s">
        <v>139</v>
      </c>
      <c r="E195" s="148" t="s">
        <v>1051</v>
      </c>
      <c r="F195" s="149" t="s">
        <v>1052</v>
      </c>
      <c r="G195" s="150" t="s">
        <v>1047</v>
      </c>
      <c r="H195" s="151">
        <v>1</v>
      </c>
      <c r="I195" s="152"/>
      <c r="J195" s="153">
        <f>ROUND(I195*H195,2)</f>
        <v>0</v>
      </c>
      <c r="K195" s="154"/>
      <c r="L195" s="34"/>
      <c r="M195" s="155" t="s">
        <v>1</v>
      </c>
      <c r="N195" s="156" t="s">
        <v>42</v>
      </c>
      <c r="O195" s="59"/>
      <c r="P195" s="157">
        <f>O195*H195</f>
        <v>0</v>
      </c>
      <c r="Q195" s="157">
        <v>0</v>
      </c>
      <c r="R195" s="157">
        <f>Q195*H195</f>
        <v>0</v>
      </c>
      <c r="S195" s="157">
        <v>0</v>
      </c>
      <c r="T195" s="158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59" t="s">
        <v>878</v>
      </c>
      <c r="AT195" s="159" t="s">
        <v>139</v>
      </c>
      <c r="AU195" s="159" t="s">
        <v>87</v>
      </c>
      <c r="AY195" s="18" t="s">
        <v>136</v>
      </c>
      <c r="BE195" s="160">
        <f>IF(N195="základní",J195,0)</f>
        <v>0</v>
      </c>
      <c r="BF195" s="160">
        <f>IF(N195="snížená",J195,0)</f>
        <v>0</v>
      </c>
      <c r="BG195" s="160">
        <f>IF(N195="zákl. přenesená",J195,0)</f>
        <v>0</v>
      </c>
      <c r="BH195" s="160">
        <f>IF(N195="sníž. přenesená",J195,0)</f>
        <v>0</v>
      </c>
      <c r="BI195" s="160">
        <f>IF(N195="nulová",J195,0)</f>
        <v>0</v>
      </c>
      <c r="BJ195" s="18" t="s">
        <v>85</v>
      </c>
      <c r="BK195" s="160">
        <f>ROUND(I195*H195,2)</f>
        <v>0</v>
      </c>
      <c r="BL195" s="18" t="s">
        <v>878</v>
      </c>
      <c r="BM195" s="159" t="s">
        <v>1053</v>
      </c>
    </row>
    <row r="196" spans="1:65" s="2" customFormat="1" ht="16.5" customHeight="1">
      <c r="A196" s="33"/>
      <c r="B196" s="146"/>
      <c r="C196" s="147" t="s">
        <v>385</v>
      </c>
      <c r="D196" s="147" t="s">
        <v>139</v>
      </c>
      <c r="E196" s="148" t="s">
        <v>1054</v>
      </c>
      <c r="F196" s="149" t="s">
        <v>1055</v>
      </c>
      <c r="G196" s="150" t="s">
        <v>1047</v>
      </c>
      <c r="H196" s="151">
        <v>1</v>
      </c>
      <c r="I196" s="152"/>
      <c r="J196" s="153">
        <f>ROUND(I196*H196,2)</f>
        <v>0</v>
      </c>
      <c r="K196" s="154"/>
      <c r="L196" s="34"/>
      <c r="M196" s="155" t="s">
        <v>1</v>
      </c>
      <c r="N196" s="156" t="s">
        <v>42</v>
      </c>
      <c r="O196" s="59"/>
      <c r="P196" s="157">
        <f>O196*H196</f>
        <v>0</v>
      </c>
      <c r="Q196" s="157">
        <v>0</v>
      </c>
      <c r="R196" s="157">
        <f>Q196*H196</f>
        <v>0</v>
      </c>
      <c r="S196" s="157">
        <v>0</v>
      </c>
      <c r="T196" s="158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9" t="s">
        <v>878</v>
      </c>
      <c r="AT196" s="159" t="s">
        <v>139</v>
      </c>
      <c r="AU196" s="159" t="s">
        <v>87</v>
      </c>
      <c r="AY196" s="18" t="s">
        <v>136</v>
      </c>
      <c r="BE196" s="160">
        <f>IF(N196="základní",J196,0)</f>
        <v>0</v>
      </c>
      <c r="BF196" s="160">
        <f>IF(N196="snížená",J196,0)</f>
        <v>0</v>
      </c>
      <c r="BG196" s="160">
        <f>IF(N196="zákl. přenesená",J196,0)</f>
        <v>0</v>
      </c>
      <c r="BH196" s="160">
        <f>IF(N196="sníž. přenesená",J196,0)</f>
        <v>0</v>
      </c>
      <c r="BI196" s="160">
        <f>IF(N196="nulová",J196,0)</f>
        <v>0</v>
      </c>
      <c r="BJ196" s="18" t="s">
        <v>85</v>
      </c>
      <c r="BK196" s="160">
        <f>ROUND(I196*H196,2)</f>
        <v>0</v>
      </c>
      <c r="BL196" s="18" t="s">
        <v>878</v>
      </c>
      <c r="BM196" s="159" t="s">
        <v>1056</v>
      </c>
    </row>
    <row r="197" spans="1:65" s="12" customFormat="1" ht="22.9" customHeight="1">
      <c r="B197" s="134"/>
      <c r="D197" s="135" t="s">
        <v>76</v>
      </c>
      <c r="E197" s="144" t="s">
        <v>1057</v>
      </c>
      <c r="F197" s="144" t="s">
        <v>1058</v>
      </c>
      <c r="I197" s="137"/>
      <c r="J197" s="145">
        <f>BK197</f>
        <v>0</v>
      </c>
      <c r="L197" s="134"/>
      <c r="M197" s="138"/>
      <c r="N197" s="139"/>
      <c r="O197" s="139"/>
      <c r="P197" s="140">
        <f>P198</f>
        <v>0</v>
      </c>
      <c r="Q197" s="139"/>
      <c r="R197" s="140">
        <f>R198</f>
        <v>0</v>
      </c>
      <c r="S197" s="139"/>
      <c r="T197" s="141">
        <f>T198</f>
        <v>0</v>
      </c>
      <c r="AR197" s="135" t="s">
        <v>155</v>
      </c>
      <c r="AT197" s="142" t="s">
        <v>76</v>
      </c>
      <c r="AU197" s="142" t="s">
        <v>85</v>
      </c>
      <c r="AY197" s="135" t="s">
        <v>136</v>
      </c>
      <c r="BK197" s="143">
        <f>BK198</f>
        <v>0</v>
      </c>
    </row>
    <row r="198" spans="1:65" s="2" customFormat="1" ht="16.5" customHeight="1">
      <c r="A198" s="33"/>
      <c r="B198" s="146"/>
      <c r="C198" s="147" t="s">
        <v>391</v>
      </c>
      <c r="D198" s="147" t="s">
        <v>139</v>
      </c>
      <c r="E198" s="148" t="s">
        <v>1059</v>
      </c>
      <c r="F198" s="149" t="s">
        <v>1060</v>
      </c>
      <c r="G198" s="150" t="s">
        <v>1047</v>
      </c>
      <c r="H198" s="151">
        <v>1</v>
      </c>
      <c r="I198" s="152"/>
      <c r="J198" s="153">
        <f>ROUND(I198*H198,2)</f>
        <v>0</v>
      </c>
      <c r="K198" s="154"/>
      <c r="L198" s="34"/>
      <c r="M198" s="155" t="s">
        <v>1</v>
      </c>
      <c r="N198" s="156" t="s">
        <v>42</v>
      </c>
      <c r="O198" s="59"/>
      <c r="P198" s="157">
        <f>O198*H198</f>
        <v>0</v>
      </c>
      <c r="Q198" s="157">
        <v>0</v>
      </c>
      <c r="R198" s="157">
        <f>Q198*H198</f>
        <v>0</v>
      </c>
      <c r="S198" s="157">
        <v>0</v>
      </c>
      <c r="T198" s="158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9" t="s">
        <v>878</v>
      </c>
      <c r="AT198" s="159" t="s">
        <v>139</v>
      </c>
      <c r="AU198" s="159" t="s">
        <v>87</v>
      </c>
      <c r="AY198" s="18" t="s">
        <v>136</v>
      </c>
      <c r="BE198" s="160">
        <f>IF(N198="základní",J198,0)</f>
        <v>0</v>
      </c>
      <c r="BF198" s="160">
        <f>IF(N198="snížená",J198,0)</f>
        <v>0</v>
      </c>
      <c r="BG198" s="160">
        <f>IF(N198="zákl. přenesená",J198,0)</f>
        <v>0</v>
      </c>
      <c r="BH198" s="160">
        <f>IF(N198="sníž. přenesená",J198,0)</f>
        <v>0</v>
      </c>
      <c r="BI198" s="160">
        <f>IF(N198="nulová",J198,0)</f>
        <v>0</v>
      </c>
      <c r="BJ198" s="18" t="s">
        <v>85</v>
      </c>
      <c r="BK198" s="160">
        <f>ROUND(I198*H198,2)</f>
        <v>0</v>
      </c>
      <c r="BL198" s="18" t="s">
        <v>878</v>
      </c>
      <c r="BM198" s="159" t="s">
        <v>1061</v>
      </c>
    </row>
    <row r="199" spans="1:65" s="2" customFormat="1" ht="49.9" customHeight="1">
      <c r="A199" s="33"/>
      <c r="B199" s="34"/>
      <c r="C199" s="33"/>
      <c r="D199" s="33"/>
      <c r="E199" s="136" t="s">
        <v>905</v>
      </c>
      <c r="F199" s="136" t="s">
        <v>906</v>
      </c>
      <c r="G199" s="33"/>
      <c r="H199" s="33"/>
      <c r="I199" s="33"/>
      <c r="J199" s="122">
        <f t="shared" ref="J199:J204" si="20">BK199</f>
        <v>0</v>
      </c>
      <c r="K199" s="33"/>
      <c r="L199" s="34"/>
      <c r="M199" s="205"/>
      <c r="N199" s="206"/>
      <c r="O199" s="59"/>
      <c r="P199" s="59"/>
      <c r="Q199" s="59"/>
      <c r="R199" s="59"/>
      <c r="S199" s="59"/>
      <c r="T199" s="60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76</v>
      </c>
      <c r="AU199" s="18" t="s">
        <v>77</v>
      </c>
      <c r="AY199" s="18" t="s">
        <v>907</v>
      </c>
      <c r="BK199" s="160">
        <f>SUM(BK200:BK204)</f>
        <v>0</v>
      </c>
    </row>
    <row r="200" spans="1:65" s="2" customFormat="1" ht="16.350000000000001" customHeight="1">
      <c r="A200" s="33"/>
      <c r="B200" s="34"/>
      <c r="C200" s="207" t="s">
        <v>1</v>
      </c>
      <c r="D200" s="207" t="s">
        <v>139</v>
      </c>
      <c r="E200" s="208" t="s">
        <v>1</v>
      </c>
      <c r="F200" s="209" t="s">
        <v>1</v>
      </c>
      <c r="G200" s="210" t="s">
        <v>1</v>
      </c>
      <c r="H200" s="211"/>
      <c r="I200" s="212"/>
      <c r="J200" s="213">
        <f t="shared" si="20"/>
        <v>0</v>
      </c>
      <c r="K200" s="214"/>
      <c r="L200" s="34"/>
      <c r="M200" s="215" t="s">
        <v>1</v>
      </c>
      <c r="N200" s="216" t="s">
        <v>42</v>
      </c>
      <c r="O200" s="59"/>
      <c r="P200" s="59"/>
      <c r="Q200" s="59"/>
      <c r="R200" s="59"/>
      <c r="S200" s="59"/>
      <c r="T200" s="60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8" t="s">
        <v>907</v>
      </c>
      <c r="AU200" s="18" t="s">
        <v>85</v>
      </c>
      <c r="AY200" s="18" t="s">
        <v>907</v>
      </c>
      <c r="BE200" s="160">
        <f>IF(N200="základní",J200,0)</f>
        <v>0</v>
      </c>
      <c r="BF200" s="160">
        <f>IF(N200="snížená",J200,0)</f>
        <v>0</v>
      </c>
      <c r="BG200" s="160">
        <f>IF(N200="zákl. přenesená",J200,0)</f>
        <v>0</v>
      </c>
      <c r="BH200" s="160">
        <f>IF(N200="sníž. přenesená",J200,0)</f>
        <v>0</v>
      </c>
      <c r="BI200" s="160">
        <f>IF(N200="nulová",J200,0)</f>
        <v>0</v>
      </c>
      <c r="BJ200" s="18" t="s">
        <v>85</v>
      </c>
      <c r="BK200" s="160">
        <f>I200*H200</f>
        <v>0</v>
      </c>
    </row>
    <row r="201" spans="1:65" s="2" customFormat="1" ht="16.350000000000001" customHeight="1">
      <c r="A201" s="33"/>
      <c r="B201" s="34"/>
      <c r="C201" s="207" t="s">
        <v>1</v>
      </c>
      <c r="D201" s="207" t="s">
        <v>139</v>
      </c>
      <c r="E201" s="208" t="s">
        <v>1</v>
      </c>
      <c r="F201" s="209" t="s">
        <v>1</v>
      </c>
      <c r="G201" s="210" t="s">
        <v>1</v>
      </c>
      <c r="H201" s="211"/>
      <c r="I201" s="212"/>
      <c r="J201" s="213">
        <f t="shared" si="20"/>
        <v>0</v>
      </c>
      <c r="K201" s="214"/>
      <c r="L201" s="34"/>
      <c r="M201" s="215" t="s">
        <v>1</v>
      </c>
      <c r="N201" s="216" t="s">
        <v>42</v>
      </c>
      <c r="O201" s="59"/>
      <c r="P201" s="59"/>
      <c r="Q201" s="59"/>
      <c r="R201" s="59"/>
      <c r="S201" s="59"/>
      <c r="T201" s="60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8" t="s">
        <v>907</v>
      </c>
      <c r="AU201" s="18" t="s">
        <v>85</v>
      </c>
      <c r="AY201" s="18" t="s">
        <v>907</v>
      </c>
      <c r="BE201" s="160">
        <f>IF(N201="základní",J201,0)</f>
        <v>0</v>
      </c>
      <c r="BF201" s="160">
        <f>IF(N201="snížená",J201,0)</f>
        <v>0</v>
      </c>
      <c r="BG201" s="160">
        <f>IF(N201="zákl. přenesená",J201,0)</f>
        <v>0</v>
      </c>
      <c r="BH201" s="160">
        <f>IF(N201="sníž. přenesená",J201,0)</f>
        <v>0</v>
      </c>
      <c r="BI201" s="160">
        <f>IF(N201="nulová",J201,0)</f>
        <v>0</v>
      </c>
      <c r="BJ201" s="18" t="s">
        <v>85</v>
      </c>
      <c r="BK201" s="160">
        <f>I201*H201</f>
        <v>0</v>
      </c>
    </row>
    <row r="202" spans="1:65" s="2" customFormat="1" ht="16.350000000000001" customHeight="1">
      <c r="A202" s="33"/>
      <c r="B202" s="34"/>
      <c r="C202" s="207" t="s">
        <v>1</v>
      </c>
      <c r="D202" s="207" t="s">
        <v>139</v>
      </c>
      <c r="E202" s="208" t="s">
        <v>1</v>
      </c>
      <c r="F202" s="209" t="s">
        <v>1</v>
      </c>
      <c r="G202" s="210" t="s">
        <v>1</v>
      </c>
      <c r="H202" s="211"/>
      <c r="I202" s="212"/>
      <c r="J202" s="213">
        <f t="shared" si="20"/>
        <v>0</v>
      </c>
      <c r="K202" s="214"/>
      <c r="L202" s="34"/>
      <c r="M202" s="215" t="s">
        <v>1</v>
      </c>
      <c r="N202" s="216" t="s">
        <v>42</v>
      </c>
      <c r="O202" s="59"/>
      <c r="P202" s="59"/>
      <c r="Q202" s="59"/>
      <c r="R202" s="59"/>
      <c r="S202" s="59"/>
      <c r="T202" s="60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8" t="s">
        <v>907</v>
      </c>
      <c r="AU202" s="18" t="s">
        <v>85</v>
      </c>
      <c r="AY202" s="18" t="s">
        <v>907</v>
      </c>
      <c r="BE202" s="160">
        <f>IF(N202="základní",J202,0)</f>
        <v>0</v>
      </c>
      <c r="BF202" s="160">
        <f>IF(N202="snížená",J202,0)</f>
        <v>0</v>
      </c>
      <c r="BG202" s="160">
        <f>IF(N202="zákl. přenesená",J202,0)</f>
        <v>0</v>
      </c>
      <c r="BH202" s="160">
        <f>IF(N202="sníž. přenesená",J202,0)</f>
        <v>0</v>
      </c>
      <c r="BI202" s="160">
        <f>IF(N202="nulová",J202,0)</f>
        <v>0</v>
      </c>
      <c r="BJ202" s="18" t="s">
        <v>85</v>
      </c>
      <c r="BK202" s="160">
        <f>I202*H202</f>
        <v>0</v>
      </c>
    </row>
    <row r="203" spans="1:65" s="2" customFormat="1" ht="16.350000000000001" customHeight="1">
      <c r="A203" s="33"/>
      <c r="B203" s="34"/>
      <c r="C203" s="207" t="s">
        <v>1</v>
      </c>
      <c r="D203" s="207" t="s">
        <v>139</v>
      </c>
      <c r="E203" s="208" t="s">
        <v>1</v>
      </c>
      <c r="F203" s="209" t="s">
        <v>1</v>
      </c>
      <c r="G203" s="210" t="s">
        <v>1</v>
      </c>
      <c r="H203" s="211"/>
      <c r="I203" s="212"/>
      <c r="J203" s="213">
        <f t="shared" si="20"/>
        <v>0</v>
      </c>
      <c r="K203" s="214"/>
      <c r="L203" s="34"/>
      <c r="M203" s="215" t="s">
        <v>1</v>
      </c>
      <c r="N203" s="216" t="s">
        <v>42</v>
      </c>
      <c r="O203" s="59"/>
      <c r="P203" s="59"/>
      <c r="Q203" s="59"/>
      <c r="R203" s="59"/>
      <c r="S203" s="59"/>
      <c r="T203" s="60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8" t="s">
        <v>907</v>
      </c>
      <c r="AU203" s="18" t="s">
        <v>85</v>
      </c>
      <c r="AY203" s="18" t="s">
        <v>907</v>
      </c>
      <c r="BE203" s="160">
        <f>IF(N203="základní",J203,0)</f>
        <v>0</v>
      </c>
      <c r="BF203" s="160">
        <f>IF(N203="snížená",J203,0)</f>
        <v>0</v>
      </c>
      <c r="BG203" s="160">
        <f>IF(N203="zákl. přenesená",J203,0)</f>
        <v>0</v>
      </c>
      <c r="BH203" s="160">
        <f>IF(N203="sníž. přenesená",J203,0)</f>
        <v>0</v>
      </c>
      <c r="BI203" s="160">
        <f>IF(N203="nulová",J203,0)</f>
        <v>0</v>
      </c>
      <c r="BJ203" s="18" t="s">
        <v>85</v>
      </c>
      <c r="BK203" s="160">
        <f>I203*H203</f>
        <v>0</v>
      </c>
    </row>
    <row r="204" spans="1:65" s="2" customFormat="1" ht="16.350000000000001" customHeight="1">
      <c r="A204" s="33"/>
      <c r="B204" s="34"/>
      <c r="C204" s="207" t="s">
        <v>1</v>
      </c>
      <c r="D204" s="207" t="s">
        <v>139</v>
      </c>
      <c r="E204" s="208" t="s">
        <v>1</v>
      </c>
      <c r="F204" s="209" t="s">
        <v>1</v>
      </c>
      <c r="G204" s="210" t="s">
        <v>1</v>
      </c>
      <c r="H204" s="211"/>
      <c r="I204" s="212"/>
      <c r="J204" s="213">
        <f t="shared" si="20"/>
        <v>0</v>
      </c>
      <c r="K204" s="214"/>
      <c r="L204" s="34"/>
      <c r="M204" s="215" t="s">
        <v>1</v>
      </c>
      <c r="N204" s="216" t="s">
        <v>42</v>
      </c>
      <c r="O204" s="217"/>
      <c r="P204" s="217"/>
      <c r="Q204" s="217"/>
      <c r="R204" s="217"/>
      <c r="S204" s="217"/>
      <c r="T204" s="218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8" t="s">
        <v>907</v>
      </c>
      <c r="AU204" s="18" t="s">
        <v>85</v>
      </c>
      <c r="AY204" s="18" t="s">
        <v>907</v>
      </c>
      <c r="BE204" s="160">
        <f>IF(N204="základní",J204,0)</f>
        <v>0</v>
      </c>
      <c r="BF204" s="160">
        <f>IF(N204="snížená",J204,0)</f>
        <v>0</v>
      </c>
      <c r="BG204" s="160">
        <f>IF(N204="zákl. přenesená",J204,0)</f>
        <v>0</v>
      </c>
      <c r="BH204" s="160">
        <f>IF(N204="sníž. přenesená",J204,0)</f>
        <v>0</v>
      </c>
      <c r="BI204" s="160">
        <f>IF(N204="nulová",J204,0)</f>
        <v>0</v>
      </c>
      <c r="BJ204" s="18" t="s">
        <v>85</v>
      </c>
      <c r="BK204" s="160">
        <f>I204*H204</f>
        <v>0</v>
      </c>
    </row>
    <row r="205" spans="1:65" s="2" customFormat="1" ht="6.95" customHeight="1">
      <c r="A205" s="33"/>
      <c r="B205" s="48"/>
      <c r="C205" s="49"/>
      <c r="D205" s="49"/>
      <c r="E205" s="49"/>
      <c r="F205" s="49"/>
      <c r="G205" s="49"/>
      <c r="H205" s="49"/>
      <c r="I205" s="49"/>
      <c r="J205" s="49"/>
      <c r="K205" s="49"/>
      <c r="L205" s="34"/>
      <c r="M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</row>
  </sheetData>
  <autoFilter ref="C131:K204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200:D205">
      <formula1>"K, M"</formula1>
    </dataValidation>
    <dataValidation type="list" allowBlank="1" showInputMessage="1" showErrorMessage="1" error="Povoleny jsou hodnoty základní, snížená, zákl. přenesená, sníž. přenesená, nulová." sqref="N200:N205">
      <formula1>"základní, snížená, zákl. přenesená, sníž. přenesená,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8</vt:i4>
      </vt:variant>
    </vt:vector>
  </HeadingPairs>
  <TitlesOfParts>
    <vt:vector size="13" baseType="lpstr">
      <vt:lpstr>Rekapitulace stavby</vt:lpstr>
      <vt:lpstr>SO-01A - Stavební práce</vt:lpstr>
      <vt:lpstr>SO-01 ZTI</vt:lpstr>
      <vt:lpstr>SO-01 ELE</vt:lpstr>
      <vt:lpstr>2019-21 - Statické zajišt...</vt:lpstr>
      <vt:lpstr>'2019-21 - Statické zajišt...'!Názvy_tisku</vt:lpstr>
      <vt:lpstr>'Rekapitulace stavby'!Názvy_tisku</vt:lpstr>
      <vt:lpstr>'SO-01A - Stavební práce'!Názvy_tisku</vt:lpstr>
      <vt:lpstr>'2019-21 - Statické zajišt...'!Oblast_tisku</vt:lpstr>
      <vt:lpstr>'Rekapitulace stavby'!Oblast_tisku</vt:lpstr>
      <vt:lpstr>'SO-01 ELE'!Oblast_tisku</vt:lpstr>
      <vt:lpstr>'SO-01 ZTI'!Oblast_tisku</vt:lpstr>
      <vt:lpstr>'SO-01A - Stavební práce'!Oblast_tisku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ABCD-PC4\michal_tomsu</dc:creator>
  <cp:lastModifiedBy>Kalina Zdeněk</cp:lastModifiedBy>
  <dcterms:created xsi:type="dcterms:W3CDTF">2021-06-04T14:20:36Z</dcterms:created>
  <dcterms:modified xsi:type="dcterms:W3CDTF">2021-06-15T11:04:59Z</dcterms:modified>
</cp:coreProperties>
</file>