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10425" activeTab="0"/>
  </bookViews>
  <sheets>
    <sheet name="Rekapitulace stavby" sheetId="1" r:id="rId1"/>
    <sheet name="Objekt2 - Budova skautů" sheetId="2" r:id="rId2"/>
  </sheets>
  <definedNames>
    <definedName name="_xlnm._FilterDatabase" localSheetId="1" hidden="1">'Objekt2 - Budova skautů'!$C$142:$K$289</definedName>
    <definedName name="_xlnm.Print_Area" localSheetId="1">'Objekt2 - Budova skautů'!$C$4:$J$76,'Objekt2 - Budova skautů'!$C$82:$J$124,'Objekt2 - Budova skautů'!$C$130:$J$289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'Objekt2 - Budova skautů'!$142:$142</definedName>
  </definedNames>
  <calcPr calcId="152511"/>
</workbook>
</file>

<file path=xl/sharedStrings.xml><?xml version="1.0" encoding="utf-8"?>
<sst xmlns="http://schemas.openxmlformats.org/spreadsheetml/2006/main" count="2121" uniqueCount="593">
  <si>
    <t>Export Komplet</t>
  </si>
  <si>
    <t/>
  </si>
  <si>
    <t>2.0</t>
  </si>
  <si>
    <t>False</t>
  </si>
  <si>
    <t>{4957df16-143e-46be-bac6-26c302240cb2}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</si>
  <si>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</si>
  <si>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</si>
  <si>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</si>
  <si>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</si>
  <si>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</si>
  <si>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</si>
  <si>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</si>
  <si>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</si>
  <si>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</si>
  <si>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</si>
  <si>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</si>
  <si>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</si>
  <si>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Skauti_plný_20_05_2021</t>
  </si>
  <si>
    <t>KSO:</t>
  </si>
  <si>
    <t>CC-CZ:</t>
  </si>
  <si>
    <t>Místo:</t>
  </si>
  <si>
    <t xml:space="preserve"> </t>
  </si>
  <si>
    <t>Datum:</t>
  </si>
  <si>
    <t>23. 6. 2021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</si>
  <si>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</si>
  <si>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</si>
  <si>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</si>
  <si>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</si>
  <si>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</si>
  <si>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</si>
  <si>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</si>
  <si>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</si>
  <si>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</si>
  <si>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</si>
  <si>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</si>
  <si>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</si>
  <si>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</si>
  <si>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</si>
  <si>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</si>
  <si>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</si>
  <si>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</si>
  <si>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</si>
  <si>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</si>
  <si>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</si>
  <si>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</si>
  <si>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</si>
  <si>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</si>
  <si>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</si>
  <si>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</si>
  <si>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</si>
  <si>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</si>
  <si>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</si>
  <si>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</si>
  <si>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</si>
  <si>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</si>
  <si>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</si>
  <si>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</si>
  <si>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</si>
  <si>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</si>
  <si>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</si>
  <si>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</si>
  <si>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</si>
  <si>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</si>
  <si>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</si>
  <si>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</si>
  <si>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</si>
  <si>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</si>
  <si>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</si>
  <si>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</si>
  <si>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</si>
  <si>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</si>
  <si>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</si>
  <si>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</si>
  <si>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</si>
  <si>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</si>
  <si>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</si>
  <si>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</si>
  <si>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</si>
  <si>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Objekt2</t>
  </si>
  <si>
    <t>Budova skautů</t>
  </si>
  <si>
    <t>STA</t>
  </si>
  <si>
    <t>1</t>
  </si>
  <si>
    <t>{9f46e434-b1f4-4e6d-ac8d-a34d2eb56a6e}</t>
  </si>
  <si>
    <t>2</t>
  </si>
  <si>
    <t>KRYCÍ LIST SOUPISU PRACÍ</t>
  </si>
  <si>
    <t>Objekt:</t>
  </si>
  <si>
    <t>Objekt2 - Budova skautů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</si>
  <si>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</si>
  <si>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</si>
  <si>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</si>
  <si>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</si>
  <si>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</si>
  <si>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</si>
  <si>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</si>
  <si>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4 - Vodorovné konstrukce</t>
  </si>
  <si>
    <t>61 - Upravy povrchů vnitřní</t>
  </si>
  <si>
    <t>62 - Upravy povrchů vnější</t>
  </si>
  <si>
    <t>63 - Podlahy a podlahové konstrukce</t>
  </si>
  <si>
    <t>9 - Ostatní konstrukce a práce</t>
  </si>
  <si>
    <t>94 - Lešení a stavební výtahy</t>
  </si>
  <si>
    <t>95 - Dokončovací kce na pozem.stav.</t>
  </si>
  <si>
    <t>96 - Bourání konstrukcí</t>
  </si>
  <si>
    <t>99 - Staveništní přesun hmot</t>
  </si>
  <si>
    <t>711 - Izolace proti vodě</t>
  </si>
  <si>
    <t>713 - Izolace tepelné</t>
  </si>
  <si>
    <t>720 - Zdravotechnická instalace</t>
  </si>
  <si>
    <t>730 - Ústřední vytápění</t>
  </si>
  <si>
    <t>762 - Konstrukce tesařské</t>
  </si>
  <si>
    <t>764 - Konstrukce klempířské</t>
  </si>
  <si>
    <t>765 - Krytiny</t>
  </si>
  <si>
    <t>766 - Konstrukce truhlářské</t>
  </si>
  <si>
    <t>767 - Konstrukce zámečnické</t>
  </si>
  <si>
    <t>771 - Podlahy z dlaždic a obklady</t>
  </si>
  <si>
    <t>776 - Podlahy povlakové</t>
  </si>
  <si>
    <t>781 - Obklady keramické</t>
  </si>
  <si>
    <t>783 - Nátěry</t>
  </si>
  <si>
    <t>784 - Malby</t>
  </si>
  <si>
    <t>M21 - Elektromontáže</t>
  </si>
  <si>
    <t>M24 - Montáže vzduchotechnických zař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</si>
  <si>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</si>
  <si>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</si>
  <si>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</si>
  <si>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</si>
  <si>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</si>
  <si>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</si>
  <si>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</si>
  <si>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</si>
  <si>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</si>
  <si>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</si>
  <si>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</si>
  <si>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</si>
  <si>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</si>
  <si>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</si>
  <si>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</si>
  <si>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</si>
  <si>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132 20-0010.RAA</t>
  </si>
  <si>
    <t>Hloubení nezapaž. rýh ručně kolem objektu pro drenáž, odvoz výkopku do 50m, vč.odv.do trav.porostu</t>
  </si>
  <si>
    <t>m3</t>
  </si>
  <si>
    <t>4</t>
  </si>
  <si>
    <t>120 90-1121.R00</t>
  </si>
  <si>
    <t>Bourání konstrukcí komunikace pro drenáže</t>
  </si>
  <si>
    <t>3</t>
  </si>
  <si>
    <t>119 00-3224</t>
  </si>
  <si>
    <t>Svislé ocelové mobilní oplocení v. do 2,20m, panely vyplněné pletivem, žřízení 74,50, ostr.44,50, nájem 28,50</t>
  </si>
  <si>
    <t>m</t>
  </si>
  <si>
    <t>6</t>
  </si>
  <si>
    <t>630 00 0001</t>
  </si>
  <si>
    <t>Štěrková vrstva kolem drenáže</t>
  </si>
  <si>
    <t>8</t>
  </si>
  <si>
    <t>5</t>
  </si>
  <si>
    <t>9000 00-0001</t>
  </si>
  <si>
    <t>Drenážní potrubí-vč.odv.do trav.porostu</t>
  </si>
  <si>
    <t>10</t>
  </si>
  <si>
    <t>9000 00-0002</t>
  </si>
  <si>
    <t>Geotextilie</t>
  </si>
  <si>
    <t>m2</t>
  </si>
  <si>
    <t>12</t>
  </si>
  <si>
    <t>7</t>
  </si>
  <si>
    <t>174 10-1101.R00</t>
  </si>
  <si>
    <t>Zpětný zásyp vytěženou zeminou se zhutněním</t>
  </si>
  <si>
    <t>14</t>
  </si>
  <si>
    <t>5000-00-0001</t>
  </si>
  <si>
    <t>Oprava komunikace</t>
  </si>
  <si>
    <t>16</t>
  </si>
  <si>
    <t>Svislé a kompletní konstrukce</t>
  </si>
  <si>
    <t>9</t>
  </si>
  <si>
    <t>311 23-8116.R00</t>
  </si>
  <si>
    <t>Dozdívky</t>
  </si>
  <si>
    <t>18</t>
  </si>
  <si>
    <t>342 24-8112.R00</t>
  </si>
  <si>
    <t>Příčky z cihelných bloků P+D na MVC 5 tl. 8 cm</t>
  </si>
  <si>
    <t>20</t>
  </si>
  <si>
    <t>11</t>
  </si>
  <si>
    <t>342 26-1113.RT2</t>
  </si>
  <si>
    <t>Příčka sádrokarton. ocel.kce, 1x oplášť. tl.100 mm desky standard tl. 12,5 mm,minerální vata tl. 5 cm</t>
  </si>
  <si>
    <t>22</t>
  </si>
  <si>
    <t>413 20-0011.RAA</t>
  </si>
  <si>
    <t>Dodatečné osazení válcovaných nosníků vysekání kapes, I č. 10, zazdívka zhlaví</t>
  </si>
  <si>
    <t>24</t>
  </si>
  <si>
    <t>Vodorovné konstrukce</t>
  </si>
  <si>
    <t>13</t>
  </si>
  <si>
    <t>342 28-0060.RAA</t>
  </si>
  <si>
    <t>Podhled zavěšený z desek sádrokartonových ocel. nosná kce, deska protipožár PO 60min</t>
  </si>
  <si>
    <t>26</t>
  </si>
  <si>
    <t>61</t>
  </si>
  <si>
    <t>Upravy povrchů vnitřní</t>
  </si>
  <si>
    <t>612421431R00</t>
  </si>
  <si>
    <t>Oprava vápen.omítek stěn do 50 % pl. - štukových</t>
  </si>
  <si>
    <t>28</t>
  </si>
  <si>
    <t>612 42-1637.R00</t>
  </si>
  <si>
    <t>Omítka vnitřní zdiva, MVC, štuková nové zdivo</t>
  </si>
  <si>
    <t>30</t>
  </si>
  <si>
    <t>612 42-1615.R00</t>
  </si>
  <si>
    <t>Omítka vnitřní zdiva, MVC, hrubá zatřená pod obklad</t>
  </si>
  <si>
    <t>32</t>
  </si>
  <si>
    <t>17</t>
  </si>
  <si>
    <t>612 10-0020.RAA</t>
  </si>
  <si>
    <t>Začištění omítek kolem oken a dveří obkladů</t>
  </si>
  <si>
    <t>34</t>
  </si>
  <si>
    <t>62</t>
  </si>
  <si>
    <t>Upravy povrchů vnější</t>
  </si>
  <si>
    <t>36</t>
  </si>
  <si>
    <t>19</t>
  </si>
  <si>
    <t>622412222R00</t>
  </si>
  <si>
    <t>Nátěr stěn vnějších, slož.3-4, BASF, silikátový</t>
  </si>
  <si>
    <t>38</t>
  </si>
  <si>
    <t>622 42-1301.RT5</t>
  </si>
  <si>
    <t>Šabrány kolem oken - špalety</t>
  </si>
  <si>
    <t>40</t>
  </si>
  <si>
    <t>622 42-1301.RT5.1</t>
  </si>
  <si>
    <t>Římsa ve fasádě s podhledem</t>
  </si>
  <si>
    <t>42</t>
  </si>
  <si>
    <t>622 42-1301.RT5.2</t>
  </si>
  <si>
    <t>Zateplovací systém soklu,perimetr - XPS tl. 10cm vnější omítka marmolit</t>
  </si>
  <si>
    <t>44</t>
  </si>
  <si>
    <t>63</t>
  </si>
  <si>
    <t>Podlahy a podlahové konstrukce</t>
  </si>
  <si>
    <t>23</t>
  </si>
  <si>
    <t>632 45-0026.RA0</t>
  </si>
  <si>
    <t>Vyrovnávací potěr  tl. 50mm</t>
  </si>
  <si>
    <t>46</t>
  </si>
  <si>
    <t>632415106RT3</t>
  </si>
  <si>
    <t>Potěr samonivelační ručně tl. 6 mm</t>
  </si>
  <si>
    <t>48</t>
  </si>
  <si>
    <t>Ostatní konstrukce a práce</t>
  </si>
  <si>
    <t>25</t>
  </si>
  <si>
    <t>9000-00-0001</t>
  </si>
  <si>
    <t>Očištění stávajících schodišťových stupňů</t>
  </si>
  <si>
    <t>50</t>
  </si>
  <si>
    <t>9000-00-0002</t>
  </si>
  <si>
    <t>Bezpečnostní a výstražné tabulky</t>
  </si>
  <si>
    <t>kus</t>
  </si>
  <si>
    <t>52</t>
  </si>
  <si>
    <t>27</t>
  </si>
  <si>
    <t>9000-00-0003</t>
  </si>
  <si>
    <t>Přenosný hasicí přístroj dodávka+osazení</t>
  </si>
  <si>
    <t>54</t>
  </si>
  <si>
    <t>94</t>
  </si>
  <si>
    <t>Lešení a stavební výtahy</t>
  </si>
  <si>
    <t>941 95-5002.R00</t>
  </si>
  <si>
    <t>Lešení lehké pomocné, výška podlahy do 1,9 m</t>
  </si>
  <si>
    <t>56</t>
  </si>
  <si>
    <t>29</t>
  </si>
  <si>
    <t>941 94-1051.R00</t>
  </si>
  <si>
    <t>Montáž lešení leh.řad.s podlahami,š.1,5 m, H 10 m příplatek za 1 měsíc, demontáž</t>
  </si>
  <si>
    <t>58</t>
  </si>
  <si>
    <t>95</t>
  </si>
  <si>
    <t>Dokončovací kce na pozem.stav.</t>
  </si>
  <si>
    <t>952 90-2110.R00</t>
  </si>
  <si>
    <t>Čištění zametáním v místnostech a chodbách</t>
  </si>
  <si>
    <t>60</t>
  </si>
  <si>
    <t>31</t>
  </si>
  <si>
    <t>952 90-1111.R00</t>
  </si>
  <si>
    <t>Vyčištění budov</t>
  </si>
  <si>
    <t>952 90-1110.R00</t>
  </si>
  <si>
    <t>Čištění mytím vnitřních ploch oken a dveří</t>
  </si>
  <si>
    <t>64</t>
  </si>
  <si>
    <t>96</t>
  </si>
  <si>
    <t>Bourání konstrukcí</t>
  </si>
  <si>
    <t>33</t>
  </si>
  <si>
    <t>962 10-0013.RA0</t>
  </si>
  <si>
    <t>Bourání nadzákladového zdiva z cihel</t>
  </si>
  <si>
    <t>66</t>
  </si>
  <si>
    <t>962 03-1133.R00</t>
  </si>
  <si>
    <t>Bourání příček</t>
  </si>
  <si>
    <t>68</t>
  </si>
  <si>
    <t>35</t>
  </si>
  <si>
    <t>965 20-0012.RA0</t>
  </si>
  <si>
    <t>Bourání mazanin betonových vč podkladních vrstev</t>
  </si>
  <si>
    <t>70</t>
  </si>
  <si>
    <t>978 01-3191.R00</t>
  </si>
  <si>
    <t>Otlučení omítek vnitřních stěn a stropů otlučení 30%</t>
  </si>
  <si>
    <t>72</t>
  </si>
  <si>
    <t>37</t>
  </si>
  <si>
    <t>960 00-0001</t>
  </si>
  <si>
    <t>Vyšrabání a vyčištění a spár zdiva po otlučení omítek 30%</t>
  </si>
  <si>
    <t>74</t>
  </si>
  <si>
    <t>960 00-0002</t>
  </si>
  <si>
    <t>Očištění stávající betonové mazaniny</t>
  </si>
  <si>
    <t>76</t>
  </si>
  <si>
    <t>39</t>
  </si>
  <si>
    <t>965 10-0032.RAB</t>
  </si>
  <si>
    <t>Bourání dlažeb keramických bez podkladních vrstev</t>
  </si>
  <si>
    <t>78</t>
  </si>
  <si>
    <t>965 20-0021.RAA</t>
  </si>
  <si>
    <t>Odstranění násypů pod podlahami</t>
  </si>
  <si>
    <t>80</t>
  </si>
  <si>
    <t>41</t>
  </si>
  <si>
    <t>965 08-1713.R00</t>
  </si>
  <si>
    <t>Bourání podlahových vrstev PVC</t>
  </si>
  <si>
    <t>82</t>
  </si>
  <si>
    <t>979 01-1111.R00</t>
  </si>
  <si>
    <t>Svislá doprava suti a vybour. hmot za 2.NP a 1.PP</t>
  </si>
  <si>
    <t>t</t>
  </si>
  <si>
    <t>84</t>
  </si>
  <si>
    <t>43</t>
  </si>
  <si>
    <t>979 08-1111.R00</t>
  </si>
  <si>
    <t>Odvoz suti a vybour. hmot na skládku do 1 km</t>
  </si>
  <si>
    <t>86</t>
  </si>
  <si>
    <t>979 08-1121.R00</t>
  </si>
  <si>
    <t>Příplatek k odvozu za každý další 1 km</t>
  </si>
  <si>
    <t>88</t>
  </si>
  <si>
    <t>45</t>
  </si>
  <si>
    <t>979 08-2111.R00</t>
  </si>
  <si>
    <t>Vnitrostaveništní doprava suti do 10 m</t>
  </si>
  <si>
    <t>90</t>
  </si>
  <si>
    <t>979 08-2121.R00</t>
  </si>
  <si>
    <t>Příplatek k vnitrost. dopravě suti za dalších 5 m</t>
  </si>
  <si>
    <t>92</t>
  </si>
  <si>
    <t>47</t>
  </si>
  <si>
    <t>960 00-0003</t>
  </si>
  <si>
    <t>Poplatek za skládku suti</t>
  </si>
  <si>
    <t>960 00-0004</t>
  </si>
  <si>
    <t>Poplatek za skládku suti azbestocementová krytina</t>
  </si>
  <si>
    <t>99</t>
  </si>
  <si>
    <t>Staveništní přesun hmot</t>
  </si>
  <si>
    <t>49</t>
  </si>
  <si>
    <t>999 28-1111.R00</t>
  </si>
  <si>
    <t>Přesun hmot pro opravy a údržbu</t>
  </si>
  <si>
    <t>98</t>
  </si>
  <si>
    <t>711</t>
  </si>
  <si>
    <t>Izolace proti vodě</t>
  </si>
  <si>
    <t>711 14-0014.RAA</t>
  </si>
  <si>
    <t>Pojistná hydroizolace dádvka a montáž</t>
  </si>
  <si>
    <t>100</t>
  </si>
  <si>
    <t>51</t>
  </si>
  <si>
    <t>711 21-0020.RAA</t>
  </si>
  <si>
    <t>Stěrka hydroizolační těsnící hmotou</t>
  </si>
  <si>
    <t>102</t>
  </si>
  <si>
    <t>713</t>
  </si>
  <si>
    <t>Izolace tepelné</t>
  </si>
  <si>
    <t>713 00-0001</t>
  </si>
  <si>
    <t>Izolace tepelná podlah tl 50mm dodávka + montáž</t>
  </si>
  <si>
    <t>104</t>
  </si>
  <si>
    <t>53</t>
  </si>
  <si>
    <t>713 11-0010.RAD</t>
  </si>
  <si>
    <t>Izolace tepelné stropu spodem minerální vata tloušťka 10 cm, folie</t>
  </si>
  <si>
    <t>106</t>
  </si>
  <si>
    <t>720</t>
  </si>
  <si>
    <t>Zdravotechnická instalace</t>
  </si>
  <si>
    <t>720 00-0001</t>
  </si>
  <si>
    <t>Demontáž ZTI a zařizovacích předmětů</t>
  </si>
  <si>
    <t>108</t>
  </si>
  <si>
    <t>55</t>
  </si>
  <si>
    <t>831 35-0012.RA0</t>
  </si>
  <si>
    <t>Splašková kanalizace - přípojka k vrátnici z trub PVC vč zemních prací</t>
  </si>
  <si>
    <t>110</t>
  </si>
  <si>
    <t>720 00-0002</t>
  </si>
  <si>
    <t>Kanalizace splašková ležatá v objektu vč napojení do přípojky</t>
  </si>
  <si>
    <t>112</t>
  </si>
  <si>
    <t>57</t>
  </si>
  <si>
    <t>720 00-0004</t>
  </si>
  <si>
    <t>Prostup stávajícím zdivem v 1.PP pro splaškovou kanalizaci</t>
  </si>
  <si>
    <t>114</t>
  </si>
  <si>
    <t>720 00-0004.1</t>
  </si>
  <si>
    <t>Kanalizace dešťová ležatá vně objektu</t>
  </si>
  <si>
    <t>116</t>
  </si>
  <si>
    <t>59</t>
  </si>
  <si>
    <t>720 00-0005</t>
  </si>
  <si>
    <t>ZTI-vodovod vnitřní, kanalizace zařizovací předměty, bojler, průt.ohř.</t>
  </si>
  <si>
    <t>118</t>
  </si>
  <si>
    <t>720 00-0006</t>
  </si>
  <si>
    <t>Vodoměrná sestava vč vystrojení vodoměr</t>
  </si>
  <si>
    <t>120</t>
  </si>
  <si>
    <t>720 00-0007</t>
  </si>
  <si>
    <t>Vodovod vnitřní v podlaze vysekání a zpětné zabetonování</t>
  </si>
  <si>
    <t>122</t>
  </si>
  <si>
    <t>720 00-0009</t>
  </si>
  <si>
    <t>Lapač střešních splavenin demontáž stávajích, dodávka+osazení nových</t>
  </si>
  <si>
    <t>124</t>
  </si>
  <si>
    <t>720 00-0010</t>
  </si>
  <si>
    <t>ZTI - zednické přípomoce</t>
  </si>
  <si>
    <t>126</t>
  </si>
  <si>
    <t>730</t>
  </si>
  <si>
    <t>Ústřední vytápění</t>
  </si>
  <si>
    <t>730 00-0001</t>
  </si>
  <si>
    <t>Demontáž ÚT - přím. Tělesa, likvidace</t>
  </si>
  <si>
    <t>ko</t>
  </si>
  <si>
    <t>128</t>
  </si>
  <si>
    <t>65</t>
  </si>
  <si>
    <t>730 00-0002</t>
  </si>
  <si>
    <t>ÚT - krbová kamna,vč.vložkování komína</t>
  </si>
  <si>
    <t>130</t>
  </si>
  <si>
    <t>730 00-0003</t>
  </si>
  <si>
    <t>Přímotopná tělesa vč napojení,</t>
  </si>
  <si>
    <t>132</t>
  </si>
  <si>
    <t>67</t>
  </si>
  <si>
    <t>730 00-0005</t>
  </si>
  <si>
    <t>ÚT - zednické přípomoce</t>
  </si>
  <si>
    <t>134</t>
  </si>
  <si>
    <t>762</t>
  </si>
  <si>
    <t>Konstrukce tesařské</t>
  </si>
  <si>
    <t>762 90-0060.RAA</t>
  </si>
  <si>
    <t>Demontáž stávající podlahy</t>
  </si>
  <si>
    <t>136</t>
  </si>
  <si>
    <t>69</t>
  </si>
  <si>
    <t>762 51-0030.RAB</t>
  </si>
  <si>
    <t>Záklop z desek 2* OSB tl 25mm,zapuštěný mezi fošny spojov prostředky - podium</t>
  </si>
  <si>
    <t>138</t>
  </si>
  <si>
    <t>762 71-0012.RAB</t>
  </si>
  <si>
    <t>Nosná konstrukce podlahy, fošny po 500mm D+M vč zesílení trámů,spoj mater,impregnace</t>
  </si>
  <si>
    <t>140</t>
  </si>
  <si>
    <t>71</t>
  </si>
  <si>
    <t>762 51-0030.RAB.1</t>
  </si>
  <si>
    <t>Záklop z desek 1* OSB tl 22mm - římsa</t>
  </si>
  <si>
    <t>142</t>
  </si>
  <si>
    <t>762 00-0005</t>
  </si>
  <si>
    <t>Parotěsná folie do SDK podhledu</t>
  </si>
  <si>
    <t>144</t>
  </si>
  <si>
    <t>764</t>
  </si>
  <si>
    <t>Konstrukce klempířské</t>
  </si>
  <si>
    <t>73</t>
  </si>
  <si>
    <t>764 90-0020.RAA</t>
  </si>
  <si>
    <t>Demontáž klempířských prvků</t>
  </si>
  <si>
    <t>146</t>
  </si>
  <si>
    <t>764 51-0410.RAB</t>
  </si>
  <si>
    <t>Oplechování parapetů z TiZn plechu</t>
  </si>
  <si>
    <t>148</t>
  </si>
  <si>
    <t>75</t>
  </si>
  <si>
    <t>764 53-0410.RAB</t>
  </si>
  <si>
    <t>Oplechování a lemování zdí z TiZn plechu</t>
  </si>
  <si>
    <t>150</t>
  </si>
  <si>
    <t>764 00-0001</t>
  </si>
  <si>
    <t>Oplechování komínového zdiva TiZn plechu</t>
  </si>
  <si>
    <t>152</t>
  </si>
  <si>
    <t>77</t>
  </si>
  <si>
    <t>764 53-0410.RAB.1</t>
  </si>
  <si>
    <t>Oplechování a lemování zdí z TiZn plechu - připojovací plech k žlabu</t>
  </si>
  <si>
    <t>154</t>
  </si>
  <si>
    <t>764 25-2010.RAB</t>
  </si>
  <si>
    <t>Žlab z TiZn plechu podokapní půlkruhový rš 330 mm</t>
  </si>
  <si>
    <t>156</t>
  </si>
  <si>
    <t>79</t>
  </si>
  <si>
    <t>764 55-4410.RAD</t>
  </si>
  <si>
    <t>Odpadní trouby z TiZn plechu kruhové průměru 150 mm</t>
  </si>
  <si>
    <t>158</t>
  </si>
  <si>
    <t>765</t>
  </si>
  <si>
    <t>Krytiny</t>
  </si>
  <si>
    <t>712300831RT1</t>
  </si>
  <si>
    <t>Odstranění živičné krytiny střech do 10° 1vrstvé</t>
  </si>
  <si>
    <t>160</t>
  </si>
  <si>
    <t>81</t>
  </si>
  <si>
    <t>712300951RT2</t>
  </si>
  <si>
    <t>Oprava boulí na krytin.střech do 10°, pásy přitav.</t>
  </si>
  <si>
    <t>162</t>
  </si>
  <si>
    <t>712471801RZ5</t>
  </si>
  <si>
    <t>Povlaková krytina do 30°, natavovací pásy,vč.přip.pl.</t>
  </si>
  <si>
    <t>164</t>
  </si>
  <si>
    <t>766</t>
  </si>
  <si>
    <t>Konstrukce truhlářské</t>
  </si>
  <si>
    <t>83</t>
  </si>
  <si>
    <t>642 94-0014.RAA</t>
  </si>
  <si>
    <t>Dveře jednokřídlové, dodávka+osazení dřevěné hladké plné, práh, kování</t>
  </si>
  <si>
    <t>166</t>
  </si>
  <si>
    <t>642 94-0014.RAA.1</t>
  </si>
  <si>
    <t>Dveře dvoukřídlové, dodávka+osazení dřevěné hladké plné, práh, kování</t>
  </si>
  <si>
    <t>168</t>
  </si>
  <si>
    <t>85</t>
  </si>
  <si>
    <t>766 00-0001</t>
  </si>
  <si>
    <t>Nové vstupní dřevěné dveře 0,9*1,97 vč zárubně dodávka+montáž, vč kování, nátěru</t>
  </si>
  <si>
    <t>170</t>
  </si>
  <si>
    <t>766 00-0001.1</t>
  </si>
  <si>
    <t>Nové vstupní dřevěné dveře 1,40*1,97 vč zárubně dodávka+montáž, vč kování, nátěru</t>
  </si>
  <si>
    <t>172</t>
  </si>
  <si>
    <t>87</t>
  </si>
  <si>
    <t>767 02</t>
  </si>
  <si>
    <t>M+D vjezdová -gar.vrata - oprava+nátěr</t>
  </si>
  <si>
    <t>174</t>
  </si>
  <si>
    <t>766 00-0002</t>
  </si>
  <si>
    <t>Okno dřevěné - oprava vč kování, nátěru</t>
  </si>
  <si>
    <t>176</t>
  </si>
  <si>
    <t>89</t>
  </si>
  <si>
    <t>766 00-0004</t>
  </si>
  <si>
    <t>Osazení desek parapetních lamino vč dodávky s nosem</t>
  </si>
  <si>
    <t>178</t>
  </si>
  <si>
    <t>766 00-0006</t>
  </si>
  <si>
    <t>Kuchyňská linka bez spotřebičů dodávka+montáž</t>
  </si>
  <si>
    <t>180</t>
  </si>
  <si>
    <t>767</t>
  </si>
  <si>
    <t>Konstrukce zámečnické</t>
  </si>
  <si>
    <t>91</t>
  </si>
  <si>
    <t>767 01</t>
  </si>
  <si>
    <t>M+D Branka vchodová - mřížoví</t>
  </si>
  <si>
    <t>182</t>
  </si>
  <si>
    <t>767 011</t>
  </si>
  <si>
    <t>184</t>
  </si>
  <si>
    <t>93</t>
  </si>
  <si>
    <t>767 05</t>
  </si>
  <si>
    <t>M+D Mřížoví na okna</t>
  </si>
  <si>
    <t>186</t>
  </si>
  <si>
    <t>767 05.1</t>
  </si>
  <si>
    <t>M+D Čistící zóna v rámu 100x60cm</t>
  </si>
  <si>
    <t>188</t>
  </si>
  <si>
    <t>771</t>
  </si>
  <si>
    <t>Podlahy z dlaždic a obklady</t>
  </si>
  <si>
    <t>771 57-0014.RAA</t>
  </si>
  <si>
    <t>Dlažba z dlaždic keram protiskluz, lepidlo spárovací hmota, dodávka - venkovní</t>
  </si>
  <si>
    <t>190</t>
  </si>
  <si>
    <t>771 57-0014.RAA.1</t>
  </si>
  <si>
    <t>Dlažba z dlaždic keram protiskluz, lepidlo spárovací hmota, montáž - venkovní</t>
  </si>
  <si>
    <t>192</t>
  </si>
  <si>
    <t>97</t>
  </si>
  <si>
    <t>771 57-0014.RAA.2</t>
  </si>
  <si>
    <t>Dlažba z dlaždic keram, lepidlo spárovací hmota, dodávka</t>
  </si>
  <si>
    <t>194</t>
  </si>
  <si>
    <t>771 57-0014.RAA.3</t>
  </si>
  <si>
    <t>Dlažba z dlaždic keram, lepidlo spárovací hmota, montáž</t>
  </si>
  <si>
    <t>196</t>
  </si>
  <si>
    <t>771 00-0001</t>
  </si>
  <si>
    <t>Soklík dodávka + montáž</t>
  </si>
  <si>
    <t>198</t>
  </si>
  <si>
    <t>771 00-0002</t>
  </si>
  <si>
    <t>Přechodové lišt Al dodávka + montáž</t>
  </si>
  <si>
    <t>200</t>
  </si>
  <si>
    <t>101</t>
  </si>
  <si>
    <t>771 57-0014.RAA.4</t>
  </si>
  <si>
    <t>Obklad schodišťových stupňů,podstupňů protiskluz pásek, dodávka + montáž</t>
  </si>
  <si>
    <t>202</t>
  </si>
  <si>
    <t>776</t>
  </si>
  <si>
    <t>Podlahy povlakové</t>
  </si>
  <si>
    <t>776 00-0001</t>
  </si>
  <si>
    <t>Lin. Podlaha - dodávka + montáž vč. soklíku, podložky</t>
  </si>
  <si>
    <t>204</t>
  </si>
  <si>
    <t>781</t>
  </si>
  <si>
    <t>Obklady keramické</t>
  </si>
  <si>
    <t>103</t>
  </si>
  <si>
    <t>781 00-0001</t>
  </si>
  <si>
    <t>Obklad vnitřní keramický, lepidlo, spárovací hmota - dodávka</t>
  </si>
  <si>
    <t>206</t>
  </si>
  <si>
    <t>781 00-0001.1</t>
  </si>
  <si>
    <t>Obklad vnitřní keramický, lepidlo, spárovací hmota - montáž</t>
  </si>
  <si>
    <t>208</t>
  </si>
  <si>
    <t>105</t>
  </si>
  <si>
    <t>781 00-0002</t>
  </si>
  <si>
    <t>Rohové lišty k obkladu Al dodávka + montáž</t>
  </si>
  <si>
    <t>210</t>
  </si>
  <si>
    <t>783</t>
  </si>
  <si>
    <t>Nátěry</t>
  </si>
  <si>
    <t>783 00-0001</t>
  </si>
  <si>
    <t>Nátěr zárubní</t>
  </si>
  <si>
    <t>212</t>
  </si>
  <si>
    <t>107</t>
  </si>
  <si>
    <t>783 00-0002</t>
  </si>
  <si>
    <t>Lakování záklopu z OSB desek</t>
  </si>
  <si>
    <t>214</t>
  </si>
  <si>
    <t>784</t>
  </si>
  <si>
    <t>Malby</t>
  </si>
  <si>
    <t>784 41-0010.RAB</t>
  </si>
  <si>
    <t>Pačokování vápenným mlékem dvojnásobné s obroušením a sádrováním</t>
  </si>
  <si>
    <t>216</t>
  </si>
  <si>
    <t>109</t>
  </si>
  <si>
    <t>784 45-0010.RAB</t>
  </si>
  <si>
    <t>Malba z malíř. směsí jednobarevná s bílým stropem dvojnásobná</t>
  </si>
  <si>
    <t>218</t>
  </si>
  <si>
    <t>M21</t>
  </si>
  <si>
    <t>Elektromontáže</t>
  </si>
  <si>
    <t>210 00-0001</t>
  </si>
  <si>
    <t>Odpojení elektroinstalace před bouracími pracemi</t>
  </si>
  <si>
    <t>220</t>
  </si>
  <si>
    <t>111</t>
  </si>
  <si>
    <t>210 00-0002</t>
  </si>
  <si>
    <t>Elektroinstalace - silnoproud, nouzové osvětlení, …</t>
  </si>
  <si>
    <t>222</t>
  </si>
  <si>
    <t>210 00-0003</t>
  </si>
  <si>
    <t>Elektroměrová skříň na fasádě rozvaděč, jističe</t>
  </si>
  <si>
    <t>224</t>
  </si>
  <si>
    <t>113</t>
  </si>
  <si>
    <t>210 00-0004</t>
  </si>
  <si>
    <t>Hromosvod</t>
  </si>
  <si>
    <t>226</t>
  </si>
  <si>
    <t>210 00-0005</t>
  </si>
  <si>
    <t>Slaboproud - vytrubkování pro STA</t>
  </si>
  <si>
    <t>228</t>
  </si>
  <si>
    <t>115</t>
  </si>
  <si>
    <t>210 00-0006</t>
  </si>
  <si>
    <t>Elektroinstalace - zednické přípomoce</t>
  </si>
  <si>
    <t>230</t>
  </si>
  <si>
    <t>210 00-0007</t>
  </si>
  <si>
    <t>Elektroinstalce - slaboproud - EPS, SHZ, SOZ TV rozvody, anténa, není předmětem nabídky</t>
  </si>
  <si>
    <t>232</t>
  </si>
  <si>
    <t>M24</t>
  </si>
  <si>
    <t>Montáže vzduchotechnických zař</t>
  </si>
  <si>
    <t>117</t>
  </si>
  <si>
    <t>240 00-0001</t>
  </si>
  <si>
    <t>Odvětrání soc zařízení ventilátor, potrubí</t>
  </si>
  <si>
    <t>234</t>
  </si>
  <si>
    <t>240 00-0002</t>
  </si>
  <si>
    <t>Mřížka pod stropem ve fasádě 1.PP</t>
  </si>
  <si>
    <t>236</t>
  </si>
  <si>
    <t>119</t>
  </si>
  <si>
    <t>240 00-0003</t>
  </si>
  <si>
    <t>VZT - zednické přípomoce</t>
  </si>
  <si>
    <t>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</si>
</sst>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88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s="1" customFormat="1" ht="12" customHeight="1">
      <c r="B5" s="16"/>
      <c r="D5" s="20" t="s">
        <v>13</v>
      </c>
      <c r="K5" s="153" t="s">
        <v>14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6"/>
      <c r="BE5" s="150" t="s">
        <v>15</v>
      </c>
      <c r="BS5" s="13" t="s">
        <v>6</v>
      </c>
    </row>
    <row r="6" spans="2:71" s="1" customFormat="1" ht="36.95" customHeight="1">
      <c r="B6" s="16"/>
      <c r="D6" s="22" t="s">
        <v>16</v>
      </c>
      <c r="K6" s="155" t="s">
        <v>17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6"/>
      <c r="BE6" s="151"/>
      <c r="BS6" s="13" t="s">
        <v>6</v>
      </c>
    </row>
    <row r="7" spans="2:71" s="1" customFormat="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1"/>
      <c r="BS7" s="13" t="s">
        <v>6</v>
      </c>
    </row>
    <row r="8" spans="2:71" s="1" customFormat="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51"/>
      <c r="BS8" s="13" t="s">
        <v>6</v>
      </c>
    </row>
    <row r="9" spans="2:71" s="1" customFormat="1" ht="14.45" customHeight="1">
      <c r="B9" s="16"/>
      <c r="AR9" s="16"/>
      <c r="BE9" s="151"/>
      <c r="BS9" s="13" t="s">
        <v>6</v>
      </c>
    </row>
    <row r="10" spans="2:71" s="1" customFormat="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51"/>
      <c r="BS10" s="13" t="s">
        <v>6</v>
      </c>
    </row>
    <row r="11" spans="2:71" s="1" customFormat="1" ht="18.4" customHeight="1">
      <c r="B11" s="16"/>
      <c r="E11" s="21" t="s">
        <v>21</v>
      </c>
      <c r="AK11" s="23" t="s">
        <v>26</v>
      </c>
      <c r="AN11" s="21" t="s">
        <v>1</v>
      </c>
      <c r="AR11" s="16"/>
      <c r="BE11" s="151"/>
      <c r="BS11" s="13" t="s">
        <v>6</v>
      </c>
    </row>
    <row r="12" spans="2:71" s="1" customFormat="1" ht="6.95" customHeight="1">
      <c r="B12" s="16"/>
      <c r="AR12" s="16"/>
      <c r="BE12" s="151"/>
      <c r="BS12" s="13" t="s">
        <v>6</v>
      </c>
    </row>
    <row r="13" spans="2:71" s="1" customFormat="1" ht="12" customHeight="1">
      <c r="B13" s="16"/>
      <c r="D13" s="23" t="s">
        <v>27</v>
      </c>
      <c r="AK13" s="23" t="s">
        <v>25</v>
      </c>
      <c r="AN13" s="25" t="s">
        <v>28</v>
      </c>
      <c r="AR13" s="16"/>
      <c r="BE13" s="151"/>
      <c r="BS13" s="13" t="s">
        <v>6</v>
      </c>
    </row>
    <row r="14" spans="2:71" ht="12.75">
      <c r="B14" s="16"/>
      <c r="E14" s="156" t="s">
        <v>28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23" t="s">
        <v>26</v>
      </c>
      <c r="AN14" s="25" t="s">
        <v>28</v>
      </c>
      <c r="AR14" s="16"/>
      <c r="BE14" s="151"/>
      <c r="BS14" s="13" t="s">
        <v>6</v>
      </c>
    </row>
    <row r="15" spans="2:71" s="1" customFormat="1" ht="6.95" customHeight="1">
      <c r="B15" s="16"/>
      <c r="AR15" s="16"/>
      <c r="BE15" s="151"/>
      <c r="BS15" s="13" t="s">
        <v>3</v>
      </c>
    </row>
    <row r="16" spans="2:71" s="1" customFormat="1" ht="12" customHeight="1">
      <c r="B16" s="16"/>
      <c r="D16" s="23" t="s">
        <v>29</v>
      </c>
      <c r="AK16" s="23" t="s">
        <v>25</v>
      </c>
      <c r="AN16" s="21" t="s">
        <v>1</v>
      </c>
      <c r="AR16" s="16"/>
      <c r="BE16" s="151"/>
      <c r="BS16" s="13" t="s">
        <v>3</v>
      </c>
    </row>
    <row r="17" spans="2:71" s="1" customFormat="1" ht="18.4" customHeight="1">
      <c r="B17" s="16"/>
      <c r="E17" s="21" t="s">
        <v>21</v>
      </c>
      <c r="AK17" s="23" t="s">
        <v>26</v>
      </c>
      <c r="AN17" s="21" t="s">
        <v>1</v>
      </c>
      <c r="AR17" s="16"/>
      <c r="BE17" s="151"/>
      <c r="BS17" s="13" t="s">
        <v>30</v>
      </c>
    </row>
    <row r="18" spans="2:71" s="1" customFormat="1" ht="6.95" customHeight="1">
      <c r="B18" s="16"/>
      <c r="AR18" s="16"/>
      <c r="BE18" s="151"/>
      <c r="BS18" s="13" t="s">
        <v>6</v>
      </c>
    </row>
    <row r="19" spans="2:71" s="1" customFormat="1" ht="12" customHeight="1">
      <c r="B19" s="16"/>
      <c r="D19" s="23" t="s">
        <v>31</v>
      </c>
      <c r="AK19" s="23" t="s">
        <v>25</v>
      </c>
      <c r="AN19" s="21" t="s">
        <v>1</v>
      </c>
      <c r="AR19" s="16"/>
      <c r="BE19" s="151"/>
      <c r="BS19" s="13" t="s">
        <v>6</v>
      </c>
    </row>
    <row r="20" spans="2:71" s="1" customFormat="1" ht="18.4" customHeight="1">
      <c r="B20" s="16"/>
      <c r="E20" s="21" t="s">
        <v>21</v>
      </c>
      <c r="AK20" s="23" t="s">
        <v>26</v>
      </c>
      <c r="AN20" s="21" t="s">
        <v>1</v>
      </c>
      <c r="AR20" s="16"/>
      <c r="BE20" s="151"/>
      <c r="BS20" s="13" t="s">
        <v>30</v>
      </c>
    </row>
    <row r="21" spans="2:57" s="1" customFormat="1" ht="6.95" customHeight="1">
      <c r="B21" s="16"/>
      <c r="AR21" s="16"/>
      <c r="BE21" s="151"/>
    </row>
    <row r="22" spans="2:57" s="1" customFormat="1" ht="12" customHeight="1">
      <c r="B22" s="16"/>
      <c r="D22" s="23" t="s">
        <v>32</v>
      </c>
      <c r="AR22" s="16"/>
      <c r="BE22" s="151"/>
    </row>
    <row r="23" spans="2:57" s="1" customFormat="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  <c r="BE23" s="151"/>
    </row>
    <row r="24" spans="2:57" s="1" customFormat="1" ht="6.95" customHeight="1">
      <c r="B24" s="16"/>
      <c r="AR24" s="16"/>
      <c r="BE24" s="151"/>
    </row>
    <row r="25" spans="2:57" s="1" customFormat="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1"/>
    </row>
    <row r="26" spans="1:57" s="2" customFormat="1" ht="25.9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59">
        <f>ROUND(AG94,2)</f>
        <v>0</v>
      </c>
      <c r="AL26" s="160"/>
      <c r="AM26" s="160"/>
      <c r="AN26" s="160"/>
      <c r="AO26" s="160"/>
      <c r="AP26" s="28"/>
      <c r="AQ26" s="28"/>
      <c r="AR26" s="29"/>
      <c r="BE26" s="151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51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1" t="s">
        <v>34</v>
      </c>
      <c r="M28" s="161"/>
      <c r="N28" s="161"/>
      <c r="O28" s="161"/>
      <c r="P28" s="161"/>
      <c r="Q28" s="28"/>
      <c r="R28" s="28"/>
      <c r="S28" s="28"/>
      <c r="T28" s="28"/>
      <c r="U28" s="28"/>
      <c r="V28" s="28"/>
      <c r="W28" s="161" t="s">
        <v>35</v>
      </c>
      <c r="X28" s="161"/>
      <c r="Y28" s="161"/>
      <c r="Z28" s="161"/>
      <c r="AA28" s="161"/>
      <c r="AB28" s="161"/>
      <c r="AC28" s="161"/>
      <c r="AD28" s="161"/>
      <c r="AE28" s="161"/>
      <c r="AF28" s="28"/>
      <c r="AG28" s="28"/>
      <c r="AH28" s="28"/>
      <c r="AI28" s="28"/>
      <c r="AJ28" s="28"/>
      <c r="AK28" s="161" t="s">
        <v>36</v>
      </c>
      <c r="AL28" s="161"/>
      <c r="AM28" s="161"/>
      <c r="AN28" s="161"/>
      <c r="AO28" s="161"/>
      <c r="AP28" s="28"/>
      <c r="AQ28" s="28"/>
      <c r="AR28" s="29"/>
      <c r="BE28" s="151"/>
    </row>
    <row r="29" spans="2:57" s="3" customFormat="1" ht="14.45" customHeight="1">
      <c r="B29" s="33"/>
      <c r="D29" s="23" t="s">
        <v>37</v>
      </c>
      <c r="F29" s="23" t="s">
        <v>38</v>
      </c>
      <c r="L29" s="164">
        <v>0.21</v>
      </c>
      <c r="M29" s="163"/>
      <c r="N29" s="163"/>
      <c r="O29" s="163"/>
      <c r="P29" s="163"/>
      <c r="W29" s="162">
        <f>ROUND(AZ94,2)</f>
        <v>0</v>
      </c>
      <c r="X29" s="163"/>
      <c r="Y29" s="163"/>
      <c r="Z29" s="163"/>
      <c r="AA29" s="163"/>
      <c r="AB29" s="163"/>
      <c r="AC29" s="163"/>
      <c r="AD29" s="163"/>
      <c r="AE29" s="163"/>
      <c r="AK29" s="162">
        <f>ROUND(AV94,2)</f>
        <v>0</v>
      </c>
      <c r="AL29" s="163"/>
      <c r="AM29" s="163"/>
      <c r="AN29" s="163"/>
      <c r="AO29" s="163"/>
      <c r="AR29" s="33"/>
      <c r="BE29" s="152"/>
    </row>
    <row r="30" spans="2:57" s="3" customFormat="1" ht="14.45" customHeight="1">
      <c r="B30" s="33"/>
      <c r="F30" s="23" t="s">
        <v>39</v>
      </c>
      <c r="L30" s="164">
        <v>0.15</v>
      </c>
      <c r="M30" s="163"/>
      <c r="N30" s="163"/>
      <c r="O30" s="163"/>
      <c r="P30" s="163"/>
      <c r="W30" s="162">
        <f>ROUND(BA94,2)</f>
        <v>0</v>
      </c>
      <c r="X30" s="163"/>
      <c r="Y30" s="163"/>
      <c r="Z30" s="163"/>
      <c r="AA30" s="163"/>
      <c r="AB30" s="163"/>
      <c r="AC30" s="163"/>
      <c r="AD30" s="163"/>
      <c r="AE30" s="163"/>
      <c r="AK30" s="162">
        <f>ROUND(AW94,2)</f>
        <v>0</v>
      </c>
      <c r="AL30" s="163"/>
      <c r="AM30" s="163"/>
      <c r="AN30" s="163"/>
      <c r="AO30" s="163"/>
      <c r="AR30" s="33"/>
      <c r="BE30" s="152"/>
    </row>
    <row r="31" spans="2:57" s="3" customFormat="1" ht="14.45" customHeight="1" hidden="1">
      <c r="B31" s="33"/>
      <c r="F31" s="23" t="s">
        <v>40</v>
      </c>
      <c r="L31" s="164">
        <v>0.21</v>
      </c>
      <c r="M31" s="163"/>
      <c r="N31" s="163"/>
      <c r="O31" s="163"/>
      <c r="P31" s="163"/>
      <c r="W31" s="162">
        <f>ROUND(BB94,2)</f>
        <v>0</v>
      </c>
      <c r="X31" s="163"/>
      <c r="Y31" s="163"/>
      <c r="Z31" s="163"/>
      <c r="AA31" s="163"/>
      <c r="AB31" s="163"/>
      <c r="AC31" s="163"/>
      <c r="AD31" s="163"/>
      <c r="AE31" s="163"/>
      <c r="AK31" s="162">
        <v>0</v>
      </c>
      <c r="AL31" s="163"/>
      <c r="AM31" s="163"/>
      <c r="AN31" s="163"/>
      <c r="AO31" s="163"/>
      <c r="AR31" s="33"/>
      <c r="BE31" s="152"/>
    </row>
    <row r="32" spans="2:57" s="3" customFormat="1" ht="14.45" customHeight="1" hidden="1">
      <c r="B32" s="33"/>
      <c r="F32" s="23" t="s">
        <v>41</v>
      </c>
      <c r="L32" s="164">
        <v>0.15</v>
      </c>
      <c r="M32" s="163"/>
      <c r="N32" s="163"/>
      <c r="O32" s="163"/>
      <c r="P32" s="163"/>
      <c r="W32" s="162">
        <f>ROUND(BC94,2)</f>
        <v>0</v>
      </c>
      <c r="X32" s="163"/>
      <c r="Y32" s="163"/>
      <c r="Z32" s="163"/>
      <c r="AA32" s="163"/>
      <c r="AB32" s="163"/>
      <c r="AC32" s="163"/>
      <c r="AD32" s="163"/>
      <c r="AE32" s="163"/>
      <c r="AK32" s="162">
        <v>0</v>
      </c>
      <c r="AL32" s="163"/>
      <c r="AM32" s="163"/>
      <c r="AN32" s="163"/>
      <c r="AO32" s="163"/>
      <c r="AR32" s="33"/>
      <c r="BE32" s="152"/>
    </row>
    <row r="33" spans="2:57" s="3" customFormat="1" ht="14.45" customHeight="1" hidden="1">
      <c r="B33" s="33"/>
      <c r="F33" s="23" t="s">
        <v>42</v>
      </c>
      <c r="L33" s="164">
        <v>0</v>
      </c>
      <c r="M33" s="163"/>
      <c r="N33" s="163"/>
      <c r="O33" s="163"/>
      <c r="P33" s="163"/>
      <c r="W33" s="162">
        <f>ROUND(BD94,2)</f>
        <v>0</v>
      </c>
      <c r="X33" s="163"/>
      <c r="Y33" s="163"/>
      <c r="Z33" s="163"/>
      <c r="AA33" s="163"/>
      <c r="AB33" s="163"/>
      <c r="AC33" s="163"/>
      <c r="AD33" s="163"/>
      <c r="AE33" s="163"/>
      <c r="AK33" s="162">
        <v>0</v>
      </c>
      <c r="AL33" s="163"/>
      <c r="AM33" s="163"/>
      <c r="AN33" s="163"/>
      <c r="AO33" s="163"/>
      <c r="AR33" s="33"/>
      <c r="BE33" s="152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51"/>
    </row>
    <row r="35" spans="1:57" s="2" customFormat="1" ht="25.9" customHeight="1">
      <c r="A35" s="28"/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165" t="s">
        <v>45</v>
      </c>
      <c r="Y35" s="166"/>
      <c r="Z35" s="166"/>
      <c r="AA35" s="166"/>
      <c r="AB35" s="166"/>
      <c r="AC35" s="36"/>
      <c r="AD35" s="36"/>
      <c r="AE35" s="36"/>
      <c r="AF35" s="36"/>
      <c r="AG35" s="36"/>
      <c r="AH35" s="36"/>
      <c r="AI35" s="36"/>
      <c r="AJ35" s="36"/>
      <c r="AK35" s="167">
        <f>SUM(AK26:AK33)</f>
        <v>0</v>
      </c>
      <c r="AL35" s="166"/>
      <c r="AM35" s="166"/>
      <c r="AN35" s="166"/>
      <c r="AO35" s="168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6"/>
      <c r="AR38" s="16"/>
    </row>
    <row r="39" spans="2:44" s="1" customFormat="1" ht="14.45" customHeight="1">
      <c r="B39" s="16"/>
      <c r="AR39" s="16"/>
    </row>
    <row r="40" spans="2:44" s="1" customFormat="1" ht="14.45" customHeight="1">
      <c r="B40" s="16"/>
      <c r="AR40" s="16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1:57" s="2" customFormat="1" ht="12.75">
      <c r="A60" s="28"/>
      <c r="B60" s="29"/>
      <c r="C60" s="28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P60" s="28"/>
      <c r="AQ60" s="28"/>
      <c r="AR60" s="29"/>
      <c r="BE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1:57" s="2" customFormat="1" ht="12.75">
      <c r="A64" s="28"/>
      <c r="B64" s="29"/>
      <c r="C64" s="28"/>
      <c r="D64" s="39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51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1:57" s="2" customFormat="1" ht="12.75">
      <c r="A75" s="28"/>
      <c r="B75" s="29"/>
      <c r="C75" s="28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P75" s="28"/>
      <c r="AQ75" s="28"/>
      <c r="AR75" s="29"/>
      <c r="BE75" s="28"/>
    </row>
    <row r="76" spans="1:57" s="2" customFormat="1" ht="11.2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7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13</v>
      </c>
      <c r="L84" s="4" t="str">
        <f>K5</f>
        <v>21-6</v>
      </c>
      <c r="AR84" s="47"/>
    </row>
    <row r="85" spans="2:44" s="5" customFormat="1" ht="36.95" customHeight="1">
      <c r="B85" s="48"/>
      <c r="C85" s="49" t="s">
        <v>16</v>
      </c>
      <c r="L85" s="169" t="str">
        <f>K6</f>
        <v>Skauti_plný_20_05_2021</v>
      </c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20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22</v>
      </c>
      <c r="AJ87" s="28"/>
      <c r="AK87" s="28"/>
      <c r="AL87" s="28"/>
      <c r="AM87" s="171" t="str">
        <f>IF(AN8="","",AN8)</f>
        <v>23. 6. 2021</v>
      </c>
      <c r="AN87" s="171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24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29</v>
      </c>
      <c r="AJ89" s="28"/>
      <c r="AK89" s="28"/>
      <c r="AL89" s="28"/>
      <c r="AM89" s="172" t="str">
        <f>IF(E17="","",E17)</f>
        <v xml:space="preserve"> </v>
      </c>
      <c r="AN89" s="173"/>
      <c r="AO89" s="173"/>
      <c r="AP89" s="173"/>
      <c r="AQ89" s="28"/>
      <c r="AR89" s="29"/>
      <c r="AS89" s="174" t="s">
        <v>53</v>
      </c>
      <c r="AT89" s="17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27</v>
      </c>
      <c r="D90" s="28"/>
      <c r="E90" s="28"/>
      <c r="F90" s="28"/>
      <c r="G90" s="28"/>
      <c r="H90" s="28"/>
      <c r="I90" s="28"/>
      <c r="J90" s="28"/>
      <c r="K90" s="28"/>
      <c r="L90" s="4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31</v>
      </c>
      <c r="AJ90" s="28"/>
      <c r="AK90" s="28"/>
      <c r="AL90" s="28"/>
      <c r="AM90" s="172" t="str">
        <f>IF(E20="","",E20)</f>
        <v xml:space="preserve"> </v>
      </c>
      <c r="AN90" s="173"/>
      <c r="AO90" s="173"/>
      <c r="AP90" s="173"/>
      <c r="AQ90" s="28"/>
      <c r="AR90" s="29"/>
      <c r="AS90" s="176"/>
      <c r="AT90" s="17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6"/>
      <c r="AT91" s="17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78" t="s">
        <v>54</v>
      </c>
      <c r="D92" s="179"/>
      <c r="E92" s="179"/>
      <c r="F92" s="179"/>
      <c r="G92" s="179"/>
      <c r="H92" s="56"/>
      <c r="I92" s="180" t="s">
        <v>55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56</v>
      </c>
      <c r="AH92" s="179"/>
      <c r="AI92" s="179"/>
      <c r="AJ92" s="179"/>
      <c r="AK92" s="179"/>
      <c r="AL92" s="179"/>
      <c r="AM92" s="179"/>
      <c r="AN92" s="180" t="s">
        <v>57</v>
      </c>
      <c r="AO92" s="179"/>
      <c r="AP92" s="182"/>
      <c r="AQ92" s="57" t="s">
        <v>58</v>
      </c>
      <c r="AR92" s="29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6">
        <f>ROUND(AG95,2)</f>
        <v>0</v>
      </c>
      <c r="AH94" s="186"/>
      <c r="AI94" s="186"/>
      <c r="AJ94" s="186"/>
      <c r="AK94" s="186"/>
      <c r="AL94" s="186"/>
      <c r="AM94" s="186"/>
      <c r="AN94" s="187">
        <f>SUM(AG94,AT94)</f>
        <v>0</v>
      </c>
      <c r="AO94" s="187"/>
      <c r="AP94" s="187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72</v>
      </c>
      <c r="BT94" s="73" t="s">
        <v>73</v>
      </c>
      <c r="BU94" s="74" t="s">
        <v>74</v>
      </c>
      <c r="BV94" s="73" t="s">
        <v>75</v>
      </c>
      <c r="BW94" s="73" t="s">
        <v>4</v>
      </c>
      <c r="BX94" s="73" t="s">
        <v>76</v>
      </c>
      <c r="CL94" s="73" t="s">
        <v>1</v>
      </c>
    </row>
    <row r="95" spans="1:91" s="7" customFormat="1" ht="16.5" customHeight="1">
      <c r="A95" s="75" t="s">
        <v>77</v>
      </c>
      <c r="B95" s="76"/>
      <c r="C95" s="77"/>
      <c r="D95" s="185" t="s">
        <v>78</v>
      </c>
      <c r="E95" s="185"/>
      <c r="F95" s="185"/>
      <c r="G95" s="185"/>
      <c r="H95" s="185"/>
      <c r="I95" s="78"/>
      <c r="J95" s="185" t="s">
        <v>79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3">
        <f>'Objekt2 - Budova skautů'!J30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79" t="s">
        <v>80</v>
      </c>
      <c r="AR95" s="76"/>
      <c r="AS95" s="80">
        <v>0</v>
      </c>
      <c r="AT95" s="81">
        <f>ROUND(SUM(AV95:AW95),2)</f>
        <v>0</v>
      </c>
      <c r="AU95" s="82">
        <f>'Objekt2 - Budova skautů'!P143</f>
        <v>0</v>
      </c>
      <c r="AV95" s="81">
        <f>'Objekt2 - Budova skautů'!J33</f>
        <v>0</v>
      </c>
      <c r="AW95" s="81">
        <f>'Objekt2 - Budova skautů'!J34</f>
        <v>0</v>
      </c>
      <c r="AX95" s="81">
        <f>'Objekt2 - Budova skautů'!J35</f>
        <v>0</v>
      </c>
      <c r="AY95" s="81">
        <f>'Objekt2 - Budova skautů'!J36</f>
        <v>0</v>
      </c>
      <c r="AZ95" s="81">
        <f>'Objekt2 - Budova skautů'!F33</f>
        <v>0</v>
      </c>
      <c r="BA95" s="81">
        <f>'Objekt2 - Budova skautů'!F34</f>
        <v>0</v>
      </c>
      <c r="BB95" s="81">
        <f>'Objekt2 - Budova skautů'!F35</f>
        <v>0</v>
      </c>
      <c r="BC95" s="81">
        <f>'Objekt2 - Budova skautů'!F36</f>
        <v>0</v>
      </c>
      <c r="BD95" s="83">
        <f>'Objekt2 - Budova skautů'!F37</f>
        <v>0</v>
      </c>
      <c r="BT95" s="84" t="s">
        <v>81</v>
      </c>
      <c r="BV95" s="84" t="s">
        <v>75</v>
      </c>
      <c r="BW95" s="84" t="s">
        <v>82</v>
      </c>
      <c r="BX95" s="84" t="s">
        <v>4</v>
      </c>
      <c r="CL95" s="84" t="s">
        <v>1</v>
      </c>
      <c r="CM95" s="84" t="s">
        <v>83</v>
      </c>
    </row>
    <row r="96" spans="1:57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bjekt2 - Budova skautů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8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82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s="1" customFormat="1" ht="24.95" customHeight="1">
      <c r="B4" s="16"/>
      <c r="D4" s="17" t="s">
        <v>84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3" t="s">
        <v>16</v>
      </c>
      <c r="L6" s="16"/>
    </row>
    <row r="7" spans="2:12" s="1" customFormat="1" ht="16.5" customHeight="1">
      <c r="B7" s="16"/>
      <c r="E7" s="189" t="str">
        <f>'Rekapitulace stavby'!K6</f>
        <v>Skauti_plný_20_05_2021</v>
      </c>
      <c r="F7" s="190"/>
      <c r="G7" s="190"/>
      <c r="H7" s="190"/>
      <c r="L7" s="16"/>
    </row>
    <row r="8" spans="1:31" s="2" customFormat="1" ht="12" customHeight="1">
      <c r="A8" s="28"/>
      <c r="B8" s="29"/>
      <c r="C8" s="28"/>
      <c r="D8" s="23" t="s">
        <v>85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69" t="s">
        <v>86</v>
      </c>
      <c r="F9" s="191"/>
      <c r="G9" s="191"/>
      <c r="H9" s="191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1.25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18</v>
      </c>
      <c r="E11" s="28"/>
      <c r="F11" s="21" t="s">
        <v>1</v>
      </c>
      <c r="G11" s="28"/>
      <c r="H11" s="28"/>
      <c r="I11" s="23" t="s">
        <v>19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20</v>
      </c>
      <c r="E12" s="28"/>
      <c r="F12" s="21" t="s">
        <v>21</v>
      </c>
      <c r="G12" s="28"/>
      <c r="H12" s="28"/>
      <c r="I12" s="23" t="s">
        <v>22</v>
      </c>
      <c r="J12" s="51" t="str">
        <f>'Rekapitulace stavby'!AN8</f>
        <v>23. 6. 2021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24</v>
      </c>
      <c r="E14" s="28"/>
      <c r="F14" s="28"/>
      <c r="G14" s="28"/>
      <c r="H14" s="28"/>
      <c r="I14" s="23" t="s">
        <v>25</v>
      </c>
      <c r="J14" s="21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tr">
        <f>IF('Rekapitulace stavby'!E11="","",'Rekapitulace stavby'!E11)</f>
        <v xml:space="preserve"> </v>
      </c>
      <c r="F15" s="28"/>
      <c r="G15" s="28"/>
      <c r="H15" s="28"/>
      <c r="I15" s="23" t="s">
        <v>26</v>
      </c>
      <c r="J15" s="21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27</v>
      </c>
      <c r="E17" s="28"/>
      <c r="F17" s="28"/>
      <c r="G17" s="28"/>
      <c r="H17" s="28"/>
      <c r="I17" s="23" t="s">
        <v>25</v>
      </c>
      <c r="J17" s="24" t="str">
        <f>'Rekapitulace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2" t="str">
        <f>'Rekapitulace stavby'!E14</f>
        <v>Vyplň údaj</v>
      </c>
      <c r="F18" s="153"/>
      <c r="G18" s="153"/>
      <c r="H18" s="153"/>
      <c r="I18" s="23" t="s">
        <v>26</v>
      </c>
      <c r="J18" s="24" t="str">
        <f>'Rekapitulace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29</v>
      </c>
      <c r="E20" s="28"/>
      <c r="F20" s="28"/>
      <c r="G20" s="28"/>
      <c r="H20" s="28"/>
      <c r="I20" s="23" t="s">
        <v>25</v>
      </c>
      <c r="J20" s="21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IF('Rekapitulace stavby'!E17="","",'Rekapitulace stavby'!E17)</f>
        <v xml:space="preserve"> </v>
      </c>
      <c r="F21" s="28"/>
      <c r="G21" s="28"/>
      <c r="H21" s="28"/>
      <c r="I21" s="23" t="s">
        <v>26</v>
      </c>
      <c r="J21" s="21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31</v>
      </c>
      <c r="E23" s="28"/>
      <c r="F23" s="28"/>
      <c r="G23" s="28"/>
      <c r="H23" s="28"/>
      <c r="I23" s="23" t="s">
        <v>25</v>
      </c>
      <c r="J23" s="21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IF('Rekapitulace stavby'!E20="","",'Rekapitulace stavby'!E20)</f>
        <v xml:space="preserve"> </v>
      </c>
      <c r="F24" s="28"/>
      <c r="G24" s="28"/>
      <c r="H24" s="28"/>
      <c r="I24" s="23" t="s">
        <v>26</v>
      </c>
      <c r="J24" s="21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86"/>
      <c r="B27" s="87"/>
      <c r="C27" s="86"/>
      <c r="D27" s="86"/>
      <c r="E27" s="158" t="s">
        <v>1</v>
      </c>
      <c r="F27" s="158"/>
      <c r="G27" s="158"/>
      <c r="H27" s="158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89" t="s">
        <v>33</v>
      </c>
      <c r="E30" s="28"/>
      <c r="F30" s="28"/>
      <c r="G30" s="28"/>
      <c r="H30" s="28"/>
      <c r="I30" s="28"/>
      <c r="J30" s="67">
        <f>ROUND(J143,2)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0" t="s">
        <v>37</v>
      </c>
      <c r="E33" s="23" t="s">
        <v>38</v>
      </c>
      <c r="F33" s="91">
        <f>ROUND((SUM(BE143:BE289)),2)</f>
        <v>0</v>
      </c>
      <c r="G33" s="28"/>
      <c r="H33" s="28"/>
      <c r="I33" s="92">
        <v>0.21</v>
      </c>
      <c r="J33" s="91">
        <f>ROUND(((SUM(BE143:BE289))*I33),2)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39</v>
      </c>
      <c r="F34" s="91">
        <f>ROUND((SUM(BF143:BF289)),2)</f>
        <v>0</v>
      </c>
      <c r="G34" s="28"/>
      <c r="H34" s="28"/>
      <c r="I34" s="92">
        <v>0.15</v>
      </c>
      <c r="J34" s="91">
        <f>ROUND(((SUM(BF143:BF289))*I34),2)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3" t="s">
        <v>40</v>
      </c>
      <c r="F35" s="91">
        <f>ROUND((SUM(BG143:BG289)),2)</f>
        <v>0</v>
      </c>
      <c r="G35" s="28"/>
      <c r="H35" s="28"/>
      <c r="I35" s="92">
        <v>0.21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3" t="s">
        <v>41</v>
      </c>
      <c r="F36" s="91">
        <f>ROUND((SUM(BH143:BH289)),2)</f>
        <v>0</v>
      </c>
      <c r="G36" s="28"/>
      <c r="H36" s="28"/>
      <c r="I36" s="92">
        <v>0.15</v>
      </c>
      <c r="J36" s="91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42</v>
      </c>
      <c r="F37" s="91">
        <f>ROUND((SUM(BI143:BI289)),2)</f>
        <v>0</v>
      </c>
      <c r="G37" s="28"/>
      <c r="H37" s="28"/>
      <c r="I37" s="92">
        <v>0</v>
      </c>
      <c r="J37" s="91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3"/>
      <c r="D39" s="94" t="s">
        <v>43</v>
      </c>
      <c r="E39" s="56"/>
      <c r="F39" s="56"/>
      <c r="G39" s="95" t="s">
        <v>44</v>
      </c>
      <c r="H39" s="96" t="s">
        <v>45</v>
      </c>
      <c r="I39" s="56"/>
      <c r="J39" s="97">
        <f>SUM(J30:J37)</f>
        <v>0</v>
      </c>
      <c r="K39" s="9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28"/>
      <c r="B61" s="29"/>
      <c r="C61" s="28"/>
      <c r="D61" s="41" t="s">
        <v>48</v>
      </c>
      <c r="E61" s="31"/>
      <c r="F61" s="99" t="s">
        <v>49</v>
      </c>
      <c r="G61" s="41" t="s">
        <v>48</v>
      </c>
      <c r="H61" s="31"/>
      <c r="I61" s="31"/>
      <c r="J61" s="100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28"/>
      <c r="B76" s="29"/>
      <c r="C76" s="28"/>
      <c r="D76" s="41" t="s">
        <v>48</v>
      </c>
      <c r="E76" s="31"/>
      <c r="F76" s="99" t="s">
        <v>49</v>
      </c>
      <c r="G76" s="41" t="s">
        <v>48</v>
      </c>
      <c r="H76" s="31"/>
      <c r="I76" s="31"/>
      <c r="J76" s="100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7" t="s">
        <v>87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16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89" t="str">
        <f>E7</f>
        <v>Skauti_plný_20_05_2021</v>
      </c>
      <c r="F85" s="190"/>
      <c r="G85" s="190"/>
      <c r="H85" s="19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85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69" t="str">
        <f>E9</f>
        <v>Objekt2 - Budova skautů</v>
      </c>
      <c r="F87" s="191"/>
      <c r="G87" s="191"/>
      <c r="H87" s="191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20</v>
      </c>
      <c r="D89" s="28"/>
      <c r="E89" s="28"/>
      <c r="F89" s="21" t="str">
        <f>F12</f>
        <v xml:space="preserve"> </v>
      </c>
      <c r="G89" s="28"/>
      <c r="H89" s="28"/>
      <c r="I89" s="23" t="s">
        <v>22</v>
      </c>
      <c r="J89" s="51" t="str">
        <f>IF(J12="","",J12)</f>
        <v>23. 6. 2021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24</v>
      </c>
      <c r="D91" s="28"/>
      <c r="E91" s="28"/>
      <c r="F91" s="21" t="str">
        <f>E15</f>
        <v xml:space="preserve"> </v>
      </c>
      <c r="G91" s="28"/>
      <c r="H91" s="28"/>
      <c r="I91" s="23" t="s">
        <v>29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27</v>
      </c>
      <c r="D92" s="28"/>
      <c r="E92" s="28"/>
      <c r="F92" s="21" t="str">
        <f>IF(E18="","",E18)</f>
        <v>Vyplň údaj</v>
      </c>
      <c r="G92" s="28"/>
      <c r="H92" s="28"/>
      <c r="I92" s="23" t="s">
        <v>31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1" t="s">
        <v>88</v>
      </c>
      <c r="D94" s="93"/>
      <c r="E94" s="93"/>
      <c r="F94" s="93"/>
      <c r="G94" s="93"/>
      <c r="H94" s="93"/>
      <c r="I94" s="93"/>
      <c r="J94" s="102" t="s">
        <v>89</v>
      </c>
      <c r="K94" s="93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3" t="s">
        <v>90</v>
      </c>
      <c r="D96" s="28"/>
      <c r="E96" s="28"/>
      <c r="F96" s="28"/>
      <c r="G96" s="28"/>
      <c r="H96" s="28"/>
      <c r="I96" s="28"/>
      <c r="J96" s="67">
        <f>J143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91</v>
      </c>
    </row>
    <row r="97" spans="2:12" s="9" customFormat="1" ht="24.95" customHeight="1">
      <c r="B97" s="104"/>
      <c r="D97" s="105" t="s">
        <v>92</v>
      </c>
      <c r="E97" s="106"/>
      <c r="F97" s="106"/>
      <c r="G97" s="106"/>
      <c r="H97" s="106"/>
      <c r="I97" s="106"/>
      <c r="J97" s="107">
        <f>J144</f>
        <v>0</v>
      </c>
      <c r="L97" s="104"/>
    </row>
    <row r="98" spans="2:12" s="9" customFormat="1" ht="24.95" customHeight="1">
      <c r="B98" s="104"/>
      <c r="D98" s="105" t="s">
        <v>93</v>
      </c>
      <c r="E98" s="106"/>
      <c r="F98" s="106"/>
      <c r="G98" s="106"/>
      <c r="H98" s="106"/>
      <c r="I98" s="106"/>
      <c r="J98" s="107">
        <f>J153</f>
        <v>0</v>
      </c>
      <c r="L98" s="104"/>
    </row>
    <row r="99" spans="2:12" s="9" customFormat="1" ht="24.95" customHeight="1">
      <c r="B99" s="104"/>
      <c r="D99" s="105" t="s">
        <v>94</v>
      </c>
      <c r="E99" s="106"/>
      <c r="F99" s="106"/>
      <c r="G99" s="106"/>
      <c r="H99" s="106"/>
      <c r="I99" s="106"/>
      <c r="J99" s="107">
        <f>J158</f>
        <v>0</v>
      </c>
      <c r="L99" s="104"/>
    </row>
    <row r="100" spans="2:12" s="9" customFormat="1" ht="24.95" customHeight="1">
      <c r="B100" s="104"/>
      <c r="D100" s="105" t="s">
        <v>95</v>
      </c>
      <c r="E100" s="106"/>
      <c r="F100" s="106"/>
      <c r="G100" s="106"/>
      <c r="H100" s="106"/>
      <c r="I100" s="106"/>
      <c r="J100" s="107">
        <f>J160</f>
        <v>0</v>
      </c>
      <c r="L100" s="104"/>
    </row>
    <row r="101" spans="2:12" s="9" customFormat="1" ht="24.95" customHeight="1">
      <c r="B101" s="104"/>
      <c r="D101" s="105" t="s">
        <v>96</v>
      </c>
      <c r="E101" s="106"/>
      <c r="F101" s="106"/>
      <c r="G101" s="106"/>
      <c r="H101" s="106"/>
      <c r="I101" s="106"/>
      <c r="J101" s="107">
        <f>J165</f>
        <v>0</v>
      </c>
      <c r="L101" s="104"/>
    </row>
    <row r="102" spans="2:12" s="9" customFormat="1" ht="24.95" customHeight="1">
      <c r="B102" s="104"/>
      <c r="D102" s="105" t="s">
        <v>97</v>
      </c>
      <c r="E102" s="106"/>
      <c r="F102" s="106"/>
      <c r="G102" s="106"/>
      <c r="H102" s="106"/>
      <c r="I102" s="106"/>
      <c r="J102" s="107">
        <f>J171</f>
        <v>0</v>
      </c>
      <c r="L102" s="104"/>
    </row>
    <row r="103" spans="2:12" s="9" customFormat="1" ht="24.95" customHeight="1">
      <c r="B103" s="104"/>
      <c r="D103" s="105" t="s">
        <v>98</v>
      </c>
      <c r="E103" s="106"/>
      <c r="F103" s="106"/>
      <c r="G103" s="106"/>
      <c r="H103" s="106"/>
      <c r="I103" s="106"/>
      <c r="J103" s="107">
        <f>J174</f>
        <v>0</v>
      </c>
      <c r="L103" s="104"/>
    </row>
    <row r="104" spans="2:12" s="9" customFormat="1" ht="24.95" customHeight="1">
      <c r="B104" s="104"/>
      <c r="D104" s="105" t="s">
        <v>99</v>
      </c>
      <c r="E104" s="106"/>
      <c r="F104" s="106"/>
      <c r="G104" s="106"/>
      <c r="H104" s="106"/>
      <c r="I104" s="106"/>
      <c r="J104" s="107">
        <f>J178</f>
        <v>0</v>
      </c>
      <c r="L104" s="104"/>
    </row>
    <row r="105" spans="2:12" s="9" customFormat="1" ht="24.95" customHeight="1">
      <c r="B105" s="104"/>
      <c r="D105" s="105" t="s">
        <v>100</v>
      </c>
      <c r="E105" s="106"/>
      <c r="F105" s="106"/>
      <c r="G105" s="106"/>
      <c r="H105" s="106"/>
      <c r="I105" s="106"/>
      <c r="J105" s="107">
        <f>J181</f>
        <v>0</v>
      </c>
      <c r="L105" s="104"/>
    </row>
    <row r="106" spans="2:12" s="9" customFormat="1" ht="24.95" customHeight="1">
      <c r="B106" s="104"/>
      <c r="D106" s="105" t="s">
        <v>101</v>
      </c>
      <c r="E106" s="106"/>
      <c r="F106" s="106"/>
      <c r="G106" s="106"/>
      <c r="H106" s="106"/>
      <c r="I106" s="106"/>
      <c r="J106" s="107">
        <f>J185</f>
        <v>0</v>
      </c>
      <c r="L106" s="104"/>
    </row>
    <row r="107" spans="2:12" s="9" customFormat="1" ht="24.95" customHeight="1">
      <c r="B107" s="104"/>
      <c r="D107" s="105" t="s">
        <v>102</v>
      </c>
      <c r="E107" s="106"/>
      <c r="F107" s="106"/>
      <c r="G107" s="106"/>
      <c r="H107" s="106"/>
      <c r="I107" s="106"/>
      <c r="J107" s="107">
        <f>J202</f>
        <v>0</v>
      </c>
      <c r="L107" s="104"/>
    </row>
    <row r="108" spans="2:12" s="9" customFormat="1" ht="24.95" customHeight="1">
      <c r="B108" s="104"/>
      <c r="D108" s="105" t="s">
        <v>103</v>
      </c>
      <c r="E108" s="106"/>
      <c r="F108" s="106"/>
      <c r="G108" s="106"/>
      <c r="H108" s="106"/>
      <c r="I108" s="106"/>
      <c r="J108" s="107">
        <f>J204</f>
        <v>0</v>
      </c>
      <c r="L108" s="104"/>
    </row>
    <row r="109" spans="2:12" s="9" customFormat="1" ht="24.95" customHeight="1">
      <c r="B109" s="104"/>
      <c r="D109" s="105" t="s">
        <v>104</v>
      </c>
      <c r="E109" s="106"/>
      <c r="F109" s="106"/>
      <c r="G109" s="106"/>
      <c r="H109" s="106"/>
      <c r="I109" s="106"/>
      <c r="J109" s="107">
        <f>J207</f>
        <v>0</v>
      </c>
      <c r="L109" s="104"/>
    </row>
    <row r="110" spans="2:12" s="9" customFormat="1" ht="24.95" customHeight="1">
      <c r="B110" s="104"/>
      <c r="D110" s="105" t="s">
        <v>105</v>
      </c>
      <c r="E110" s="106"/>
      <c r="F110" s="106"/>
      <c r="G110" s="106"/>
      <c r="H110" s="106"/>
      <c r="I110" s="106"/>
      <c r="J110" s="107">
        <f>J210</f>
        <v>0</v>
      </c>
      <c r="L110" s="104"/>
    </row>
    <row r="111" spans="2:12" s="9" customFormat="1" ht="24.95" customHeight="1">
      <c r="B111" s="104"/>
      <c r="D111" s="105" t="s">
        <v>106</v>
      </c>
      <c r="E111" s="106"/>
      <c r="F111" s="106"/>
      <c r="G111" s="106"/>
      <c r="H111" s="106"/>
      <c r="I111" s="106"/>
      <c r="J111" s="107">
        <f>J221</f>
        <v>0</v>
      </c>
      <c r="L111" s="104"/>
    </row>
    <row r="112" spans="2:12" s="9" customFormat="1" ht="24.95" customHeight="1">
      <c r="B112" s="104"/>
      <c r="D112" s="105" t="s">
        <v>107</v>
      </c>
      <c r="E112" s="106"/>
      <c r="F112" s="106"/>
      <c r="G112" s="106"/>
      <c r="H112" s="106"/>
      <c r="I112" s="106"/>
      <c r="J112" s="107">
        <f>J226</f>
        <v>0</v>
      </c>
      <c r="L112" s="104"/>
    </row>
    <row r="113" spans="2:12" s="9" customFormat="1" ht="24.95" customHeight="1">
      <c r="B113" s="104"/>
      <c r="D113" s="105" t="s">
        <v>108</v>
      </c>
      <c r="E113" s="106"/>
      <c r="F113" s="106"/>
      <c r="G113" s="106"/>
      <c r="H113" s="106"/>
      <c r="I113" s="106"/>
      <c r="J113" s="107">
        <f>J232</f>
        <v>0</v>
      </c>
      <c r="L113" s="104"/>
    </row>
    <row r="114" spans="2:12" s="9" customFormat="1" ht="24.95" customHeight="1">
      <c r="B114" s="104"/>
      <c r="D114" s="105" t="s">
        <v>109</v>
      </c>
      <c r="E114" s="106"/>
      <c r="F114" s="106"/>
      <c r="G114" s="106"/>
      <c r="H114" s="106"/>
      <c r="I114" s="106"/>
      <c r="J114" s="107">
        <f>J240</f>
        <v>0</v>
      </c>
      <c r="L114" s="104"/>
    </row>
    <row r="115" spans="2:12" s="9" customFormat="1" ht="24.95" customHeight="1">
      <c r="B115" s="104"/>
      <c r="D115" s="105" t="s">
        <v>110</v>
      </c>
      <c r="E115" s="106"/>
      <c r="F115" s="106"/>
      <c r="G115" s="106"/>
      <c r="H115" s="106"/>
      <c r="I115" s="106"/>
      <c r="J115" s="107">
        <f>J244</f>
        <v>0</v>
      </c>
      <c r="L115" s="104"/>
    </row>
    <row r="116" spans="2:12" s="9" customFormat="1" ht="24.95" customHeight="1">
      <c r="B116" s="104"/>
      <c r="D116" s="105" t="s">
        <v>111</v>
      </c>
      <c r="E116" s="106"/>
      <c r="F116" s="106"/>
      <c r="G116" s="106"/>
      <c r="H116" s="106"/>
      <c r="I116" s="106"/>
      <c r="J116" s="107">
        <f>J253</f>
        <v>0</v>
      </c>
      <c r="L116" s="104"/>
    </row>
    <row r="117" spans="2:12" s="9" customFormat="1" ht="24.95" customHeight="1">
      <c r="B117" s="104"/>
      <c r="D117" s="105" t="s">
        <v>112</v>
      </c>
      <c r="E117" s="106"/>
      <c r="F117" s="106"/>
      <c r="G117" s="106"/>
      <c r="H117" s="106"/>
      <c r="I117" s="106"/>
      <c r="J117" s="107">
        <f>J258</f>
        <v>0</v>
      </c>
      <c r="L117" s="104"/>
    </row>
    <row r="118" spans="2:12" s="9" customFormat="1" ht="24.95" customHeight="1">
      <c r="B118" s="104"/>
      <c r="D118" s="105" t="s">
        <v>113</v>
      </c>
      <c r="E118" s="106"/>
      <c r="F118" s="106"/>
      <c r="G118" s="106"/>
      <c r="H118" s="106"/>
      <c r="I118" s="106"/>
      <c r="J118" s="107">
        <f>J266</f>
        <v>0</v>
      </c>
      <c r="L118" s="104"/>
    </row>
    <row r="119" spans="2:12" s="9" customFormat="1" ht="24.95" customHeight="1">
      <c r="B119" s="104"/>
      <c r="D119" s="105" t="s">
        <v>114</v>
      </c>
      <c r="E119" s="106"/>
      <c r="F119" s="106"/>
      <c r="G119" s="106"/>
      <c r="H119" s="106"/>
      <c r="I119" s="106"/>
      <c r="J119" s="107">
        <f>J268</f>
        <v>0</v>
      </c>
      <c r="L119" s="104"/>
    </row>
    <row r="120" spans="2:12" s="9" customFormat="1" ht="24.95" customHeight="1">
      <c r="B120" s="104"/>
      <c r="D120" s="105" t="s">
        <v>115</v>
      </c>
      <c r="E120" s="106"/>
      <c r="F120" s="106"/>
      <c r="G120" s="106"/>
      <c r="H120" s="106"/>
      <c r="I120" s="106"/>
      <c r="J120" s="107">
        <f>J272</f>
        <v>0</v>
      </c>
      <c r="L120" s="104"/>
    </row>
    <row r="121" spans="2:12" s="9" customFormat="1" ht="24.95" customHeight="1">
      <c r="B121" s="104"/>
      <c r="D121" s="105" t="s">
        <v>116</v>
      </c>
      <c r="E121" s="106"/>
      <c r="F121" s="106"/>
      <c r="G121" s="106"/>
      <c r="H121" s="106"/>
      <c r="I121" s="106"/>
      <c r="J121" s="107">
        <f>J275</f>
        <v>0</v>
      </c>
      <c r="L121" s="104"/>
    </row>
    <row r="122" spans="2:12" s="9" customFormat="1" ht="24.95" customHeight="1">
      <c r="B122" s="104"/>
      <c r="D122" s="105" t="s">
        <v>117</v>
      </c>
      <c r="E122" s="106"/>
      <c r="F122" s="106"/>
      <c r="G122" s="106"/>
      <c r="H122" s="106"/>
      <c r="I122" s="106"/>
      <c r="J122" s="107">
        <f>J278</f>
        <v>0</v>
      </c>
      <c r="L122" s="104"/>
    </row>
    <row r="123" spans="2:12" s="9" customFormat="1" ht="24.95" customHeight="1">
      <c r="B123" s="104"/>
      <c r="D123" s="105" t="s">
        <v>118</v>
      </c>
      <c r="E123" s="106"/>
      <c r="F123" s="106"/>
      <c r="G123" s="106"/>
      <c r="H123" s="106"/>
      <c r="I123" s="106"/>
      <c r="J123" s="107">
        <f>J286</f>
        <v>0</v>
      </c>
      <c r="L123" s="104"/>
    </row>
    <row r="124" spans="1:31" s="2" customFormat="1" ht="21.7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5" customHeight="1">
      <c r="A125" s="28"/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9" spans="1:31" s="2" customFormat="1" ht="6.95" customHeight="1">
      <c r="A129" s="28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24.95" customHeight="1">
      <c r="A130" s="28"/>
      <c r="B130" s="29"/>
      <c r="C130" s="17" t="s">
        <v>119</v>
      </c>
      <c r="D130" s="28"/>
      <c r="E130" s="28"/>
      <c r="F130" s="28"/>
      <c r="G130" s="28"/>
      <c r="H130" s="28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6.95" customHeight="1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12" customHeight="1">
      <c r="A132" s="28"/>
      <c r="B132" s="29"/>
      <c r="C132" s="23" t="s">
        <v>16</v>
      </c>
      <c r="D132" s="28"/>
      <c r="E132" s="28"/>
      <c r="F132" s="28"/>
      <c r="G132" s="28"/>
      <c r="H132" s="28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6.5" customHeight="1">
      <c r="A133" s="28"/>
      <c r="B133" s="29"/>
      <c r="C133" s="28"/>
      <c r="D133" s="28"/>
      <c r="E133" s="189" t="str">
        <f>E7</f>
        <v>Skauti_plný_20_05_2021</v>
      </c>
      <c r="F133" s="190"/>
      <c r="G133" s="190"/>
      <c r="H133" s="190"/>
      <c r="I133" s="28"/>
      <c r="J133" s="28"/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12" customHeight="1">
      <c r="A134" s="28"/>
      <c r="B134" s="29"/>
      <c r="C134" s="23" t="s">
        <v>85</v>
      </c>
      <c r="D134" s="28"/>
      <c r="E134" s="28"/>
      <c r="F134" s="28"/>
      <c r="G134" s="28"/>
      <c r="H134" s="28"/>
      <c r="I134" s="28"/>
      <c r="J134" s="28"/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16.5" customHeight="1">
      <c r="A135" s="28"/>
      <c r="B135" s="29"/>
      <c r="C135" s="28"/>
      <c r="D135" s="28"/>
      <c r="E135" s="169" t="str">
        <f>E9</f>
        <v>Objekt2 - Budova skautů</v>
      </c>
      <c r="F135" s="191"/>
      <c r="G135" s="191"/>
      <c r="H135" s="191"/>
      <c r="I135" s="28"/>
      <c r="J135" s="28"/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2" customFormat="1" ht="6.95" customHeight="1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2" customFormat="1" ht="12" customHeight="1">
      <c r="A137" s="28"/>
      <c r="B137" s="29"/>
      <c r="C137" s="23" t="s">
        <v>20</v>
      </c>
      <c r="D137" s="28"/>
      <c r="E137" s="28"/>
      <c r="F137" s="21" t="str">
        <f>F12</f>
        <v xml:space="preserve"> </v>
      </c>
      <c r="G137" s="28"/>
      <c r="H137" s="28"/>
      <c r="I137" s="23" t="s">
        <v>22</v>
      </c>
      <c r="J137" s="51" t="str">
        <f>IF(J12="","",J12)</f>
        <v>23. 6. 2021</v>
      </c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2" customFormat="1" ht="6.95" customHeight="1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3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s="2" customFormat="1" ht="15.2" customHeight="1">
      <c r="A139" s="28"/>
      <c r="B139" s="29"/>
      <c r="C139" s="23" t="s">
        <v>24</v>
      </c>
      <c r="D139" s="28"/>
      <c r="E139" s="28"/>
      <c r="F139" s="21" t="str">
        <f>E15</f>
        <v xml:space="preserve"> </v>
      </c>
      <c r="G139" s="28"/>
      <c r="H139" s="28"/>
      <c r="I139" s="23" t="s">
        <v>29</v>
      </c>
      <c r="J139" s="26" t="str">
        <f>E21</f>
        <v xml:space="preserve"> </v>
      </c>
      <c r="K139" s="28"/>
      <c r="L139" s="3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s="2" customFormat="1" ht="15.2" customHeight="1">
      <c r="A140" s="28"/>
      <c r="B140" s="29"/>
      <c r="C140" s="23" t="s">
        <v>27</v>
      </c>
      <c r="D140" s="28"/>
      <c r="E140" s="28"/>
      <c r="F140" s="21" t="str">
        <f>IF(E18="","",E18)</f>
        <v>Vyplň údaj</v>
      </c>
      <c r="G140" s="28"/>
      <c r="H140" s="28"/>
      <c r="I140" s="23" t="s">
        <v>31</v>
      </c>
      <c r="J140" s="26" t="str">
        <f>E24</f>
        <v xml:space="preserve"> </v>
      </c>
      <c r="K140" s="28"/>
      <c r="L140" s="3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s="2" customFormat="1" ht="10.35" customHeight="1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3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s="10" customFormat="1" ht="29.25" customHeight="1">
      <c r="A142" s="108"/>
      <c r="B142" s="109"/>
      <c r="C142" s="110" t="s">
        <v>120</v>
      </c>
      <c r="D142" s="111" t="s">
        <v>58</v>
      </c>
      <c r="E142" s="111" t="s">
        <v>54</v>
      </c>
      <c r="F142" s="111" t="s">
        <v>55</v>
      </c>
      <c r="G142" s="111" t="s">
        <v>121</v>
      </c>
      <c r="H142" s="111" t="s">
        <v>122</v>
      </c>
      <c r="I142" s="111" t="s">
        <v>123</v>
      </c>
      <c r="J142" s="112" t="s">
        <v>89</v>
      </c>
      <c r="K142" s="113" t="s">
        <v>124</v>
      </c>
      <c r="L142" s="114"/>
      <c r="M142" s="58" t="s">
        <v>1</v>
      </c>
      <c r="N142" s="59" t="s">
        <v>37</v>
      </c>
      <c r="O142" s="59" t="s">
        <v>125</v>
      </c>
      <c r="P142" s="59" t="s">
        <v>126</v>
      </c>
      <c r="Q142" s="59" t="s">
        <v>127</v>
      </c>
      <c r="R142" s="59" t="s">
        <v>128</v>
      </c>
      <c r="S142" s="59" t="s">
        <v>129</v>
      </c>
      <c r="T142" s="60" t="s">
        <v>130</v>
      </c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</row>
    <row r="143" spans="1:63" s="2" customFormat="1" ht="22.9" customHeight="1">
      <c r="A143" s="28"/>
      <c r="B143" s="29"/>
      <c r="C143" s="65" t="s">
        <v>131</v>
      </c>
      <c r="D143" s="28"/>
      <c r="E143" s="28"/>
      <c r="F143" s="28"/>
      <c r="G143" s="28"/>
      <c r="H143" s="28"/>
      <c r="I143" s="28"/>
      <c r="J143" s="115">
        <f>BK143</f>
        <v>0</v>
      </c>
      <c r="K143" s="28"/>
      <c r="L143" s="29"/>
      <c r="M143" s="61"/>
      <c r="N143" s="52"/>
      <c r="O143" s="62"/>
      <c r="P143" s="116">
        <f>P144+P153+P158+P160+P165+P171+P174+P178+P181+P185+P202+P204+P207+P210+P221+P226+P232+P240+P244+P253+P258+P266+P268+P272+P275+P278+P286</f>
        <v>0</v>
      </c>
      <c r="Q143" s="62"/>
      <c r="R143" s="116">
        <f>R144+R153+R158+R160+R165+R171+R174+R178+R181+R185+R202+R204+R207+R210+R221+R226+R232+R240+R244+R253+R258+R266+R268+R272+R275+R278+R286</f>
        <v>0</v>
      </c>
      <c r="S143" s="62"/>
      <c r="T143" s="117">
        <f>T144+T153+T158+T160+T165+T171+T174+T178+T181+T185+T202+T204+T207+T210+T221+T226+T232+T240+T244+T253+T258+T266+T268+T272+T275+T278+T286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3" t="s">
        <v>72</v>
      </c>
      <c r="AU143" s="13" t="s">
        <v>91</v>
      </c>
      <c r="BK143" s="118">
        <f>BK144+BK153+BK158+BK160+BK165+BK171+BK174+BK178+BK181+BK185+BK202+BK204+BK207+BK210+BK221+BK226+BK232+BK240+BK244+BK253+BK258+BK266+BK268+BK272+BK275+BK278+BK286</f>
        <v>0</v>
      </c>
    </row>
    <row r="144" spans="2:63" s="11" customFormat="1" ht="25.9" customHeight="1">
      <c r="B144" s="119"/>
      <c r="D144" s="120" t="s">
        <v>72</v>
      </c>
      <c r="E144" s="121" t="s">
        <v>81</v>
      </c>
      <c r="F144" s="121" t="s">
        <v>132</v>
      </c>
      <c r="I144" s="122"/>
      <c r="J144" s="123">
        <f>BK144</f>
        <v>0</v>
      </c>
      <c r="L144" s="119"/>
      <c r="M144" s="124"/>
      <c r="N144" s="125"/>
      <c r="O144" s="125"/>
      <c r="P144" s="126">
        <f>SUM(P145:P152)</f>
        <v>0</v>
      </c>
      <c r="Q144" s="125"/>
      <c r="R144" s="126">
        <f>SUM(R145:R152)</f>
        <v>0</v>
      </c>
      <c r="S144" s="125"/>
      <c r="T144" s="127">
        <f>SUM(T145:T152)</f>
        <v>0</v>
      </c>
      <c r="AR144" s="120" t="s">
        <v>81</v>
      </c>
      <c r="AT144" s="128" t="s">
        <v>72</v>
      </c>
      <c r="AU144" s="128" t="s">
        <v>73</v>
      </c>
      <c r="AY144" s="120" t="s">
        <v>133</v>
      </c>
      <c r="BK144" s="129">
        <f>SUM(BK145:BK152)</f>
        <v>0</v>
      </c>
    </row>
    <row r="145" spans="1:65" s="2" customFormat="1" ht="24.2" customHeight="1">
      <c r="A145" s="28"/>
      <c r="B145" s="130"/>
      <c r="C145" s="131" t="s">
        <v>81</v>
      </c>
      <c r="D145" s="131" t="s">
        <v>134</v>
      </c>
      <c r="E145" s="132" t="s">
        <v>135</v>
      </c>
      <c r="F145" s="133" t="s">
        <v>136</v>
      </c>
      <c r="G145" s="134" t="s">
        <v>137</v>
      </c>
      <c r="H145" s="135">
        <v>80</v>
      </c>
      <c r="I145" s="136"/>
      <c r="J145" s="137">
        <f aca="true" t="shared" si="0" ref="J145:J152">ROUND(I145*H145,2)</f>
        <v>0</v>
      </c>
      <c r="K145" s="138"/>
      <c r="L145" s="29"/>
      <c r="M145" s="139" t="s">
        <v>1</v>
      </c>
      <c r="N145" s="140" t="s">
        <v>38</v>
      </c>
      <c r="O145" s="54"/>
      <c r="P145" s="141">
        <f aca="true" t="shared" si="1" ref="P145:P152">O145*H145</f>
        <v>0</v>
      </c>
      <c r="Q145" s="141">
        <v>0</v>
      </c>
      <c r="R145" s="141">
        <f aca="true" t="shared" si="2" ref="R145:R152">Q145*H145</f>
        <v>0</v>
      </c>
      <c r="S145" s="141">
        <v>0</v>
      </c>
      <c r="T145" s="142">
        <f aca="true" t="shared" si="3" ref="T145:T152"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43" t="s">
        <v>138</v>
      </c>
      <c r="AT145" s="143" t="s">
        <v>134</v>
      </c>
      <c r="AU145" s="143" t="s">
        <v>81</v>
      </c>
      <c r="AY145" s="13" t="s">
        <v>133</v>
      </c>
      <c r="BE145" s="144">
        <f aca="true" t="shared" si="4" ref="BE145:BE152">IF(N145="základní",J145,0)</f>
        <v>0</v>
      </c>
      <c r="BF145" s="144">
        <f aca="true" t="shared" si="5" ref="BF145:BF152">IF(N145="snížená",J145,0)</f>
        <v>0</v>
      </c>
      <c r="BG145" s="144">
        <f aca="true" t="shared" si="6" ref="BG145:BG152">IF(N145="zákl. přenesená",J145,0)</f>
        <v>0</v>
      </c>
      <c r="BH145" s="144">
        <f aca="true" t="shared" si="7" ref="BH145:BH152">IF(N145="sníž. přenesená",J145,0)</f>
        <v>0</v>
      </c>
      <c r="BI145" s="144">
        <f aca="true" t="shared" si="8" ref="BI145:BI152">IF(N145="nulová",J145,0)</f>
        <v>0</v>
      </c>
      <c r="BJ145" s="13" t="s">
        <v>81</v>
      </c>
      <c r="BK145" s="144">
        <f aca="true" t="shared" si="9" ref="BK145:BK152">ROUND(I145*H145,2)</f>
        <v>0</v>
      </c>
      <c r="BL145" s="13" t="s">
        <v>138</v>
      </c>
      <c r="BM145" s="143" t="s">
        <v>83</v>
      </c>
    </row>
    <row r="146" spans="1:65" s="2" customFormat="1" ht="14.45" customHeight="1">
      <c r="A146" s="28"/>
      <c r="B146" s="130"/>
      <c r="C146" s="131" t="s">
        <v>83</v>
      </c>
      <c r="D146" s="131" t="s">
        <v>134</v>
      </c>
      <c r="E146" s="132" t="s">
        <v>139</v>
      </c>
      <c r="F146" s="133" t="s">
        <v>140</v>
      </c>
      <c r="G146" s="134" t="s">
        <v>137</v>
      </c>
      <c r="H146" s="135">
        <v>11.5</v>
      </c>
      <c r="I146" s="136"/>
      <c r="J146" s="137">
        <f t="shared" si="0"/>
        <v>0</v>
      </c>
      <c r="K146" s="138"/>
      <c r="L146" s="29"/>
      <c r="M146" s="139" t="s">
        <v>1</v>
      </c>
      <c r="N146" s="140" t="s">
        <v>38</v>
      </c>
      <c r="O146" s="54"/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3" t="s">
        <v>138</v>
      </c>
      <c r="AT146" s="143" t="s">
        <v>134</v>
      </c>
      <c r="AU146" s="143" t="s">
        <v>81</v>
      </c>
      <c r="AY146" s="13" t="s">
        <v>133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81</v>
      </c>
      <c r="BK146" s="144">
        <f t="shared" si="9"/>
        <v>0</v>
      </c>
      <c r="BL146" s="13" t="s">
        <v>138</v>
      </c>
      <c r="BM146" s="143" t="s">
        <v>138</v>
      </c>
    </row>
    <row r="147" spans="1:65" s="2" customFormat="1" ht="37.9" customHeight="1">
      <c r="A147" s="28"/>
      <c r="B147" s="130"/>
      <c r="C147" s="131" t="s">
        <v>141</v>
      </c>
      <c r="D147" s="131" t="s">
        <v>134</v>
      </c>
      <c r="E147" s="132" t="s">
        <v>142</v>
      </c>
      <c r="F147" s="133" t="s">
        <v>143</v>
      </c>
      <c r="G147" s="134" t="s">
        <v>144</v>
      </c>
      <c r="H147" s="135">
        <v>75</v>
      </c>
      <c r="I147" s="136"/>
      <c r="J147" s="137">
        <f t="shared" si="0"/>
        <v>0</v>
      </c>
      <c r="K147" s="138"/>
      <c r="L147" s="29"/>
      <c r="M147" s="139" t="s">
        <v>1</v>
      </c>
      <c r="N147" s="140" t="s">
        <v>38</v>
      </c>
      <c r="O147" s="54"/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43" t="s">
        <v>138</v>
      </c>
      <c r="AT147" s="143" t="s">
        <v>134</v>
      </c>
      <c r="AU147" s="143" t="s">
        <v>81</v>
      </c>
      <c r="AY147" s="13" t="s">
        <v>133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81</v>
      </c>
      <c r="BK147" s="144">
        <f t="shared" si="9"/>
        <v>0</v>
      </c>
      <c r="BL147" s="13" t="s">
        <v>138</v>
      </c>
      <c r="BM147" s="143" t="s">
        <v>145</v>
      </c>
    </row>
    <row r="148" spans="1:65" s="2" customFormat="1" ht="14.45" customHeight="1">
      <c r="A148" s="28"/>
      <c r="B148" s="130"/>
      <c r="C148" s="131" t="s">
        <v>138</v>
      </c>
      <c r="D148" s="131" t="s">
        <v>134</v>
      </c>
      <c r="E148" s="132" t="s">
        <v>146</v>
      </c>
      <c r="F148" s="133" t="s">
        <v>147</v>
      </c>
      <c r="G148" s="134" t="s">
        <v>137</v>
      </c>
      <c r="H148" s="135">
        <v>51</v>
      </c>
      <c r="I148" s="136"/>
      <c r="J148" s="137">
        <f t="shared" si="0"/>
        <v>0</v>
      </c>
      <c r="K148" s="138"/>
      <c r="L148" s="29"/>
      <c r="M148" s="139" t="s">
        <v>1</v>
      </c>
      <c r="N148" s="140" t="s">
        <v>38</v>
      </c>
      <c r="O148" s="54"/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43" t="s">
        <v>138</v>
      </c>
      <c r="AT148" s="143" t="s">
        <v>134</v>
      </c>
      <c r="AU148" s="143" t="s">
        <v>81</v>
      </c>
      <c r="AY148" s="13" t="s">
        <v>133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81</v>
      </c>
      <c r="BK148" s="144">
        <f t="shared" si="9"/>
        <v>0</v>
      </c>
      <c r="BL148" s="13" t="s">
        <v>138</v>
      </c>
      <c r="BM148" s="143" t="s">
        <v>148</v>
      </c>
    </row>
    <row r="149" spans="1:65" s="2" customFormat="1" ht="14.45" customHeight="1">
      <c r="A149" s="28"/>
      <c r="B149" s="130"/>
      <c r="C149" s="131" t="s">
        <v>149</v>
      </c>
      <c r="D149" s="131" t="s">
        <v>134</v>
      </c>
      <c r="E149" s="132" t="s">
        <v>150</v>
      </c>
      <c r="F149" s="133" t="s">
        <v>151</v>
      </c>
      <c r="G149" s="134" t="s">
        <v>144</v>
      </c>
      <c r="H149" s="135">
        <v>51</v>
      </c>
      <c r="I149" s="136"/>
      <c r="J149" s="137">
        <f t="shared" si="0"/>
        <v>0</v>
      </c>
      <c r="K149" s="138"/>
      <c r="L149" s="29"/>
      <c r="M149" s="139" t="s">
        <v>1</v>
      </c>
      <c r="N149" s="140" t="s">
        <v>38</v>
      </c>
      <c r="O149" s="54"/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3" t="s">
        <v>138</v>
      </c>
      <c r="AT149" s="143" t="s">
        <v>134</v>
      </c>
      <c r="AU149" s="143" t="s">
        <v>81</v>
      </c>
      <c r="AY149" s="13" t="s">
        <v>133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81</v>
      </c>
      <c r="BK149" s="144">
        <f t="shared" si="9"/>
        <v>0</v>
      </c>
      <c r="BL149" s="13" t="s">
        <v>138</v>
      </c>
      <c r="BM149" s="143" t="s">
        <v>152</v>
      </c>
    </row>
    <row r="150" spans="1:65" s="2" customFormat="1" ht="14.45" customHeight="1">
      <c r="A150" s="28"/>
      <c r="B150" s="130"/>
      <c r="C150" s="131" t="s">
        <v>145</v>
      </c>
      <c r="D150" s="131" t="s">
        <v>134</v>
      </c>
      <c r="E150" s="132" t="s">
        <v>153</v>
      </c>
      <c r="F150" s="133" t="s">
        <v>154</v>
      </c>
      <c r="G150" s="134" t="s">
        <v>155</v>
      </c>
      <c r="H150" s="135">
        <v>200</v>
      </c>
      <c r="I150" s="136"/>
      <c r="J150" s="137">
        <f t="shared" si="0"/>
        <v>0</v>
      </c>
      <c r="K150" s="138"/>
      <c r="L150" s="29"/>
      <c r="M150" s="139" t="s">
        <v>1</v>
      </c>
      <c r="N150" s="140" t="s">
        <v>38</v>
      </c>
      <c r="O150" s="54"/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3" t="s">
        <v>138</v>
      </c>
      <c r="AT150" s="143" t="s">
        <v>134</v>
      </c>
      <c r="AU150" s="143" t="s">
        <v>81</v>
      </c>
      <c r="AY150" s="13" t="s">
        <v>133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81</v>
      </c>
      <c r="BK150" s="144">
        <f t="shared" si="9"/>
        <v>0</v>
      </c>
      <c r="BL150" s="13" t="s">
        <v>138</v>
      </c>
      <c r="BM150" s="143" t="s">
        <v>156</v>
      </c>
    </row>
    <row r="151" spans="1:65" s="2" customFormat="1" ht="14.45" customHeight="1">
      <c r="A151" s="28"/>
      <c r="B151" s="130"/>
      <c r="C151" s="131" t="s">
        <v>157</v>
      </c>
      <c r="D151" s="131" t="s">
        <v>134</v>
      </c>
      <c r="E151" s="132" t="s">
        <v>158</v>
      </c>
      <c r="F151" s="133" t="s">
        <v>159</v>
      </c>
      <c r="G151" s="134" t="s">
        <v>137</v>
      </c>
      <c r="H151" s="135">
        <v>51</v>
      </c>
      <c r="I151" s="136"/>
      <c r="J151" s="137">
        <f t="shared" si="0"/>
        <v>0</v>
      </c>
      <c r="K151" s="138"/>
      <c r="L151" s="29"/>
      <c r="M151" s="139" t="s">
        <v>1</v>
      </c>
      <c r="N151" s="140" t="s">
        <v>38</v>
      </c>
      <c r="O151" s="54"/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43" t="s">
        <v>138</v>
      </c>
      <c r="AT151" s="143" t="s">
        <v>134</v>
      </c>
      <c r="AU151" s="143" t="s">
        <v>81</v>
      </c>
      <c r="AY151" s="13" t="s">
        <v>133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3" t="s">
        <v>81</v>
      </c>
      <c r="BK151" s="144">
        <f t="shared" si="9"/>
        <v>0</v>
      </c>
      <c r="BL151" s="13" t="s">
        <v>138</v>
      </c>
      <c r="BM151" s="143" t="s">
        <v>160</v>
      </c>
    </row>
    <row r="152" spans="1:65" s="2" customFormat="1" ht="14.45" customHeight="1">
      <c r="A152" s="28"/>
      <c r="B152" s="130"/>
      <c r="C152" s="131" t="s">
        <v>148</v>
      </c>
      <c r="D152" s="131" t="s">
        <v>134</v>
      </c>
      <c r="E152" s="132" t="s">
        <v>161</v>
      </c>
      <c r="F152" s="133" t="s">
        <v>162</v>
      </c>
      <c r="G152" s="134" t="s">
        <v>155</v>
      </c>
      <c r="H152" s="135">
        <v>15</v>
      </c>
      <c r="I152" s="136"/>
      <c r="J152" s="137">
        <f t="shared" si="0"/>
        <v>0</v>
      </c>
      <c r="K152" s="138"/>
      <c r="L152" s="29"/>
      <c r="M152" s="139" t="s">
        <v>1</v>
      </c>
      <c r="N152" s="140" t="s">
        <v>38</v>
      </c>
      <c r="O152" s="54"/>
      <c r="P152" s="141">
        <f t="shared" si="1"/>
        <v>0</v>
      </c>
      <c r="Q152" s="141">
        <v>0</v>
      </c>
      <c r="R152" s="141">
        <f t="shared" si="2"/>
        <v>0</v>
      </c>
      <c r="S152" s="141">
        <v>0</v>
      </c>
      <c r="T152" s="142">
        <f t="shared" si="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43" t="s">
        <v>138</v>
      </c>
      <c r="AT152" s="143" t="s">
        <v>134</v>
      </c>
      <c r="AU152" s="143" t="s">
        <v>81</v>
      </c>
      <c r="AY152" s="13" t="s">
        <v>133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3" t="s">
        <v>81</v>
      </c>
      <c r="BK152" s="144">
        <f t="shared" si="9"/>
        <v>0</v>
      </c>
      <c r="BL152" s="13" t="s">
        <v>138</v>
      </c>
      <c r="BM152" s="143" t="s">
        <v>163</v>
      </c>
    </row>
    <row r="153" spans="2:63" s="11" customFormat="1" ht="25.9" customHeight="1">
      <c r="B153" s="119"/>
      <c r="D153" s="120" t="s">
        <v>72</v>
      </c>
      <c r="E153" s="121" t="s">
        <v>141</v>
      </c>
      <c r="F153" s="121" t="s">
        <v>164</v>
      </c>
      <c r="I153" s="122"/>
      <c r="J153" s="123">
        <f>BK153</f>
        <v>0</v>
      </c>
      <c r="L153" s="119"/>
      <c r="M153" s="124"/>
      <c r="N153" s="125"/>
      <c r="O153" s="125"/>
      <c r="P153" s="126">
        <f>SUM(P154:P157)</f>
        <v>0</v>
      </c>
      <c r="Q153" s="125"/>
      <c r="R153" s="126">
        <f>SUM(R154:R157)</f>
        <v>0</v>
      </c>
      <c r="S153" s="125"/>
      <c r="T153" s="127">
        <f>SUM(T154:T157)</f>
        <v>0</v>
      </c>
      <c r="AR153" s="120" t="s">
        <v>81</v>
      </c>
      <c r="AT153" s="128" t="s">
        <v>72</v>
      </c>
      <c r="AU153" s="128" t="s">
        <v>73</v>
      </c>
      <c r="AY153" s="120" t="s">
        <v>133</v>
      </c>
      <c r="BK153" s="129">
        <f>SUM(BK154:BK157)</f>
        <v>0</v>
      </c>
    </row>
    <row r="154" spans="1:65" s="2" customFormat="1" ht="14.45" customHeight="1">
      <c r="A154" s="28"/>
      <c r="B154" s="130"/>
      <c r="C154" s="131" t="s">
        <v>165</v>
      </c>
      <c r="D154" s="131" t="s">
        <v>134</v>
      </c>
      <c r="E154" s="132" t="s">
        <v>166</v>
      </c>
      <c r="F154" s="133" t="s">
        <v>167</v>
      </c>
      <c r="G154" s="134" t="s">
        <v>137</v>
      </c>
      <c r="H154" s="135">
        <v>6.9</v>
      </c>
      <c r="I154" s="136"/>
      <c r="J154" s="137">
        <f>ROUND(I154*H154,2)</f>
        <v>0</v>
      </c>
      <c r="K154" s="138"/>
      <c r="L154" s="29"/>
      <c r="M154" s="139" t="s">
        <v>1</v>
      </c>
      <c r="N154" s="140" t="s">
        <v>38</v>
      </c>
      <c r="O154" s="54"/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43" t="s">
        <v>138</v>
      </c>
      <c r="AT154" s="143" t="s">
        <v>134</v>
      </c>
      <c r="AU154" s="143" t="s">
        <v>81</v>
      </c>
      <c r="AY154" s="13" t="s">
        <v>133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3" t="s">
        <v>81</v>
      </c>
      <c r="BK154" s="144">
        <f>ROUND(I154*H154,2)</f>
        <v>0</v>
      </c>
      <c r="BL154" s="13" t="s">
        <v>138</v>
      </c>
      <c r="BM154" s="143" t="s">
        <v>168</v>
      </c>
    </row>
    <row r="155" spans="1:65" s="2" customFormat="1" ht="14.45" customHeight="1">
      <c r="A155" s="28"/>
      <c r="B155" s="130"/>
      <c r="C155" s="131" t="s">
        <v>152</v>
      </c>
      <c r="D155" s="131" t="s">
        <v>134</v>
      </c>
      <c r="E155" s="132" t="s">
        <v>169</v>
      </c>
      <c r="F155" s="133" t="s">
        <v>170</v>
      </c>
      <c r="G155" s="134" t="s">
        <v>155</v>
      </c>
      <c r="H155" s="135">
        <v>9.5</v>
      </c>
      <c r="I155" s="136"/>
      <c r="J155" s="137">
        <f>ROUND(I155*H155,2)</f>
        <v>0</v>
      </c>
      <c r="K155" s="138"/>
      <c r="L155" s="29"/>
      <c r="M155" s="139" t="s">
        <v>1</v>
      </c>
      <c r="N155" s="140" t="s">
        <v>38</v>
      </c>
      <c r="O155" s="54"/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43" t="s">
        <v>138</v>
      </c>
      <c r="AT155" s="143" t="s">
        <v>134</v>
      </c>
      <c r="AU155" s="143" t="s">
        <v>81</v>
      </c>
      <c r="AY155" s="13" t="s">
        <v>133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3" t="s">
        <v>81</v>
      </c>
      <c r="BK155" s="144">
        <f>ROUND(I155*H155,2)</f>
        <v>0</v>
      </c>
      <c r="BL155" s="13" t="s">
        <v>138</v>
      </c>
      <c r="BM155" s="143" t="s">
        <v>171</v>
      </c>
    </row>
    <row r="156" spans="1:65" s="2" customFormat="1" ht="24.2" customHeight="1">
      <c r="A156" s="28"/>
      <c r="B156" s="130"/>
      <c r="C156" s="131" t="s">
        <v>172</v>
      </c>
      <c r="D156" s="131" t="s">
        <v>134</v>
      </c>
      <c r="E156" s="132" t="s">
        <v>173</v>
      </c>
      <c r="F156" s="133" t="s">
        <v>174</v>
      </c>
      <c r="G156" s="134" t="s">
        <v>155</v>
      </c>
      <c r="H156" s="135">
        <v>1</v>
      </c>
      <c r="I156" s="136"/>
      <c r="J156" s="137">
        <f>ROUND(I156*H156,2)</f>
        <v>0</v>
      </c>
      <c r="K156" s="138"/>
      <c r="L156" s="29"/>
      <c r="M156" s="139" t="s">
        <v>1</v>
      </c>
      <c r="N156" s="140" t="s">
        <v>38</v>
      </c>
      <c r="O156" s="54"/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43" t="s">
        <v>138</v>
      </c>
      <c r="AT156" s="143" t="s">
        <v>134</v>
      </c>
      <c r="AU156" s="143" t="s">
        <v>81</v>
      </c>
      <c r="AY156" s="13" t="s">
        <v>133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3" t="s">
        <v>81</v>
      </c>
      <c r="BK156" s="144">
        <f>ROUND(I156*H156,2)</f>
        <v>0</v>
      </c>
      <c r="BL156" s="13" t="s">
        <v>138</v>
      </c>
      <c r="BM156" s="143" t="s">
        <v>175</v>
      </c>
    </row>
    <row r="157" spans="1:65" s="2" customFormat="1" ht="24.2" customHeight="1">
      <c r="A157" s="28"/>
      <c r="B157" s="130"/>
      <c r="C157" s="131" t="s">
        <v>156</v>
      </c>
      <c r="D157" s="131" t="s">
        <v>134</v>
      </c>
      <c r="E157" s="132" t="s">
        <v>176</v>
      </c>
      <c r="F157" s="133" t="s">
        <v>177</v>
      </c>
      <c r="G157" s="134" t="s">
        <v>144</v>
      </c>
      <c r="H157" s="135">
        <v>6.9</v>
      </c>
      <c r="I157" s="136"/>
      <c r="J157" s="137">
        <f>ROUND(I157*H157,2)</f>
        <v>0</v>
      </c>
      <c r="K157" s="138"/>
      <c r="L157" s="29"/>
      <c r="M157" s="139" t="s">
        <v>1</v>
      </c>
      <c r="N157" s="140" t="s">
        <v>38</v>
      </c>
      <c r="O157" s="54"/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43" t="s">
        <v>138</v>
      </c>
      <c r="AT157" s="143" t="s">
        <v>134</v>
      </c>
      <c r="AU157" s="143" t="s">
        <v>81</v>
      </c>
      <c r="AY157" s="13" t="s">
        <v>133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3" t="s">
        <v>81</v>
      </c>
      <c r="BK157" s="144">
        <f>ROUND(I157*H157,2)</f>
        <v>0</v>
      </c>
      <c r="BL157" s="13" t="s">
        <v>138</v>
      </c>
      <c r="BM157" s="143" t="s">
        <v>178</v>
      </c>
    </row>
    <row r="158" spans="2:63" s="11" customFormat="1" ht="25.9" customHeight="1">
      <c r="B158" s="119"/>
      <c r="D158" s="120" t="s">
        <v>72</v>
      </c>
      <c r="E158" s="121" t="s">
        <v>138</v>
      </c>
      <c r="F158" s="121" t="s">
        <v>179</v>
      </c>
      <c r="I158" s="122"/>
      <c r="J158" s="123">
        <f>BK158</f>
        <v>0</v>
      </c>
      <c r="L158" s="119"/>
      <c r="M158" s="124"/>
      <c r="N158" s="125"/>
      <c r="O158" s="125"/>
      <c r="P158" s="126">
        <f>P159</f>
        <v>0</v>
      </c>
      <c r="Q158" s="125"/>
      <c r="R158" s="126">
        <f>R159</f>
        <v>0</v>
      </c>
      <c r="S158" s="125"/>
      <c r="T158" s="127">
        <f>T159</f>
        <v>0</v>
      </c>
      <c r="AR158" s="120" t="s">
        <v>81</v>
      </c>
      <c r="AT158" s="128" t="s">
        <v>72</v>
      </c>
      <c r="AU158" s="128" t="s">
        <v>73</v>
      </c>
      <c r="AY158" s="120" t="s">
        <v>133</v>
      </c>
      <c r="BK158" s="129">
        <f>BK159</f>
        <v>0</v>
      </c>
    </row>
    <row r="159" spans="1:65" s="2" customFormat="1" ht="24.2" customHeight="1">
      <c r="A159" s="28"/>
      <c r="B159" s="130"/>
      <c r="C159" s="131" t="s">
        <v>180</v>
      </c>
      <c r="D159" s="131" t="s">
        <v>134</v>
      </c>
      <c r="E159" s="132" t="s">
        <v>181</v>
      </c>
      <c r="F159" s="133" t="s">
        <v>182</v>
      </c>
      <c r="G159" s="134" t="s">
        <v>155</v>
      </c>
      <c r="H159" s="135">
        <v>144.5</v>
      </c>
      <c r="I159" s="136"/>
      <c r="J159" s="137">
        <f>ROUND(I159*H159,2)</f>
        <v>0</v>
      </c>
      <c r="K159" s="138"/>
      <c r="L159" s="29"/>
      <c r="M159" s="139" t="s">
        <v>1</v>
      </c>
      <c r="N159" s="140" t="s">
        <v>38</v>
      </c>
      <c r="O159" s="54"/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43" t="s">
        <v>138</v>
      </c>
      <c r="AT159" s="143" t="s">
        <v>134</v>
      </c>
      <c r="AU159" s="143" t="s">
        <v>81</v>
      </c>
      <c r="AY159" s="13" t="s">
        <v>133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3" t="s">
        <v>81</v>
      </c>
      <c r="BK159" s="144">
        <f>ROUND(I159*H159,2)</f>
        <v>0</v>
      </c>
      <c r="BL159" s="13" t="s">
        <v>138</v>
      </c>
      <c r="BM159" s="143" t="s">
        <v>183</v>
      </c>
    </row>
    <row r="160" spans="2:63" s="11" customFormat="1" ht="25.9" customHeight="1">
      <c r="B160" s="119"/>
      <c r="D160" s="120" t="s">
        <v>72</v>
      </c>
      <c r="E160" s="121" t="s">
        <v>184</v>
      </c>
      <c r="F160" s="121" t="s">
        <v>185</v>
      </c>
      <c r="I160" s="122"/>
      <c r="J160" s="123">
        <f>BK160</f>
        <v>0</v>
      </c>
      <c r="L160" s="119"/>
      <c r="M160" s="124"/>
      <c r="N160" s="125"/>
      <c r="O160" s="125"/>
      <c r="P160" s="126">
        <f>SUM(P161:P164)</f>
        <v>0</v>
      </c>
      <c r="Q160" s="125"/>
      <c r="R160" s="126">
        <f>SUM(R161:R164)</f>
        <v>0</v>
      </c>
      <c r="S160" s="125"/>
      <c r="T160" s="127">
        <f>SUM(T161:T164)</f>
        <v>0</v>
      </c>
      <c r="AR160" s="120" t="s">
        <v>81</v>
      </c>
      <c r="AT160" s="128" t="s">
        <v>72</v>
      </c>
      <c r="AU160" s="128" t="s">
        <v>73</v>
      </c>
      <c r="AY160" s="120" t="s">
        <v>133</v>
      </c>
      <c r="BK160" s="129">
        <f>SUM(BK161:BK164)</f>
        <v>0</v>
      </c>
    </row>
    <row r="161" spans="1:65" s="2" customFormat="1" ht="14.45" customHeight="1">
      <c r="A161" s="28"/>
      <c r="B161" s="130"/>
      <c r="C161" s="131" t="s">
        <v>160</v>
      </c>
      <c r="D161" s="131" t="s">
        <v>134</v>
      </c>
      <c r="E161" s="132" t="s">
        <v>186</v>
      </c>
      <c r="F161" s="133" t="s">
        <v>187</v>
      </c>
      <c r="G161" s="134" t="s">
        <v>155</v>
      </c>
      <c r="H161" s="135">
        <v>371.5</v>
      </c>
      <c r="I161" s="136"/>
      <c r="J161" s="137">
        <f>ROUND(I161*H161,2)</f>
        <v>0</v>
      </c>
      <c r="K161" s="138"/>
      <c r="L161" s="29"/>
      <c r="M161" s="139" t="s">
        <v>1</v>
      </c>
      <c r="N161" s="140" t="s">
        <v>38</v>
      </c>
      <c r="O161" s="54"/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43" t="s">
        <v>138</v>
      </c>
      <c r="AT161" s="143" t="s">
        <v>134</v>
      </c>
      <c r="AU161" s="143" t="s">
        <v>81</v>
      </c>
      <c r="AY161" s="13" t="s">
        <v>133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3" t="s">
        <v>81</v>
      </c>
      <c r="BK161" s="144">
        <f>ROUND(I161*H161,2)</f>
        <v>0</v>
      </c>
      <c r="BL161" s="13" t="s">
        <v>138</v>
      </c>
      <c r="BM161" s="143" t="s">
        <v>188</v>
      </c>
    </row>
    <row r="162" spans="1:65" s="2" customFormat="1" ht="14.45" customHeight="1">
      <c r="A162" s="28"/>
      <c r="B162" s="130"/>
      <c r="C162" s="131" t="s">
        <v>8</v>
      </c>
      <c r="D162" s="131" t="s">
        <v>134</v>
      </c>
      <c r="E162" s="132" t="s">
        <v>189</v>
      </c>
      <c r="F162" s="133" t="s">
        <v>190</v>
      </c>
      <c r="G162" s="134" t="s">
        <v>155</v>
      </c>
      <c r="H162" s="135">
        <v>11.75</v>
      </c>
      <c r="I162" s="136"/>
      <c r="J162" s="137">
        <f>ROUND(I162*H162,2)</f>
        <v>0</v>
      </c>
      <c r="K162" s="138"/>
      <c r="L162" s="29"/>
      <c r="M162" s="139" t="s">
        <v>1</v>
      </c>
      <c r="N162" s="140" t="s">
        <v>38</v>
      </c>
      <c r="O162" s="54"/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43" t="s">
        <v>138</v>
      </c>
      <c r="AT162" s="143" t="s">
        <v>134</v>
      </c>
      <c r="AU162" s="143" t="s">
        <v>81</v>
      </c>
      <c r="AY162" s="13" t="s">
        <v>133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3" t="s">
        <v>81</v>
      </c>
      <c r="BK162" s="144">
        <f>ROUND(I162*H162,2)</f>
        <v>0</v>
      </c>
      <c r="BL162" s="13" t="s">
        <v>138</v>
      </c>
      <c r="BM162" s="143" t="s">
        <v>191</v>
      </c>
    </row>
    <row r="163" spans="1:65" s="2" customFormat="1" ht="14.45" customHeight="1">
      <c r="A163" s="28"/>
      <c r="B163" s="130"/>
      <c r="C163" s="131" t="s">
        <v>163</v>
      </c>
      <c r="D163" s="131" t="s">
        <v>134</v>
      </c>
      <c r="E163" s="132" t="s">
        <v>192</v>
      </c>
      <c r="F163" s="133" t="s">
        <v>193</v>
      </c>
      <c r="G163" s="134" t="s">
        <v>155</v>
      </c>
      <c r="H163" s="135">
        <v>8.85</v>
      </c>
      <c r="I163" s="136"/>
      <c r="J163" s="137">
        <f>ROUND(I163*H163,2)</f>
        <v>0</v>
      </c>
      <c r="K163" s="138"/>
      <c r="L163" s="29"/>
      <c r="M163" s="139" t="s">
        <v>1</v>
      </c>
      <c r="N163" s="140" t="s">
        <v>38</v>
      </c>
      <c r="O163" s="54"/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43" t="s">
        <v>138</v>
      </c>
      <c r="AT163" s="143" t="s">
        <v>134</v>
      </c>
      <c r="AU163" s="143" t="s">
        <v>81</v>
      </c>
      <c r="AY163" s="13" t="s">
        <v>133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3" t="s">
        <v>81</v>
      </c>
      <c r="BK163" s="144">
        <f>ROUND(I163*H163,2)</f>
        <v>0</v>
      </c>
      <c r="BL163" s="13" t="s">
        <v>138</v>
      </c>
      <c r="BM163" s="143" t="s">
        <v>194</v>
      </c>
    </row>
    <row r="164" spans="1:65" s="2" customFormat="1" ht="14.45" customHeight="1">
      <c r="A164" s="28"/>
      <c r="B164" s="130"/>
      <c r="C164" s="131" t="s">
        <v>195</v>
      </c>
      <c r="D164" s="131" t="s">
        <v>134</v>
      </c>
      <c r="E164" s="132" t="s">
        <v>196</v>
      </c>
      <c r="F164" s="133" t="s">
        <v>197</v>
      </c>
      <c r="G164" s="134" t="s">
        <v>144</v>
      </c>
      <c r="H164" s="135">
        <v>110.9</v>
      </c>
      <c r="I164" s="136"/>
      <c r="J164" s="137">
        <f>ROUND(I164*H164,2)</f>
        <v>0</v>
      </c>
      <c r="K164" s="138"/>
      <c r="L164" s="29"/>
      <c r="M164" s="139" t="s">
        <v>1</v>
      </c>
      <c r="N164" s="140" t="s">
        <v>38</v>
      </c>
      <c r="O164" s="54"/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43" t="s">
        <v>138</v>
      </c>
      <c r="AT164" s="143" t="s">
        <v>134</v>
      </c>
      <c r="AU164" s="143" t="s">
        <v>81</v>
      </c>
      <c r="AY164" s="13" t="s">
        <v>133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3" t="s">
        <v>81</v>
      </c>
      <c r="BK164" s="144">
        <f>ROUND(I164*H164,2)</f>
        <v>0</v>
      </c>
      <c r="BL164" s="13" t="s">
        <v>138</v>
      </c>
      <c r="BM164" s="143" t="s">
        <v>198</v>
      </c>
    </row>
    <row r="165" spans="2:63" s="11" customFormat="1" ht="25.9" customHeight="1">
      <c r="B165" s="119"/>
      <c r="D165" s="120" t="s">
        <v>72</v>
      </c>
      <c r="E165" s="121" t="s">
        <v>199</v>
      </c>
      <c r="F165" s="121" t="s">
        <v>200</v>
      </c>
      <c r="I165" s="122"/>
      <c r="J165" s="123">
        <f>BK165</f>
        <v>0</v>
      </c>
      <c r="L165" s="119"/>
      <c r="M165" s="124"/>
      <c r="N165" s="125"/>
      <c r="O165" s="125"/>
      <c r="P165" s="126">
        <f>SUM(P166:P170)</f>
        <v>0</v>
      </c>
      <c r="Q165" s="125"/>
      <c r="R165" s="126">
        <f>SUM(R166:R170)</f>
        <v>0</v>
      </c>
      <c r="S165" s="125"/>
      <c r="T165" s="127">
        <f>SUM(T166:T170)</f>
        <v>0</v>
      </c>
      <c r="AR165" s="120" t="s">
        <v>81</v>
      </c>
      <c r="AT165" s="128" t="s">
        <v>72</v>
      </c>
      <c r="AU165" s="128" t="s">
        <v>73</v>
      </c>
      <c r="AY165" s="120" t="s">
        <v>133</v>
      </c>
      <c r="BK165" s="129">
        <f>SUM(BK166:BK170)</f>
        <v>0</v>
      </c>
    </row>
    <row r="166" spans="1:65" s="2" customFormat="1" ht="14.45" customHeight="1">
      <c r="A166" s="28"/>
      <c r="B166" s="130"/>
      <c r="C166" s="131" t="s">
        <v>168</v>
      </c>
      <c r="D166" s="131" t="s">
        <v>134</v>
      </c>
      <c r="E166" s="132" t="s">
        <v>186</v>
      </c>
      <c r="F166" s="133" t="s">
        <v>187</v>
      </c>
      <c r="G166" s="134" t="s">
        <v>155</v>
      </c>
      <c r="H166" s="135">
        <v>269</v>
      </c>
      <c r="I166" s="136"/>
      <c r="J166" s="137">
        <f>ROUND(I166*H166,2)</f>
        <v>0</v>
      </c>
      <c r="K166" s="138"/>
      <c r="L166" s="29"/>
      <c r="M166" s="139" t="s">
        <v>1</v>
      </c>
      <c r="N166" s="140" t="s">
        <v>38</v>
      </c>
      <c r="O166" s="54"/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3" t="s">
        <v>138</v>
      </c>
      <c r="AT166" s="143" t="s">
        <v>134</v>
      </c>
      <c r="AU166" s="143" t="s">
        <v>81</v>
      </c>
      <c r="AY166" s="13" t="s">
        <v>133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3" t="s">
        <v>81</v>
      </c>
      <c r="BK166" s="144">
        <f>ROUND(I166*H166,2)</f>
        <v>0</v>
      </c>
      <c r="BL166" s="13" t="s">
        <v>138</v>
      </c>
      <c r="BM166" s="143" t="s">
        <v>201</v>
      </c>
    </row>
    <row r="167" spans="1:65" s="2" customFormat="1" ht="14.45" customHeight="1">
      <c r="A167" s="28"/>
      <c r="B167" s="130"/>
      <c r="C167" s="131" t="s">
        <v>202</v>
      </c>
      <c r="D167" s="131" t="s">
        <v>134</v>
      </c>
      <c r="E167" s="132" t="s">
        <v>203</v>
      </c>
      <c r="F167" s="133" t="s">
        <v>204</v>
      </c>
      <c r="G167" s="134" t="s">
        <v>155</v>
      </c>
      <c r="H167" s="135">
        <v>215.5</v>
      </c>
      <c r="I167" s="136"/>
      <c r="J167" s="137">
        <f>ROUND(I167*H167,2)</f>
        <v>0</v>
      </c>
      <c r="K167" s="138"/>
      <c r="L167" s="29"/>
      <c r="M167" s="139" t="s">
        <v>1</v>
      </c>
      <c r="N167" s="140" t="s">
        <v>38</v>
      </c>
      <c r="O167" s="54"/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43" t="s">
        <v>138</v>
      </c>
      <c r="AT167" s="143" t="s">
        <v>134</v>
      </c>
      <c r="AU167" s="143" t="s">
        <v>81</v>
      </c>
      <c r="AY167" s="13" t="s">
        <v>133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3" t="s">
        <v>81</v>
      </c>
      <c r="BK167" s="144">
        <f>ROUND(I167*H167,2)</f>
        <v>0</v>
      </c>
      <c r="BL167" s="13" t="s">
        <v>138</v>
      </c>
      <c r="BM167" s="143" t="s">
        <v>205</v>
      </c>
    </row>
    <row r="168" spans="1:65" s="2" customFormat="1" ht="14.45" customHeight="1">
      <c r="A168" s="28"/>
      <c r="B168" s="130"/>
      <c r="C168" s="131" t="s">
        <v>171</v>
      </c>
      <c r="D168" s="131" t="s">
        <v>134</v>
      </c>
      <c r="E168" s="132" t="s">
        <v>206</v>
      </c>
      <c r="F168" s="133" t="s">
        <v>207</v>
      </c>
      <c r="G168" s="134" t="s">
        <v>144</v>
      </c>
      <c r="H168" s="135">
        <v>210.5</v>
      </c>
      <c r="I168" s="136"/>
      <c r="J168" s="137">
        <f>ROUND(I168*H168,2)</f>
        <v>0</v>
      </c>
      <c r="K168" s="138"/>
      <c r="L168" s="29"/>
      <c r="M168" s="139" t="s">
        <v>1</v>
      </c>
      <c r="N168" s="140" t="s">
        <v>38</v>
      </c>
      <c r="O168" s="54"/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43" t="s">
        <v>138</v>
      </c>
      <c r="AT168" s="143" t="s">
        <v>134</v>
      </c>
      <c r="AU168" s="143" t="s">
        <v>81</v>
      </c>
      <c r="AY168" s="13" t="s">
        <v>133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3" t="s">
        <v>81</v>
      </c>
      <c r="BK168" s="144">
        <f>ROUND(I168*H168,2)</f>
        <v>0</v>
      </c>
      <c r="BL168" s="13" t="s">
        <v>138</v>
      </c>
      <c r="BM168" s="143" t="s">
        <v>208</v>
      </c>
    </row>
    <row r="169" spans="1:65" s="2" customFormat="1" ht="24.2" customHeight="1">
      <c r="A169" s="28"/>
      <c r="B169" s="130"/>
      <c r="C169" s="131" t="s">
        <v>7</v>
      </c>
      <c r="D169" s="131" t="s">
        <v>134</v>
      </c>
      <c r="E169" s="132" t="s">
        <v>209</v>
      </c>
      <c r="F169" s="133" t="s">
        <v>210</v>
      </c>
      <c r="G169" s="134" t="s">
        <v>144</v>
      </c>
      <c r="H169" s="135">
        <v>267.5</v>
      </c>
      <c r="I169" s="136"/>
      <c r="J169" s="137">
        <f>ROUND(I169*H169,2)</f>
        <v>0</v>
      </c>
      <c r="K169" s="138"/>
      <c r="L169" s="29"/>
      <c r="M169" s="139" t="s">
        <v>1</v>
      </c>
      <c r="N169" s="140" t="s">
        <v>38</v>
      </c>
      <c r="O169" s="54"/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43" t="s">
        <v>138</v>
      </c>
      <c r="AT169" s="143" t="s">
        <v>134</v>
      </c>
      <c r="AU169" s="143" t="s">
        <v>81</v>
      </c>
      <c r="AY169" s="13" t="s">
        <v>133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3" t="s">
        <v>81</v>
      </c>
      <c r="BK169" s="144">
        <f>ROUND(I169*H169,2)</f>
        <v>0</v>
      </c>
      <c r="BL169" s="13" t="s">
        <v>138</v>
      </c>
      <c r="BM169" s="143" t="s">
        <v>211</v>
      </c>
    </row>
    <row r="170" spans="1:65" s="2" customFormat="1" ht="24.2" customHeight="1">
      <c r="A170" s="28"/>
      <c r="B170" s="130"/>
      <c r="C170" s="131" t="s">
        <v>175</v>
      </c>
      <c r="D170" s="131" t="s">
        <v>134</v>
      </c>
      <c r="E170" s="132" t="s">
        <v>212</v>
      </c>
      <c r="F170" s="133" t="s">
        <v>213</v>
      </c>
      <c r="G170" s="134" t="s">
        <v>155</v>
      </c>
      <c r="H170" s="135">
        <v>88.5</v>
      </c>
      <c r="I170" s="136"/>
      <c r="J170" s="137">
        <f>ROUND(I170*H170,2)</f>
        <v>0</v>
      </c>
      <c r="K170" s="138"/>
      <c r="L170" s="29"/>
      <c r="M170" s="139" t="s">
        <v>1</v>
      </c>
      <c r="N170" s="140" t="s">
        <v>38</v>
      </c>
      <c r="O170" s="54"/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43" t="s">
        <v>138</v>
      </c>
      <c r="AT170" s="143" t="s">
        <v>134</v>
      </c>
      <c r="AU170" s="143" t="s">
        <v>81</v>
      </c>
      <c r="AY170" s="13" t="s">
        <v>133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3" t="s">
        <v>81</v>
      </c>
      <c r="BK170" s="144">
        <f>ROUND(I170*H170,2)</f>
        <v>0</v>
      </c>
      <c r="BL170" s="13" t="s">
        <v>138</v>
      </c>
      <c r="BM170" s="143" t="s">
        <v>214</v>
      </c>
    </row>
    <row r="171" spans="2:63" s="11" customFormat="1" ht="25.9" customHeight="1">
      <c r="B171" s="119"/>
      <c r="D171" s="120" t="s">
        <v>72</v>
      </c>
      <c r="E171" s="121" t="s">
        <v>215</v>
      </c>
      <c r="F171" s="121" t="s">
        <v>216</v>
      </c>
      <c r="I171" s="122"/>
      <c r="J171" s="123">
        <f>BK171</f>
        <v>0</v>
      </c>
      <c r="L171" s="119"/>
      <c r="M171" s="124"/>
      <c r="N171" s="125"/>
      <c r="O171" s="125"/>
      <c r="P171" s="126">
        <f>SUM(P172:P173)</f>
        <v>0</v>
      </c>
      <c r="Q171" s="125"/>
      <c r="R171" s="126">
        <f>SUM(R172:R173)</f>
        <v>0</v>
      </c>
      <c r="S171" s="125"/>
      <c r="T171" s="127">
        <f>SUM(T172:T173)</f>
        <v>0</v>
      </c>
      <c r="AR171" s="120" t="s">
        <v>81</v>
      </c>
      <c r="AT171" s="128" t="s">
        <v>72</v>
      </c>
      <c r="AU171" s="128" t="s">
        <v>73</v>
      </c>
      <c r="AY171" s="120" t="s">
        <v>133</v>
      </c>
      <c r="BK171" s="129">
        <f>SUM(BK172:BK173)</f>
        <v>0</v>
      </c>
    </row>
    <row r="172" spans="1:65" s="2" customFormat="1" ht="14.45" customHeight="1">
      <c r="A172" s="28"/>
      <c r="B172" s="130"/>
      <c r="C172" s="131" t="s">
        <v>217</v>
      </c>
      <c r="D172" s="131" t="s">
        <v>134</v>
      </c>
      <c r="E172" s="132" t="s">
        <v>218</v>
      </c>
      <c r="F172" s="133" t="s">
        <v>219</v>
      </c>
      <c r="G172" s="134" t="s">
        <v>155</v>
      </c>
      <c r="H172" s="135">
        <v>24.9</v>
      </c>
      <c r="I172" s="136"/>
      <c r="J172" s="137">
        <f>ROUND(I172*H172,2)</f>
        <v>0</v>
      </c>
      <c r="K172" s="138"/>
      <c r="L172" s="29"/>
      <c r="M172" s="139" t="s">
        <v>1</v>
      </c>
      <c r="N172" s="140" t="s">
        <v>38</v>
      </c>
      <c r="O172" s="54"/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43" t="s">
        <v>138</v>
      </c>
      <c r="AT172" s="143" t="s">
        <v>134</v>
      </c>
      <c r="AU172" s="143" t="s">
        <v>81</v>
      </c>
      <c r="AY172" s="13" t="s">
        <v>133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3" t="s">
        <v>81</v>
      </c>
      <c r="BK172" s="144">
        <f>ROUND(I172*H172,2)</f>
        <v>0</v>
      </c>
      <c r="BL172" s="13" t="s">
        <v>138</v>
      </c>
      <c r="BM172" s="143" t="s">
        <v>220</v>
      </c>
    </row>
    <row r="173" spans="1:65" s="2" customFormat="1" ht="14.45" customHeight="1">
      <c r="A173" s="28"/>
      <c r="B173" s="130"/>
      <c r="C173" s="131" t="s">
        <v>178</v>
      </c>
      <c r="D173" s="131" t="s">
        <v>134</v>
      </c>
      <c r="E173" s="132" t="s">
        <v>221</v>
      </c>
      <c r="F173" s="133" t="s">
        <v>222</v>
      </c>
      <c r="G173" s="134" t="s">
        <v>155</v>
      </c>
      <c r="H173" s="135">
        <v>124.5</v>
      </c>
      <c r="I173" s="136"/>
      <c r="J173" s="137">
        <f>ROUND(I173*H173,2)</f>
        <v>0</v>
      </c>
      <c r="K173" s="138"/>
      <c r="L173" s="29"/>
      <c r="M173" s="139" t="s">
        <v>1</v>
      </c>
      <c r="N173" s="140" t="s">
        <v>38</v>
      </c>
      <c r="O173" s="54"/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43" t="s">
        <v>138</v>
      </c>
      <c r="AT173" s="143" t="s">
        <v>134</v>
      </c>
      <c r="AU173" s="143" t="s">
        <v>81</v>
      </c>
      <c r="AY173" s="13" t="s">
        <v>133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3" t="s">
        <v>81</v>
      </c>
      <c r="BK173" s="144">
        <f>ROUND(I173*H173,2)</f>
        <v>0</v>
      </c>
      <c r="BL173" s="13" t="s">
        <v>138</v>
      </c>
      <c r="BM173" s="143" t="s">
        <v>223</v>
      </c>
    </row>
    <row r="174" spans="2:63" s="11" customFormat="1" ht="25.9" customHeight="1">
      <c r="B174" s="119"/>
      <c r="D174" s="120" t="s">
        <v>72</v>
      </c>
      <c r="E174" s="121" t="s">
        <v>165</v>
      </c>
      <c r="F174" s="121" t="s">
        <v>224</v>
      </c>
      <c r="I174" s="122"/>
      <c r="J174" s="123">
        <f>BK174</f>
        <v>0</v>
      </c>
      <c r="L174" s="119"/>
      <c r="M174" s="124"/>
      <c r="N174" s="125"/>
      <c r="O174" s="125"/>
      <c r="P174" s="126">
        <f>SUM(P175:P177)</f>
        <v>0</v>
      </c>
      <c r="Q174" s="125"/>
      <c r="R174" s="126">
        <f>SUM(R175:R177)</f>
        <v>0</v>
      </c>
      <c r="S174" s="125"/>
      <c r="T174" s="127">
        <f>SUM(T175:T177)</f>
        <v>0</v>
      </c>
      <c r="AR174" s="120" t="s">
        <v>81</v>
      </c>
      <c r="AT174" s="128" t="s">
        <v>72</v>
      </c>
      <c r="AU174" s="128" t="s">
        <v>73</v>
      </c>
      <c r="AY174" s="120" t="s">
        <v>133</v>
      </c>
      <c r="BK174" s="129">
        <f>SUM(BK175:BK177)</f>
        <v>0</v>
      </c>
    </row>
    <row r="175" spans="1:65" s="2" customFormat="1" ht="14.45" customHeight="1">
      <c r="A175" s="28"/>
      <c r="B175" s="130"/>
      <c r="C175" s="131" t="s">
        <v>225</v>
      </c>
      <c r="D175" s="131" t="s">
        <v>134</v>
      </c>
      <c r="E175" s="132" t="s">
        <v>226</v>
      </c>
      <c r="F175" s="133" t="s">
        <v>227</v>
      </c>
      <c r="G175" s="134" t="s">
        <v>144</v>
      </c>
      <c r="H175" s="135">
        <v>66</v>
      </c>
      <c r="I175" s="136"/>
      <c r="J175" s="137">
        <f>ROUND(I175*H175,2)</f>
        <v>0</v>
      </c>
      <c r="K175" s="138"/>
      <c r="L175" s="29"/>
      <c r="M175" s="139" t="s">
        <v>1</v>
      </c>
      <c r="N175" s="140" t="s">
        <v>38</v>
      </c>
      <c r="O175" s="54"/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43" t="s">
        <v>138</v>
      </c>
      <c r="AT175" s="143" t="s">
        <v>134</v>
      </c>
      <c r="AU175" s="143" t="s">
        <v>81</v>
      </c>
      <c r="AY175" s="13" t="s">
        <v>133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3" t="s">
        <v>81</v>
      </c>
      <c r="BK175" s="144">
        <f>ROUND(I175*H175,2)</f>
        <v>0</v>
      </c>
      <c r="BL175" s="13" t="s">
        <v>138</v>
      </c>
      <c r="BM175" s="143" t="s">
        <v>228</v>
      </c>
    </row>
    <row r="176" spans="1:65" s="2" customFormat="1" ht="14.45" customHeight="1">
      <c r="A176" s="28"/>
      <c r="B176" s="130"/>
      <c r="C176" s="131" t="s">
        <v>183</v>
      </c>
      <c r="D176" s="131" t="s">
        <v>134</v>
      </c>
      <c r="E176" s="132" t="s">
        <v>229</v>
      </c>
      <c r="F176" s="133" t="s">
        <v>230</v>
      </c>
      <c r="G176" s="134" t="s">
        <v>231</v>
      </c>
      <c r="H176" s="135">
        <v>1</v>
      </c>
      <c r="I176" s="136"/>
      <c r="J176" s="137">
        <f>ROUND(I176*H176,2)</f>
        <v>0</v>
      </c>
      <c r="K176" s="138"/>
      <c r="L176" s="29"/>
      <c r="M176" s="139" t="s">
        <v>1</v>
      </c>
      <c r="N176" s="140" t="s">
        <v>38</v>
      </c>
      <c r="O176" s="54"/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43" t="s">
        <v>138</v>
      </c>
      <c r="AT176" s="143" t="s">
        <v>134</v>
      </c>
      <c r="AU176" s="143" t="s">
        <v>81</v>
      </c>
      <c r="AY176" s="13" t="s">
        <v>133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3" t="s">
        <v>81</v>
      </c>
      <c r="BK176" s="144">
        <f>ROUND(I176*H176,2)</f>
        <v>0</v>
      </c>
      <c r="BL176" s="13" t="s">
        <v>138</v>
      </c>
      <c r="BM176" s="143" t="s">
        <v>232</v>
      </c>
    </row>
    <row r="177" spans="1:65" s="2" customFormat="1" ht="14.45" customHeight="1">
      <c r="A177" s="28"/>
      <c r="B177" s="130"/>
      <c r="C177" s="131" t="s">
        <v>233</v>
      </c>
      <c r="D177" s="131" t="s">
        <v>134</v>
      </c>
      <c r="E177" s="132" t="s">
        <v>234</v>
      </c>
      <c r="F177" s="133" t="s">
        <v>235</v>
      </c>
      <c r="G177" s="134" t="s">
        <v>231</v>
      </c>
      <c r="H177" s="135">
        <v>2</v>
      </c>
      <c r="I177" s="136"/>
      <c r="J177" s="137">
        <f>ROUND(I177*H177,2)</f>
        <v>0</v>
      </c>
      <c r="K177" s="138"/>
      <c r="L177" s="29"/>
      <c r="M177" s="139" t="s">
        <v>1</v>
      </c>
      <c r="N177" s="140" t="s">
        <v>38</v>
      </c>
      <c r="O177" s="54"/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43" t="s">
        <v>138</v>
      </c>
      <c r="AT177" s="143" t="s">
        <v>134</v>
      </c>
      <c r="AU177" s="143" t="s">
        <v>81</v>
      </c>
      <c r="AY177" s="13" t="s">
        <v>133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3" t="s">
        <v>81</v>
      </c>
      <c r="BK177" s="144">
        <f>ROUND(I177*H177,2)</f>
        <v>0</v>
      </c>
      <c r="BL177" s="13" t="s">
        <v>138</v>
      </c>
      <c r="BM177" s="143" t="s">
        <v>236</v>
      </c>
    </row>
    <row r="178" spans="2:63" s="11" customFormat="1" ht="25.9" customHeight="1">
      <c r="B178" s="119"/>
      <c r="D178" s="120" t="s">
        <v>72</v>
      </c>
      <c r="E178" s="121" t="s">
        <v>237</v>
      </c>
      <c r="F178" s="121" t="s">
        <v>238</v>
      </c>
      <c r="I178" s="122"/>
      <c r="J178" s="123">
        <f>BK178</f>
        <v>0</v>
      </c>
      <c r="L178" s="119"/>
      <c r="M178" s="124"/>
      <c r="N178" s="125"/>
      <c r="O178" s="125"/>
      <c r="P178" s="126">
        <f>SUM(P179:P180)</f>
        <v>0</v>
      </c>
      <c r="Q178" s="125"/>
      <c r="R178" s="126">
        <f>SUM(R179:R180)</f>
        <v>0</v>
      </c>
      <c r="S178" s="125"/>
      <c r="T178" s="127">
        <f>SUM(T179:T180)</f>
        <v>0</v>
      </c>
      <c r="AR178" s="120" t="s">
        <v>81</v>
      </c>
      <c r="AT178" s="128" t="s">
        <v>72</v>
      </c>
      <c r="AU178" s="128" t="s">
        <v>73</v>
      </c>
      <c r="AY178" s="120" t="s">
        <v>133</v>
      </c>
      <c r="BK178" s="129">
        <f>SUM(BK179:BK180)</f>
        <v>0</v>
      </c>
    </row>
    <row r="179" spans="1:65" s="2" customFormat="1" ht="14.45" customHeight="1">
      <c r="A179" s="28"/>
      <c r="B179" s="130"/>
      <c r="C179" s="131" t="s">
        <v>188</v>
      </c>
      <c r="D179" s="131" t="s">
        <v>134</v>
      </c>
      <c r="E179" s="132" t="s">
        <v>239</v>
      </c>
      <c r="F179" s="133" t="s">
        <v>240</v>
      </c>
      <c r="G179" s="134" t="s">
        <v>155</v>
      </c>
      <c r="H179" s="135">
        <v>100</v>
      </c>
      <c r="I179" s="136"/>
      <c r="J179" s="137">
        <f>ROUND(I179*H179,2)</f>
        <v>0</v>
      </c>
      <c r="K179" s="138"/>
      <c r="L179" s="29"/>
      <c r="M179" s="139" t="s">
        <v>1</v>
      </c>
      <c r="N179" s="140" t="s">
        <v>38</v>
      </c>
      <c r="O179" s="54"/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43" t="s">
        <v>138</v>
      </c>
      <c r="AT179" s="143" t="s">
        <v>134</v>
      </c>
      <c r="AU179" s="143" t="s">
        <v>81</v>
      </c>
      <c r="AY179" s="13" t="s">
        <v>133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3" t="s">
        <v>81</v>
      </c>
      <c r="BK179" s="144">
        <f>ROUND(I179*H179,2)</f>
        <v>0</v>
      </c>
      <c r="BL179" s="13" t="s">
        <v>138</v>
      </c>
      <c r="BM179" s="143" t="s">
        <v>241</v>
      </c>
    </row>
    <row r="180" spans="1:65" s="2" customFormat="1" ht="24.2" customHeight="1">
      <c r="A180" s="28"/>
      <c r="B180" s="130"/>
      <c r="C180" s="131" t="s">
        <v>242</v>
      </c>
      <c r="D180" s="131" t="s">
        <v>134</v>
      </c>
      <c r="E180" s="132" t="s">
        <v>243</v>
      </c>
      <c r="F180" s="133" t="s">
        <v>244</v>
      </c>
      <c r="G180" s="134" t="s">
        <v>155</v>
      </c>
      <c r="H180" s="135">
        <v>269</v>
      </c>
      <c r="I180" s="136"/>
      <c r="J180" s="137">
        <f>ROUND(I180*H180,2)</f>
        <v>0</v>
      </c>
      <c r="K180" s="138"/>
      <c r="L180" s="29"/>
      <c r="M180" s="139" t="s">
        <v>1</v>
      </c>
      <c r="N180" s="140" t="s">
        <v>38</v>
      </c>
      <c r="O180" s="54"/>
      <c r="P180" s="141">
        <f>O180*H180</f>
        <v>0</v>
      </c>
      <c r="Q180" s="141">
        <v>0</v>
      </c>
      <c r="R180" s="141">
        <f>Q180*H180</f>
        <v>0</v>
      </c>
      <c r="S180" s="141">
        <v>0</v>
      </c>
      <c r="T180" s="142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43" t="s">
        <v>138</v>
      </c>
      <c r="AT180" s="143" t="s">
        <v>134</v>
      </c>
      <c r="AU180" s="143" t="s">
        <v>81</v>
      </c>
      <c r="AY180" s="13" t="s">
        <v>133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3" t="s">
        <v>81</v>
      </c>
      <c r="BK180" s="144">
        <f>ROUND(I180*H180,2)</f>
        <v>0</v>
      </c>
      <c r="BL180" s="13" t="s">
        <v>138</v>
      </c>
      <c r="BM180" s="143" t="s">
        <v>245</v>
      </c>
    </row>
    <row r="181" spans="2:63" s="11" customFormat="1" ht="25.9" customHeight="1">
      <c r="B181" s="119"/>
      <c r="D181" s="120" t="s">
        <v>72</v>
      </c>
      <c r="E181" s="121" t="s">
        <v>246</v>
      </c>
      <c r="F181" s="121" t="s">
        <v>247</v>
      </c>
      <c r="I181" s="122"/>
      <c r="J181" s="123">
        <f>BK181</f>
        <v>0</v>
      </c>
      <c r="L181" s="119"/>
      <c r="M181" s="124"/>
      <c r="N181" s="125"/>
      <c r="O181" s="125"/>
      <c r="P181" s="126">
        <f>SUM(P182:P184)</f>
        <v>0</v>
      </c>
      <c r="Q181" s="125"/>
      <c r="R181" s="126">
        <f>SUM(R182:R184)</f>
        <v>0</v>
      </c>
      <c r="S181" s="125"/>
      <c r="T181" s="127">
        <f>SUM(T182:T184)</f>
        <v>0</v>
      </c>
      <c r="AR181" s="120" t="s">
        <v>81</v>
      </c>
      <c r="AT181" s="128" t="s">
        <v>72</v>
      </c>
      <c r="AU181" s="128" t="s">
        <v>73</v>
      </c>
      <c r="AY181" s="120" t="s">
        <v>133</v>
      </c>
      <c r="BK181" s="129">
        <f>SUM(BK182:BK184)</f>
        <v>0</v>
      </c>
    </row>
    <row r="182" spans="1:65" s="2" customFormat="1" ht="14.45" customHeight="1">
      <c r="A182" s="28"/>
      <c r="B182" s="130"/>
      <c r="C182" s="131" t="s">
        <v>191</v>
      </c>
      <c r="D182" s="131" t="s">
        <v>134</v>
      </c>
      <c r="E182" s="132" t="s">
        <v>248</v>
      </c>
      <c r="F182" s="133" t="s">
        <v>249</v>
      </c>
      <c r="G182" s="134" t="s">
        <v>155</v>
      </c>
      <c r="H182" s="135">
        <v>144</v>
      </c>
      <c r="I182" s="136"/>
      <c r="J182" s="137">
        <f>ROUND(I182*H182,2)</f>
        <v>0</v>
      </c>
      <c r="K182" s="138"/>
      <c r="L182" s="29"/>
      <c r="M182" s="139" t="s">
        <v>1</v>
      </c>
      <c r="N182" s="140" t="s">
        <v>38</v>
      </c>
      <c r="O182" s="54"/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43" t="s">
        <v>138</v>
      </c>
      <c r="AT182" s="143" t="s">
        <v>134</v>
      </c>
      <c r="AU182" s="143" t="s">
        <v>81</v>
      </c>
      <c r="AY182" s="13" t="s">
        <v>133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3" t="s">
        <v>81</v>
      </c>
      <c r="BK182" s="144">
        <f>ROUND(I182*H182,2)</f>
        <v>0</v>
      </c>
      <c r="BL182" s="13" t="s">
        <v>138</v>
      </c>
      <c r="BM182" s="143" t="s">
        <v>250</v>
      </c>
    </row>
    <row r="183" spans="1:65" s="2" customFormat="1" ht="14.45" customHeight="1">
      <c r="A183" s="28"/>
      <c r="B183" s="130"/>
      <c r="C183" s="131" t="s">
        <v>251</v>
      </c>
      <c r="D183" s="131" t="s">
        <v>134</v>
      </c>
      <c r="E183" s="132" t="s">
        <v>252</v>
      </c>
      <c r="F183" s="133" t="s">
        <v>253</v>
      </c>
      <c r="G183" s="134" t="s">
        <v>155</v>
      </c>
      <c r="H183" s="135">
        <v>144</v>
      </c>
      <c r="I183" s="136"/>
      <c r="J183" s="137">
        <f>ROUND(I183*H183,2)</f>
        <v>0</v>
      </c>
      <c r="K183" s="138"/>
      <c r="L183" s="29"/>
      <c r="M183" s="139" t="s">
        <v>1</v>
      </c>
      <c r="N183" s="140" t="s">
        <v>38</v>
      </c>
      <c r="O183" s="54"/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43" t="s">
        <v>138</v>
      </c>
      <c r="AT183" s="143" t="s">
        <v>134</v>
      </c>
      <c r="AU183" s="143" t="s">
        <v>81</v>
      </c>
      <c r="AY183" s="13" t="s">
        <v>133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3" t="s">
        <v>81</v>
      </c>
      <c r="BK183" s="144">
        <f>ROUND(I183*H183,2)</f>
        <v>0</v>
      </c>
      <c r="BL183" s="13" t="s">
        <v>138</v>
      </c>
      <c r="BM183" s="143" t="s">
        <v>199</v>
      </c>
    </row>
    <row r="184" spans="1:65" s="2" customFormat="1" ht="14.45" customHeight="1">
      <c r="A184" s="28"/>
      <c r="B184" s="130"/>
      <c r="C184" s="131" t="s">
        <v>194</v>
      </c>
      <c r="D184" s="131" t="s">
        <v>134</v>
      </c>
      <c r="E184" s="132" t="s">
        <v>254</v>
      </c>
      <c r="F184" s="133" t="s">
        <v>255</v>
      </c>
      <c r="G184" s="134" t="s">
        <v>155</v>
      </c>
      <c r="H184" s="135">
        <v>68.1</v>
      </c>
      <c r="I184" s="136"/>
      <c r="J184" s="137">
        <f>ROUND(I184*H184,2)</f>
        <v>0</v>
      </c>
      <c r="K184" s="138"/>
      <c r="L184" s="29"/>
      <c r="M184" s="139" t="s">
        <v>1</v>
      </c>
      <c r="N184" s="140" t="s">
        <v>38</v>
      </c>
      <c r="O184" s="54"/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43" t="s">
        <v>138</v>
      </c>
      <c r="AT184" s="143" t="s">
        <v>134</v>
      </c>
      <c r="AU184" s="143" t="s">
        <v>81</v>
      </c>
      <c r="AY184" s="13" t="s">
        <v>133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3" t="s">
        <v>81</v>
      </c>
      <c r="BK184" s="144">
        <f>ROUND(I184*H184,2)</f>
        <v>0</v>
      </c>
      <c r="BL184" s="13" t="s">
        <v>138</v>
      </c>
      <c r="BM184" s="143" t="s">
        <v>256</v>
      </c>
    </row>
    <row r="185" spans="2:63" s="11" customFormat="1" ht="25.9" customHeight="1">
      <c r="B185" s="119"/>
      <c r="D185" s="120" t="s">
        <v>72</v>
      </c>
      <c r="E185" s="121" t="s">
        <v>257</v>
      </c>
      <c r="F185" s="121" t="s">
        <v>258</v>
      </c>
      <c r="I185" s="122"/>
      <c r="J185" s="123">
        <f>BK185</f>
        <v>0</v>
      </c>
      <c r="L185" s="119"/>
      <c r="M185" s="124"/>
      <c r="N185" s="125"/>
      <c r="O185" s="125"/>
      <c r="P185" s="126">
        <f>SUM(P186:P201)</f>
        <v>0</v>
      </c>
      <c r="Q185" s="125"/>
      <c r="R185" s="126">
        <f>SUM(R186:R201)</f>
        <v>0</v>
      </c>
      <c r="S185" s="125"/>
      <c r="T185" s="127">
        <f>SUM(T186:T201)</f>
        <v>0</v>
      </c>
      <c r="AR185" s="120" t="s">
        <v>81</v>
      </c>
      <c r="AT185" s="128" t="s">
        <v>72</v>
      </c>
      <c r="AU185" s="128" t="s">
        <v>73</v>
      </c>
      <c r="AY185" s="120" t="s">
        <v>133</v>
      </c>
      <c r="BK185" s="129">
        <f>SUM(BK186:BK201)</f>
        <v>0</v>
      </c>
    </row>
    <row r="186" spans="1:65" s="2" customFormat="1" ht="14.45" customHeight="1">
      <c r="A186" s="28"/>
      <c r="B186" s="130"/>
      <c r="C186" s="131" t="s">
        <v>259</v>
      </c>
      <c r="D186" s="131" t="s">
        <v>134</v>
      </c>
      <c r="E186" s="132" t="s">
        <v>260</v>
      </c>
      <c r="F186" s="133" t="s">
        <v>261</v>
      </c>
      <c r="G186" s="134" t="s">
        <v>137</v>
      </c>
      <c r="H186" s="135">
        <v>12.5</v>
      </c>
      <c r="I186" s="136"/>
      <c r="J186" s="137">
        <f aca="true" t="shared" si="10" ref="J186:J201">ROUND(I186*H186,2)</f>
        <v>0</v>
      </c>
      <c r="K186" s="138"/>
      <c r="L186" s="29"/>
      <c r="M186" s="139" t="s">
        <v>1</v>
      </c>
      <c r="N186" s="140" t="s">
        <v>38</v>
      </c>
      <c r="O186" s="54"/>
      <c r="P186" s="141">
        <f aca="true" t="shared" si="11" ref="P186:P201">O186*H186</f>
        <v>0</v>
      </c>
      <c r="Q186" s="141">
        <v>0</v>
      </c>
      <c r="R186" s="141">
        <f aca="true" t="shared" si="12" ref="R186:R201">Q186*H186</f>
        <v>0</v>
      </c>
      <c r="S186" s="141">
        <v>0</v>
      </c>
      <c r="T186" s="142">
        <f aca="true" t="shared" si="13" ref="T186:T201"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43" t="s">
        <v>138</v>
      </c>
      <c r="AT186" s="143" t="s">
        <v>134</v>
      </c>
      <c r="AU186" s="143" t="s">
        <v>81</v>
      </c>
      <c r="AY186" s="13" t="s">
        <v>133</v>
      </c>
      <c r="BE186" s="144">
        <f aca="true" t="shared" si="14" ref="BE186:BE201">IF(N186="základní",J186,0)</f>
        <v>0</v>
      </c>
      <c r="BF186" s="144">
        <f aca="true" t="shared" si="15" ref="BF186:BF201">IF(N186="snížená",J186,0)</f>
        <v>0</v>
      </c>
      <c r="BG186" s="144">
        <f aca="true" t="shared" si="16" ref="BG186:BG201">IF(N186="zákl. přenesená",J186,0)</f>
        <v>0</v>
      </c>
      <c r="BH186" s="144">
        <f aca="true" t="shared" si="17" ref="BH186:BH201">IF(N186="sníž. přenesená",J186,0)</f>
        <v>0</v>
      </c>
      <c r="BI186" s="144">
        <f aca="true" t="shared" si="18" ref="BI186:BI201">IF(N186="nulová",J186,0)</f>
        <v>0</v>
      </c>
      <c r="BJ186" s="13" t="s">
        <v>81</v>
      </c>
      <c r="BK186" s="144">
        <f aca="true" t="shared" si="19" ref="BK186:BK201">ROUND(I186*H186,2)</f>
        <v>0</v>
      </c>
      <c r="BL186" s="13" t="s">
        <v>138</v>
      </c>
      <c r="BM186" s="143" t="s">
        <v>262</v>
      </c>
    </row>
    <row r="187" spans="1:65" s="2" customFormat="1" ht="14.45" customHeight="1">
      <c r="A187" s="28"/>
      <c r="B187" s="130"/>
      <c r="C187" s="131" t="s">
        <v>198</v>
      </c>
      <c r="D187" s="131" t="s">
        <v>134</v>
      </c>
      <c r="E187" s="132" t="s">
        <v>263</v>
      </c>
      <c r="F187" s="133" t="s">
        <v>264</v>
      </c>
      <c r="G187" s="134" t="s">
        <v>155</v>
      </c>
      <c r="H187" s="135">
        <v>2.5</v>
      </c>
      <c r="I187" s="136"/>
      <c r="J187" s="137">
        <f t="shared" si="10"/>
        <v>0</v>
      </c>
      <c r="K187" s="138"/>
      <c r="L187" s="29"/>
      <c r="M187" s="139" t="s">
        <v>1</v>
      </c>
      <c r="N187" s="140" t="s">
        <v>38</v>
      </c>
      <c r="O187" s="54"/>
      <c r="P187" s="141">
        <f t="shared" si="11"/>
        <v>0</v>
      </c>
      <c r="Q187" s="141">
        <v>0</v>
      </c>
      <c r="R187" s="141">
        <f t="shared" si="12"/>
        <v>0</v>
      </c>
      <c r="S187" s="141">
        <v>0</v>
      </c>
      <c r="T187" s="142">
        <f t="shared" si="1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43" t="s">
        <v>138</v>
      </c>
      <c r="AT187" s="143" t="s">
        <v>134</v>
      </c>
      <c r="AU187" s="143" t="s">
        <v>81</v>
      </c>
      <c r="AY187" s="13" t="s">
        <v>133</v>
      </c>
      <c r="BE187" s="144">
        <f t="shared" si="14"/>
        <v>0</v>
      </c>
      <c r="BF187" s="144">
        <f t="shared" si="15"/>
        <v>0</v>
      </c>
      <c r="BG187" s="144">
        <f t="shared" si="16"/>
        <v>0</v>
      </c>
      <c r="BH187" s="144">
        <f t="shared" si="17"/>
        <v>0</v>
      </c>
      <c r="BI187" s="144">
        <f t="shared" si="18"/>
        <v>0</v>
      </c>
      <c r="BJ187" s="13" t="s">
        <v>81</v>
      </c>
      <c r="BK187" s="144">
        <f t="shared" si="19"/>
        <v>0</v>
      </c>
      <c r="BL187" s="13" t="s">
        <v>138</v>
      </c>
      <c r="BM187" s="143" t="s">
        <v>265</v>
      </c>
    </row>
    <row r="188" spans="1:65" s="2" customFormat="1" ht="14.45" customHeight="1">
      <c r="A188" s="28"/>
      <c r="B188" s="130"/>
      <c r="C188" s="131" t="s">
        <v>266</v>
      </c>
      <c r="D188" s="131" t="s">
        <v>134</v>
      </c>
      <c r="E188" s="132" t="s">
        <v>267</v>
      </c>
      <c r="F188" s="133" t="s">
        <v>268</v>
      </c>
      <c r="G188" s="134" t="s">
        <v>137</v>
      </c>
      <c r="H188" s="135">
        <v>1.5</v>
      </c>
      <c r="I188" s="136"/>
      <c r="J188" s="137">
        <f t="shared" si="10"/>
        <v>0</v>
      </c>
      <c r="K188" s="138"/>
      <c r="L188" s="29"/>
      <c r="M188" s="139" t="s">
        <v>1</v>
      </c>
      <c r="N188" s="140" t="s">
        <v>38</v>
      </c>
      <c r="O188" s="54"/>
      <c r="P188" s="141">
        <f t="shared" si="11"/>
        <v>0</v>
      </c>
      <c r="Q188" s="141">
        <v>0</v>
      </c>
      <c r="R188" s="141">
        <f t="shared" si="12"/>
        <v>0</v>
      </c>
      <c r="S188" s="141">
        <v>0</v>
      </c>
      <c r="T188" s="142">
        <f t="shared" si="1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43" t="s">
        <v>138</v>
      </c>
      <c r="AT188" s="143" t="s">
        <v>134</v>
      </c>
      <c r="AU188" s="143" t="s">
        <v>81</v>
      </c>
      <c r="AY188" s="13" t="s">
        <v>133</v>
      </c>
      <c r="BE188" s="144">
        <f t="shared" si="14"/>
        <v>0</v>
      </c>
      <c r="BF188" s="144">
        <f t="shared" si="15"/>
        <v>0</v>
      </c>
      <c r="BG188" s="144">
        <f t="shared" si="16"/>
        <v>0</v>
      </c>
      <c r="BH188" s="144">
        <f t="shared" si="17"/>
        <v>0</v>
      </c>
      <c r="BI188" s="144">
        <f t="shared" si="18"/>
        <v>0</v>
      </c>
      <c r="BJ188" s="13" t="s">
        <v>81</v>
      </c>
      <c r="BK188" s="144">
        <f t="shared" si="19"/>
        <v>0</v>
      </c>
      <c r="BL188" s="13" t="s">
        <v>138</v>
      </c>
      <c r="BM188" s="143" t="s">
        <v>269</v>
      </c>
    </row>
    <row r="189" spans="1:65" s="2" customFormat="1" ht="14.45" customHeight="1">
      <c r="A189" s="28"/>
      <c r="B189" s="130"/>
      <c r="C189" s="131" t="s">
        <v>201</v>
      </c>
      <c r="D189" s="131" t="s">
        <v>134</v>
      </c>
      <c r="E189" s="132" t="s">
        <v>270</v>
      </c>
      <c r="F189" s="133" t="s">
        <v>271</v>
      </c>
      <c r="G189" s="134" t="s">
        <v>155</v>
      </c>
      <c r="H189" s="135">
        <v>50</v>
      </c>
      <c r="I189" s="136"/>
      <c r="J189" s="137">
        <f t="shared" si="10"/>
        <v>0</v>
      </c>
      <c r="K189" s="138"/>
      <c r="L189" s="29"/>
      <c r="M189" s="139" t="s">
        <v>1</v>
      </c>
      <c r="N189" s="140" t="s">
        <v>38</v>
      </c>
      <c r="O189" s="54"/>
      <c r="P189" s="141">
        <f t="shared" si="11"/>
        <v>0</v>
      </c>
      <c r="Q189" s="141">
        <v>0</v>
      </c>
      <c r="R189" s="141">
        <f t="shared" si="12"/>
        <v>0</v>
      </c>
      <c r="S189" s="141">
        <v>0</v>
      </c>
      <c r="T189" s="142">
        <f t="shared" si="1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43" t="s">
        <v>138</v>
      </c>
      <c r="AT189" s="143" t="s">
        <v>134</v>
      </c>
      <c r="AU189" s="143" t="s">
        <v>81</v>
      </c>
      <c r="AY189" s="13" t="s">
        <v>133</v>
      </c>
      <c r="BE189" s="144">
        <f t="shared" si="14"/>
        <v>0</v>
      </c>
      <c r="BF189" s="144">
        <f t="shared" si="15"/>
        <v>0</v>
      </c>
      <c r="BG189" s="144">
        <f t="shared" si="16"/>
        <v>0</v>
      </c>
      <c r="BH189" s="144">
        <f t="shared" si="17"/>
        <v>0</v>
      </c>
      <c r="BI189" s="144">
        <f t="shared" si="18"/>
        <v>0</v>
      </c>
      <c r="BJ189" s="13" t="s">
        <v>81</v>
      </c>
      <c r="BK189" s="144">
        <f t="shared" si="19"/>
        <v>0</v>
      </c>
      <c r="BL189" s="13" t="s">
        <v>138</v>
      </c>
      <c r="BM189" s="143" t="s">
        <v>272</v>
      </c>
    </row>
    <row r="190" spans="1:65" s="2" customFormat="1" ht="24.2" customHeight="1">
      <c r="A190" s="28"/>
      <c r="B190" s="130"/>
      <c r="C190" s="131" t="s">
        <v>273</v>
      </c>
      <c r="D190" s="131" t="s">
        <v>134</v>
      </c>
      <c r="E190" s="132" t="s">
        <v>274</v>
      </c>
      <c r="F190" s="133" t="s">
        <v>275</v>
      </c>
      <c r="G190" s="134" t="s">
        <v>155</v>
      </c>
      <c r="H190" s="135">
        <v>50</v>
      </c>
      <c r="I190" s="136"/>
      <c r="J190" s="137">
        <f t="shared" si="10"/>
        <v>0</v>
      </c>
      <c r="K190" s="138"/>
      <c r="L190" s="29"/>
      <c r="M190" s="139" t="s">
        <v>1</v>
      </c>
      <c r="N190" s="140" t="s">
        <v>38</v>
      </c>
      <c r="O190" s="54"/>
      <c r="P190" s="141">
        <f t="shared" si="11"/>
        <v>0</v>
      </c>
      <c r="Q190" s="141">
        <v>0</v>
      </c>
      <c r="R190" s="141">
        <f t="shared" si="12"/>
        <v>0</v>
      </c>
      <c r="S190" s="141">
        <v>0</v>
      </c>
      <c r="T190" s="142">
        <f t="shared" si="1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43" t="s">
        <v>138</v>
      </c>
      <c r="AT190" s="143" t="s">
        <v>134</v>
      </c>
      <c r="AU190" s="143" t="s">
        <v>81</v>
      </c>
      <c r="AY190" s="13" t="s">
        <v>133</v>
      </c>
      <c r="BE190" s="144">
        <f t="shared" si="14"/>
        <v>0</v>
      </c>
      <c r="BF190" s="144">
        <f t="shared" si="15"/>
        <v>0</v>
      </c>
      <c r="BG190" s="144">
        <f t="shared" si="16"/>
        <v>0</v>
      </c>
      <c r="BH190" s="144">
        <f t="shared" si="17"/>
        <v>0</v>
      </c>
      <c r="BI190" s="144">
        <f t="shared" si="18"/>
        <v>0</v>
      </c>
      <c r="BJ190" s="13" t="s">
        <v>81</v>
      </c>
      <c r="BK190" s="144">
        <f t="shared" si="19"/>
        <v>0</v>
      </c>
      <c r="BL190" s="13" t="s">
        <v>138</v>
      </c>
      <c r="BM190" s="143" t="s">
        <v>276</v>
      </c>
    </row>
    <row r="191" spans="1:65" s="2" customFormat="1" ht="14.45" customHeight="1">
      <c r="A191" s="28"/>
      <c r="B191" s="130"/>
      <c r="C191" s="131" t="s">
        <v>205</v>
      </c>
      <c r="D191" s="131" t="s">
        <v>134</v>
      </c>
      <c r="E191" s="132" t="s">
        <v>277</v>
      </c>
      <c r="F191" s="133" t="s">
        <v>278</v>
      </c>
      <c r="G191" s="134" t="s">
        <v>155</v>
      </c>
      <c r="H191" s="135">
        <v>120</v>
      </c>
      <c r="I191" s="136"/>
      <c r="J191" s="137">
        <f t="shared" si="10"/>
        <v>0</v>
      </c>
      <c r="K191" s="138"/>
      <c r="L191" s="29"/>
      <c r="M191" s="139" t="s">
        <v>1</v>
      </c>
      <c r="N191" s="140" t="s">
        <v>38</v>
      </c>
      <c r="O191" s="54"/>
      <c r="P191" s="141">
        <f t="shared" si="11"/>
        <v>0</v>
      </c>
      <c r="Q191" s="141">
        <v>0</v>
      </c>
      <c r="R191" s="141">
        <f t="shared" si="12"/>
        <v>0</v>
      </c>
      <c r="S191" s="141">
        <v>0</v>
      </c>
      <c r="T191" s="142">
        <f t="shared" si="1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43" t="s">
        <v>138</v>
      </c>
      <c r="AT191" s="143" t="s">
        <v>134</v>
      </c>
      <c r="AU191" s="143" t="s">
        <v>81</v>
      </c>
      <c r="AY191" s="13" t="s">
        <v>133</v>
      </c>
      <c r="BE191" s="144">
        <f t="shared" si="14"/>
        <v>0</v>
      </c>
      <c r="BF191" s="144">
        <f t="shared" si="15"/>
        <v>0</v>
      </c>
      <c r="BG191" s="144">
        <f t="shared" si="16"/>
        <v>0</v>
      </c>
      <c r="BH191" s="144">
        <f t="shared" si="17"/>
        <v>0</v>
      </c>
      <c r="BI191" s="144">
        <f t="shared" si="18"/>
        <v>0</v>
      </c>
      <c r="BJ191" s="13" t="s">
        <v>81</v>
      </c>
      <c r="BK191" s="144">
        <f t="shared" si="19"/>
        <v>0</v>
      </c>
      <c r="BL191" s="13" t="s">
        <v>138</v>
      </c>
      <c r="BM191" s="143" t="s">
        <v>279</v>
      </c>
    </row>
    <row r="192" spans="1:65" s="2" customFormat="1" ht="14.45" customHeight="1">
      <c r="A192" s="28"/>
      <c r="B192" s="130"/>
      <c r="C192" s="131" t="s">
        <v>280</v>
      </c>
      <c r="D192" s="131" t="s">
        <v>134</v>
      </c>
      <c r="E192" s="132" t="s">
        <v>281</v>
      </c>
      <c r="F192" s="133" t="s">
        <v>282</v>
      </c>
      <c r="G192" s="134" t="s">
        <v>155</v>
      </c>
      <c r="H192" s="135">
        <v>18</v>
      </c>
      <c r="I192" s="136"/>
      <c r="J192" s="137">
        <f t="shared" si="10"/>
        <v>0</v>
      </c>
      <c r="K192" s="138"/>
      <c r="L192" s="29"/>
      <c r="M192" s="139" t="s">
        <v>1</v>
      </c>
      <c r="N192" s="140" t="s">
        <v>38</v>
      </c>
      <c r="O192" s="54"/>
      <c r="P192" s="141">
        <f t="shared" si="11"/>
        <v>0</v>
      </c>
      <c r="Q192" s="141">
        <v>0</v>
      </c>
      <c r="R192" s="141">
        <f t="shared" si="12"/>
        <v>0</v>
      </c>
      <c r="S192" s="141">
        <v>0</v>
      </c>
      <c r="T192" s="142">
        <f t="shared" si="13"/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43" t="s">
        <v>138</v>
      </c>
      <c r="AT192" s="143" t="s">
        <v>134</v>
      </c>
      <c r="AU192" s="143" t="s">
        <v>81</v>
      </c>
      <c r="AY192" s="13" t="s">
        <v>133</v>
      </c>
      <c r="BE192" s="144">
        <f t="shared" si="14"/>
        <v>0</v>
      </c>
      <c r="BF192" s="144">
        <f t="shared" si="15"/>
        <v>0</v>
      </c>
      <c r="BG192" s="144">
        <f t="shared" si="16"/>
        <v>0</v>
      </c>
      <c r="BH192" s="144">
        <f t="shared" si="17"/>
        <v>0</v>
      </c>
      <c r="BI192" s="144">
        <f t="shared" si="18"/>
        <v>0</v>
      </c>
      <c r="BJ192" s="13" t="s">
        <v>81</v>
      </c>
      <c r="BK192" s="144">
        <f t="shared" si="19"/>
        <v>0</v>
      </c>
      <c r="BL192" s="13" t="s">
        <v>138</v>
      </c>
      <c r="BM192" s="143" t="s">
        <v>283</v>
      </c>
    </row>
    <row r="193" spans="1:65" s="2" customFormat="1" ht="14.45" customHeight="1">
      <c r="A193" s="28"/>
      <c r="B193" s="130"/>
      <c r="C193" s="131" t="s">
        <v>208</v>
      </c>
      <c r="D193" s="131" t="s">
        <v>134</v>
      </c>
      <c r="E193" s="132" t="s">
        <v>284</v>
      </c>
      <c r="F193" s="133" t="s">
        <v>285</v>
      </c>
      <c r="G193" s="134" t="s">
        <v>137</v>
      </c>
      <c r="H193" s="135">
        <v>3.5</v>
      </c>
      <c r="I193" s="136"/>
      <c r="J193" s="137">
        <f t="shared" si="10"/>
        <v>0</v>
      </c>
      <c r="K193" s="138"/>
      <c r="L193" s="29"/>
      <c r="M193" s="139" t="s">
        <v>1</v>
      </c>
      <c r="N193" s="140" t="s">
        <v>38</v>
      </c>
      <c r="O193" s="54"/>
      <c r="P193" s="141">
        <f t="shared" si="11"/>
        <v>0</v>
      </c>
      <c r="Q193" s="141">
        <v>0</v>
      </c>
      <c r="R193" s="141">
        <f t="shared" si="12"/>
        <v>0</v>
      </c>
      <c r="S193" s="141">
        <v>0</v>
      </c>
      <c r="T193" s="142">
        <f t="shared" si="13"/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43" t="s">
        <v>138</v>
      </c>
      <c r="AT193" s="143" t="s">
        <v>134</v>
      </c>
      <c r="AU193" s="143" t="s">
        <v>81</v>
      </c>
      <c r="AY193" s="13" t="s">
        <v>133</v>
      </c>
      <c r="BE193" s="144">
        <f t="shared" si="14"/>
        <v>0</v>
      </c>
      <c r="BF193" s="144">
        <f t="shared" si="15"/>
        <v>0</v>
      </c>
      <c r="BG193" s="144">
        <f t="shared" si="16"/>
        <v>0</v>
      </c>
      <c r="BH193" s="144">
        <f t="shared" si="17"/>
        <v>0</v>
      </c>
      <c r="BI193" s="144">
        <f t="shared" si="18"/>
        <v>0</v>
      </c>
      <c r="BJ193" s="13" t="s">
        <v>81</v>
      </c>
      <c r="BK193" s="144">
        <f t="shared" si="19"/>
        <v>0</v>
      </c>
      <c r="BL193" s="13" t="s">
        <v>138</v>
      </c>
      <c r="BM193" s="143" t="s">
        <v>286</v>
      </c>
    </row>
    <row r="194" spans="1:65" s="2" customFormat="1" ht="14.45" customHeight="1">
      <c r="A194" s="28"/>
      <c r="B194" s="130"/>
      <c r="C194" s="131" t="s">
        <v>287</v>
      </c>
      <c r="D194" s="131" t="s">
        <v>134</v>
      </c>
      <c r="E194" s="132" t="s">
        <v>288</v>
      </c>
      <c r="F194" s="133" t="s">
        <v>289</v>
      </c>
      <c r="G194" s="134" t="s">
        <v>155</v>
      </c>
      <c r="H194" s="135">
        <v>120</v>
      </c>
      <c r="I194" s="136"/>
      <c r="J194" s="137">
        <f t="shared" si="10"/>
        <v>0</v>
      </c>
      <c r="K194" s="138"/>
      <c r="L194" s="29"/>
      <c r="M194" s="139" t="s">
        <v>1</v>
      </c>
      <c r="N194" s="140" t="s">
        <v>38</v>
      </c>
      <c r="O194" s="54"/>
      <c r="P194" s="141">
        <f t="shared" si="11"/>
        <v>0</v>
      </c>
      <c r="Q194" s="141">
        <v>0</v>
      </c>
      <c r="R194" s="141">
        <f t="shared" si="12"/>
        <v>0</v>
      </c>
      <c r="S194" s="141">
        <v>0</v>
      </c>
      <c r="T194" s="142">
        <f t="shared" si="13"/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43" t="s">
        <v>138</v>
      </c>
      <c r="AT194" s="143" t="s">
        <v>134</v>
      </c>
      <c r="AU194" s="143" t="s">
        <v>81</v>
      </c>
      <c r="AY194" s="13" t="s">
        <v>133</v>
      </c>
      <c r="BE194" s="144">
        <f t="shared" si="14"/>
        <v>0</v>
      </c>
      <c r="BF194" s="144">
        <f t="shared" si="15"/>
        <v>0</v>
      </c>
      <c r="BG194" s="144">
        <f t="shared" si="16"/>
        <v>0</v>
      </c>
      <c r="BH194" s="144">
        <f t="shared" si="17"/>
        <v>0</v>
      </c>
      <c r="BI194" s="144">
        <f t="shared" si="18"/>
        <v>0</v>
      </c>
      <c r="BJ194" s="13" t="s">
        <v>81</v>
      </c>
      <c r="BK194" s="144">
        <f t="shared" si="19"/>
        <v>0</v>
      </c>
      <c r="BL194" s="13" t="s">
        <v>138</v>
      </c>
      <c r="BM194" s="143" t="s">
        <v>290</v>
      </c>
    </row>
    <row r="195" spans="1:65" s="2" customFormat="1" ht="14.45" customHeight="1">
      <c r="A195" s="28"/>
      <c r="B195" s="130"/>
      <c r="C195" s="131" t="s">
        <v>211</v>
      </c>
      <c r="D195" s="131" t="s">
        <v>134</v>
      </c>
      <c r="E195" s="132" t="s">
        <v>291</v>
      </c>
      <c r="F195" s="133" t="s">
        <v>292</v>
      </c>
      <c r="G195" s="134" t="s">
        <v>293</v>
      </c>
      <c r="H195" s="135">
        <v>69.5</v>
      </c>
      <c r="I195" s="136"/>
      <c r="J195" s="137">
        <f t="shared" si="10"/>
        <v>0</v>
      </c>
      <c r="K195" s="138"/>
      <c r="L195" s="29"/>
      <c r="M195" s="139" t="s">
        <v>1</v>
      </c>
      <c r="N195" s="140" t="s">
        <v>38</v>
      </c>
      <c r="O195" s="54"/>
      <c r="P195" s="141">
        <f t="shared" si="11"/>
        <v>0</v>
      </c>
      <c r="Q195" s="141">
        <v>0</v>
      </c>
      <c r="R195" s="141">
        <f t="shared" si="12"/>
        <v>0</v>
      </c>
      <c r="S195" s="141">
        <v>0</v>
      </c>
      <c r="T195" s="142">
        <f t="shared" si="13"/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43" t="s">
        <v>138</v>
      </c>
      <c r="AT195" s="143" t="s">
        <v>134</v>
      </c>
      <c r="AU195" s="143" t="s">
        <v>81</v>
      </c>
      <c r="AY195" s="13" t="s">
        <v>133</v>
      </c>
      <c r="BE195" s="144">
        <f t="shared" si="14"/>
        <v>0</v>
      </c>
      <c r="BF195" s="144">
        <f t="shared" si="15"/>
        <v>0</v>
      </c>
      <c r="BG195" s="144">
        <f t="shared" si="16"/>
        <v>0</v>
      </c>
      <c r="BH195" s="144">
        <f t="shared" si="17"/>
        <v>0</v>
      </c>
      <c r="BI195" s="144">
        <f t="shared" si="18"/>
        <v>0</v>
      </c>
      <c r="BJ195" s="13" t="s">
        <v>81</v>
      </c>
      <c r="BK195" s="144">
        <f t="shared" si="19"/>
        <v>0</v>
      </c>
      <c r="BL195" s="13" t="s">
        <v>138</v>
      </c>
      <c r="BM195" s="143" t="s">
        <v>294</v>
      </c>
    </row>
    <row r="196" spans="1:65" s="2" customFormat="1" ht="14.45" customHeight="1">
      <c r="A196" s="28"/>
      <c r="B196" s="130"/>
      <c r="C196" s="131" t="s">
        <v>295</v>
      </c>
      <c r="D196" s="131" t="s">
        <v>134</v>
      </c>
      <c r="E196" s="132" t="s">
        <v>296</v>
      </c>
      <c r="F196" s="133" t="s">
        <v>297</v>
      </c>
      <c r="G196" s="134" t="s">
        <v>293</v>
      </c>
      <c r="H196" s="135">
        <v>69.5</v>
      </c>
      <c r="I196" s="136"/>
      <c r="J196" s="137">
        <f t="shared" si="10"/>
        <v>0</v>
      </c>
      <c r="K196" s="138"/>
      <c r="L196" s="29"/>
      <c r="M196" s="139" t="s">
        <v>1</v>
      </c>
      <c r="N196" s="140" t="s">
        <v>38</v>
      </c>
      <c r="O196" s="54"/>
      <c r="P196" s="141">
        <f t="shared" si="11"/>
        <v>0</v>
      </c>
      <c r="Q196" s="141">
        <v>0</v>
      </c>
      <c r="R196" s="141">
        <f t="shared" si="12"/>
        <v>0</v>
      </c>
      <c r="S196" s="141">
        <v>0</v>
      </c>
      <c r="T196" s="142">
        <f t="shared" si="13"/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43" t="s">
        <v>138</v>
      </c>
      <c r="AT196" s="143" t="s">
        <v>134</v>
      </c>
      <c r="AU196" s="143" t="s">
        <v>81</v>
      </c>
      <c r="AY196" s="13" t="s">
        <v>133</v>
      </c>
      <c r="BE196" s="144">
        <f t="shared" si="14"/>
        <v>0</v>
      </c>
      <c r="BF196" s="144">
        <f t="shared" si="15"/>
        <v>0</v>
      </c>
      <c r="BG196" s="144">
        <f t="shared" si="16"/>
        <v>0</v>
      </c>
      <c r="BH196" s="144">
        <f t="shared" si="17"/>
        <v>0</v>
      </c>
      <c r="BI196" s="144">
        <f t="shared" si="18"/>
        <v>0</v>
      </c>
      <c r="BJ196" s="13" t="s">
        <v>81</v>
      </c>
      <c r="BK196" s="144">
        <f t="shared" si="19"/>
        <v>0</v>
      </c>
      <c r="BL196" s="13" t="s">
        <v>138</v>
      </c>
      <c r="BM196" s="143" t="s">
        <v>298</v>
      </c>
    </row>
    <row r="197" spans="1:65" s="2" customFormat="1" ht="14.45" customHeight="1">
      <c r="A197" s="28"/>
      <c r="B197" s="130"/>
      <c r="C197" s="131" t="s">
        <v>214</v>
      </c>
      <c r="D197" s="131" t="s">
        <v>134</v>
      </c>
      <c r="E197" s="132" t="s">
        <v>299</v>
      </c>
      <c r="F197" s="133" t="s">
        <v>300</v>
      </c>
      <c r="G197" s="134" t="s">
        <v>293</v>
      </c>
      <c r="H197" s="135">
        <v>1390</v>
      </c>
      <c r="I197" s="136"/>
      <c r="J197" s="137">
        <f t="shared" si="10"/>
        <v>0</v>
      </c>
      <c r="K197" s="138"/>
      <c r="L197" s="29"/>
      <c r="M197" s="139" t="s">
        <v>1</v>
      </c>
      <c r="N197" s="140" t="s">
        <v>38</v>
      </c>
      <c r="O197" s="54"/>
      <c r="P197" s="141">
        <f t="shared" si="11"/>
        <v>0</v>
      </c>
      <c r="Q197" s="141">
        <v>0</v>
      </c>
      <c r="R197" s="141">
        <f t="shared" si="12"/>
        <v>0</v>
      </c>
      <c r="S197" s="141">
        <v>0</v>
      </c>
      <c r="T197" s="142">
        <f t="shared" si="13"/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43" t="s">
        <v>138</v>
      </c>
      <c r="AT197" s="143" t="s">
        <v>134</v>
      </c>
      <c r="AU197" s="143" t="s">
        <v>81</v>
      </c>
      <c r="AY197" s="13" t="s">
        <v>133</v>
      </c>
      <c r="BE197" s="144">
        <f t="shared" si="14"/>
        <v>0</v>
      </c>
      <c r="BF197" s="144">
        <f t="shared" si="15"/>
        <v>0</v>
      </c>
      <c r="BG197" s="144">
        <f t="shared" si="16"/>
        <v>0</v>
      </c>
      <c r="BH197" s="144">
        <f t="shared" si="17"/>
        <v>0</v>
      </c>
      <c r="BI197" s="144">
        <f t="shared" si="18"/>
        <v>0</v>
      </c>
      <c r="BJ197" s="13" t="s">
        <v>81</v>
      </c>
      <c r="BK197" s="144">
        <f t="shared" si="19"/>
        <v>0</v>
      </c>
      <c r="BL197" s="13" t="s">
        <v>138</v>
      </c>
      <c r="BM197" s="143" t="s">
        <v>301</v>
      </c>
    </row>
    <row r="198" spans="1:65" s="2" customFormat="1" ht="14.45" customHeight="1">
      <c r="A198" s="28"/>
      <c r="B198" s="130"/>
      <c r="C198" s="131" t="s">
        <v>302</v>
      </c>
      <c r="D198" s="131" t="s">
        <v>134</v>
      </c>
      <c r="E198" s="132" t="s">
        <v>303</v>
      </c>
      <c r="F198" s="133" t="s">
        <v>304</v>
      </c>
      <c r="G198" s="134" t="s">
        <v>293</v>
      </c>
      <c r="H198" s="135">
        <v>69.5</v>
      </c>
      <c r="I198" s="136"/>
      <c r="J198" s="137">
        <f t="shared" si="10"/>
        <v>0</v>
      </c>
      <c r="K198" s="138"/>
      <c r="L198" s="29"/>
      <c r="M198" s="139" t="s">
        <v>1</v>
      </c>
      <c r="N198" s="140" t="s">
        <v>38</v>
      </c>
      <c r="O198" s="54"/>
      <c r="P198" s="141">
        <f t="shared" si="11"/>
        <v>0</v>
      </c>
      <c r="Q198" s="141">
        <v>0</v>
      </c>
      <c r="R198" s="141">
        <f t="shared" si="12"/>
        <v>0</v>
      </c>
      <c r="S198" s="141">
        <v>0</v>
      </c>
      <c r="T198" s="142">
        <f t="shared" si="13"/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43" t="s">
        <v>138</v>
      </c>
      <c r="AT198" s="143" t="s">
        <v>134</v>
      </c>
      <c r="AU198" s="143" t="s">
        <v>81</v>
      </c>
      <c r="AY198" s="13" t="s">
        <v>133</v>
      </c>
      <c r="BE198" s="144">
        <f t="shared" si="14"/>
        <v>0</v>
      </c>
      <c r="BF198" s="144">
        <f t="shared" si="15"/>
        <v>0</v>
      </c>
      <c r="BG198" s="144">
        <f t="shared" si="16"/>
        <v>0</v>
      </c>
      <c r="BH198" s="144">
        <f t="shared" si="17"/>
        <v>0</v>
      </c>
      <c r="BI198" s="144">
        <f t="shared" si="18"/>
        <v>0</v>
      </c>
      <c r="BJ198" s="13" t="s">
        <v>81</v>
      </c>
      <c r="BK198" s="144">
        <f t="shared" si="19"/>
        <v>0</v>
      </c>
      <c r="BL198" s="13" t="s">
        <v>138</v>
      </c>
      <c r="BM198" s="143" t="s">
        <v>305</v>
      </c>
    </row>
    <row r="199" spans="1:65" s="2" customFormat="1" ht="14.45" customHeight="1">
      <c r="A199" s="28"/>
      <c r="B199" s="130"/>
      <c r="C199" s="131" t="s">
        <v>220</v>
      </c>
      <c r="D199" s="131" t="s">
        <v>134</v>
      </c>
      <c r="E199" s="132" t="s">
        <v>306</v>
      </c>
      <c r="F199" s="133" t="s">
        <v>307</v>
      </c>
      <c r="G199" s="134" t="s">
        <v>293</v>
      </c>
      <c r="H199" s="135">
        <v>348</v>
      </c>
      <c r="I199" s="136"/>
      <c r="J199" s="137">
        <f t="shared" si="10"/>
        <v>0</v>
      </c>
      <c r="K199" s="138"/>
      <c r="L199" s="29"/>
      <c r="M199" s="139" t="s">
        <v>1</v>
      </c>
      <c r="N199" s="140" t="s">
        <v>38</v>
      </c>
      <c r="O199" s="54"/>
      <c r="P199" s="141">
        <f t="shared" si="11"/>
        <v>0</v>
      </c>
      <c r="Q199" s="141">
        <v>0</v>
      </c>
      <c r="R199" s="141">
        <f t="shared" si="12"/>
        <v>0</v>
      </c>
      <c r="S199" s="141">
        <v>0</v>
      </c>
      <c r="T199" s="142">
        <f t="shared" si="1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43" t="s">
        <v>138</v>
      </c>
      <c r="AT199" s="143" t="s">
        <v>134</v>
      </c>
      <c r="AU199" s="143" t="s">
        <v>81</v>
      </c>
      <c r="AY199" s="13" t="s">
        <v>133</v>
      </c>
      <c r="BE199" s="144">
        <f t="shared" si="14"/>
        <v>0</v>
      </c>
      <c r="BF199" s="144">
        <f t="shared" si="15"/>
        <v>0</v>
      </c>
      <c r="BG199" s="144">
        <f t="shared" si="16"/>
        <v>0</v>
      </c>
      <c r="BH199" s="144">
        <f t="shared" si="17"/>
        <v>0</v>
      </c>
      <c r="BI199" s="144">
        <f t="shared" si="18"/>
        <v>0</v>
      </c>
      <c r="BJ199" s="13" t="s">
        <v>81</v>
      </c>
      <c r="BK199" s="144">
        <f t="shared" si="19"/>
        <v>0</v>
      </c>
      <c r="BL199" s="13" t="s">
        <v>138</v>
      </c>
      <c r="BM199" s="143" t="s">
        <v>308</v>
      </c>
    </row>
    <row r="200" spans="1:65" s="2" customFormat="1" ht="14.45" customHeight="1">
      <c r="A200" s="28"/>
      <c r="B200" s="130"/>
      <c r="C200" s="131" t="s">
        <v>309</v>
      </c>
      <c r="D200" s="131" t="s">
        <v>134</v>
      </c>
      <c r="E200" s="132" t="s">
        <v>310</v>
      </c>
      <c r="F200" s="133" t="s">
        <v>311</v>
      </c>
      <c r="G200" s="134" t="s">
        <v>293</v>
      </c>
      <c r="H200" s="135">
        <v>69.5</v>
      </c>
      <c r="I200" s="136"/>
      <c r="J200" s="137">
        <f t="shared" si="10"/>
        <v>0</v>
      </c>
      <c r="K200" s="138"/>
      <c r="L200" s="29"/>
      <c r="M200" s="139" t="s">
        <v>1</v>
      </c>
      <c r="N200" s="140" t="s">
        <v>38</v>
      </c>
      <c r="O200" s="54"/>
      <c r="P200" s="141">
        <f t="shared" si="11"/>
        <v>0</v>
      </c>
      <c r="Q200" s="141">
        <v>0</v>
      </c>
      <c r="R200" s="141">
        <f t="shared" si="12"/>
        <v>0</v>
      </c>
      <c r="S200" s="141">
        <v>0</v>
      </c>
      <c r="T200" s="142">
        <f t="shared" si="13"/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43" t="s">
        <v>138</v>
      </c>
      <c r="AT200" s="143" t="s">
        <v>134</v>
      </c>
      <c r="AU200" s="143" t="s">
        <v>81</v>
      </c>
      <c r="AY200" s="13" t="s">
        <v>133</v>
      </c>
      <c r="BE200" s="144">
        <f t="shared" si="14"/>
        <v>0</v>
      </c>
      <c r="BF200" s="144">
        <f t="shared" si="15"/>
        <v>0</v>
      </c>
      <c r="BG200" s="144">
        <f t="shared" si="16"/>
        <v>0</v>
      </c>
      <c r="BH200" s="144">
        <f t="shared" si="17"/>
        <v>0</v>
      </c>
      <c r="BI200" s="144">
        <f t="shared" si="18"/>
        <v>0</v>
      </c>
      <c r="BJ200" s="13" t="s">
        <v>81</v>
      </c>
      <c r="BK200" s="144">
        <f t="shared" si="19"/>
        <v>0</v>
      </c>
      <c r="BL200" s="13" t="s">
        <v>138</v>
      </c>
      <c r="BM200" s="143" t="s">
        <v>237</v>
      </c>
    </row>
    <row r="201" spans="1:65" s="2" customFormat="1" ht="14.45" customHeight="1">
      <c r="A201" s="28"/>
      <c r="B201" s="130"/>
      <c r="C201" s="131" t="s">
        <v>223</v>
      </c>
      <c r="D201" s="131" t="s">
        <v>134</v>
      </c>
      <c r="E201" s="132" t="s">
        <v>312</v>
      </c>
      <c r="F201" s="133" t="s">
        <v>313</v>
      </c>
      <c r="G201" s="134" t="s">
        <v>293</v>
      </c>
      <c r="H201" s="135">
        <v>2.1</v>
      </c>
      <c r="I201" s="136"/>
      <c r="J201" s="137">
        <f t="shared" si="10"/>
        <v>0</v>
      </c>
      <c r="K201" s="138"/>
      <c r="L201" s="29"/>
      <c r="M201" s="139" t="s">
        <v>1</v>
      </c>
      <c r="N201" s="140" t="s">
        <v>38</v>
      </c>
      <c r="O201" s="54"/>
      <c r="P201" s="141">
        <f t="shared" si="11"/>
        <v>0</v>
      </c>
      <c r="Q201" s="141">
        <v>0</v>
      </c>
      <c r="R201" s="141">
        <f t="shared" si="12"/>
        <v>0</v>
      </c>
      <c r="S201" s="141">
        <v>0</v>
      </c>
      <c r="T201" s="142">
        <f t="shared" si="13"/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43" t="s">
        <v>138</v>
      </c>
      <c r="AT201" s="143" t="s">
        <v>134</v>
      </c>
      <c r="AU201" s="143" t="s">
        <v>81</v>
      </c>
      <c r="AY201" s="13" t="s">
        <v>133</v>
      </c>
      <c r="BE201" s="144">
        <f t="shared" si="14"/>
        <v>0</v>
      </c>
      <c r="BF201" s="144">
        <f t="shared" si="15"/>
        <v>0</v>
      </c>
      <c r="BG201" s="144">
        <f t="shared" si="16"/>
        <v>0</v>
      </c>
      <c r="BH201" s="144">
        <f t="shared" si="17"/>
        <v>0</v>
      </c>
      <c r="BI201" s="144">
        <f t="shared" si="18"/>
        <v>0</v>
      </c>
      <c r="BJ201" s="13" t="s">
        <v>81</v>
      </c>
      <c r="BK201" s="144">
        <f t="shared" si="19"/>
        <v>0</v>
      </c>
      <c r="BL201" s="13" t="s">
        <v>138</v>
      </c>
      <c r="BM201" s="143" t="s">
        <v>257</v>
      </c>
    </row>
    <row r="202" spans="2:63" s="11" customFormat="1" ht="25.9" customHeight="1">
      <c r="B202" s="119"/>
      <c r="D202" s="120" t="s">
        <v>72</v>
      </c>
      <c r="E202" s="121" t="s">
        <v>314</v>
      </c>
      <c r="F202" s="121" t="s">
        <v>315</v>
      </c>
      <c r="I202" s="122"/>
      <c r="J202" s="123">
        <f>BK202</f>
        <v>0</v>
      </c>
      <c r="L202" s="119"/>
      <c r="M202" s="124"/>
      <c r="N202" s="125"/>
      <c r="O202" s="125"/>
      <c r="P202" s="126">
        <f>P203</f>
        <v>0</v>
      </c>
      <c r="Q202" s="125"/>
      <c r="R202" s="126">
        <f>R203</f>
        <v>0</v>
      </c>
      <c r="S202" s="125"/>
      <c r="T202" s="127">
        <f>T203</f>
        <v>0</v>
      </c>
      <c r="AR202" s="120" t="s">
        <v>81</v>
      </c>
      <c r="AT202" s="128" t="s">
        <v>72</v>
      </c>
      <c r="AU202" s="128" t="s">
        <v>73</v>
      </c>
      <c r="AY202" s="120" t="s">
        <v>133</v>
      </c>
      <c r="BK202" s="129">
        <f>BK203</f>
        <v>0</v>
      </c>
    </row>
    <row r="203" spans="1:65" s="2" customFormat="1" ht="14.45" customHeight="1">
      <c r="A203" s="28"/>
      <c r="B203" s="130"/>
      <c r="C203" s="131" t="s">
        <v>316</v>
      </c>
      <c r="D203" s="131" t="s">
        <v>134</v>
      </c>
      <c r="E203" s="132" t="s">
        <v>317</v>
      </c>
      <c r="F203" s="133" t="s">
        <v>318</v>
      </c>
      <c r="G203" s="134" t="s">
        <v>293</v>
      </c>
      <c r="H203" s="135">
        <v>151.6</v>
      </c>
      <c r="I203" s="136"/>
      <c r="J203" s="137">
        <f>ROUND(I203*H203,2)</f>
        <v>0</v>
      </c>
      <c r="K203" s="138"/>
      <c r="L203" s="29"/>
      <c r="M203" s="139" t="s">
        <v>1</v>
      </c>
      <c r="N203" s="140" t="s">
        <v>38</v>
      </c>
      <c r="O203" s="54"/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43" t="s">
        <v>138</v>
      </c>
      <c r="AT203" s="143" t="s">
        <v>134</v>
      </c>
      <c r="AU203" s="143" t="s">
        <v>81</v>
      </c>
      <c r="AY203" s="13" t="s">
        <v>133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3" t="s">
        <v>81</v>
      </c>
      <c r="BK203" s="144">
        <f>ROUND(I203*H203,2)</f>
        <v>0</v>
      </c>
      <c r="BL203" s="13" t="s">
        <v>138</v>
      </c>
      <c r="BM203" s="143" t="s">
        <v>319</v>
      </c>
    </row>
    <row r="204" spans="2:63" s="11" customFormat="1" ht="25.9" customHeight="1">
      <c r="B204" s="119"/>
      <c r="D204" s="120" t="s">
        <v>72</v>
      </c>
      <c r="E204" s="121" t="s">
        <v>320</v>
      </c>
      <c r="F204" s="121" t="s">
        <v>321</v>
      </c>
      <c r="I204" s="122"/>
      <c r="J204" s="123">
        <f>BK204</f>
        <v>0</v>
      </c>
      <c r="L204" s="119"/>
      <c r="M204" s="124"/>
      <c r="N204" s="125"/>
      <c r="O204" s="125"/>
      <c r="P204" s="126">
        <f>SUM(P205:P206)</f>
        <v>0</v>
      </c>
      <c r="Q204" s="125"/>
      <c r="R204" s="126">
        <f>SUM(R205:R206)</f>
        <v>0</v>
      </c>
      <c r="S204" s="125"/>
      <c r="T204" s="127">
        <f>SUM(T205:T206)</f>
        <v>0</v>
      </c>
      <c r="AR204" s="120" t="s">
        <v>83</v>
      </c>
      <c r="AT204" s="128" t="s">
        <v>72</v>
      </c>
      <c r="AU204" s="128" t="s">
        <v>73</v>
      </c>
      <c r="AY204" s="120" t="s">
        <v>133</v>
      </c>
      <c r="BK204" s="129">
        <f>SUM(BK205:BK206)</f>
        <v>0</v>
      </c>
    </row>
    <row r="205" spans="1:65" s="2" customFormat="1" ht="14.45" customHeight="1">
      <c r="A205" s="28"/>
      <c r="B205" s="130"/>
      <c r="C205" s="131" t="s">
        <v>228</v>
      </c>
      <c r="D205" s="131" t="s">
        <v>134</v>
      </c>
      <c r="E205" s="132" t="s">
        <v>322</v>
      </c>
      <c r="F205" s="133" t="s">
        <v>323</v>
      </c>
      <c r="G205" s="134" t="s">
        <v>155</v>
      </c>
      <c r="H205" s="135">
        <v>60</v>
      </c>
      <c r="I205" s="136"/>
      <c r="J205" s="137">
        <f>ROUND(I205*H205,2)</f>
        <v>0</v>
      </c>
      <c r="K205" s="138"/>
      <c r="L205" s="29"/>
      <c r="M205" s="139" t="s">
        <v>1</v>
      </c>
      <c r="N205" s="140" t="s">
        <v>38</v>
      </c>
      <c r="O205" s="54"/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43" t="s">
        <v>163</v>
      </c>
      <c r="AT205" s="143" t="s">
        <v>134</v>
      </c>
      <c r="AU205" s="143" t="s">
        <v>81</v>
      </c>
      <c r="AY205" s="13" t="s">
        <v>133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3" t="s">
        <v>81</v>
      </c>
      <c r="BK205" s="144">
        <f>ROUND(I205*H205,2)</f>
        <v>0</v>
      </c>
      <c r="BL205" s="13" t="s">
        <v>163</v>
      </c>
      <c r="BM205" s="143" t="s">
        <v>324</v>
      </c>
    </row>
    <row r="206" spans="1:65" s="2" customFormat="1" ht="14.45" customHeight="1">
      <c r="A206" s="28"/>
      <c r="B206" s="130"/>
      <c r="C206" s="131" t="s">
        <v>325</v>
      </c>
      <c r="D206" s="131" t="s">
        <v>134</v>
      </c>
      <c r="E206" s="132" t="s">
        <v>326</v>
      </c>
      <c r="F206" s="133" t="s">
        <v>327</v>
      </c>
      <c r="G206" s="134" t="s">
        <v>155</v>
      </c>
      <c r="H206" s="135">
        <v>19.5</v>
      </c>
      <c r="I206" s="136"/>
      <c r="J206" s="137">
        <f>ROUND(I206*H206,2)</f>
        <v>0</v>
      </c>
      <c r="K206" s="138"/>
      <c r="L206" s="29"/>
      <c r="M206" s="139" t="s">
        <v>1</v>
      </c>
      <c r="N206" s="140" t="s">
        <v>38</v>
      </c>
      <c r="O206" s="54"/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43" t="s">
        <v>163</v>
      </c>
      <c r="AT206" s="143" t="s">
        <v>134</v>
      </c>
      <c r="AU206" s="143" t="s">
        <v>81</v>
      </c>
      <c r="AY206" s="13" t="s">
        <v>133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3" t="s">
        <v>81</v>
      </c>
      <c r="BK206" s="144">
        <f>ROUND(I206*H206,2)</f>
        <v>0</v>
      </c>
      <c r="BL206" s="13" t="s">
        <v>163</v>
      </c>
      <c r="BM206" s="143" t="s">
        <v>328</v>
      </c>
    </row>
    <row r="207" spans="2:63" s="11" customFormat="1" ht="25.9" customHeight="1">
      <c r="B207" s="119"/>
      <c r="D207" s="120" t="s">
        <v>72</v>
      </c>
      <c r="E207" s="121" t="s">
        <v>329</v>
      </c>
      <c r="F207" s="121" t="s">
        <v>330</v>
      </c>
      <c r="I207" s="122"/>
      <c r="J207" s="123">
        <f>BK207</f>
        <v>0</v>
      </c>
      <c r="L207" s="119"/>
      <c r="M207" s="124"/>
      <c r="N207" s="125"/>
      <c r="O207" s="125"/>
      <c r="P207" s="126">
        <f>SUM(P208:P209)</f>
        <v>0</v>
      </c>
      <c r="Q207" s="125"/>
      <c r="R207" s="126">
        <f>SUM(R208:R209)</f>
        <v>0</v>
      </c>
      <c r="S207" s="125"/>
      <c r="T207" s="127">
        <f>SUM(T208:T209)</f>
        <v>0</v>
      </c>
      <c r="AR207" s="120" t="s">
        <v>83</v>
      </c>
      <c r="AT207" s="128" t="s">
        <v>72</v>
      </c>
      <c r="AU207" s="128" t="s">
        <v>73</v>
      </c>
      <c r="AY207" s="120" t="s">
        <v>133</v>
      </c>
      <c r="BK207" s="129">
        <f>SUM(BK208:BK209)</f>
        <v>0</v>
      </c>
    </row>
    <row r="208" spans="1:65" s="2" customFormat="1" ht="14.45" customHeight="1">
      <c r="A208" s="28"/>
      <c r="B208" s="130"/>
      <c r="C208" s="131" t="s">
        <v>232</v>
      </c>
      <c r="D208" s="131" t="s">
        <v>134</v>
      </c>
      <c r="E208" s="132" t="s">
        <v>331</v>
      </c>
      <c r="F208" s="133" t="s">
        <v>332</v>
      </c>
      <c r="G208" s="134" t="s">
        <v>155</v>
      </c>
      <c r="H208" s="135">
        <v>28</v>
      </c>
      <c r="I208" s="136"/>
      <c r="J208" s="137">
        <f>ROUND(I208*H208,2)</f>
        <v>0</v>
      </c>
      <c r="K208" s="138"/>
      <c r="L208" s="29"/>
      <c r="M208" s="139" t="s">
        <v>1</v>
      </c>
      <c r="N208" s="140" t="s">
        <v>38</v>
      </c>
      <c r="O208" s="54"/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43" t="s">
        <v>163</v>
      </c>
      <c r="AT208" s="143" t="s">
        <v>134</v>
      </c>
      <c r="AU208" s="143" t="s">
        <v>81</v>
      </c>
      <c r="AY208" s="13" t="s">
        <v>133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3" t="s">
        <v>81</v>
      </c>
      <c r="BK208" s="144">
        <f>ROUND(I208*H208,2)</f>
        <v>0</v>
      </c>
      <c r="BL208" s="13" t="s">
        <v>163</v>
      </c>
      <c r="BM208" s="143" t="s">
        <v>333</v>
      </c>
    </row>
    <row r="209" spans="1:65" s="2" customFormat="1" ht="24.2" customHeight="1">
      <c r="A209" s="28"/>
      <c r="B209" s="130"/>
      <c r="C209" s="131" t="s">
        <v>334</v>
      </c>
      <c r="D209" s="131" t="s">
        <v>134</v>
      </c>
      <c r="E209" s="132" t="s">
        <v>335</v>
      </c>
      <c r="F209" s="133" t="s">
        <v>336</v>
      </c>
      <c r="G209" s="134" t="s">
        <v>155</v>
      </c>
      <c r="H209" s="135">
        <v>25.5</v>
      </c>
      <c r="I209" s="136"/>
      <c r="J209" s="137">
        <f>ROUND(I209*H209,2)</f>
        <v>0</v>
      </c>
      <c r="K209" s="138"/>
      <c r="L209" s="29"/>
      <c r="M209" s="139" t="s">
        <v>1</v>
      </c>
      <c r="N209" s="140" t="s">
        <v>38</v>
      </c>
      <c r="O209" s="54"/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43" t="s">
        <v>163</v>
      </c>
      <c r="AT209" s="143" t="s">
        <v>134</v>
      </c>
      <c r="AU209" s="143" t="s">
        <v>81</v>
      </c>
      <c r="AY209" s="13" t="s">
        <v>133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3" t="s">
        <v>81</v>
      </c>
      <c r="BK209" s="144">
        <f>ROUND(I209*H209,2)</f>
        <v>0</v>
      </c>
      <c r="BL209" s="13" t="s">
        <v>163</v>
      </c>
      <c r="BM209" s="143" t="s">
        <v>337</v>
      </c>
    </row>
    <row r="210" spans="2:63" s="11" customFormat="1" ht="25.9" customHeight="1">
      <c r="B210" s="119"/>
      <c r="D210" s="120" t="s">
        <v>72</v>
      </c>
      <c r="E210" s="121" t="s">
        <v>338</v>
      </c>
      <c r="F210" s="121" t="s">
        <v>339</v>
      </c>
      <c r="I210" s="122"/>
      <c r="J210" s="123">
        <f>BK210</f>
        <v>0</v>
      </c>
      <c r="L210" s="119"/>
      <c r="M210" s="124"/>
      <c r="N210" s="125"/>
      <c r="O210" s="125"/>
      <c r="P210" s="126">
        <f>SUM(P211:P220)</f>
        <v>0</v>
      </c>
      <c r="Q210" s="125"/>
      <c r="R210" s="126">
        <f>SUM(R211:R220)</f>
        <v>0</v>
      </c>
      <c r="S210" s="125"/>
      <c r="T210" s="127">
        <f>SUM(T211:T220)</f>
        <v>0</v>
      </c>
      <c r="AR210" s="120" t="s">
        <v>81</v>
      </c>
      <c r="AT210" s="128" t="s">
        <v>72</v>
      </c>
      <c r="AU210" s="128" t="s">
        <v>73</v>
      </c>
      <c r="AY210" s="120" t="s">
        <v>133</v>
      </c>
      <c r="BK210" s="129">
        <f>SUM(BK211:BK220)</f>
        <v>0</v>
      </c>
    </row>
    <row r="211" spans="1:65" s="2" customFormat="1" ht="14.45" customHeight="1">
      <c r="A211" s="28"/>
      <c r="B211" s="130"/>
      <c r="C211" s="131" t="s">
        <v>236</v>
      </c>
      <c r="D211" s="131" t="s">
        <v>134</v>
      </c>
      <c r="E211" s="132" t="s">
        <v>340</v>
      </c>
      <c r="F211" s="133" t="s">
        <v>341</v>
      </c>
      <c r="G211" s="134" t="s">
        <v>231</v>
      </c>
      <c r="H211" s="135">
        <v>1</v>
      </c>
      <c r="I211" s="136"/>
      <c r="J211" s="137">
        <f aca="true" t="shared" si="20" ref="J211:J220">ROUND(I211*H211,2)</f>
        <v>0</v>
      </c>
      <c r="K211" s="138"/>
      <c r="L211" s="29"/>
      <c r="M211" s="139" t="s">
        <v>1</v>
      </c>
      <c r="N211" s="140" t="s">
        <v>38</v>
      </c>
      <c r="O211" s="54"/>
      <c r="P211" s="141">
        <f aca="true" t="shared" si="21" ref="P211:P220">O211*H211</f>
        <v>0</v>
      </c>
      <c r="Q211" s="141">
        <v>0</v>
      </c>
      <c r="R211" s="141">
        <f aca="true" t="shared" si="22" ref="R211:R220">Q211*H211</f>
        <v>0</v>
      </c>
      <c r="S211" s="141">
        <v>0</v>
      </c>
      <c r="T211" s="142">
        <f aca="true" t="shared" si="23" ref="T211:T220"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43" t="s">
        <v>138</v>
      </c>
      <c r="AT211" s="143" t="s">
        <v>134</v>
      </c>
      <c r="AU211" s="143" t="s">
        <v>81</v>
      </c>
      <c r="AY211" s="13" t="s">
        <v>133</v>
      </c>
      <c r="BE211" s="144">
        <f aca="true" t="shared" si="24" ref="BE211:BE220">IF(N211="základní",J211,0)</f>
        <v>0</v>
      </c>
      <c r="BF211" s="144">
        <f aca="true" t="shared" si="25" ref="BF211:BF220">IF(N211="snížená",J211,0)</f>
        <v>0</v>
      </c>
      <c r="BG211" s="144">
        <f aca="true" t="shared" si="26" ref="BG211:BG220">IF(N211="zákl. přenesená",J211,0)</f>
        <v>0</v>
      </c>
      <c r="BH211" s="144">
        <f aca="true" t="shared" si="27" ref="BH211:BH220">IF(N211="sníž. přenesená",J211,0)</f>
        <v>0</v>
      </c>
      <c r="BI211" s="144">
        <f aca="true" t="shared" si="28" ref="BI211:BI220">IF(N211="nulová",J211,0)</f>
        <v>0</v>
      </c>
      <c r="BJ211" s="13" t="s">
        <v>81</v>
      </c>
      <c r="BK211" s="144">
        <f aca="true" t="shared" si="29" ref="BK211:BK220">ROUND(I211*H211,2)</f>
        <v>0</v>
      </c>
      <c r="BL211" s="13" t="s">
        <v>138</v>
      </c>
      <c r="BM211" s="143" t="s">
        <v>342</v>
      </c>
    </row>
    <row r="212" spans="1:65" s="2" customFormat="1" ht="24.2" customHeight="1">
      <c r="A212" s="28"/>
      <c r="B212" s="130"/>
      <c r="C212" s="131" t="s">
        <v>343</v>
      </c>
      <c r="D212" s="131" t="s">
        <v>134</v>
      </c>
      <c r="E212" s="132" t="s">
        <v>344</v>
      </c>
      <c r="F212" s="133" t="s">
        <v>345</v>
      </c>
      <c r="G212" s="134" t="s">
        <v>144</v>
      </c>
      <c r="H212" s="135">
        <v>10</v>
      </c>
      <c r="I212" s="136"/>
      <c r="J212" s="137">
        <f t="shared" si="20"/>
        <v>0</v>
      </c>
      <c r="K212" s="138"/>
      <c r="L212" s="29"/>
      <c r="M212" s="139" t="s">
        <v>1</v>
      </c>
      <c r="N212" s="140" t="s">
        <v>38</v>
      </c>
      <c r="O212" s="54"/>
      <c r="P212" s="141">
        <f t="shared" si="21"/>
        <v>0</v>
      </c>
      <c r="Q212" s="141">
        <v>0</v>
      </c>
      <c r="R212" s="141">
        <f t="shared" si="22"/>
        <v>0</v>
      </c>
      <c r="S212" s="141">
        <v>0</v>
      </c>
      <c r="T212" s="142">
        <f t="shared" si="23"/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43" t="s">
        <v>138</v>
      </c>
      <c r="AT212" s="143" t="s">
        <v>134</v>
      </c>
      <c r="AU212" s="143" t="s">
        <v>81</v>
      </c>
      <c r="AY212" s="13" t="s">
        <v>133</v>
      </c>
      <c r="BE212" s="144">
        <f t="shared" si="24"/>
        <v>0</v>
      </c>
      <c r="BF212" s="144">
        <f t="shared" si="25"/>
        <v>0</v>
      </c>
      <c r="BG212" s="144">
        <f t="shared" si="26"/>
        <v>0</v>
      </c>
      <c r="BH212" s="144">
        <f t="shared" si="27"/>
        <v>0</v>
      </c>
      <c r="BI212" s="144">
        <f t="shared" si="28"/>
        <v>0</v>
      </c>
      <c r="BJ212" s="13" t="s">
        <v>81</v>
      </c>
      <c r="BK212" s="144">
        <f t="shared" si="29"/>
        <v>0</v>
      </c>
      <c r="BL212" s="13" t="s">
        <v>138</v>
      </c>
      <c r="BM212" s="143" t="s">
        <v>346</v>
      </c>
    </row>
    <row r="213" spans="1:65" s="2" customFormat="1" ht="24.2" customHeight="1">
      <c r="A213" s="28"/>
      <c r="B213" s="130"/>
      <c r="C213" s="131" t="s">
        <v>241</v>
      </c>
      <c r="D213" s="131" t="s">
        <v>134</v>
      </c>
      <c r="E213" s="132" t="s">
        <v>347</v>
      </c>
      <c r="F213" s="133" t="s">
        <v>348</v>
      </c>
      <c r="G213" s="134" t="s">
        <v>144</v>
      </c>
      <c r="H213" s="135">
        <v>17.5</v>
      </c>
      <c r="I213" s="136"/>
      <c r="J213" s="137">
        <f t="shared" si="20"/>
        <v>0</v>
      </c>
      <c r="K213" s="138"/>
      <c r="L213" s="29"/>
      <c r="M213" s="139" t="s">
        <v>1</v>
      </c>
      <c r="N213" s="140" t="s">
        <v>38</v>
      </c>
      <c r="O213" s="54"/>
      <c r="P213" s="141">
        <f t="shared" si="21"/>
        <v>0</v>
      </c>
      <c r="Q213" s="141">
        <v>0</v>
      </c>
      <c r="R213" s="141">
        <f t="shared" si="22"/>
        <v>0</v>
      </c>
      <c r="S213" s="141">
        <v>0</v>
      </c>
      <c r="T213" s="142">
        <f t="shared" si="23"/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43" t="s">
        <v>138</v>
      </c>
      <c r="AT213" s="143" t="s">
        <v>134</v>
      </c>
      <c r="AU213" s="143" t="s">
        <v>81</v>
      </c>
      <c r="AY213" s="13" t="s">
        <v>133</v>
      </c>
      <c r="BE213" s="144">
        <f t="shared" si="24"/>
        <v>0</v>
      </c>
      <c r="BF213" s="144">
        <f t="shared" si="25"/>
        <v>0</v>
      </c>
      <c r="BG213" s="144">
        <f t="shared" si="26"/>
        <v>0</v>
      </c>
      <c r="BH213" s="144">
        <f t="shared" si="27"/>
        <v>0</v>
      </c>
      <c r="BI213" s="144">
        <f t="shared" si="28"/>
        <v>0</v>
      </c>
      <c r="BJ213" s="13" t="s">
        <v>81</v>
      </c>
      <c r="BK213" s="144">
        <f t="shared" si="29"/>
        <v>0</v>
      </c>
      <c r="BL213" s="13" t="s">
        <v>138</v>
      </c>
      <c r="BM213" s="143" t="s">
        <v>349</v>
      </c>
    </row>
    <row r="214" spans="1:65" s="2" customFormat="1" ht="24.2" customHeight="1">
      <c r="A214" s="28"/>
      <c r="B214" s="130"/>
      <c r="C214" s="131" t="s">
        <v>350</v>
      </c>
      <c r="D214" s="131" t="s">
        <v>134</v>
      </c>
      <c r="E214" s="132" t="s">
        <v>351</v>
      </c>
      <c r="F214" s="133" t="s">
        <v>352</v>
      </c>
      <c r="G214" s="134" t="s">
        <v>231</v>
      </c>
      <c r="H214" s="135">
        <v>1</v>
      </c>
      <c r="I214" s="136"/>
      <c r="J214" s="137">
        <f t="shared" si="20"/>
        <v>0</v>
      </c>
      <c r="K214" s="138"/>
      <c r="L214" s="29"/>
      <c r="M214" s="139" t="s">
        <v>1</v>
      </c>
      <c r="N214" s="140" t="s">
        <v>38</v>
      </c>
      <c r="O214" s="54"/>
      <c r="P214" s="141">
        <f t="shared" si="21"/>
        <v>0</v>
      </c>
      <c r="Q214" s="141">
        <v>0</v>
      </c>
      <c r="R214" s="141">
        <f t="shared" si="22"/>
        <v>0</v>
      </c>
      <c r="S214" s="141">
        <v>0</v>
      </c>
      <c r="T214" s="142">
        <f t="shared" si="23"/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43" t="s">
        <v>138</v>
      </c>
      <c r="AT214" s="143" t="s">
        <v>134</v>
      </c>
      <c r="AU214" s="143" t="s">
        <v>81</v>
      </c>
      <c r="AY214" s="13" t="s">
        <v>133</v>
      </c>
      <c r="BE214" s="144">
        <f t="shared" si="24"/>
        <v>0</v>
      </c>
      <c r="BF214" s="144">
        <f t="shared" si="25"/>
        <v>0</v>
      </c>
      <c r="BG214" s="144">
        <f t="shared" si="26"/>
        <v>0</v>
      </c>
      <c r="BH214" s="144">
        <f t="shared" si="27"/>
        <v>0</v>
      </c>
      <c r="BI214" s="144">
        <f t="shared" si="28"/>
        <v>0</v>
      </c>
      <c r="BJ214" s="13" t="s">
        <v>81</v>
      </c>
      <c r="BK214" s="144">
        <f t="shared" si="29"/>
        <v>0</v>
      </c>
      <c r="BL214" s="13" t="s">
        <v>138</v>
      </c>
      <c r="BM214" s="143" t="s">
        <v>353</v>
      </c>
    </row>
    <row r="215" spans="1:65" s="2" customFormat="1" ht="14.45" customHeight="1">
      <c r="A215" s="28"/>
      <c r="B215" s="130"/>
      <c r="C215" s="131" t="s">
        <v>245</v>
      </c>
      <c r="D215" s="131" t="s">
        <v>134</v>
      </c>
      <c r="E215" s="132" t="s">
        <v>354</v>
      </c>
      <c r="F215" s="133" t="s">
        <v>355</v>
      </c>
      <c r="G215" s="134" t="s">
        <v>144</v>
      </c>
      <c r="H215" s="135">
        <v>67.5</v>
      </c>
      <c r="I215" s="136"/>
      <c r="J215" s="137">
        <f t="shared" si="20"/>
        <v>0</v>
      </c>
      <c r="K215" s="138"/>
      <c r="L215" s="29"/>
      <c r="M215" s="139" t="s">
        <v>1</v>
      </c>
      <c r="N215" s="140" t="s">
        <v>38</v>
      </c>
      <c r="O215" s="54"/>
      <c r="P215" s="141">
        <f t="shared" si="21"/>
        <v>0</v>
      </c>
      <c r="Q215" s="141">
        <v>0</v>
      </c>
      <c r="R215" s="141">
        <f t="shared" si="22"/>
        <v>0</v>
      </c>
      <c r="S215" s="141">
        <v>0</v>
      </c>
      <c r="T215" s="142">
        <f t="shared" si="23"/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43" t="s">
        <v>138</v>
      </c>
      <c r="AT215" s="143" t="s">
        <v>134</v>
      </c>
      <c r="AU215" s="143" t="s">
        <v>81</v>
      </c>
      <c r="AY215" s="13" t="s">
        <v>133</v>
      </c>
      <c r="BE215" s="144">
        <f t="shared" si="24"/>
        <v>0</v>
      </c>
      <c r="BF215" s="144">
        <f t="shared" si="25"/>
        <v>0</v>
      </c>
      <c r="BG215" s="144">
        <f t="shared" si="26"/>
        <v>0</v>
      </c>
      <c r="BH215" s="144">
        <f t="shared" si="27"/>
        <v>0</v>
      </c>
      <c r="BI215" s="144">
        <f t="shared" si="28"/>
        <v>0</v>
      </c>
      <c r="BJ215" s="13" t="s">
        <v>81</v>
      </c>
      <c r="BK215" s="144">
        <f t="shared" si="29"/>
        <v>0</v>
      </c>
      <c r="BL215" s="13" t="s">
        <v>138</v>
      </c>
      <c r="BM215" s="143" t="s">
        <v>356</v>
      </c>
    </row>
    <row r="216" spans="1:65" s="2" customFormat="1" ht="24.2" customHeight="1">
      <c r="A216" s="28"/>
      <c r="B216" s="130"/>
      <c r="C216" s="131" t="s">
        <v>357</v>
      </c>
      <c r="D216" s="131" t="s">
        <v>134</v>
      </c>
      <c r="E216" s="132" t="s">
        <v>358</v>
      </c>
      <c r="F216" s="133" t="s">
        <v>359</v>
      </c>
      <c r="G216" s="134" t="s">
        <v>231</v>
      </c>
      <c r="H216" s="135">
        <v>1</v>
      </c>
      <c r="I216" s="136"/>
      <c r="J216" s="137">
        <f t="shared" si="20"/>
        <v>0</v>
      </c>
      <c r="K216" s="138"/>
      <c r="L216" s="29"/>
      <c r="M216" s="139" t="s">
        <v>1</v>
      </c>
      <c r="N216" s="140" t="s">
        <v>38</v>
      </c>
      <c r="O216" s="54"/>
      <c r="P216" s="141">
        <f t="shared" si="21"/>
        <v>0</v>
      </c>
      <c r="Q216" s="141">
        <v>0</v>
      </c>
      <c r="R216" s="141">
        <f t="shared" si="22"/>
        <v>0</v>
      </c>
      <c r="S216" s="141">
        <v>0</v>
      </c>
      <c r="T216" s="142">
        <f t="shared" si="23"/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43" t="s">
        <v>138</v>
      </c>
      <c r="AT216" s="143" t="s">
        <v>134</v>
      </c>
      <c r="AU216" s="143" t="s">
        <v>81</v>
      </c>
      <c r="AY216" s="13" t="s">
        <v>133</v>
      </c>
      <c r="BE216" s="144">
        <f t="shared" si="24"/>
        <v>0</v>
      </c>
      <c r="BF216" s="144">
        <f t="shared" si="25"/>
        <v>0</v>
      </c>
      <c r="BG216" s="144">
        <f t="shared" si="26"/>
        <v>0</v>
      </c>
      <c r="BH216" s="144">
        <f t="shared" si="27"/>
        <v>0</v>
      </c>
      <c r="BI216" s="144">
        <f t="shared" si="28"/>
        <v>0</v>
      </c>
      <c r="BJ216" s="13" t="s">
        <v>81</v>
      </c>
      <c r="BK216" s="144">
        <f t="shared" si="29"/>
        <v>0</v>
      </c>
      <c r="BL216" s="13" t="s">
        <v>138</v>
      </c>
      <c r="BM216" s="143" t="s">
        <v>360</v>
      </c>
    </row>
    <row r="217" spans="1:65" s="2" customFormat="1" ht="14.45" customHeight="1">
      <c r="A217" s="28"/>
      <c r="B217" s="130"/>
      <c r="C217" s="131" t="s">
        <v>250</v>
      </c>
      <c r="D217" s="131" t="s">
        <v>134</v>
      </c>
      <c r="E217" s="132" t="s">
        <v>361</v>
      </c>
      <c r="F217" s="133" t="s">
        <v>362</v>
      </c>
      <c r="G217" s="134" t="s">
        <v>231</v>
      </c>
      <c r="H217" s="135">
        <v>1</v>
      </c>
      <c r="I217" s="136"/>
      <c r="J217" s="137">
        <f t="shared" si="20"/>
        <v>0</v>
      </c>
      <c r="K217" s="138"/>
      <c r="L217" s="29"/>
      <c r="M217" s="139" t="s">
        <v>1</v>
      </c>
      <c r="N217" s="140" t="s">
        <v>38</v>
      </c>
      <c r="O217" s="54"/>
      <c r="P217" s="141">
        <f t="shared" si="21"/>
        <v>0</v>
      </c>
      <c r="Q217" s="141">
        <v>0</v>
      </c>
      <c r="R217" s="141">
        <f t="shared" si="22"/>
        <v>0</v>
      </c>
      <c r="S217" s="141">
        <v>0</v>
      </c>
      <c r="T217" s="142">
        <f t="shared" si="23"/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43" t="s">
        <v>138</v>
      </c>
      <c r="AT217" s="143" t="s">
        <v>134</v>
      </c>
      <c r="AU217" s="143" t="s">
        <v>81</v>
      </c>
      <c r="AY217" s="13" t="s">
        <v>133</v>
      </c>
      <c r="BE217" s="144">
        <f t="shared" si="24"/>
        <v>0</v>
      </c>
      <c r="BF217" s="144">
        <f t="shared" si="25"/>
        <v>0</v>
      </c>
      <c r="BG217" s="144">
        <f t="shared" si="26"/>
        <v>0</v>
      </c>
      <c r="BH217" s="144">
        <f t="shared" si="27"/>
        <v>0</v>
      </c>
      <c r="BI217" s="144">
        <f t="shared" si="28"/>
        <v>0</v>
      </c>
      <c r="BJ217" s="13" t="s">
        <v>81</v>
      </c>
      <c r="BK217" s="144">
        <f t="shared" si="29"/>
        <v>0</v>
      </c>
      <c r="BL217" s="13" t="s">
        <v>138</v>
      </c>
      <c r="BM217" s="143" t="s">
        <v>363</v>
      </c>
    </row>
    <row r="218" spans="1:65" s="2" customFormat="1" ht="24.2" customHeight="1">
      <c r="A218" s="28"/>
      <c r="B218" s="130"/>
      <c r="C218" s="131" t="s">
        <v>184</v>
      </c>
      <c r="D218" s="131" t="s">
        <v>134</v>
      </c>
      <c r="E218" s="132" t="s">
        <v>364</v>
      </c>
      <c r="F218" s="133" t="s">
        <v>365</v>
      </c>
      <c r="G218" s="134" t="s">
        <v>144</v>
      </c>
      <c r="H218" s="135">
        <v>12</v>
      </c>
      <c r="I218" s="136"/>
      <c r="J218" s="137">
        <f t="shared" si="20"/>
        <v>0</v>
      </c>
      <c r="K218" s="138"/>
      <c r="L218" s="29"/>
      <c r="M218" s="139" t="s">
        <v>1</v>
      </c>
      <c r="N218" s="140" t="s">
        <v>38</v>
      </c>
      <c r="O218" s="54"/>
      <c r="P218" s="141">
        <f t="shared" si="21"/>
        <v>0</v>
      </c>
      <c r="Q218" s="141">
        <v>0</v>
      </c>
      <c r="R218" s="141">
        <f t="shared" si="22"/>
        <v>0</v>
      </c>
      <c r="S218" s="141">
        <v>0</v>
      </c>
      <c r="T218" s="142">
        <f t="shared" si="23"/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43" t="s">
        <v>138</v>
      </c>
      <c r="AT218" s="143" t="s">
        <v>134</v>
      </c>
      <c r="AU218" s="143" t="s">
        <v>81</v>
      </c>
      <c r="AY218" s="13" t="s">
        <v>133</v>
      </c>
      <c r="BE218" s="144">
        <f t="shared" si="24"/>
        <v>0</v>
      </c>
      <c r="BF218" s="144">
        <f t="shared" si="25"/>
        <v>0</v>
      </c>
      <c r="BG218" s="144">
        <f t="shared" si="26"/>
        <v>0</v>
      </c>
      <c r="BH218" s="144">
        <f t="shared" si="27"/>
        <v>0</v>
      </c>
      <c r="BI218" s="144">
        <f t="shared" si="28"/>
        <v>0</v>
      </c>
      <c r="BJ218" s="13" t="s">
        <v>81</v>
      </c>
      <c r="BK218" s="144">
        <f t="shared" si="29"/>
        <v>0</v>
      </c>
      <c r="BL218" s="13" t="s">
        <v>138</v>
      </c>
      <c r="BM218" s="143" t="s">
        <v>366</v>
      </c>
    </row>
    <row r="219" spans="1:65" s="2" customFormat="1" ht="24.2" customHeight="1">
      <c r="A219" s="28"/>
      <c r="B219" s="130"/>
      <c r="C219" s="131" t="s">
        <v>199</v>
      </c>
      <c r="D219" s="131" t="s">
        <v>134</v>
      </c>
      <c r="E219" s="132" t="s">
        <v>367</v>
      </c>
      <c r="F219" s="133" t="s">
        <v>368</v>
      </c>
      <c r="G219" s="134" t="s">
        <v>231</v>
      </c>
      <c r="H219" s="135">
        <v>6</v>
      </c>
      <c r="I219" s="136"/>
      <c r="J219" s="137">
        <f t="shared" si="20"/>
        <v>0</v>
      </c>
      <c r="K219" s="138"/>
      <c r="L219" s="29"/>
      <c r="M219" s="139" t="s">
        <v>1</v>
      </c>
      <c r="N219" s="140" t="s">
        <v>38</v>
      </c>
      <c r="O219" s="54"/>
      <c r="P219" s="141">
        <f t="shared" si="21"/>
        <v>0</v>
      </c>
      <c r="Q219" s="141">
        <v>0</v>
      </c>
      <c r="R219" s="141">
        <f t="shared" si="22"/>
        <v>0</v>
      </c>
      <c r="S219" s="141">
        <v>0</v>
      </c>
      <c r="T219" s="142">
        <f t="shared" si="23"/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43" t="s">
        <v>138</v>
      </c>
      <c r="AT219" s="143" t="s">
        <v>134</v>
      </c>
      <c r="AU219" s="143" t="s">
        <v>81</v>
      </c>
      <c r="AY219" s="13" t="s">
        <v>133</v>
      </c>
      <c r="BE219" s="144">
        <f t="shared" si="24"/>
        <v>0</v>
      </c>
      <c r="BF219" s="144">
        <f t="shared" si="25"/>
        <v>0</v>
      </c>
      <c r="BG219" s="144">
        <f t="shared" si="26"/>
        <v>0</v>
      </c>
      <c r="BH219" s="144">
        <f t="shared" si="27"/>
        <v>0</v>
      </c>
      <c r="BI219" s="144">
        <f t="shared" si="28"/>
        <v>0</v>
      </c>
      <c r="BJ219" s="13" t="s">
        <v>81</v>
      </c>
      <c r="BK219" s="144">
        <f t="shared" si="29"/>
        <v>0</v>
      </c>
      <c r="BL219" s="13" t="s">
        <v>138</v>
      </c>
      <c r="BM219" s="143" t="s">
        <v>369</v>
      </c>
    </row>
    <row r="220" spans="1:65" s="2" customFormat="1" ht="14.45" customHeight="1">
      <c r="A220" s="28"/>
      <c r="B220" s="130"/>
      <c r="C220" s="131" t="s">
        <v>215</v>
      </c>
      <c r="D220" s="131" t="s">
        <v>134</v>
      </c>
      <c r="E220" s="132" t="s">
        <v>370</v>
      </c>
      <c r="F220" s="133" t="s">
        <v>371</v>
      </c>
      <c r="G220" s="134" t="s">
        <v>231</v>
      </c>
      <c r="H220" s="135">
        <v>1</v>
      </c>
      <c r="I220" s="136"/>
      <c r="J220" s="137">
        <f t="shared" si="20"/>
        <v>0</v>
      </c>
      <c r="K220" s="138"/>
      <c r="L220" s="29"/>
      <c r="M220" s="139" t="s">
        <v>1</v>
      </c>
      <c r="N220" s="140" t="s">
        <v>38</v>
      </c>
      <c r="O220" s="54"/>
      <c r="P220" s="141">
        <f t="shared" si="21"/>
        <v>0</v>
      </c>
      <c r="Q220" s="141">
        <v>0</v>
      </c>
      <c r="R220" s="141">
        <f t="shared" si="22"/>
        <v>0</v>
      </c>
      <c r="S220" s="141">
        <v>0</v>
      </c>
      <c r="T220" s="142">
        <f t="shared" si="23"/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43" t="s">
        <v>138</v>
      </c>
      <c r="AT220" s="143" t="s">
        <v>134</v>
      </c>
      <c r="AU220" s="143" t="s">
        <v>81</v>
      </c>
      <c r="AY220" s="13" t="s">
        <v>133</v>
      </c>
      <c r="BE220" s="144">
        <f t="shared" si="24"/>
        <v>0</v>
      </c>
      <c r="BF220" s="144">
        <f t="shared" si="25"/>
        <v>0</v>
      </c>
      <c r="BG220" s="144">
        <f t="shared" si="26"/>
        <v>0</v>
      </c>
      <c r="BH220" s="144">
        <f t="shared" si="27"/>
        <v>0</v>
      </c>
      <c r="BI220" s="144">
        <f t="shared" si="28"/>
        <v>0</v>
      </c>
      <c r="BJ220" s="13" t="s">
        <v>81</v>
      </c>
      <c r="BK220" s="144">
        <f t="shared" si="29"/>
        <v>0</v>
      </c>
      <c r="BL220" s="13" t="s">
        <v>138</v>
      </c>
      <c r="BM220" s="143" t="s">
        <v>372</v>
      </c>
    </row>
    <row r="221" spans="2:63" s="11" customFormat="1" ht="25.9" customHeight="1">
      <c r="B221" s="119"/>
      <c r="D221" s="120" t="s">
        <v>72</v>
      </c>
      <c r="E221" s="121" t="s">
        <v>373</v>
      </c>
      <c r="F221" s="121" t="s">
        <v>374</v>
      </c>
      <c r="I221" s="122"/>
      <c r="J221" s="123">
        <f>BK221</f>
        <v>0</v>
      </c>
      <c r="L221" s="119"/>
      <c r="M221" s="124"/>
      <c r="N221" s="125"/>
      <c r="O221" s="125"/>
      <c r="P221" s="126">
        <f>SUM(P222:P225)</f>
        <v>0</v>
      </c>
      <c r="Q221" s="125"/>
      <c r="R221" s="126">
        <f>SUM(R222:R225)</f>
        <v>0</v>
      </c>
      <c r="S221" s="125"/>
      <c r="T221" s="127">
        <f>SUM(T222:T225)</f>
        <v>0</v>
      </c>
      <c r="AR221" s="120" t="s">
        <v>81</v>
      </c>
      <c r="AT221" s="128" t="s">
        <v>72</v>
      </c>
      <c r="AU221" s="128" t="s">
        <v>73</v>
      </c>
      <c r="AY221" s="120" t="s">
        <v>133</v>
      </c>
      <c r="BK221" s="129">
        <f>SUM(BK222:BK225)</f>
        <v>0</v>
      </c>
    </row>
    <row r="222" spans="1:65" s="2" customFormat="1" ht="14.45" customHeight="1">
      <c r="A222" s="28"/>
      <c r="B222" s="130"/>
      <c r="C222" s="131" t="s">
        <v>256</v>
      </c>
      <c r="D222" s="131" t="s">
        <v>134</v>
      </c>
      <c r="E222" s="132" t="s">
        <v>375</v>
      </c>
      <c r="F222" s="133" t="s">
        <v>376</v>
      </c>
      <c r="G222" s="134" t="s">
        <v>377</v>
      </c>
      <c r="H222" s="135">
        <v>1</v>
      </c>
      <c r="I222" s="136"/>
      <c r="J222" s="137">
        <f>ROUND(I222*H222,2)</f>
        <v>0</v>
      </c>
      <c r="K222" s="138"/>
      <c r="L222" s="29"/>
      <c r="M222" s="139" t="s">
        <v>1</v>
      </c>
      <c r="N222" s="140" t="s">
        <v>38</v>
      </c>
      <c r="O222" s="54"/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43" t="s">
        <v>138</v>
      </c>
      <c r="AT222" s="143" t="s">
        <v>134</v>
      </c>
      <c r="AU222" s="143" t="s">
        <v>81</v>
      </c>
      <c r="AY222" s="13" t="s">
        <v>133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3" t="s">
        <v>81</v>
      </c>
      <c r="BK222" s="144">
        <f>ROUND(I222*H222,2)</f>
        <v>0</v>
      </c>
      <c r="BL222" s="13" t="s">
        <v>138</v>
      </c>
      <c r="BM222" s="143" t="s">
        <v>378</v>
      </c>
    </row>
    <row r="223" spans="1:65" s="2" customFormat="1" ht="14.45" customHeight="1">
      <c r="A223" s="28"/>
      <c r="B223" s="130"/>
      <c r="C223" s="131" t="s">
        <v>379</v>
      </c>
      <c r="D223" s="131" t="s">
        <v>134</v>
      </c>
      <c r="E223" s="132" t="s">
        <v>380</v>
      </c>
      <c r="F223" s="133" t="s">
        <v>381</v>
      </c>
      <c r="G223" s="134" t="s">
        <v>231</v>
      </c>
      <c r="H223" s="135">
        <v>1</v>
      </c>
      <c r="I223" s="136"/>
      <c r="J223" s="137">
        <f>ROUND(I223*H223,2)</f>
        <v>0</v>
      </c>
      <c r="K223" s="138"/>
      <c r="L223" s="29"/>
      <c r="M223" s="139" t="s">
        <v>1</v>
      </c>
      <c r="N223" s="140" t="s">
        <v>38</v>
      </c>
      <c r="O223" s="54"/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43" t="s">
        <v>138</v>
      </c>
      <c r="AT223" s="143" t="s">
        <v>134</v>
      </c>
      <c r="AU223" s="143" t="s">
        <v>81</v>
      </c>
      <c r="AY223" s="13" t="s">
        <v>133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3" t="s">
        <v>81</v>
      </c>
      <c r="BK223" s="144">
        <f>ROUND(I223*H223,2)</f>
        <v>0</v>
      </c>
      <c r="BL223" s="13" t="s">
        <v>138</v>
      </c>
      <c r="BM223" s="143" t="s">
        <v>382</v>
      </c>
    </row>
    <row r="224" spans="1:65" s="2" customFormat="1" ht="14.45" customHeight="1">
      <c r="A224" s="28"/>
      <c r="B224" s="130"/>
      <c r="C224" s="131" t="s">
        <v>262</v>
      </c>
      <c r="D224" s="131" t="s">
        <v>134</v>
      </c>
      <c r="E224" s="132" t="s">
        <v>383</v>
      </c>
      <c r="F224" s="133" t="s">
        <v>384</v>
      </c>
      <c r="G224" s="134" t="s">
        <v>377</v>
      </c>
      <c r="H224" s="135">
        <v>10</v>
      </c>
      <c r="I224" s="136"/>
      <c r="J224" s="137">
        <f>ROUND(I224*H224,2)</f>
        <v>0</v>
      </c>
      <c r="K224" s="138"/>
      <c r="L224" s="29"/>
      <c r="M224" s="139" t="s">
        <v>1</v>
      </c>
      <c r="N224" s="140" t="s">
        <v>38</v>
      </c>
      <c r="O224" s="54"/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43" t="s">
        <v>138</v>
      </c>
      <c r="AT224" s="143" t="s">
        <v>134</v>
      </c>
      <c r="AU224" s="143" t="s">
        <v>81</v>
      </c>
      <c r="AY224" s="13" t="s">
        <v>133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3" t="s">
        <v>81</v>
      </c>
      <c r="BK224" s="144">
        <f>ROUND(I224*H224,2)</f>
        <v>0</v>
      </c>
      <c r="BL224" s="13" t="s">
        <v>138</v>
      </c>
      <c r="BM224" s="143" t="s">
        <v>385</v>
      </c>
    </row>
    <row r="225" spans="1:65" s="2" customFormat="1" ht="14.45" customHeight="1">
      <c r="A225" s="28"/>
      <c r="B225" s="130"/>
      <c r="C225" s="131" t="s">
        <v>386</v>
      </c>
      <c r="D225" s="131" t="s">
        <v>134</v>
      </c>
      <c r="E225" s="132" t="s">
        <v>387</v>
      </c>
      <c r="F225" s="133" t="s">
        <v>388</v>
      </c>
      <c r="G225" s="134" t="s">
        <v>231</v>
      </c>
      <c r="H225" s="135">
        <v>1</v>
      </c>
      <c r="I225" s="136"/>
      <c r="J225" s="137">
        <f>ROUND(I225*H225,2)</f>
        <v>0</v>
      </c>
      <c r="K225" s="138"/>
      <c r="L225" s="29"/>
      <c r="M225" s="139" t="s">
        <v>1</v>
      </c>
      <c r="N225" s="140" t="s">
        <v>38</v>
      </c>
      <c r="O225" s="54"/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43" t="s">
        <v>138</v>
      </c>
      <c r="AT225" s="143" t="s">
        <v>134</v>
      </c>
      <c r="AU225" s="143" t="s">
        <v>81</v>
      </c>
      <c r="AY225" s="13" t="s">
        <v>133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3" t="s">
        <v>81</v>
      </c>
      <c r="BK225" s="144">
        <f>ROUND(I225*H225,2)</f>
        <v>0</v>
      </c>
      <c r="BL225" s="13" t="s">
        <v>138</v>
      </c>
      <c r="BM225" s="143" t="s">
        <v>389</v>
      </c>
    </row>
    <row r="226" spans="2:63" s="11" customFormat="1" ht="25.9" customHeight="1">
      <c r="B226" s="119"/>
      <c r="D226" s="120" t="s">
        <v>72</v>
      </c>
      <c r="E226" s="121" t="s">
        <v>390</v>
      </c>
      <c r="F226" s="121" t="s">
        <v>391</v>
      </c>
      <c r="I226" s="122"/>
      <c r="J226" s="123">
        <f>BK226</f>
        <v>0</v>
      </c>
      <c r="L226" s="119"/>
      <c r="M226" s="124"/>
      <c r="N226" s="125"/>
      <c r="O226" s="125"/>
      <c r="P226" s="126">
        <f>SUM(P227:P231)</f>
        <v>0</v>
      </c>
      <c r="Q226" s="125"/>
      <c r="R226" s="126">
        <f>SUM(R227:R231)</f>
        <v>0</v>
      </c>
      <c r="S226" s="125"/>
      <c r="T226" s="127">
        <f>SUM(T227:T231)</f>
        <v>0</v>
      </c>
      <c r="AR226" s="120" t="s">
        <v>83</v>
      </c>
      <c r="AT226" s="128" t="s">
        <v>72</v>
      </c>
      <c r="AU226" s="128" t="s">
        <v>73</v>
      </c>
      <c r="AY226" s="120" t="s">
        <v>133</v>
      </c>
      <c r="BK226" s="129">
        <f>SUM(BK227:BK231)</f>
        <v>0</v>
      </c>
    </row>
    <row r="227" spans="1:65" s="2" customFormat="1" ht="14.45" customHeight="1">
      <c r="A227" s="28"/>
      <c r="B227" s="130"/>
      <c r="C227" s="131" t="s">
        <v>265</v>
      </c>
      <c r="D227" s="131" t="s">
        <v>134</v>
      </c>
      <c r="E227" s="132" t="s">
        <v>392</v>
      </c>
      <c r="F227" s="133" t="s">
        <v>393</v>
      </c>
      <c r="G227" s="134" t="s">
        <v>155</v>
      </c>
      <c r="H227" s="135">
        <v>22.5</v>
      </c>
      <c r="I227" s="136"/>
      <c r="J227" s="137">
        <f>ROUND(I227*H227,2)</f>
        <v>0</v>
      </c>
      <c r="K227" s="138"/>
      <c r="L227" s="29"/>
      <c r="M227" s="139" t="s">
        <v>1</v>
      </c>
      <c r="N227" s="140" t="s">
        <v>38</v>
      </c>
      <c r="O227" s="54"/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43" t="s">
        <v>163</v>
      </c>
      <c r="AT227" s="143" t="s">
        <v>134</v>
      </c>
      <c r="AU227" s="143" t="s">
        <v>81</v>
      </c>
      <c r="AY227" s="13" t="s">
        <v>133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3" t="s">
        <v>81</v>
      </c>
      <c r="BK227" s="144">
        <f>ROUND(I227*H227,2)</f>
        <v>0</v>
      </c>
      <c r="BL227" s="13" t="s">
        <v>163</v>
      </c>
      <c r="BM227" s="143" t="s">
        <v>394</v>
      </c>
    </row>
    <row r="228" spans="1:65" s="2" customFormat="1" ht="24.2" customHeight="1">
      <c r="A228" s="28"/>
      <c r="B228" s="130"/>
      <c r="C228" s="131" t="s">
        <v>395</v>
      </c>
      <c r="D228" s="131" t="s">
        <v>134</v>
      </c>
      <c r="E228" s="132" t="s">
        <v>396</v>
      </c>
      <c r="F228" s="133" t="s">
        <v>397</v>
      </c>
      <c r="G228" s="134" t="s">
        <v>155</v>
      </c>
      <c r="H228" s="135">
        <v>22.5</v>
      </c>
      <c r="I228" s="136"/>
      <c r="J228" s="137">
        <f>ROUND(I228*H228,2)</f>
        <v>0</v>
      </c>
      <c r="K228" s="138"/>
      <c r="L228" s="29"/>
      <c r="M228" s="139" t="s">
        <v>1</v>
      </c>
      <c r="N228" s="140" t="s">
        <v>38</v>
      </c>
      <c r="O228" s="54"/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43" t="s">
        <v>163</v>
      </c>
      <c r="AT228" s="143" t="s">
        <v>134</v>
      </c>
      <c r="AU228" s="143" t="s">
        <v>81</v>
      </c>
      <c r="AY228" s="13" t="s">
        <v>133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3" t="s">
        <v>81</v>
      </c>
      <c r="BK228" s="144">
        <f>ROUND(I228*H228,2)</f>
        <v>0</v>
      </c>
      <c r="BL228" s="13" t="s">
        <v>163</v>
      </c>
      <c r="BM228" s="143" t="s">
        <v>398</v>
      </c>
    </row>
    <row r="229" spans="1:65" s="2" customFormat="1" ht="24.2" customHeight="1">
      <c r="A229" s="28"/>
      <c r="B229" s="130"/>
      <c r="C229" s="131" t="s">
        <v>269</v>
      </c>
      <c r="D229" s="131" t="s">
        <v>134</v>
      </c>
      <c r="E229" s="132" t="s">
        <v>399</v>
      </c>
      <c r="F229" s="133" t="s">
        <v>400</v>
      </c>
      <c r="G229" s="134" t="s">
        <v>144</v>
      </c>
      <c r="H229" s="135">
        <v>80</v>
      </c>
      <c r="I229" s="136"/>
      <c r="J229" s="137">
        <f>ROUND(I229*H229,2)</f>
        <v>0</v>
      </c>
      <c r="K229" s="138"/>
      <c r="L229" s="29"/>
      <c r="M229" s="139" t="s">
        <v>1</v>
      </c>
      <c r="N229" s="140" t="s">
        <v>38</v>
      </c>
      <c r="O229" s="54"/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43" t="s">
        <v>163</v>
      </c>
      <c r="AT229" s="143" t="s">
        <v>134</v>
      </c>
      <c r="AU229" s="143" t="s">
        <v>81</v>
      </c>
      <c r="AY229" s="13" t="s">
        <v>133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3" t="s">
        <v>81</v>
      </c>
      <c r="BK229" s="144">
        <f>ROUND(I229*H229,2)</f>
        <v>0</v>
      </c>
      <c r="BL229" s="13" t="s">
        <v>163</v>
      </c>
      <c r="BM229" s="143" t="s">
        <v>401</v>
      </c>
    </row>
    <row r="230" spans="1:65" s="2" customFormat="1" ht="24.2" customHeight="1">
      <c r="A230" s="28"/>
      <c r="B230" s="130"/>
      <c r="C230" s="131" t="s">
        <v>402</v>
      </c>
      <c r="D230" s="131" t="s">
        <v>134</v>
      </c>
      <c r="E230" s="132" t="s">
        <v>403</v>
      </c>
      <c r="F230" s="133" t="s">
        <v>404</v>
      </c>
      <c r="G230" s="134" t="s">
        <v>155</v>
      </c>
      <c r="H230" s="135">
        <v>72.5</v>
      </c>
      <c r="I230" s="136"/>
      <c r="J230" s="137">
        <f>ROUND(I230*H230,2)</f>
        <v>0</v>
      </c>
      <c r="K230" s="138"/>
      <c r="L230" s="29"/>
      <c r="M230" s="139" t="s">
        <v>1</v>
      </c>
      <c r="N230" s="140" t="s">
        <v>38</v>
      </c>
      <c r="O230" s="54"/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43" t="s">
        <v>163</v>
      </c>
      <c r="AT230" s="143" t="s">
        <v>134</v>
      </c>
      <c r="AU230" s="143" t="s">
        <v>81</v>
      </c>
      <c r="AY230" s="13" t="s">
        <v>133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3" t="s">
        <v>81</v>
      </c>
      <c r="BK230" s="144">
        <f>ROUND(I230*H230,2)</f>
        <v>0</v>
      </c>
      <c r="BL230" s="13" t="s">
        <v>163</v>
      </c>
      <c r="BM230" s="143" t="s">
        <v>405</v>
      </c>
    </row>
    <row r="231" spans="1:65" s="2" customFormat="1" ht="14.45" customHeight="1">
      <c r="A231" s="28"/>
      <c r="B231" s="130"/>
      <c r="C231" s="131" t="s">
        <v>272</v>
      </c>
      <c r="D231" s="131" t="s">
        <v>134</v>
      </c>
      <c r="E231" s="132" t="s">
        <v>406</v>
      </c>
      <c r="F231" s="133" t="s">
        <v>407</v>
      </c>
      <c r="G231" s="134" t="s">
        <v>155</v>
      </c>
      <c r="H231" s="135">
        <v>141</v>
      </c>
      <c r="I231" s="136"/>
      <c r="J231" s="137">
        <f>ROUND(I231*H231,2)</f>
        <v>0</v>
      </c>
      <c r="K231" s="138"/>
      <c r="L231" s="29"/>
      <c r="M231" s="139" t="s">
        <v>1</v>
      </c>
      <c r="N231" s="140" t="s">
        <v>38</v>
      </c>
      <c r="O231" s="54"/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43" t="s">
        <v>163</v>
      </c>
      <c r="AT231" s="143" t="s">
        <v>134</v>
      </c>
      <c r="AU231" s="143" t="s">
        <v>81</v>
      </c>
      <c r="AY231" s="13" t="s">
        <v>133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3" t="s">
        <v>81</v>
      </c>
      <c r="BK231" s="144">
        <f>ROUND(I231*H231,2)</f>
        <v>0</v>
      </c>
      <c r="BL231" s="13" t="s">
        <v>163</v>
      </c>
      <c r="BM231" s="143" t="s">
        <v>408</v>
      </c>
    </row>
    <row r="232" spans="2:63" s="11" customFormat="1" ht="25.9" customHeight="1">
      <c r="B232" s="119"/>
      <c r="D232" s="120" t="s">
        <v>72</v>
      </c>
      <c r="E232" s="121" t="s">
        <v>409</v>
      </c>
      <c r="F232" s="121" t="s">
        <v>410</v>
      </c>
      <c r="I232" s="122"/>
      <c r="J232" s="123">
        <f>BK232</f>
        <v>0</v>
      </c>
      <c r="L232" s="119"/>
      <c r="M232" s="124"/>
      <c r="N232" s="125"/>
      <c r="O232" s="125"/>
      <c r="P232" s="126">
        <f>SUM(P233:P239)</f>
        <v>0</v>
      </c>
      <c r="Q232" s="125"/>
      <c r="R232" s="126">
        <f>SUM(R233:R239)</f>
        <v>0</v>
      </c>
      <c r="S232" s="125"/>
      <c r="T232" s="127">
        <f>SUM(T233:T239)</f>
        <v>0</v>
      </c>
      <c r="AR232" s="120" t="s">
        <v>83</v>
      </c>
      <c r="AT232" s="128" t="s">
        <v>72</v>
      </c>
      <c r="AU232" s="128" t="s">
        <v>73</v>
      </c>
      <c r="AY232" s="120" t="s">
        <v>133</v>
      </c>
      <c r="BK232" s="129">
        <f>SUM(BK233:BK239)</f>
        <v>0</v>
      </c>
    </row>
    <row r="233" spans="1:65" s="2" customFormat="1" ht="14.45" customHeight="1">
      <c r="A233" s="28"/>
      <c r="B233" s="130"/>
      <c r="C233" s="131" t="s">
        <v>411</v>
      </c>
      <c r="D233" s="131" t="s">
        <v>134</v>
      </c>
      <c r="E233" s="132" t="s">
        <v>412</v>
      </c>
      <c r="F233" s="133" t="s">
        <v>413</v>
      </c>
      <c r="G233" s="134" t="s">
        <v>144</v>
      </c>
      <c r="H233" s="135">
        <v>97.5</v>
      </c>
      <c r="I233" s="136"/>
      <c r="J233" s="137">
        <f aca="true" t="shared" si="30" ref="J233:J239">ROUND(I233*H233,2)</f>
        <v>0</v>
      </c>
      <c r="K233" s="138"/>
      <c r="L233" s="29"/>
      <c r="M233" s="139" t="s">
        <v>1</v>
      </c>
      <c r="N233" s="140" t="s">
        <v>38</v>
      </c>
      <c r="O233" s="54"/>
      <c r="P233" s="141">
        <f aca="true" t="shared" si="31" ref="P233:P239">O233*H233</f>
        <v>0</v>
      </c>
      <c r="Q233" s="141">
        <v>0</v>
      </c>
      <c r="R233" s="141">
        <f aca="true" t="shared" si="32" ref="R233:R239">Q233*H233</f>
        <v>0</v>
      </c>
      <c r="S233" s="141">
        <v>0</v>
      </c>
      <c r="T233" s="142">
        <f aca="true" t="shared" si="33" ref="T233:T239"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43" t="s">
        <v>163</v>
      </c>
      <c r="AT233" s="143" t="s">
        <v>134</v>
      </c>
      <c r="AU233" s="143" t="s">
        <v>81</v>
      </c>
      <c r="AY233" s="13" t="s">
        <v>133</v>
      </c>
      <c r="BE233" s="144">
        <f aca="true" t="shared" si="34" ref="BE233:BE239">IF(N233="základní",J233,0)</f>
        <v>0</v>
      </c>
      <c r="BF233" s="144">
        <f aca="true" t="shared" si="35" ref="BF233:BF239">IF(N233="snížená",J233,0)</f>
        <v>0</v>
      </c>
      <c r="BG233" s="144">
        <f aca="true" t="shared" si="36" ref="BG233:BG239">IF(N233="zákl. přenesená",J233,0)</f>
        <v>0</v>
      </c>
      <c r="BH233" s="144">
        <f aca="true" t="shared" si="37" ref="BH233:BH239">IF(N233="sníž. přenesená",J233,0)</f>
        <v>0</v>
      </c>
      <c r="BI233" s="144">
        <f aca="true" t="shared" si="38" ref="BI233:BI239">IF(N233="nulová",J233,0)</f>
        <v>0</v>
      </c>
      <c r="BJ233" s="13" t="s">
        <v>81</v>
      </c>
      <c r="BK233" s="144">
        <f aca="true" t="shared" si="39" ref="BK233:BK239">ROUND(I233*H233,2)</f>
        <v>0</v>
      </c>
      <c r="BL233" s="13" t="s">
        <v>163</v>
      </c>
      <c r="BM233" s="143" t="s">
        <v>414</v>
      </c>
    </row>
    <row r="234" spans="1:65" s="2" customFormat="1" ht="14.45" customHeight="1">
      <c r="A234" s="28"/>
      <c r="B234" s="130"/>
      <c r="C234" s="131" t="s">
        <v>276</v>
      </c>
      <c r="D234" s="131" t="s">
        <v>134</v>
      </c>
      <c r="E234" s="132" t="s">
        <v>415</v>
      </c>
      <c r="F234" s="133" t="s">
        <v>416</v>
      </c>
      <c r="G234" s="134" t="s">
        <v>144</v>
      </c>
      <c r="H234" s="135">
        <v>17.75</v>
      </c>
      <c r="I234" s="136"/>
      <c r="J234" s="137">
        <f t="shared" si="30"/>
        <v>0</v>
      </c>
      <c r="K234" s="138"/>
      <c r="L234" s="29"/>
      <c r="M234" s="139" t="s">
        <v>1</v>
      </c>
      <c r="N234" s="140" t="s">
        <v>38</v>
      </c>
      <c r="O234" s="54"/>
      <c r="P234" s="141">
        <f t="shared" si="31"/>
        <v>0</v>
      </c>
      <c r="Q234" s="141">
        <v>0</v>
      </c>
      <c r="R234" s="141">
        <f t="shared" si="32"/>
        <v>0</v>
      </c>
      <c r="S234" s="141">
        <v>0</v>
      </c>
      <c r="T234" s="142">
        <f t="shared" si="33"/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43" t="s">
        <v>163</v>
      </c>
      <c r="AT234" s="143" t="s">
        <v>134</v>
      </c>
      <c r="AU234" s="143" t="s">
        <v>81</v>
      </c>
      <c r="AY234" s="13" t="s">
        <v>133</v>
      </c>
      <c r="BE234" s="144">
        <f t="shared" si="34"/>
        <v>0</v>
      </c>
      <c r="BF234" s="144">
        <f t="shared" si="35"/>
        <v>0</v>
      </c>
      <c r="BG234" s="144">
        <f t="shared" si="36"/>
        <v>0</v>
      </c>
      <c r="BH234" s="144">
        <f t="shared" si="37"/>
        <v>0</v>
      </c>
      <c r="BI234" s="144">
        <f t="shared" si="38"/>
        <v>0</v>
      </c>
      <c r="BJ234" s="13" t="s">
        <v>81</v>
      </c>
      <c r="BK234" s="144">
        <f t="shared" si="39"/>
        <v>0</v>
      </c>
      <c r="BL234" s="13" t="s">
        <v>163</v>
      </c>
      <c r="BM234" s="143" t="s">
        <v>417</v>
      </c>
    </row>
    <row r="235" spans="1:65" s="2" customFormat="1" ht="14.45" customHeight="1">
      <c r="A235" s="28"/>
      <c r="B235" s="130"/>
      <c r="C235" s="131" t="s">
        <v>418</v>
      </c>
      <c r="D235" s="131" t="s">
        <v>134</v>
      </c>
      <c r="E235" s="132" t="s">
        <v>419</v>
      </c>
      <c r="F235" s="133" t="s">
        <v>420</v>
      </c>
      <c r="G235" s="134" t="s">
        <v>144</v>
      </c>
      <c r="H235" s="135">
        <v>1</v>
      </c>
      <c r="I235" s="136"/>
      <c r="J235" s="137">
        <f t="shared" si="30"/>
        <v>0</v>
      </c>
      <c r="K235" s="138"/>
      <c r="L235" s="29"/>
      <c r="M235" s="139" t="s">
        <v>1</v>
      </c>
      <c r="N235" s="140" t="s">
        <v>38</v>
      </c>
      <c r="O235" s="54"/>
      <c r="P235" s="141">
        <f t="shared" si="31"/>
        <v>0</v>
      </c>
      <c r="Q235" s="141">
        <v>0</v>
      </c>
      <c r="R235" s="141">
        <f t="shared" si="32"/>
        <v>0</v>
      </c>
      <c r="S235" s="141">
        <v>0</v>
      </c>
      <c r="T235" s="142">
        <f t="shared" si="33"/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43" t="s">
        <v>163</v>
      </c>
      <c r="AT235" s="143" t="s">
        <v>134</v>
      </c>
      <c r="AU235" s="143" t="s">
        <v>81</v>
      </c>
      <c r="AY235" s="13" t="s">
        <v>133</v>
      </c>
      <c r="BE235" s="144">
        <f t="shared" si="34"/>
        <v>0</v>
      </c>
      <c r="BF235" s="144">
        <f t="shared" si="35"/>
        <v>0</v>
      </c>
      <c r="BG235" s="144">
        <f t="shared" si="36"/>
        <v>0</v>
      </c>
      <c r="BH235" s="144">
        <f t="shared" si="37"/>
        <v>0</v>
      </c>
      <c r="BI235" s="144">
        <f t="shared" si="38"/>
        <v>0</v>
      </c>
      <c r="BJ235" s="13" t="s">
        <v>81</v>
      </c>
      <c r="BK235" s="144">
        <f t="shared" si="39"/>
        <v>0</v>
      </c>
      <c r="BL235" s="13" t="s">
        <v>163</v>
      </c>
      <c r="BM235" s="143" t="s">
        <v>421</v>
      </c>
    </row>
    <row r="236" spans="1:65" s="2" customFormat="1" ht="14.45" customHeight="1">
      <c r="A236" s="28"/>
      <c r="B236" s="130"/>
      <c r="C236" s="131" t="s">
        <v>279</v>
      </c>
      <c r="D236" s="131" t="s">
        <v>134</v>
      </c>
      <c r="E236" s="132" t="s">
        <v>422</v>
      </c>
      <c r="F236" s="133" t="s">
        <v>423</v>
      </c>
      <c r="G236" s="134" t="s">
        <v>231</v>
      </c>
      <c r="H236" s="135">
        <v>1</v>
      </c>
      <c r="I236" s="136"/>
      <c r="J236" s="137">
        <f t="shared" si="30"/>
        <v>0</v>
      </c>
      <c r="K236" s="138"/>
      <c r="L236" s="29"/>
      <c r="M236" s="139" t="s">
        <v>1</v>
      </c>
      <c r="N236" s="140" t="s">
        <v>38</v>
      </c>
      <c r="O236" s="54"/>
      <c r="P236" s="141">
        <f t="shared" si="31"/>
        <v>0</v>
      </c>
      <c r="Q236" s="141">
        <v>0</v>
      </c>
      <c r="R236" s="141">
        <f t="shared" si="32"/>
        <v>0</v>
      </c>
      <c r="S236" s="141">
        <v>0</v>
      </c>
      <c r="T236" s="142">
        <f t="shared" si="33"/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43" t="s">
        <v>163</v>
      </c>
      <c r="AT236" s="143" t="s">
        <v>134</v>
      </c>
      <c r="AU236" s="143" t="s">
        <v>81</v>
      </c>
      <c r="AY236" s="13" t="s">
        <v>133</v>
      </c>
      <c r="BE236" s="144">
        <f t="shared" si="34"/>
        <v>0</v>
      </c>
      <c r="BF236" s="144">
        <f t="shared" si="35"/>
        <v>0</v>
      </c>
      <c r="BG236" s="144">
        <f t="shared" si="36"/>
        <v>0</v>
      </c>
      <c r="BH236" s="144">
        <f t="shared" si="37"/>
        <v>0</v>
      </c>
      <c r="BI236" s="144">
        <f t="shared" si="38"/>
        <v>0</v>
      </c>
      <c r="BJ236" s="13" t="s">
        <v>81</v>
      </c>
      <c r="BK236" s="144">
        <f t="shared" si="39"/>
        <v>0</v>
      </c>
      <c r="BL236" s="13" t="s">
        <v>163</v>
      </c>
      <c r="BM236" s="143" t="s">
        <v>424</v>
      </c>
    </row>
    <row r="237" spans="1:65" s="2" customFormat="1" ht="24.2" customHeight="1">
      <c r="A237" s="28"/>
      <c r="B237" s="130"/>
      <c r="C237" s="131" t="s">
        <v>425</v>
      </c>
      <c r="D237" s="131" t="s">
        <v>134</v>
      </c>
      <c r="E237" s="132" t="s">
        <v>426</v>
      </c>
      <c r="F237" s="133" t="s">
        <v>427</v>
      </c>
      <c r="G237" s="134" t="s">
        <v>144</v>
      </c>
      <c r="H237" s="135">
        <v>1</v>
      </c>
      <c r="I237" s="136"/>
      <c r="J237" s="137">
        <f t="shared" si="30"/>
        <v>0</v>
      </c>
      <c r="K237" s="138"/>
      <c r="L237" s="29"/>
      <c r="M237" s="139" t="s">
        <v>1</v>
      </c>
      <c r="N237" s="140" t="s">
        <v>38</v>
      </c>
      <c r="O237" s="54"/>
      <c r="P237" s="141">
        <f t="shared" si="31"/>
        <v>0</v>
      </c>
      <c r="Q237" s="141">
        <v>0</v>
      </c>
      <c r="R237" s="141">
        <f t="shared" si="32"/>
        <v>0</v>
      </c>
      <c r="S237" s="141">
        <v>0</v>
      </c>
      <c r="T237" s="142">
        <f t="shared" si="33"/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43" t="s">
        <v>163</v>
      </c>
      <c r="AT237" s="143" t="s">
        <v>134</v>
      </c>
      <c r="AU237" s="143" t="s">
        <v>81</v>
      </c>
      <c r="AY237" s="13" t="s">
        <v>133</v>
      </c>
      <c r="BE237" s="144">
        <f t="shared" si="34"/>
        <v>0</v>
      </c>
      <c r="BF237" s="144">
        <f t="shared" si="35"/>
        <v>0</v>
      </c>
      <c r="BG237" s="144">
        <f t="shared" si="36"/>
        <v>0</v>
      </c>
      <c r="BH237" s="144">
        <f t="shared" si="37"/>
        <v>0</v>
      </c>
      <c r="BI237" s="144">
        <f t="shared" si="38"/>
        <v>0</v>
      </c>
      <c r="BJ237" s="13" t="s">
        <v>81</v>
      </c>
      <c r="BK237" s="144">
        <f t="shared" si="39"/>
        <v>0</v>
      </c>
      <c r="BL237" s="13" t="s">
        <v>163</v>
      </c>
      <c r="BM237" s="143" t="s">
        <v>428</v>
      </c>
    </row>
    <row r="238" spans="1:65" s="2" customFormat="1" ht="14.45" customHeight="1">
      <c r="A238" s="28"/>
      <c r="B238" s="130"/>
      <c r="C238" s="131" t="s">
        <v>283</v>
      </c>
      <c r="D238" s="131" t="s">
        <v>134</v>
      </c>
      <c r="E238" s="132" t="s">
        <v>429</v>
      </c>
      <c r="F238" s="133" t="s">
        <v>430</v>
      </c>
      <c r="G238" s="134" t="s">
        <v>144</v>
      </c>
      <c r="H238" s="135">
        <v>59.5</v>
      </c>
      <c r="I238" s="136"/>
      <c r="J238" s="137">
        <f t="shared" si="30"/>
        <v>0</v>
      </c>
      <c r="K238" s="138"/>
      <c r="L238" s="29"/>
      <c r="M238" s="139" t="s">
        <v>1</v>
      </c>
      <c r="N238" s="140" t="s">
        <v>38</v>
      </c>
      <c r="O238" s="54"/>
      <c r="P238" s="141">
        <f t="shared" si="31"/>
        <v>0</v>
      </c>
      <c r="Q238" s="141">
        <v>0</v>
      </c>
      <c r="R238" s="141">
        <f t="shared" si="32"/>
        <v>0</v>
      </c>
      <c r="S238" s="141">
        <v>0</v>
      </c>
      <c r="T238" s="142">
        <f t="shared" si="33"/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43" t="s">
        <v>163</v>
      </c>
      <c r="AT238" s="143" t="s">
        <v>134</v>
      </c>
      <c r="AU238" s="143" t="s">
        <v>81</v>
      </c>
      <c r="AY238" s="13" t="s">
        <v>133</v>
      </c>
      <c r="BE238" s="144">
        <f t="shared" si="34"/>
        <v>0</v>
      </c>
      <c r="BF238" s="144">
        <f t="shared" si="35"/>
        <v>0</v>
      </c>
      <c r="BG238" s="144">
        <f t="shared" si="36"/>
        <v>0</v>
      </c>
      <c r="BH238" s="144">
        <f t="shared" si="37"/>
        <v>0</v>
      </c>
      <c r="BI238" s="144">
        <f t="shared" si="38"/>
        <v>0</v>
      </c>
      <c r="BJ238" s="13" t="s">
        <v>81</v>
      </c>
      <c r="BK238" s="144">
        <f t="shared" si="39"/>
        <v>0</v>
      </c>
      <c r="BL238" s="13" t="s">
        <v>163</v>
      </c>
      <c r="BM238" s="143" t="s">
        <v>431</v>
      </c>
    </row>
    <row r="239" spans="1:65" s="2" customFormat="1" ht="24.2" customHeight="1">
      <c r="A239" s="28"/>
      <c r="B239" s="130"/>
      <c r="C239" s="131" t="s">
        <v>432</v>
      </c>
      <c r="D239" s="131" t="s">
        <v>134</v>
      </c>
      <c r="E239" s="132" t="s">
        <v>433</v>
      </c>
      <c r="F239" s="133" t="s">
        <v>434</v>
      </c>
      <c r="G239" s="134" t="s">
        <v>144</v>
      </c>
      <c r="H239" s="135">
        <v>20</v>
      </c>
      <c r="I239" s="136"/>
      <c r="J239" s="137">
        <f t="shared" si="30"/>
        <v>0</v>
      </c>
      <c r="K239" s="138"/>
      <c r="L239" s="29"/>
      <c r="M239" s="139" t="s">
        <v>1</v>
      </c>
      <c r="N239" s="140" t="s">
        <v>38</v>
      </c>
      <c r="O239" s="54"/>
      <c r="P239" s="141">
        <f t="shared" si="31"/>
        <v>0</v>
      </c>
      <c r="Q239" s="141">
        <v>0</v>
      </c>
      <c r="R239" s="141">
        <f t="shared" si="32"/>
        <v>0</v>
      </c>
      <c r="S239" s="141">
        <v>0</v>
      </c>
      <c r="T239" s="142">
        <f t="shared" si="33"/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43" t="s">
        <v>163</v>
      </c>
      <c r="AT239" s="143" t="s">
        <v>134</v>
      </c>
      <c r="AU239" s="143" t="s">
        <v>81</v>
      </c>
      <c r="AY239" s="13" t="s">
        <v>133</v>
      </c>
      <c r="BE239" s="144">
        <f t="shared" si="34"/>
        <v>0</v>
      </c>
      <c r="BF239" s="144">
        <f t="shared" si="35"/>
        <v>0</v>
      </c>
      <c r="BG239" s="144">
        <f t="shared" si="36"/>
        <v>0</v>
      </c>
      <c r="BH239" s="144">
        <f t="shared" si="37"/>
        <v>0</v>
      </c>
      <c r="BI239" s="144">
        <f t="shared" si="38"/>
        <v>0</v>
      </c>
      <c r="BJ239" s="13" t="s">
        <v>81</v>
      </c>
      <c r="BK239" s="144">
        <f t="shared" si="39"/>
        <v>0</v>
      </c>
      <c r="BL239" s="13" t="s">
        <v>163</v>
      </c>
      <c r="BM239" s="143" t="s">
        <v>435</v>
      </c>
    </row>
    <row r="240" spans="2:63" s="11" customFormat="1" ht="25.9" customHeight="1">
      <c r="B240" s="119"/>
      <c r="D240" s="120" t="s">
        <v>72</v>
      </c>
      <c r="E240" s="121" t="s">
        <v>436</v>
      </c>
      <c r="F240" s="121" t="s">
        <v>437</v>
      </c>
      <c r="I240" s="122"/>
      <c r="J240" s="123">
        <f>BK240</f>
        <v>0</v>
      </c>
      <c r="L240" s="119"/>
      <c r="M240" s="124"/>
      <c r="N240" s="125"/>
      <c r="O240" s="125"/>
      <c r="P240" s="126">
        <f>SUM(P241:P243)</f>
        <v>0</v>
      </c>
      <c r="Q240" s="125"/>
      <c r="R240" s="126">
        <f>SUM(R241:R243)</f>
        <v>0</v>
      </c>
      <c r="S240" s="125"/>
      <c r="T240" s="127">
        <f>SUM(T241:T243)</f>
        <v>0</v>
      </c>
      <c r="AR240" s="120" t="s">
        <v>83</v>
      </c>
      <c r="AT240" s="128" t="s">
        <v>72</v>
      </c>
      <c r="AU240" s="128" t="s">
        <v>73</v>
      </c>
      <c r="AY240" s="120" t="s">
        <v>133</v>
      </c>
      <c r="BK240" s="129">
        <f>SUM(BK241:BK243)</f>
        <v>0</v>
      </c>
    </row>
    <row r="241" spans="1:65" s="2" customFormat="1" ht="14.45" customHeight="1">
      <c r="A241" s="28"/>
      <c r="B241" s="130"/>
      <c r="C241" s="131" t="s">
        <v>286</v>
      </c>
      <c r="D241" s="131" t="s">
        <v>134</v>
      </c>
      <c r="E241" s="132" t="s">
        <v>438</v>
      </c>
      <c r="F241" s="133" t="s">
        <v>439</v>
      </c>
      <c r="G241" s="134" t="s">
        <v>155</v>
      </c>
      <c r="H241" s="135">
        <v>44.5</v>
      </c>
      <c r="I241" s="136"/>
      <c r="J241" s="137">
        <f>ROUND(I241*H241,2)</f>
        <v>0</v>
      </c>
      <c r="K241" s="138"/>
      <c r="L241" s="29"/>
      <c r="M241" s="139" t="s">
        <v>1</v>
      </c>
      <c r="N241" s="140" t="s">
        <v>38</v>
      </c>
      <c r="O241" s="54"/>
      <c r="P241" s="141">
        <f>O241*H241</f>
        <v>0</v>
      </c>
      <c r="Q241" s="141">
        <v>0</v>
      </c>
      <c r="R241" s="141">
        <f>Q241*H241</f>
        <v>0</v>
      </c>
      <c r="S241" s="141">
        <v>0</v>
      </c>
      <c r="T241" s="14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43" t="s">
        <v>163</v>
      </c>
      <c r="AT241" s="143" t="s">
        <v>134</v>
      </c>
      <c r="AU241" s="143" t="s">
        <v>81</v>
      </c>
      <c r="AY241" s="13" t="s">
        <v>133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3" t="s">
        <v>81</v>
      </c>
      <c r="BK241" s="144">
        <f>ROUND(I241*H241,2)</f>
        <v>0</v>
      </c>
      <c r="BL241" s="13" t="s">
        <v>163</v>
      </c>
      <c r="BM241" s="143" t="s">
        <v>440</v>
      </c>
    </row>
    <row r="242" spans="1:65" s="2" customFormat="1" ht="14.45" customHeight="1">
      <c r="A242" s="28"/>
      <c r="B242" s="130"/>
      <c r="C242" s="131" t="s">
        <v>441</v>
      </c>
      <c r="D242" s="131" t="s">
        <v>134</v>
      </c>
      <c r="E242" s="132" t="s">
        <v>442</v>
      </c>
      <c r="F242" s="133" t="s">
        <v>443</v>
      </c>
      <c r="G242" s="134" t="s">
        <v>155</v>
      </c>
      <c r="H242" s="135">
        <v>50</v>
      </c>
      <c r="I242" s="136"/>
      <c r="J242" s="137">
        <f>ROUND(I242*H242,2)</f>
        <v>0</v>
      </c>
      <c r="K242" s="138"/>
      <c r="L242" s="29"/>
      <c r="M242" s="139" t="s">
        <v>1</v>
      </c>
      <c r="N242" s="140" t="s">
        <v>38</v>
      </c>
      <c r="O242" s="54"/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43" t="s">
        <v>163</v>
      </c>
      <c r="AT242" s="143" t="s">
        <v>134</v>
      </c>
      <c r="AU242" s="143" t="s">
        <v>81</v>
      </c>
      <c r="AY242" s="13" t="s">
        <v>133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3" t="s">
        <v>81</v>
      </c>
      <c r="BK242" s="144">
        <f>ROUND(I242*H242,2)</f>
        <v>0</v>
      </c>
      <c r="BL242" s="13" t="s">
        <v>163</v>
      </c>
      <c r="BM242" s="143" t="s">
        <v>444</v>
      </c>
    </row>
    <row r="243" spans="1:65" s="2" customFormat="1" ht="14.45" customHeight="1">
      <c r="A243" s="28"/>
      <c r="B243" s="130"/>
      <c r="C243" s="131" t="s">
        <v>290</v>
      </c>
      <c r="D243" s="131" t="s">
        <v>134</v>
      </c>
      <c r="E243" s="132" t="s">
        <v>445</v>
      </c>
      <c r="F243" s="133" t="s">
        <v>446</v>
      </c>
      <c r="G243" s="134" t="s">
        <v>155</v>
      </c>
      <c r="H243" s="135">
        <v>44.5</v>
      </c>
      <c r="I243" s="136"/>
      <c r="J243" s="137">
        <f>ROUND(I243*H243,2)</f>
        <v>0</v>
      </c>
      <c r="K243" s="138"/>
      <c r="L243" s="29"/>
      <c r="M243" s="139" t="s">
        <v>1</v>
      </c>
      <c r="N243" s="140" t="s">
        <v>38</v>
      </c>
      <c r="O243" s="54"/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43" t="s">
        <v>163</v>
      </c>
      <c r="AT243" s="143" t="s">
        <v>134</v>
      </c>
      <c r="AU243" s="143" t="s">
        <v>81</v>
      </c>
      <c r="AY243" s="13" t="s">
        <v>133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3" t="s">
        <v>81</v>
      </c>
      <c r="BK243" s="144">
        <f>ROUND(I243*H243,2)</f>
        <v>0</v>
      </c>
      <c r="BL243" s="13" t="s">
        <v>163</v>
      </c>
      <c r="BM243" s="143" t="s">
        <v>447</v>
      </c>
    </row>
    <row r="244" spans="2:63" s="11" customFormat="1" ht="25.9" customHeight="1">
      <c r="B244" s="119"/>
      <c r="D244" s="120" t="s">
        <v>72</v>
      </c>
      <c r="E244" s="121" t="s">
        <v>448</v>
      </c>
      <c r="F244" s="121" t="s">
        <v>449</v>
      </c>
      <c r="I244" s="122"/>
      <c r="J244" s="123">
        <f>BK244</f>
        <v>0</v>
      </c>
      <c r="L244" s="119"/>
      <c r="M244" s="124"/>
      <c r="N244" s="125"/>
      <c r="O244" s="125"/>
      <c r="P244" s="126">
        <f>SUM(P245:P252)</f>
        <v>0</v>
      </c>
      <c r="Q244" s="125"/>
      <c r="R244" s="126">
        <f>SUM(R245:R252)</f>
        <v>0</v>
      </c>
      <c r="S244" s="125"/>
      <c r="T244" s="127">
        <f>SUM(T245:T252)</f>
        <v>0</v>
      </c>
      <c r="AR244" s="120" t="s">
        <v>83</v>
      </c>
      <c r="AT244" s="128" t="s">
        <v>72</v>
      </c>
      <c r="AU244" s="128" t="s">
        <v>73</v>
      </c>
      <c r="AY244" s="120" t="s">
        <v>133</v>
      </c>
      <c r="BK244" s="129">
        <f>SUM(BK245:BK252)</f>
        <v>0</v>
      </c>
    </row>
    <row r="245" spans="1:65" s="2" customFormat="1" ht="24.2" customHeight="1">
      <c r="A245" s="28"/>
      <c r="B245" s="130"/>
      <c r="C245" s="131" t="s">
        <v>450</v>
      </c>
      <c r="D245" s="131" t="s">
        <v>134</v>
      </c>
      <c r="E245" s="132" t="s">
        <v>451</v>
      </c>
      <c r="F245" s="133" t="s">
        <v>452</v>
      </c>
      <c r="G245" s="134" t="s">
        <v>231</v>
      </c>
      <c r="H245" s="135">
        <v>5</v>
      </c>
      <c r="I245" s="136"/>
      <c r="J245" s="137">
        <f aca="true" t="shared" si="40" ref="J245:J252">ROUND(I245*H245,2)</f>
        <v>0</v>
      </c>
      <c r="K245" s="138"/>
      <c r="L245" s="29"/>
      <c r="M245" s="139" t="s">
        <v>1</v>
      </c>
      <c r="N245" s="140" t="s">
        <v>38</v>
      </c>
      <c r="O245" s="54"/>
      <c r="P245" s="141">
        <f aca="true" t="shared" si="41" ref="P245:P252">O245*H245</f>
        <v>0</v>
      </c>
      <c r="Q245" s="141">
        <v>0</v>
      </c>
      <c r="R245" s="141">
        <f aca="true" t="shared" si="42" ref="R245:R252">Q245*H245</f>
        <v>0</v>
      </c>
      <c r="S245" s="141">
        <v>0</v>
      </c>
      <c r="T245" s="142">
        <f aca="true" t="shared" si="43" ref="T245:T252"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43" t="s">
        <v>163</v>
      </c>
      <c r="AT245" s="143" t="s">
        <v>134</v>
      </c>
      <c r="AU245" s="143" t="s">
        <v>81</v>
      </c>
      <c r="AY245" s="13" t="s">
        <v>133</v>
      </c>
      <c r="BE245" s="144">
        <f aca="true" t="shared" si="44" ref="BE245:BE252">IF(N245="základní",J245,0)</f>
        <v>0</v>
      </c>
      <c r="BF245" s="144">
        <f aca="true" t="shared" si="45" ref="BF245:BF252">IF(N245="snížená",J245,0)</f>
        <v>0</v>
      </c>
      <c r="BG245" s="144">
        <f aca="true" t="shared" si="46" ref="BG245:BG252">IF(N245="zákl. přenesená",J245,0)</f>
        <v>0</v>
      </c>
      <c r="BH245" s="144">
        <f aca="true" t="shared" si="47" ref="BH245:BH252">IF(N245="sníž. přenesená",J245,0)</f>
        <v>0</v>
      </c>
      <c r="BI245" s="144">
        <f aca="true" t="shared" si="48" ref="BI245:BI252">IF(N245="nulová",J245,0)</f>
        <v>0</v>
      </c>
      <c r="BJ245" s="13" t="s">
        <v>81</v>
      </c>
      <c r="BK245" s="144">
        <f aca="true" t="shared" si="49" ref="BK245:BK252">ROUND(I245*H245,2)</f>
        <v>0</v>
      </c>
      <c r="BL245" s="13" t="s">
        <v>163</v>
      </c>
      <c r="BM245" s="143" t="s">
        <v>453</v>
      </c>
    </row>
    <row r="246" spans="1:65" s="2" customFormat="1" ht="24.2" customHeight="1">
      <c r="A246" s="28"/>
      <c r="B246" s="130"/>
      <c r="C246" s="131" t="s">
        <v>294</v>
      </c>
      <c r="D246" s="131" t="s">
        <v>134</v>
      </c>
      <c r="E246" s="132" t="s">
        <v>454</v>
      </c>
      <c r="F246" s="133" t="s">
        <v>455</v>
      </c>
      <c r="G246" s="134" t="s">
        <v>231</v>
      </c>
      <c r="H246" s="135">
        <v>2</v>
      </c>
      <c r="I246" s="136"/>
      <c r="J246" s="137">
        <f t="shared" si="40"/>
        <v>0</v>
      </c>
      <c r="K246" s="138"/>
      <c r="L246" s="29"/>
      <c r="M246" s="139" t="s">
        <v>1</v>
      </c>
      <c r="N246" s="140" t="s">
        <v>38</v>
      </c>
      <c r="O246" s="54"/>
      <c r="P246" s="141">
        <f t="shared" si="41"/>
        <v>0</v>
      </c>
      <c r="Q246" s="141">
        <v>0</v>
      </c>
      <c r="R246" s="141">
        <f t="shared" si="42"/>
        <v>0</v>
      </c>
      <c r="S246" s="141">
        <v>0</v>
      </c>
      <c r="T246" s="142">
        <f t="shared" si="43"/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43" t="s">
        <v>163</v>
      </c>
      <c r="AT246" s="143" t="s">
        <v>134</v>
      </c>
      <c r="AU246" s="143" t="s">
        <v>81</v>
      </c>
      <c r="AY246" s="13" t="s">
        <v>133</v>
      </c>
      <c r="BE246" s="144">
        <f t="shared" si="44"/>
        <v>0</v>
      </c>
      <c r="BF246" s="144">
        <f t="shared" si="45"/>
        <v>0</v>
      </c>
      <c r="BG246" s="144">
        <f t="shared" si="46"/>
        <v>0</v>
      </c>
      <c r="BH246" s="144">
        <f t="shared" si="47"/>
        <v>0</v>
      </c>
      <c r="BI246" s="144">
        <f t="shared" si="48"/>
        <v>0</v>
      </c>
      <c r="BJ246" s="13" t="s">
        <v>81</v>
      </c>
      <c r="BK246" s="144">
        <f t="shared" si="49"/>
        <v>0</v>
      </c>
      <c r="BL246" s="13" t="s">
        <v>163</v>
      </c>
      <c r="BM246" s="143" t="s">
        <v>456</v>
      </c>
    </row>
    <row r="247" spans="1:65" s="2" customFormat="1" ht="24.2" customHeight="1">
      <c r="A247" s="28"/>
      <c r="B247" s="130"/>
      <c r="C247" s="131" t="s">
        <v>457</v>
      </c>
      <c r="D247" s="131" t="s">
        <v>134</v>
      </c>
      <c r="E247" s="132" t="s">
        <v>458</v>
      </c>
      <c r="F247" s="133" t="s">
        <v>459</v>
      </c>
      <c r="G247" s="134" t="s">
        <v>231</v>
      </c>
      <c r="H247" s="135">
        <v>1</v>
      </c>
      <c r="I247" s="136"/>
      <c r="J247" s="137">
        <f t="shared" si="40"/>
        <v>0</v>
      </c>
      <c r="K247" s="138"/>
      <c r="L247" s="29"/>
      <c r="M247" s="139" t="s">
        <v>1</v>
      </c>
      <c r="N247" s="140" t="s">
        <v>38</v>
      </c>
      <c r="O247" s="54"/>
      <c r="P247" s="141">
        <f t="shared" si="41"/>
        <v>0</v>
      </c>
      <c r="Q247" s="141">
        <v>0</v>
      </c>
      <c r="R247" s="141">
        <f t="shared" si="42"/>
        <v>0</v>
      </c>
      <c r="S247" s="141">
        <v>0</v>
      </c>
      <c r="T247" s="142">
        <f t="shared" si="43"/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43" t="s">
        <v>163</v>
      </c>
      <c r="AT247" s="143" t="s">
        <v>134</v>
      </c>
      <c r="AU247" s="143" t="s">
        <v>81</v>
      </c>
      <c r="AY247" s="13" t="s">
        <v>133</v>
      </c>
      <c r="BE247" s="144">
        <f t="shared" si="44"/>
        <v>0</v>
      </c>
      <c r="BF247" s="144">
        <f t="shared" si="45"/>
        <v>0</v>
      </c>
      <c r="BG247" s="144">
        <f t="shared" si="46"/>
        <v>0</v>
      </c>
      <c r="BH247" s="144">
        <f t="shared" si="47"/>
        <v>0</v>
      </c>
      <c r="BI247" s="144">
        <f t="shared" si="48"/>
        <v>0</v>
      </c>
      <c r="BJ247" s="13" t="s">
        <v>81</v>
      </c>
      <c r="BK247" s="144">
        <f t="shared" si="49"/>
        <v>0</v>
      </c>
      <c r="BL247" s="13" t="s">
        <v>163</v>
      </c>
      <c r="BM247" s="143" t="s">
        <v>460</v>
      </c>
    </row>
    <row r="248" spans="1:65" s="2" customFormat="1" ht="24.2" customHeight="1">
      <c r="A248" s="28"/>
      <c r="B248" s="130"/>
      <c r="C248" s="131" t="s">
        <v>298</v>
      </c>
      <c r="D248" s="131" t="s">
        <v>134</v>
      </c>
      <c r="E248" s="132" t="s">
        <v>461</v>
      </c>
      <c r="F248" s="133" t="s">
        <v>462</v>
      </c>
      <c r="G248" s="134" t="s">
        <v>231</v>
      </c>
      <c r="H248" s="135">
        <v>1</v>
      </c>
      <c r="I248" s="136"/>
      <c r="J248" s="137">
        <f t="shared" si="40"/>
        <v>0</v>
      </c>
      <c r="K248" s="138"/>
      <c r="L248" s="29"/>
      <c r="M248" s="139" t="s">
        <v>1</v>
      </c>
      <c r="N248" s="140" t="s">
        <v>38</v>
      </c>
      <c r="O248" s="54"/>
      <c r="P248" s="141">
        <f t="shared" si="41"/>
        <v>0</v>
      </c>
      <c r="Q248" s="141">
        <v>0</v>
      </c>
      <c r="R248" s="141">
        <f t="shared" si="42"/>
        <v>0</v>
      </c>
      <c r="S248" s="141">
        <v>0</v>
      </c>
      <c r="T248" s="142">
        <f t="shared" si="43"/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43" t="s">
        <v>163</v>
      </c>
      <c r="AT248" s="143" t="s">
        <v>134</v>
      </c>
      <c r="AU248" s="143" t="s">
        <v>81</v>
      </c>
      <c r="AY248" s="13" t="s">
        <v>133</v>
      </c>
      <c r="BE248" s="144">
        <f t="shared" si="44"/>
        <v>0</v>
      </c>
      <c r="BF248" s="144">
        <f t="shared" si="45"/>
        <v>0</v>
      </c>
      <c r="BG248" s="144">
        <f t="shared" si="46"/>
        <v>0</v>
      </c>
      <c r="BH248" s="144">
        <f t="shared" si="47"/>
        <v>0</v>
      </c>
      <c r="BI248" s="144">
        <f t="shared" si="48"/>
        <v>0</v>
      </c>
      <c r="BJ248" s="13" t="s">
        <v>81</v>
      </c>
      <c r="BK248" s="144">
        <f t="shared" si="49"/>
        <v>0</v>
      </c>
      <c r="BL248" s="13" t="s">
        <v>163</v>
      </c>
      <c r="BM248" s="143" t="s">
        <v>463</v>
      </c>
    </row>
    <row r="249" spans="1:65" s="2" customFormat="1" ht="14.45" customHeight="1">
      <c r="A249" s="28"/>
      <c r="B249" s="130"/>
      <c r="C249" s="131" t="s">
        <v>464</v>
      </c>
      <c r="D249" s="131" t="s">
        <v>134</v>
      </c>
      <c r="E249" s="132" t="s">
        <v>465</v>
      </c>
      <c r="F249" s="133" t="s">
        <v>466</v>
      </c>
      <c r="G249" s="134" t="s">
        <v>377</v>
      </c>
      <c r="H249" s="135">
        <v>1</v>
      </c>
      <c r="I249" s="136"/>
      <c r="J249" s="137">
        <f t="shared" si="40"/>
        <v>0</v>
      </c>
      <c r="K249" s="138"/>
      <c r="L249" s="29"/>
      <c r="M249" s="139" t="s">
        <v>1</v>
      </c>
      <c r="N249" s="140" t="s">
        <v>38</v>
      </c>
      <c r="O249" s="54"/>
      <c r="P249" s="141">
        <f t="shared" si="41"/>
        <v>0</v>
      </c>
      <c r="Q249" s="141">
        <v>0</v>
      </c>
      <c r="R249" s="141">
        <f t="shared" si="42"/>
        <v>0</v>
      </c>
      <c r="S249" s="141">
        <v>0</v>
      </c>
      <c r="T249" s="142">
        <f t="shared" si="43"/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43" t="s">
        <v>163</v>
      </c>
      <c r="AT249" s="143" t="s">
        <v>134</v>
      </c>
      <c r="AU249" s="143" t="s">
        <v>81</v>
      </c>
      <c r="AY249" s="13" t="s">
        <v>133</v>
      </c>
      <c r="BE249" s="144">
        <f t="shared" si="44"/>
        <v>0</v>
      </c>
      <c r="BF249" s="144">
        <f t="shared" si="45"/>
        <v>0</v>
      </c>
      <c r="BG249" s="144">
        <f t="shared" si="46"/>
        <v>0</v>
      </c>
      <c r="BH249" s="144">
        <f t="shared" si="47"/>
        <v>0</v>
      </c>
      <c r="BI249" s="144">
        <f t="shared" si="48"/>
        <v>0</v>
      </c>
      <c r="BJ249" s="13" t="s">
        <v>81</v>
      </c>
      <c r="BK249" s="144">
        <f t="shared" si="49"/>
        <v>0</v>
      </c>
      <c r="BL249" s="13" t="s">
        <v>163</v>
      </c>
      <c r="BM249" s="143" t="s">
        <v>467</v>
      </c>
    </row>
    <row r="250" spans="1:65" s="2" customFormat="1" ht="14.45" customHeight="1">
      <c r="A250" s="28"/>
      <c r="B250" s="130"/>
      <c r="C250" s="131" t="s">
        <v>301</v>
      </c>
      <c r="D250" s="131" t="s">
        <v>134</v>
      </c>
      <c r="E250" s="132" t="s">
        <v>468</v>
      </c>
      <c r="F250" s="133" t="s">
        <v>469</v>
      </c>
      <c r="G250" s="134" t="s">
        <v>155</v>
      </c>
      <c r="H250" s="135">
        <v>21.722</v>
      </c>
      <c r="I250" s="136"/>
      <c r="J250" s="137">
        <f t="shared" si="40"/>
        <v>0</v>
      </c>
      <c r="K250" s="138"/>
      <c r="L250" s="29"/>
      <c r="M250" s="139" t="s">
        <v>1</v>
      </c>
      <c r="N250" s="140" t="s">
        <v>38</v>
      </c>
      <c r="O250" s="54"/>
      <c r="P250" s="141">
        <f t="shared" si="41"/>
        <v>0</v>
      </c>
      <c r="Q250" s="141">
        <v>0</v>
      </c>
      <c r="R250" s="141">
        <f t="shared" si="42"/>
        <v>0</v>
      </c>
      <c r="S250" s="141">
        <v>0</v>
      </c>
      <c r="T250" s="142">
        <f t="shared" si="43"/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43" t="s">
        <v>163</v>
      </c>
      <c r="AT250" s="143" t="s">
        <v>134</v>
      </c>
      <c r="AU250" s="143" t="s">
        <v>81</v>
      </c>
      <c r="AY250" s="13" t="s">
        <v>133</v>
      </c>
      <c r="BE250" s="144">
        <f t="shared" si="44"/>
        <v>0</v>
      </c>
      <c r="BF250" s="144">
        <f t="shared" si="45"/>
        <v>0</v>
      </c>
      <c r="BG250" s="144">
        <f t="shared" si="46"/>
        <v>0</v>
      </c>
      <c r="BH250" s="144">
        <f t="shared" si="47"/>
        <v>0</v>
      </c>
      <c r="BI250" s="144">
        <f t="shared" si="48"/>
        <v>0</v>
      </c>
      <c r="BJ250" s="13" t="s">
        <v>81</v>
      </c>
      <c r="BK250" s="144">
        <f t="shared" si="49"/>
        <v>0</v>
      </c>
      <c r="BL250" s="13" t="s">
        <v>163</v>
      </c>
      <c r="BM250" s="143" t="s">
        <v>470</v>
      </c>
    </row>
    <row r="251" spans="1:65" s="2" customFormat="1" ht="24.2" customHeight="1">
      <c r="A251" s="28"/>
      <c r="B251" s="130"/>
      <c r="C251" s="131" t="s">
        <v>471</v>
      </c>
      <c r="D251" s="131" t="s">
        <v>134</v>
      </c>
      <c r="E251" s="132" t="s">
        <v>472</v>
      </c>
      <c r="F251" s="133" t="s">
        <v>473</v>
      </c>
      <c r="G251" s="134" t="s">
        <v>144</v>
      </c>
      <c r="H251" s="135">
        <v>17.75</v>
      </c>
      <c r="I251" s="136"/>
      <c r="J251" s="137">
        <f t="shared" si="40"/>
        <v>0</v>
      </c>
      <c r="K251" s="138"/>
      <c r="L251" s="29"/>
      <c r="M251" s="139" t="s">
        <v>1</v>
      </c>
      <c r="N251" s="140" t="s">
        <v>38</v>
      </c>
      <c r="O251" s="54"/>
      <c r="P251" s="141">
        <f t="shared" si="41"/>
        <v>0</v>
      </c>
      <c r="Q251" s="141">
        <v>0</v>
      </c>
      <c r="R251" s="141">
        <f t="shared" si="42"/>
        <v>0</v>
      </c>
      <c r="S251" s="141">
        <v>0</v>
      </c>
      <c r="T251" s="142">
        <f t="shared" si="43"/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43" t="s">
        <v>163</v>
      </c>
      <c r="AT251" s="143" t="s">
        <v>134</v>
      </c>
      <c r="AU251" s="143" t="s">
        <v>81</v>
      </c>
      <c r="AY251" s="13" t="s">
        <v>133</v>
      </c>
      <c r="BE251" s="144">
        <f t="shared" si="44"/>
        <v>0</v>
      </c>
      <c r="BF251" s="144">
        <f t="shared" si="45"/>
        <v>0</v>
      </c>
      <c r="BG251" s="144">
        <f t="shared" si="46"/>
        <v>0</v>
      </c>
      <c r="BH251" s="144">
        <f t="shared" si="47"/>
        <v>0</v>
      </c>
      <c r="BI251" s="144">
        <f t="shared" si="48"/>
        <v>0</v>
      </c>
      <c r="BJ251" s="13" t="s">
        <v>81</v>
      </c>
      <c r="BK251" s="144">
        <f t="shared" si="49"/>
        <v>0</v>
      </c>
      <c r="BL251" s="13" t="s">
        <v>163</v>
      </c>
      <c r="BM251" s="143" t="s">
        <v>474</v>
      </c>
    </row>
    <row r="252" spans="1:65" s="2" customFormat="1" ht="14.45" customHeight="1">
      <c r="A252" s="28"/>
      <c r="B252" s="130"/>
      <c r="C252" s="131" t="s">
        <v>305</v>
      </c>
      <c r="D252" s="131" t="s">
        <v>134</v>
      </c>
      <c r="E252" s="132" t="s">
        <v>475</v>
      </c>
      <c r="F252" s="133" t="s">
        <v>476</v>
      </c>
      <c r="G252" s="134" t="s">
        <v>144</v>
      </c>
      <c r="H252" s="135">
        <v>4</v>
      </c>
      <c r="I252" s="136"/>
      <c r="J252" s="137">
        <f t="shared" si="40"/>
        <v>0</v>
      </c>
      <c r="K252" s="138"/>
      <c r="L252" s="29"/>
      <c r="M252" s="139" t="s">
        <v>1</v>
      </c>
      <c r="N252" s="140" t="s">
        <v>38</v>
      </c>
      <c r="O252" s="54"/>
      <c r="P252" s="141">
        <f t="shared" si="41"/>
        <v>0</v>
      </c>
      <c r="Q252" s="141">
        <v>0</v>
      </c>
      <c r="R252" s="141">
        <f t="shared" si="42"/>
        <v>0</v>
      </c>
      <c r="S252" s="141">
        <v>0</v>
      </c>
      <c r="T252" s="142">
        <f t="shared" si="43"/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43" t="s">
        <v>163</v>
      </c>
      <c r="AT252" s="143" t="s">
        <v>134</v>
      </c>
      <c r="AU252" s="143" t="s">
        <v>81</v>
      </c>
      <c r="AY252" s="13" t="s">
        <v>133</v>
      </c>
      <c r="BE252" s="144">
        <f t="shared" si="44"/>
        <v>0</v>
      </c>
      <c r="BF252" s="144">
        <f t="shared" si="45"/>
        <v>0</v>
      </c>
      <c r="BG252" s="144">
        <f t="shared" si="46"/>
        <v>0</v>
      </c>
      <c r="BH252" s="144">
        <f t="shared" si="47"/>
        <v>0</v>
      </c>
      <c r="BI252" s="144">
        <f t="shared" si="48"/>
        <v>0</v>
      </c>
      <c r="BJ252" s="13" t="s">
        <v>81</v>
      </c>
      <c r="BK252" s="144">
        <f t="shared" si="49"/>
        <v>0</v>
      </c>
      <c r="BL252" s="13" t="s">
        <v>163</v>
      </c>
      <c r="BM252" s="143" t="s">
        <v>477</v>
      </c>
    </row>
    <row r="253" spans="2:63" s="11" customFormat="1" ht="25.9" customHeight="1">
      <c r="B253" s="119"/>
      <c r="D253" s="120" t="s">
        <v>72</v>
      </c>
      <c r="E253" s="121" t="s">
        <v>478</v>
      </c>
      <c r="F253" s="121" t="s">
        <v>479</v>
      </c>
      <c r="I253" s="122"/>
      <c r="J253" s="123">
        <f>BK253</f>
        <v>0</v>
      </c>
      <c r="L253" s="119"/>
      <c r="M253" s="124"/>
      <c r="N253" s="125"/>
      <c r="O253" s="125"/>
      <c r="P253" s="126">
        <f>SUM(P254:P257)</f>
        <v>0</v>
      </c>
      <c r="Q253" s="125"/>
      <c r="R253" s="126">
        <f>SUM(R254:R257)</f>
        <v>0</v>
      </c>
      <c r="S253" s="125"/>
      <c r="T253" s="127">
        <f>SUM(T254:T257)</f>
        <v>0</v>
      </c>
      <c r="AR253" s="120" t="s">
        <v>83</v>
      </c>
      <c r="AT253" s="128" t="s">
        <v>72</v>
      </c>
      <c r="AU253" s="128" t="s">
        <v>73</v>
      </c>
      <c r="AY253" s="120" t="s">
        <v>133</v>
      </c>
      <c r="BK253" s="129">
        <f>SUM(BK254:BK257)</f>
        <v>0</v>
      </c>
    </row>
    <row r="254" spans="1:65" s="2" customFormat="1" ht="14.45" customHeight="1">
      <c r="A254" s="28"/>
      <c r="B254" s="130"/>
      <c r="C254" s="131" t="s">
        <v>480</v>
      </c>
      <c r="D254" s="131" t="s">
        <v>134</v>
      </c>
      <c r="E254" s="132" t="s">
        <v>481</v>
      </c>
      <c r="F254" s="133" t="s">
        <v>482</v>
      </c>
      <c r="G254" s="134" t="s">
        <v>144</v>
      </c>
      <c r="H254" s="135">
        <v>1</v>
      </c>
      <c r="I254" s="136"/>
      <c r="J254" s="137">
        <f>ROUND(I254*H254,2)</f>
        <v>0</v>
      </c>
      <c r="K254" s="138"/>
      <c r="L254" s="29"/>
      <c r="M254" s="139" t="s">
        <v>1</v>
      </c>
      <c r="N254" s="140" t="s">
        <v>38</v>
      </c>
      <c r="O254" s="54"/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43" t="s">
        <v>163</v>
      </c>
      <c r="AT254" s="143" t="s">
        <v>134</v>
      </c>
      <c r="AU254" s="143" t="s">
        <v>81</v>
      </c>
      <c r="AY254" s="13" t="s">
        <v>133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3" t="s">
        <v>81</v>
      </c>
      <c r="BK254" s="144">
        <f>ROUND(I254*H254,2)</f>
        <v>0</v>
      </c>
      <c r="BL254" s="13" t="s">
        <v>163</v>
      </c>
      <c r="BM254" s="143" t="s">
        <v>483</v>
      </c>
    </row>
    <row r="255" spans="1:65" s="2" customFormat="1" ht="14.45" customHeight="1">
      <c r="A255" s="28"/>
      <c r="B255" s="130"/>
      <c r="C255" s="131" t="s">
        <v>308</v>
      </c>
      <c r="D255" s="131" t="s">
        <v>134</v>
      </c>
      <c r="E255" s="132" t="s">
        <v>484</v>
      </c>
      <c r="F255" s="133" t="s">
        <v>482</v>
      </c>
      <c r="G255" s="134" t="s">
        <v>144</v>
      </c>
      <c r="H255" s="135">
        <v>1.5</v>
      </c>
      <c r="I255" s="136"/>
      <c r="J255" s="137">
        <f>ROUND(I255*H255,2)</f>
        <v>0</v>
      </c>
      <c r="K255" s="138"/>
      <c r="L255" s="29"/>
      <c r="M255" s="139" t="s">
        <v>1</v>
      </c>
      <c r="N255" s="140" t="s">
        <v>38</v>
      </c>
      <c r="O255" s="54"/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43" t="s">
        <v>163</v>
      </c>
      <c r="AT255" s="143" t="s">
        <v>134</v>
      </c>
      <c r="AU255" s="143" t="s">
        <v>81</v>
      </c>
      <c r="AY255" s="13" t="s">
        <v>133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3" t="s">
        <v>81</v>
      </c>
      <c r="BK255" s="144">
        <f>ROUND(I255*H255,2)</f>
        <v>0</v>
      </c>
      <c r="BL255" s="13" t="s">
        <v>163</v>
      </c>
      <c r="BM255" s="143" t="s">
        <v>485</v>
      </c>
    </row>
    <row r="256" spans="1:65" s="2" customFormat="1" ht="14.45" customHeight="1">
      <c r="A256" s="28"/>
      <c r="B256" s="130"/>
      <c r="C256" s="131" t="s">
        <v>486</v>
      </c>
      <c r="D256" s="131" t="s">
        <v>134</v>
      </c>
      <c r="E256" s="132" t="s">
        <v>487</v>
      </c>
      <c r="F256" s="133" t="s">
        <v>488</v>
      </c>
      <c r="G256" s="134" t="s">
        <v>155</v>
      </c>
      <c r="H256" s="135">
        <v>17.5</v>
      </c>
      <c r="I256" s="136"/>
      <c r="J256" s="137">
        <f>ROUND(I256*H256,2)</f>
        <v>0</v>
      </c>
      <c r="K256" s="138"/>
      <c r="L256" s="29"/>
      <c r="M256" s="139" t="s">
        <v>1</v>
      </c>
      <c r="N256" s="140" t="s">
        <v>38</v>
      </c>
      <c r="O256" s="54"/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43" t="s">
        <v>163</v>
      </c>
      <c r="AT256" s="143" t="s">
        <v>134</v>
      </c>
      <c r="AU256" s="143" t="s">
        <v>81</v>
      </c>
      <c r="AY256" s="13" t="s">
        <v>133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3" t="s">
        <v>81</v>
      </c>
      <c r="BK256" s="144">
        <f>ROUND(I256*H256,2)</f>
        <v>0</v>
      </c>
      <c r="BL256" s="13" t="s">
        <v>163</v>
      </c>
      <c r="BM256" s="143" t="s">
        <v>489</v>
      </c>
    </row>
    <row r="257" spans="1:65" s="2" customFormat="1" ht="14.45" customHeight="1">
      <c r="A257" s="28"/>
      <c r="B257" s="130"/>
      <c r="C257" s="131" t="s">
        <v>237</v>
      </c>
      <c r="D257" s="131" t="s">
        <v>134</v>
      </c>
      <c r="E257" s="132" t="s">
        <v>490</v>
      </c>
      <c r="F257" s="133" t="s">
        <v>491</v>
      </c>
      <c r="G257" s="134" t="s">
        <v>231</v>
      </c>
      <c r="H257" s="135">
        <v>2</v>
      </c>
      <c r="I257" s="136"/>
      <c r="J257" s="137">
        <f>ROUND(I257*H257,2)</f>
        <v>0</v>
      </c>
      <c r="K257" s="138"/>
      <c r="L257" s="29"/>
      <c r="M257" s="139" t="s">
        <v>1</v>
      </c>
      <c r="N257" s="140" t="s">
        <v>38</v>
      </c>
      <c r="O257" s="54"/>
      <c r="P257" s="141">
        <f>O257*H257</f>
        <v>0</v>
      </c>
      <c r="Q257" s="141">
        <v>0</v>
      </c>
      <c r="R257" s="141">
        <f>Q257*H257</f>
        <v>0</v>
      </c>
      <c r="S257" s="141">
        <v>0</v>
      </c>
      <c r="T257" s="142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43" t="s">
        <v>163</v>
      </c>
      <c r="AT257" s="143" t="s">
        <v>134</v>
      </c>
      <c r="AU257" s="143" t="s">
        <v>81</v>
      </c>
      <c r="AY257" s="13" t="s">
        <v>133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3" t="s">
        <v>81</v>
      </c>
      <c r="BK257" s="144">
        <f>ROUND(I257*H257,2)</f>
        <v>0</v>
      </c>
      <c r="BL257" s="13" t="s">
        <v>163</v>
      </c>
      <c r="BM257" s="143" t="s">
        <v>492</v>
      </c>
    </row>
    <row r="258" spans="2:63" s="11" customFormat="1" ht="25.9" customHeight="1">
      <c r="B258" s="119"/>
      <c r="D258" s="120" t="s">
        <v>72</v>
      </c>
      <c r="E258" s="121" t="s">
        <v>493</v>
      </c>
      <c r="F258" s="121" t="s">
        <v>494</v>
      </c>
      <c r="I258" s="122"/>
      <c r="J258" s="123">
        <f>BK258</f>
        <v>0</v>
      </c>
      <c r="L258" s="119"/>
      <c r="M258" s="124"/>
      <c r="N258" s="125"/>
      <c r="O258" s="125"/>
      <c r="P258" s="126">
        <f>SUM(P259:P265)</f>
        <v>0</v>
      </c>
      <c r="Q258" s="125"/>
      <c r="R258" s="126">
        <f>SUM(R259:R265)</f>
        <v>0</v>
      </c>
      <c r="S258" s="125"/>
      <c r="T258" s="127">
        <f>SUM(T259:T265)</f>
        <v>0</v>
      </c>
      <c r="AR258" s="120" t="s">
        <v>83</v>
      </c>
      <c r="AT258" s="128" t="s">
        <v>72</v>
      </c>
      <c r="AU258" s="128" t="s">
        <v>73</v>
      </c>
      <c r="AY258" s="120" t="s">
        <v>133</v>
      </c>
      <c r="BK258" s="129">
        <f>SUM(BK259:BK265)</f>
        <v>0</v>
      </c>
    </row>
    <row r="259" spans="1:65" s="2" customFormat="1" ht="24.2" customHeight="1">
      <c r="A259" s="28"/>
      <c r="B259" s="130"/>
      <c r="C259" s="131" t="s">
        <v>246</v>
      </c>
      <c r="D259" s="131" t="s">
        <v>134</v>
      </c>
      <c r="E259" s="132" t="s">
        <v>495</v>
      </c>
      <c r="F259" s="133" t="s">
        <v>496</v>
      </c>
      <c r="G259" s="134" t="s">
        <v>155</v>
      </c>
      <c r="H259" s="135">
        <v>24.9</v>
      </c>
      <c r="I259" s="136"/>
      <c r="J259" s="137">
        <f aca="true" t="shared" si="50" ref="J259:J265">ROUND(I259*H259,2)</f>
        <v>0</v>
      </c>
      <c r="K259" s="138"/>
      <c r="L259" s="29"/>
      <c r="M259" s="139" t="s">
        <v>1</v>
      </c>
      <c r="N259" s="140" t="s">
        <v>38</v>
      </c>
      <c r="O259" s="54"/>
      <c r="P259" s="141">
        <f aca="true" t="shared" si="51" ref="P259:P265">O259*H259</f>
        <v>0</v>
      </c>
      <c r="Q259" s="141">
        <v>0</v>
      </c>
      <c r="R259" s="141">
        <f aca="true" t="shared" si="52" ref="R259:R265">Q259*H259</f>
        <v>0</v>
      </c>
      <c r="S259" s="141">
        <v>0</v>
      </c>
      <c r="T259" s="142">
        <f aca="true" t="shared" si="53" ref="T259:T265"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43" t="s">
        <v>163</v>
      </c>
      <c r="AT259" s="143" t="s">
        <v>134</v>
      </c>
      <c r="AU259" s="143" t="s">
        <v>81</v>
      </c>
      <c r="AY259" s="13" t="s">
        <v>133</v>
      </c>
      <c r="BE259" s="144">
        <f aca="true" t="shared" si="54" ref="BE259:BE265">IF(N259="základní",J259,0)</f>
        <v>0</v>
      </c>
      <c r="BF259" s="144">
        <f aca="true" t="shared" si="55" ref="BF259:BF265">IF(N259="snížená",J259,0)</f>
        <v>0</v>
      </c>
      <c r="BG259" s="144">
        <f aca="true" t="shared" si="56" ref="BG259:BG265">IF(N259="zákl. přenesená",J259,0)</f>
        <v>0</v>
      </c>
      <c r="BH259" s="144">
        <f aca="true" t="shared" si="57" ref="BH259:BH265">IF(N259="sníž. přenesená",J259,0)</f>
        <v>0</v>
      </c>
      <c r="BI259" s="144">
        <f aca="true" t="shared" si="58" ref="BI259:BI265">IF(N259="nulová",J259,0)</f>
        <v>0</v>
      </c>
      <c r="BJ259" s="13" t="s">
        <v>81</v>
      </c>
      <c r="BK259" s="144">
        <f aca="true" t="shared" si="59" ref="BK259:BK265">ROUND(I259*H259,2)</f>
        <v>0</v>
      </c>
      <c r="BL259" s="13" t="s">
        <v>163</v>
      </c>
      <c r="BM259" s="143" t="s">
        <v>497</v>
      </c>
    </row>
    <row r="260" spans="1:65" s="2" customFormat="1" ht="24.2" customHeight="1">
      <c r="A260" s="28"/>
      <c r="B260" s="130"/>
      <c r="C260" s="131" t="s">
        <v>257</v>
      </c>
      <c r="D260" s="131" t="s">
        <v>134</v>
      </c>
      <c r="E260" s="132" t="s">
        <v>498</v>
      </c>
      <c r="F260" s="133" t="s">
        <v>499</v>
      </c>
      <c r="G260" s="134" t="s">
        <v>155</v>
      </c>
      <c r="H260" s="135">
        <v>24.9</v>
      </c>
      <c r="I260" s="136"/>
      <c r="J260" s="137">
        <f t="shared" si="50"/>
        <v>0</v>
      </c>
      <c r="K260" s="138"/>
      <c r="L260" s="29"/>
      <c r="M260" s="139" t="s">
        <v>1</v>
      </c>
      <c r="N260" s="140" t="s">
        <v>38</v>
      </c>
      <c r="O260" s="54"/>
      <c r="P260" s="141">
        <f t="shared" si="51"/>
        <v>0</v>
      </c>
      <c r="Q260" s="141">
        <v>0</v>
      </c>
      <c r="R260" s="141">
        <f t="shared" si="52"/>
        <v>0</v>
      </c>
      <c r="S260" s="141">
        <v>0</v>
      </c>
      <c r="T260" s="142">
        <f t="shared" si="53"/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43" t="s">
        <v>163</v>
      </c>
      <c r="AT260" s="143" t="s">
        <v>134</v>
      </c>
      <c r="AU260" s="143" t="s">
        <v>81</v>
      </c>
      <c r="AY260" s="13" t="s">
        <v>133</v>
      </c>
      <c r="BE260" s="144">
        <f t="shared" si="54"/>
        <v>0</v>
      </c>
      <c r="BF260" s="144">
        <f t="shared" si="55"/>
        <v>0</v>
      </c>
      <c r="BG260" s="144">
        <f t="shared" si="56"/>
        <v>0</v>
      </c>
      <c r="BH260" s="144">
        <f t="shared" si="57"/>
        <v>0</v>
      </c>
      <c r="BI260" s="144">
        <f t="shared" si="58"/>
        <v>0</v>
      </c>
      <c r="BJ260" s="13" t="s">
        <v>81</v>
      </c>
      <c r="BK260" s="144">
        <f t="shared" si="59"/>
        <v>0</v>
      </c>
      <c r="BL260" s="13" t="s">
        <v>163</v>
      </c>
      <c r="BM260" s="143" t="s">
        <v>500</v>
      </c>
    </row>
    <row r="261" spans="1:65" s="2" customFormat="1" ht="24.2" customHeight="1">
      <c r="A261" s="28"/>
      <c r="B261" s="130"/>
      <c r="C261" s="131" t="s">
        <v>501</v>
      </c>
      <c r="D261" s="131" t="s">
        <v>134</v>
      </c>
      <c r="E261" s="132" t="s">
        <v>502</v>
      </c>
      <c r="F261" s="133" t="s">
        <v>503</v>
      </c>
      <c r="G261" s="134" t="s">
        <v>155</v>
      </c>
      <c r="H261" s="135">
        <v>7.5</v>
      </c>
      <c r="I261" s="136"/>
      <c r="J261" s="137">
        <f t="shared" si="50"/>
        <v>0</v>
      </c>
      <c r="K261" s="138"/>
      <c r="L261" s="29"/>
      <c r="M261" s="139" t="s">
        <v>1</v>
      </c>
      <c r="N261" s="140" t="s">
        <v>38</v>
      </c>
      <c r="O261" s="54"/>
      <c r="P261" s="141">
        <f t="shared" si="51"/>
        <v>0</v>
      </c>
      <c r="Q261" s="141">
        <v>0</v>
      </c>
      <c r="R261" s="141">
        <f t="shared" si="52"/>
        <v>0</v>
      </c>
      <c r="S261" s="141">
        <v>0</v>
      </c>
      <c r="T261" s="142">
        <f t="shared" si="53"/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43" t="s">
        <v>163</v>
      </c>
      <c r="AT261" s="143" t="s">
        <v>134</v>
      </c>
      <c r="AU261" s="143" t="s">
        <v>81</v>
      </c>
      <c r="AY261" s="13" t="s">
        <v>133</v>
      </c>
      <c r="BE261" s="144">
        <f t="shared" si="54"/>
        <v>0</v>
      </c>
      <c r="BF261" s="144">
        <f t="shared" si="55"/>
        <v>0</v>
      </c>
      <c r="BG261" s="144">
        <f t="shared" si="56"/>
        <v>0</v>
      </c>
      <c r="BH261" s="144">
        <f t="shared" si="57"/>
        <v>0</v>
      </c>
      <c r="BI261" s="144">
        <f t="shared" si="58"/>
        <v>0</v>
      </c>
      <c r="BJ261" s="13" t="s">
        <v>81</v>
      </c>
      <c r="BK261" s="144">
        <f t="shared" si="59"/>
        <v>0</v>
      </c>
      <c r="BL261" s="13" t="s">
        <v>163</v>
      </c>
      <c r="BM261" s="143" t="s">
        <v>504</v>
      </c>
    </row>
    <row r="262" spans="1:65" s="2" customFormat="1" ht="24.2" customHeight="1">
      <c r="A262" s="28"/>
      <c r="B262" s="130"/>
      <c r="C262" s="131" t="s">
        <v>319</v>
      </c>
      <c r="D262" s="131" t="s">
        <v>134</v>
      </c>
      <c r="E262" s="132" t="s">
        <v>505</v>
      </c>
      <c r="F262" s="133" t="s">
        <v>506</v>
      </c>
      <c r="G262" s="134" t="s">
        <v>155</v>
      </c>
      <c r="H262" s="135">
        <v>7.5</v>
      </c>
      <c r="I262" s="136"/>
      <c r="J262" s="137">
        <f t="shared" si="50"/>
        <v>0</v>
      </c>
      <c r="K262" s="138"/>
      <c r="L262" s="29"/>
      <c r="M262" s="139" t="s">
        <v>1</v>
      </c>
      <c r="N262" s="140" t="s">
        <v>38</v>
      </c>
      <c r="O262" s="54"/>
      <c r="P262" s="141">
        <f t="shared" si="51"/>
        <v>0</v>
      </c>
      <c r="Q262" s="141">
        <v>0</v>
      </c>
      <c r="R262" s="141">
        <f t="shared" si="52"/>
        <v>0</v>
      </c>
      <c r="S262" s="141">
        <v>0</v>
      </c>
      <c r="T262" s="142">
        <f t="shared" si="53"/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43" t="s">
        <v>163</v>
      </c>
      <c r="AT262" s="143" t="s">
        <v>134</v>
      </c>
      <c r="AU262" s="143" t="s">
        <v>81</v>
      </c>
      <c r="AY262" s="13" t="s">
        <v>133</v>
      </c>
      <c r="BE262" s="144">
        <f t="shared" si="54"/>
        <v>0</v>
      </c>
      <c r="BF262" s="144">
        <f t="shared" si="55"/>
        <v>0</v>
      </c>
      <c r="BG262" s="144">
        <f t="shared" si="56"/>
        <v>0</v>
      </c>
      <c r="BH262" s="144">
        <f t="shared" si="57"/>
        <v>0</v>
      </c>
      <c r="BI262" s="144">
        <f t="shared" si="58"/>
        <v>0</v>
      </c>
      <c r="BJ262" s="13" t="s">
        <v>81</v>
      </c>
      <c r="BK262" s="144">
        <f t="shared" si="59"/>
        <v>0</v>
      </c>
      <c r="BL262" s="13" t="s">
        <v>163</v>
      </c>
      <c r="BM262" s="143" t="s">
        <v>507</v>
      </c>
    </row>
    <row r="263" spans="1:65" s="2" customFormat="1" ht="14.45" customHeight="1">
      <c r="A263" s="28"/>
      <c r="B263" s="130"/>
      <c r="C263" s="131" t="s">
        <v>314</v>
      </c>
      <c r="D263" s="131" t="s">
        <v>134</v>
      </c>
      <c r="E263" s="132" t="s">
        <v>508</v>
      </c>
      <c r="F263" s="133" t="s">
        <v>509</v>
      </c>
      <c r="G263" s="134" t="s">
        <v>144</v>
      </c>
      <c r="H263" s="135">
        <v>20</v>
      </c>
      <c r="I263" s="136"/>
      <c r="J263" s="137">
        <f t="shared" si="50"/>
        <v>0</v>
      </c>
      <c r="K263" s="138"/>
      <c r="L263" s="29"/>
      <c r="M263" s="139" t="s">
        <v>1</v>
      </c>
      <c r="N263" s="140" t="s">
        <v>38</v>
      </c>
      <c r="O263" s="54"/>
      <c r="P263" s="141">
        <f t="shared" si="51"/>
        <v>0</v>
      </c>
      <c r="Q263" s="141">
        <v>0</v>
      </c>
      <c r="R263" s="141">
        <f t="shared" si="52"/>
        <v>0</v>
      </c>
      <c r="S263" s="141">
        <v>0</v>
      </c>
      <c r="T263" s="142">
        <f t="shared" si="53"/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43" t="s">
        <v>163</v>
      </c>
      <c r="AT263" s="143" t="s">
        <v>134</v>
      </c>
      <c r="AU263" s="143" t="s">
        <v>81</v>
      </c>
      <c r="AY263" s="13" t="s">
        <v>133</v>
      </c>
      <c r="BE263" s="144">
        <f t="shared" si="54"/>
        <v>0</v>
      </c>
      <c r="BF263" s="144">
        <f t="shared" si="55"/>
        <v>0</v>
      </c>
      <c r="BG263" s="144">
        <f t="shared" si="56"/>
        <v>0</v>
      </c>
      <c r="BH263" s="144">
        <f t="shared" si="57"/>
        <v>0</v>
      </c>
      <c r="BI263" s="144">
        <f t="shared" si="58"/>
        <v>0</v>
      </c>
      <c r="BJ263" s="13" t="s">
        <v>81</v>
      </c>
      <c r="BK263" s="144">
        <f t="shared" si="59"/>
        <v>0</v>
      </c>
      <c r="BL263" s="13" t="s">
        <v>163</v>
      </c>
      <c r="BM263" s="143" t="s">
        <v>510</v>
      </c>
    </row>
    <row r="264" spans="1:65" s="2" customFormat="1" ht="14.45" customHeight="1">
      <c r="A264" s="28"/>
      <c r="B264" s="130"/>
      <c r="C264" s="131" t="s">
        <v>324</v>
      </c>
      <c r="D264" s="131" t="s">
        <v>134</v>
      </c>
      <c r="E264" s="132" t="s">
        <v>511</v>
      </c>
      <c r="F264" s="133" t="s">
        <v>512</v>
      </c>
      <c r="G264" s="134" t="s">
        <v>144</v>
      </c>
      <c r="H264" s="135">
        <v>25</v>
      </c>
      <c r="I264" s="136"/>
      <c r="J264" s="137">
        <f t="shared" si="50"/>
        <v>0</v>
      </c>
      <c r="K264" s="138"/>
      <c r="L264" s="29"/>
      <c r="M264" s="139" t="s">
        <v>1</v>
      </c>
      <c r="N264" s="140" t="s">
        <v>38</v>
      </c>
      <c r="O264" s="54"/>
      <c r="P264" s="141">
        <f t="shared" si="51"/>
        <v>0</v>
      </c>
      <c r="Q264" s="141">
        <v>0</v>
      </c>
      <c r="R264" s="141">
        <f t="shared" si="52"/>
        <v>0</v>
      </c>
      <c r="S264" s="141">
        <v>0</v>
      </c>
      <c r="T264" s="142">
        <f t="shared" si="53"/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43" t="s">
        <v>163</v>
      </c>
      <c r="AT264" s="143" t="s">
        <v>134</v>
      </c>
      <c r="AU264" s="143" t="s">
        <v>81</v>
      </c>
      <c r="AY264" s="13" t="s">
        <v>133</v>
      </c>
      <c r="BE264" s="144">
        <f t="shared" si="54"/>
        <v>0</v>
      </c>
      <c r="BF264" s="144">
        <f t="shared" si="55"/>
        <v>0</v>
      </c>
      <c r="BG264" s="144">
        <f t="shared" si="56"/>
        <v>0</v>
      </c>
      <c r="BH264" s="144">
        <f t="shared" si="57"/>
        <v>0</v>
      </c>
      <c r="BI264" s="144">
        <f t="shared" si="58"/>
        <v>0</v>
      </c>
      <c r="BJ264" s="13" t="s">
        <v>81</v>
      </c>
      <c r="BK264" s="144">
        <f t="shared" si="59"/>
        <v>0</v>
      </c>
      <c r="BL264" s="13" t="s">
        <v>163</v>
      </c>
      <c r="BM264" s="143" t="s">
        <v>513</v>
      </c>
    </row>
    <row r="265" spans="1:65" s="2" customFormat="1" ht="24.2" customHeight="1">
      <c r="A265" s="28"/>
      <c r="B265" s="130"/>
      <c r="C265" s="131" t="s">
        <v>514</v>
      </c>
      <c r="D265" s="131" t="s">
        <v>134</v>
      </c>
      <c r="E265" s="132" t="s">
        <v>515</v>
      </c>
      <c r="F265" s="133" t="s">
        <v>516</v>
      </c>
      <c r="G265" s="134" t="s">
        <v>155</v>
      </c>
      <c r="H265" s="135">
        <v>23.5</v>
      </c>
      <c r="I265" s="136"/>
      <c r="J265" s="137">
        <f t="shared" si="50"/>
        <v>0</v>
      </c>
      <c r="K265" s="138"/>
      <c r="L265" s="29"/>
      <c r="M265" s="139" t="s">
        <v>1</v>
      </c>
      <c r="N265" s="140" t="s">
        <v>38</v>
      </c>
      <c r="O265" s="54"/>
      <c r="P265" s="141">
        <f t="shared" si="51"/>
        <v>0</v>
      </c>
      <c r="Q265" s="141">
        <v>0</v>
      </c>
      <c r="R265" s="141">
        <f t="shared" si="52"/>
        <v>0</v>
      </c>
      <c r="S265" s="141">
        <v>0</v>
      </c>
      <c r="T265" s="142">
        <f t="shared" si="53"/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43" t="s">
        <v>163</v>
      </c>
      <c r="AT265" s="143" t="s">
        <v>134</v>
      </c>
      <c r="AU265" s="143" t="s">
        <v>81</v>
      </c>
      <c r="AY265" s="13" t="s">
        <v>133</v>
      </c>
      <c r="BE265" s="144">
        <f t="shared" si="54"/>
        <v>0</v>
      </c>
      <c r="BF265" s="144">
        <f t="shared" si="55"/>
        <v>0</v>
      </c>
      <c r="BG265" s="144">
        <f t="shared" si="56"/>
        <v>0</v>
      </c>
      <c r="BH265" s="144">
        <f t="shared" si="57"/>
        <v>0</v>
      </c>
      <c r="BI265" s="144">
        <f t="shared" si="58"/>
        <v>0</v>
      </c>
      <c r="BJ265" s="13" t="s">
        <v>81</v>
      </c>
      <c r="BK265" s="144">
        <f t="shared" si="59"/>
        <v>0</v>
      </c>
      <c r="BL265" s="13" t="s">
        <v>163</v>
      </c>
      <c r="BM265" s="143" t="s">
        <v>517</v>
      </c>
    </row>
    <row r="266" spans="2:63" s="11" customFormat="1" ht="25.9" customHeight="1">
      <c r="B266" s="119"/>
      <c r="D266" s="120" t="s">
        <v>72</v>
      </c>
      <c r="E266" s="121" t="s">
        <v>518</v>
      </c>
      <c r="F266" s="121" t="s">
        <v>519</v>
      </c>
      <c r="I266" s="122"/>
      <c r="J266" s="123">
        <f>BK266</f>
        <v>0</v>
      </c>
      <c r="L266" s="119"/>
      <c r="M266" s="124"/>
      <c r="N266" s="125"/>
      <c r="O266" s="125"/>
      <c r="P266" s="126">
        <f>P267</f>
        <v>0</v>
      </c>
      <c r="Q266" s="125"/>
      <c r="R266" s="126">
        <f>R267</f>
        <v>0</v>
      </c>
      <c r="S266" s="125"/>
      <c r="T266" s="127">
        <f>T267</f>
        <v>0</v>
      </c>
      <c r="AR266" s="120" t="s">
        <v>83</v>
      </c>
      <c r="AT266" s="128" t="s">
        <v>72</v>
      </c>
      <c r="AU266" s="128" t="s">
        <v>73</v>
      </c>
      <c r="AY266" s="120" t="s">
        <v>133</v>
      </c>
      <c r="BK266" s="129">
        <f>BK267</f>
        <v>0</v>
      </c>
    </row>
    <row r="267" spans="1:65" s="2" customFormat="1" ht="14.45" customHeight="1">
      <c r="A267" s="28"/>
      <c r="B267" s="130"/>
      <c r="C267" s="131" t="s">
        <v>328</v>
      </c>
      <c r="D267" s="131" t="s">
        <v>134</v>
      </c>
      <c r="E267" s="132" t="s">
        <v>520</v>
      </c>
      <c r="F267" s="133" t="s">
        <v>521</v>
      </c>
      <c r="G267" s="134" t="s">
        <v>155</v>
      </c>
      <c r="H267" s="135">
        <v>120</v>
      </c>
      <c r="I267" s="136"/>
      <c r="J267" s="137">
        <f>ROUND(I267*H267,2)</f>
        <v>0</v>
      </c>
      <c r="K267" s="138"/>
      <c r="L267" s="29"/>
      <c r="M267" s="139" t="s">
        <v>1</v>
      </c>
      <c r="N267" s="140" t="s">
        <v>38</v>
      </c>
      <c r="O267" s="54"/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43" t="s">
        <v>163</v>
      </c>
      <c r="AT267" s="143" t="s">
        <v>134</v>
      </c>
      <c r="AU267" s="143" t="s">
        <v>81</v>
      </c>
      <c r="AY267" s="13" t="s">
        <v>133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3" t="s">
        <v>81</v>
      </c>
      <c r="BK267" s="144">
        <f>ROUND(I267*H267,2)</f>
        <v>0</v>
      </c>
      <c r="BL267" s="13" t="s">
        <v>163</v>
      </c>
      <c r="BM267" s="143" t="s">
        <v>522</v>
      </c>
    </row>
    <row r="268" spans="2:63" s="11" customFormat="1" ht="25.9" customHeight="1">
      <c r="B268" s="119"/>
      <c r="D268" s="120" t="s">
        <v>72</v>
      </c>
      <c r="E268" s="121" t="s">
        <v>523</v>
      </c>
      <c r="F268" s="121" t="s">
        <v>524</v>
      </c>
      <c r="I268" s="122"/>
      <c r="J268" s="123">
        <f>BK268</f>
        <v>0</v>
      </c>
      <c r="L268" s="119"/>
      <c r="M268" s="124"/>
      <c r="N268" s="125"/>
      <c r="O268" s="125"/>
      <c r="P268" s="126">
        <f>SUM(P269:P271)</f>
        <v>0</v>
      </c>
      <c r="Q268" s="125"/>
      <c r="R268" s="126">
        <f>SUM(R269:R271)</f>
        <v>0</v>
      </c>
      <c r="S268" s="125"/>
      <c r="T268" s="127">
        <f>SUM(T269:T271)</f>
        <v>0</v>
      </c>
      <c r="AR268" s="120" t="s">
        <v>83</v>
      </c>
      <c r="AT268" s="128" t="s">
        <v>72</v>
      </c>
      <c r="AU268" s="128" t="s">
        <v>73</v>
      </c>
      <c r="AY268" s="120" t="s">
        <v>133</v>
      </c>
      <c r="BK268" s="129">
        <f>SUM(BK269:BK271)</f>
        <v>0</v>
      </c>
    </row>
    <row r="269" spans="1:65" s="2" customFormat="1" ht="24.2" customHeight="1">
      <c r="A269" s="28"/>
      <c r="B269" s="130"/>
      <c r="C269" s="131" t="s">
        <v>525</v>
      </c>
      <c r="D269" s="131" t="s">
        <v>134</v>
      </c>
      <c r="E269" s="132" t="s">
        <v>526</v>
      </c>
      <c r="F269" s="133" t="s">
        <v>527</v>
      </c>
      <c r="G269" s="134" t="s">
        <v>155</v>
      </c>
      <c r="H269" s="135">
        <v>21.5</v>
      </c>
      <c r="I269" s="136"/>
      <c r="J269" s="137">
        <f>ROUND(I269*H269,2)</f>
        <v>0</v>
      </c>
      <c r="K269" s="138"/>
      <c r="L269" s="29"/>
      <c r="M269" s="139" t="s">
        <v>1</v>
      </c>
      <c r="N269" s="140" t="s">
        <v>38</v>
      </c>
      <c r="O269" s="54"/>
      <c r="P269" s="141">
        <f>O269*H269</f>
        <v>0</v>
      </c>
      <c r="Q269" s="141">
        <v>0</v>
      </c>
      <c r="R269" s="141">
        <f>Q269*H269</f>
        <v>0</v>
      </c>
      <c r="S269" s="141">
        <v>0</v>
      </c>
      <c r="T269" s="142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43" t="s">
        <v>163</v>
      </c>
      <c r="AT269" s="143" t="s">
        <v>134</v>
      </c>
      <c r="AU269" s="143" t="s">
        <v>81</v>
      </c>
      <c r="AY269" s="13" t="s">
        <v>133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3" t="s">
        <v>81</v>
      </c>
      <c r="BK269" s="144">
        <f>ROUND(I269*H269,2)</f>
        <v>0</v>
      </c>
      <c r="BL269" s="13" t="s">
        <v>163</v>
      </c>
      <c r="BM269" s="143" t="s">
        <v>528</v>
      </c>
    </row>
    <row r="270" spans="1:65" s="2" customFormat="1" ht="24.2" customHeight="1">
      <c r="A270" s="28"/>
      <c r="B270" s="130"/>
      <c r="C270" s="131" t="s">
        <v>333</v>
      </c>
      <c r="D270" s="131" t="s">
        <v>134</v>
      </c>
      <c r="E270" s="132" t="s">
        <v>529</v>
      </c>
      <c r="F270" s="133" t="s">
        <v>530</v>
      </c>
      <c r="G270" s="134" t="s">
        <v>155</v>
      </c>
      <c r="H270" s="135">
        <v>21.5</v>
      </c>
      <c r="I270" s="136"/>
      <c r="J270" s="137">
        <f>ROUND(I270*H270,2)</f>
        <v>0</v>
      </c>
      <c r="K270" s="138"/>
      <c r="L270" s="29"/>
      <c r="M270" s="139" t="s">
        <v>1</v>
      </c>
      <c r="N270" s="140" t="s">
        <v>38</v>
      </c>
      <c r="O270" s="54"/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43" t="s">
        <v>163</v>
      </c>
      <c r="AT270" s="143" t="s">
        <v>134</v>
      </c>
      <c r="AU270" s="143" t="s">
        <v>81</v>
      </c>
      <c r="AY270" s="13" t="s">
        <v>133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3" t="s">
        <v>81</v>
      </c>
      <c r="BK270" s="144">
        <f>ROUND(I270*H270,2)</f>
        <v>0</v>
      </c>
      <c r="BL270" s="13" t="s">
        <v>163</v>
      </c>
      <c r="BM270" s="143" t="s">
        <v>531</v>
      </c>
    </row>
    <row r="271" spans="1:65" s="2" customFormat="1" ht="14.45" customHeight="1">
      <c r="A271" s="28"/>
      <c r="B271" s="130"/>
      <c r="C271" s="131" t="s">
        <v>532</v>
      </c>
      <c r="D271" s="131" t="s">
        <v>134</v>
      </c>
      <c r="E271" s="132" t="s">
        <v>533</v>
      </c>
      <c r="F271" s="133" t="s">
        <v>534</v>
      </c>
      <c r="G271" s="134" t="s">
        <v>144</v>
      </c>
      <c r="H271" s="135">
        <v>15.5</v>
      </c>
      <c r="I271" s="136"/>
      <c r="J271" s="137">
        <f>ROUND(I271*H271,2)</f>
        <v>0</v>
      </c>
      <c r="K271" s="138"/>
      <c r="L271" s="29"/>
      <c r="M271" s="139" t="s">
        <v>1</v>
      </c>
      <c r="N271" s="140" t="s">
        <v>38</v>
      </c>
      <c r="O271" s="54"/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43" t="s">
        <v>163</v>
      </c>
      <c r="AT271" s="143" t="s">
        <v>134</v>
      </c>
      <c r="AU271" s="143" t="s">
        <v>81</v>
      </c>
      <c r="AY271" s="13" t="s">
        <v>133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3" t="s">
        <v>81</v>
      </c>
      <c r="BK271" s="144">
        <f>ROUND(I271*H271,2)</f>
        <v>0</v>
      </c>
      <c r="BL271" s="13" t="s">
        <v>163</v>
      </c>
      <c r="BM271" s="143" t="s">
        <v>535</v>
      </c>
    </row>
    <row r="272" spans="2:63" s="11" customFormat="1" ht="25.9" customHeight="1">
      <c r="B272" s="119"/>
      <c r="D272" s="120" t="s">
        <v>72</v>
      </c>
      <c r="E272" s="121" t="s">
        <v>536</v>
      </c>
      <c r="F272" s="121" t="s">
        <v>537</v>
      </c>
      <c r="I272" s="122"/>
      <c r="J272" s="123">
        <f>BK272</f>
        <v>0</v>
      </c>
      <c r="L272" s="119"/>
      <c r="M272" s="124"/>
      <c r="N272" s="125"/>
      <c r="O272" s="125"/>
      <c r="P272" s="126">
        <f>SUM(P273:P274)</f>
        <v>0</v>
      </c>
      <c r="Q272" s="125"/>
      <c r="R272" s="126">
        <f>SUM(R273:R274)</f>
        <v>0</v>
      </c>
      <c r="S272" s="125"/>
      <c r="T272" s="127">
        <f>SUM(T273:T274)</f>
        <v>0</v>
      </c>
      <c r="AR272" s="120" t="s">
        <v>83</v>
      </c>
      <c r="AT272" s="128" t="s">
        <v>72</v>
      </c>
      <c r="AU272" s="128" t="s">
        <v>73</v>
      </c>
      <c r="AY272" s="120" t="s">
        <v>133</v>
      </c>
      <c r="BK272" s="129">
        <f>SUM(BK273:BK274)</f>
        <v>0</v>
      </c>
    </row>
    <row r="273" spans="1:65" s="2" customFormat="1" ht="14.45" customHeight="1">
      <c r="A273" s="28"/>
      <c r="B273" s="130"/>
      <c r="C273" s="131" t="s">
        <v>337</v>
      </c>
      <c r="D273" s="131" t="s">
        <v>134</v>
      </c>
      <c r="E273" s="132" t="s">
        <v>538</v>
      </c>
      <c r="F273" s="133" t="s">
        <v>539</v>
      </c>
      <c r="G273" s="134" t="s">
        <v>231</v>
      </c>
      <c r="H273" s="135">
        <v>7</v>
      </c>
      <c r="I273" s="136"/>
      <c r="J273" s="137">
        <f>ROUND(I273*H273,2)</f>
        <v>0</v>
      </c>
      <c r="K273" s="138"/>
      <c r="L273" s="29"/>
      <c r="M273" s="139" t="s">
        <v>1</v>
      </c>
      <c r="N273" s="140" t="s">
        <v>38</v>
      </c>
      <c r="O273" s="54"/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43" t="s">
        <v>163</v>
      </c>
      <c r="AT273" s="143" t="s">
        <v>134</v>
      </c>
      <c r="AU273" s="143" t="s">
        <v>81</v>
      </c>
      <c r="AY273" s="13" t="s">
        <v>133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3" t="s">
        <v>81</v>
      </c>
      <c r="BK273" s="144">
        <f>ROUND(I273*H273,2)</f>
        <v>0</v>
      </c>
      <c r="BL273" s="13" t="s">
        <v>163</v>
      </c>
      <c r="BM273" s="143" t="s">
        <v>540</v>
      </c>
    </row>
    <row r="274" spans="1:65" s="2" customFormat="1" ht="14.45" customHeight="1">
      <c r="A274" s="28"/>
      <c r="B274" s="130"/>
      <c r="C274" s="131" t="s">
        <v>541</v>
      </c>
      <c r="D274" s="131" t="s">
        <v>134</v>
      </c>
      <c r="E274" s="132" t="s">
        <v>542</v>
      </c>
      <c r="F274" s="133" t="s">
        <v>543</v>
      </c>
      <c r="G274" s="134" t="s">
        <v>155</v>
      </c>
      <c r="H274" s="135">
        <v>30.28</v>
      </c>
      <c r="I274" s="136"/>
      <c r="J274" s="137">
        <f>ROUND(I274*H274,2)</f>
        <v>0</v>
      </c>
      <c r="K274" s="138"/>
      <c r="L274" s="29"/>
      <c r="M274" s="139" t="s">
        <v>1</v>
      </c>
      <c r="N274" s="140" t="s">
        <v>38</v>
      </c>
      <c r="O274" s="54"/>
      <c r="P274" s="141">
        <f>O274*H274</f>
        <v>0</v>
      </c>
      <c r="Q274" s="141">
        <v>0</v>
      </c>
      <c r="R274" s="141">
        <f>Q274*H274</f>
        <v>0</v>
      </c>
      <c r="S274" s="141">
        <v>0</v>
      </c>
      <c r="T274" s="14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43" t="s">
        <v>163</v>
      </c>
      <c r="AT274" s="143" t="s">
        <v>134</v>
      </c>
      <c r="AU274" s="143" t="s">
        <v>81</v>
      </c>
      <c r="AY274" s="13" t="s">
        <v>133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3" t="s">
        <v>81</v>
      </c>
      <c r="BK274" s="144">
        <f>ROUND(I274*H274,2)</f>
        <v>0</v>
      </c>
      <c r="BL274" s="13" t="s">
        <v>163</v>
      </c>
      <c r="BM274" s="143" t="s">
        <v>544</v>
      </c>
    </row>
    <row r="275" spans="2:63" s="11" customFormat="1" ht="25.9" customHeight="1">
      <c r="B275" s="119"/>
      <c r="D275" s="120" t="s">
        <v>72</v>
      </c>
      <c r="E275" s="121" t="s">
        <v>545</v>
      </c>
      <c r="F275" s="121" t="s">
        <v>546</v>
      </c>
      <c r="I275" s="122"/>
      <c r="J275" s="123">
        <f>BK275</f>
        <v>0</v>
      </c>
      <c r="L275" s="119"/>
      <c r="M275" s="124"/>
      <c r="N275" s="125"/>
      <c r="O275" s="125"/>
      <c r="P275" s="126">
        <f>SUM(P276:P277)</f>
        <v>0</v>
      </c>
      <c r="Q275" s="125"/>
      <c r="R275" s="126">
        <f>SUM(R276:R277)</f>
        <v>0</v>
      </c>
      <c r="S275" s="125"/>
      <c r="T275" s="127">
        <f>SUM(T276:T277)</f>
        <v>0</v>
      </c>
      <c r="AR275" s="120" t="s">
        <v>83</v>
      </c>
      <c r="AT275" s="128" t="s">
        <v>72</v>
      </c>
      <c r="AU275" s="128" t="s">
        <v>73</v>
      </c>
      <c r="AY275" s="120" t="s">
        <v>133</v>
      </c>
      <c r="BK275" s="129">
        <f>SUM(BK276:BK277)</f>
        <v>0</v>
      </c>
    </row>
    <row r="276" spans="1:65" s="2" customFormat="1" ht="24.2" customHeight="1">
      <c r="A276" s="28"/>
      <c r="B276" s="130"/>
      <c r="C276" s="131" t="s">
        <v>342</v>
      </c>
      <c r="D276" s="131" t="s">
        <v>134</v>
      </c>
      <c r="E276" s="132" t="s">
        <v>547</v>
      </c>
      <c r="F276" s="133" t="s">
        <v>548</v>
      </c>
      <c r="G276" s="134" t="s">
        <v>155</v>
      </c>
      <c r="H276" s="135">
        <v>29.5</v>
      </c>
      <c r="I276" s="136"/>
      <c r="J276" s="137">
        <f>ROUND(I276*H276,2)</f>
        <v>0</v>
      </c>
      <c r="K276" s="138"/>
      <c r="L276" s="29"/>
      <c r="M276" s="139" t="s">
        <v>1</v>
      </c>
      <c r="N276" s="140" t="s">
        <v>38</v>
      </c>
      <c r="O276" s="54"/>
      <c r="P276" s="141">
        <f>O276*H276</f>
        <v>0</v>
      </c>
      <c r="Q276" s="141">
        <v>0</v>
      </c>
      <c r="R276" s="141">
        <f>Q276*H276</f>
        <v>0</v>
      </c>
      <c r="S276" s="141">
        <v>0</v>
      </c>
      <c r="T276" s="14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43" t="s">
        <v>163</v>
      </c>
      <c r="AT276" s="143" t="s">
        <v>134</v>
      </c>
      <c r="AU276" s="143" t="s">
        <v>81</v>
      </c>
      <c r="AY276" s="13" t="s">
        <v>133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3" t="s">
        <v>81</v>
      </c>
      <c r="BK276" s="144">
        <f>ROUND(I276*H276,2)</f>
        <v>0</v>
      </c>
      <c r="BL276" s="13" t="s">
        <v>163</v>
      </c>
      <c r="BM276" s="143" t="s">
        <v>549</v>
      </c>
    </row>
    <row r="277" spans="1:65" s="2" customFormat="1" ht="24.2" customHeight="1">
      <c r="A277" s="28"/>
      <c r="B277" s="130"/>
      <c r="C277" s="131" t="s">
        <v>550</v>
      </c>
      <c r="D277" s="131" t="s">
        <v>134</v>
      </c>
      <c r="E277" s="132" t="s">
        <v>551</v>
      </c>
      <c r="F277" s="133" t="s">
        <v>552</v>
      </c>
      <c r="G277" s="134" t="s">
        <v>155</v>
      </c>
      <c r="H277" s="135">
        <v>1418.66</v>
      </c>
      <c r="I277" s="136"/>
      <c r="J277" s="137">
        <f>ROUND(I277*H277,2)</f>
        <v>0</v>
      </c>
      <c r="K277" s="138"/>
      <c r="L277" s="29"/>
      <c r="M277" s="139" t="s">
        <v>1</v>
      </c>
      <c r="N277" s="140" t="s">
        <v>38</v>
      </c>
      <c r="O277" s="54"/>
      <c r="P277" s="141">
        <f>O277*H277</f>
        <v>0</v>
      </c>
      <c r="Q277" s="141">
        <v>0</v>
      </c>
      <c r="R277" s="141">
        <f>Q277*H277</f>
        <v>0</v>
      </c>
      <c r="S277" s="141">
        <v>0</v>
      </c>
      <c r="T277" s="142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43" t="s">
        <v>163</v>
      </c>
      <c r="AT277" s="143" t="s">
        <v>134</v>
      </c>
      <c r="AU277" s="143" t="s">
        <v>81</v>
      </c>
      <c r="AY277" s="13" t="s">
        <v>133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3" t="s">
        <v>81</v>
      </c>
      <c r="BK277" s="144">
        <f>ROUND(I277*H277,2)</f>
        <v>0</v>
      </c>
      <c r="BL277" s="13" t="s">
        <v>163</v>
      </c>
      <c r="BM277" s="143" t="s">
        <v>553</v>
      </c>
    </row>
    <row r="278" spans="2:63" s="11" customFormat="1" ht="25.9" customHeight="1">
      <c r="B278" s="119"/>
      <c r="D278" s="120" t="s">
        <v>72</v>
      </c>
      <c r="E278" s="121" t="s">
        <v>554</v>
      </c>
      <c r="F278" s="121" t="s">
        <v>555</v>
      </c>
      <c r="I278" s="122"/>
      <c r="J278" s="123">
        <f>BK278</f>
        <v>0</v>
      </c>
      <c r="L278" s="119"/>
      <c r="M278" s="124"/>
      <c r="N278" s="125"/>
      <c r="O278" s="125"/>
      <c r="P278" s="126">
        <f>SUM(P279:P285)</f>
        <v>0</v>
      </c>
      <c r="Q278" s="125"/>
      <c r="R278" s="126">
        <f>SUM(R279:R285)</f>
        <v>0</v>
      </c>
      <c r="S278" s="125"/>
      <c r="T278" s="127">
        <f>SUM(T279:T285)</f>
        <v>0</v>
      </c>
      <c r="AR278" s="120" t="s">
        <v>81</v>
      </c>
      <c r="AT278" s="128" t="s">
        <v>72</v>
      </c>
      <c r="AU278" s="128" t="s">
        <v>73</v>
      </c>
      <c r="AY278" s="120" t="s">
        <v>133</v>
      </c>
      <c r="BK278" s="129">
        <f>SUM(BK279:BK285)</f>
        <v>0</v>
      </c>
    </row>
    <row r="279" spans="1:65" s="2" customFormat="1" ht="14.45" customHeight="1">
      <c r="A279" s="28"/>
      <c r="B279" s="130"/>
      <c r="C279" s="131" t="s">
        <v>346</v>
      </c>
      <c r="D279" s="131" t="s">
        <v>134</v>
      </c>
      <c r="E279" s="132" t="s">
        <v>556</v>
      </c>
      <c r="F279" s="133" t="s">
        <v>557</v>
      </c>
      <c r="G279" s="134" t="s">
        <v>231</v>
      </c>
      <c r="H279" s="135">
        <v>1</v>
      </c>
      <c r="I279" s="136"/>
      <c r="J279" s="137">
        <f aca="true" t="shared" si="60" ref="J279:J285">ROUND(I279*H279,2)</f>
        <v>0</v>
      </c>
      <c r="K279" s="138"/>
      <c r="L279" s="29"/>
      <c r="M279" s="139" t="s">
        <v>1</v>
      </c>
      <c r="N279" s="140" t="s">
        <v>38</v>
      </c>
      <c r="O279" s="54"/>
      <c r="P279" s="141">
        <f aca="true" t="shared" si="61" ref="P279:P285">O279*H279</f>
        <v>0</v>
      </c>
      <c r="Q279" s="141">
        <v>0</v>
      </c>
      <c r="R279" s="141">
        <f aca="true" t="shared" si="62" ref="R279:R285">Q279*H279</f>
        <v>0</v>
      </c>
      <c r="S279" s="141">
        <v>0</v>
      </c>
      <c r="T279" s="142">
        <f aca="true" t="shared" si="63" ref="T279:T285"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43" t="s">
        <v>138</v>
      </c>
      <c r="AT279" s="143" t="s">
        <v>134</v>
      </c>
      <c r="AU279" s="143" t="s">
        <v>81</v>
      </c>
      <c r="AY279" s="13" t="s">
        <v>133</v>
      </c>
      <c r="BE279" s="144">
        <f aca="true" t="shared" si="64" ref="BE279:BE285">IF(N279="základní",J279,0)</f>
        <v>0</v>
      </c>
      <c r="BF279" s="144">
        <f aca="true" t="shared" si="65" ref="BF279:BF285">IF(N279="snížená",J279,0)</f>
        <v>0</v>
      </c>
      <c r="BG279" s="144">
        <f aca="true" t="shared" si="66" ref="BG279:BG285">IF(N279="zákl. přenesená",J279,0)</f>
        <v>0</v>
      </c>
      <c r="BH279" s="144">
        <f aca="true" t="shared" si="67" ref="BH279:BH285">IF(N279="sníž. přenesená",J279,0)</f>
        <v>0</v>
      </c>
      <c r="BI279" s="144">
        <f aca="true" t="shared" si="68" ref="BI279:BI285">IF(N279="nulová",J279,0)</f>
        <v>0</v>
      </c>
      <c r="BJ279" s="13" t="s">
        <v>81</v>
      </c>
      <c r="BK279" s="144">
        <f aca="true" t="shared" si="69" ref="BK279:BK285">ROUND(I279*H279,2)</f>
        <v>0</v>
      </c>
      <c r="BL279" s="13" t="s">
        <v>138</v>
      </c>
      <c r="BM279" s="143" t="s">
        <v>558</v>
      </c>
    </row>
    <row r="280" spans="1:65" s="2" customFormat="1" ht="14.45" customHeight="1">
      <c r="A280" s="28"/>
      <c r="B280" s="130"/>
      <c r="C280" s="131" t="s">
        <v>559</v>
      </c>
      <c r="D280" s="131" t="s">
        <v>134</v>
      </c>
      <c r="E280" s="132" t="s">
        <v>560</v>
      </c>
      <c r="F280" s="133" t="s">
        <v>561</v>
      </c>
      <c r="G280" s="134" t="s">
        <v>231</v>
      </c>
      <c r="H280" s="135">
        <v>1</v>
      </c>
      <c r="I280" s="136"/>
      <c r="J280" s="137">
        <f t="shared" si="60"/>
        <v>0</v>
      </c>
      <c r="K280" s="138"/>
      <c r="L280" s="29"/>
      <c r="M280" s="139" t="s">
        <v>1</v>
      </c>
      <c r="N280" s="140" t="s">
        <v>38</v>
      </c>
      <c r="O280" s="54"/>
      <c r="P280" s="141">
        <f t="shared" si="61"/>
        <v>0</v>
      </c>
      <c r="Q280" s="141">
        <v>0</v>
      </c>
      <c r="R280" s="141">
        <f t="shared" si="62"/>
        <v>0</v>
      </c>
      <c r="S280" s="141">
        <v>0</v>
      </c>
      <c r="T280" s="142">
        <f t="shared" si="6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43" t="s">
        <v>138</v>
      </c>
      <c r="AT280" s="143" t="s">
        <v>134</v>
      </c>
      <c r="AU280" s="143" t="s">
        <v>81</v>
      </c>
      <c r="AY280" s="13" t="s">
        <v>133</v>
      </c>
      <c r="BE280" s="144">
        <f t="shared" si="64"/>
        <v>0</v>
      </c>
      <c r="BF280" s="144">
        <f t="shared" si="65"/>
        <v>0</v>
      </c>
      <c r="BG280" s="144">
        <f t="shared" si="66"/>
        <v>0</v>
      </c>
      <c r="BH280" s="144">
        <f t="shared" si="67"/>
        <v>0</v>
      </c>
      <c r="BI280" s="144">
        <f t="shared" si="68"/>
        <v>0</v>
      </c>
      <c r="BJ280" s="13" t="s">
        <v>81</v>
      </c>
      <c r="BK280" s="144">
        <f t="shared" si="69"/>
        <v>0</v>
      </c>
      <c r="BL280" s="13" t="s">
        <v>138</v>
      </c>
      <c r="BM280" s="143" t="s">
        <v>562</v>
      </c>
    </row>
    <row r="281" spans="1:65" s="2" customFormat="1" ht="14.45" customHeight="1">
      <c r="A281" s="28"/>
      <c r="B281" s="130"/>
      <c r="C281" s="131" t="s">
        <v>349</v>
      </c>
      <c r="D281" s="131" t="s">
        <v>134</v>
      </c>
      <c r="E281" s="132" t="s">
        <v>563</v>
      </c>
      <c r="F281" s="133" t="s">
        <v>564</v>
      </c>
      <c r="G281" s="134" t="s">
        <v>231</v>
      </c>
      <c r="H281" s="135">
        <v>1</v>
      </c>
      <c r="I281" s="136"/>
      <c r="J281" s="137">
        <f t="shared" si="60"/>
        <v>0</v>
      </c>
      <c r="K281" s="138"/>
      <c r="L281" s="29"/>
      <c r="M281" s="139" t="s">
        <v>1</v>
      </c>
      <c r="N281" s="140" t="s">
        <v>38</v>
      </c>
      <c r="O281" s="54"/>
      <c r="P281" s="141">
        <f t="shared" si="61"/>
        <v>0</v>
      </c>
      <c r="Q281" s="141">
        <v>0</v>
      </c>
      <c r="R281" s="141">
        <f t="shared" si="62"/>
        <v>0</v>
      </c>
      <c r="S281" s="141">
        <v>0</v>
      </c>
      <c r="T281" s="142">
        <f t="shared" si="63"/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43" t="s">
        <v>138</v>
      </c>
      <c r="AT281" s="143" t="s">
        <v>134</v>
      </c>
      <c r="AU281" s="143" t="s">
        <v>81</v>
      </c>
      <c r="AY281" s="13" t="s">
        <v>133</v>
      </c>
      <c r="BE281" s="144">
        <f t="shared" si="64"/>
        <v>0</v>
      </c>
      <c r="BF281" s="144">
        <f t="shared" si="65"/>
        <v>0</v>
      </c>
      <c r="BG281" s="144">
        <f t="shared" si="66"/>
        <v>0</v>
      </c>
      <c r="BH281" s="144">
        <f t="shared" si="67"/>
        <v>0</v>
      </c>
      <c r="BI281" s="144">
        <f t="shared" si="68"/>
        <v>0</v>
      </c>
      <c r="BJ281" s="13" t="s">
        <v>81</v>
      </c>
      <c r="BK281" s="144">
        <f t="shared" si="69"/>
        <v>0</v>
      </c>
      <c r="BL281" s="13" t="s">
        <v>138</v>
      </c>
      <c r="BM281" s="143" t="s">
        <v>565</v>
      </c>
    </row>
    <row r="282" spans="1:65" s="2" customFormat="1" ht="14.45" customHeight="1">
      <c r="A282" s="28"/>
      <c r="B282" s="130"/>
      <c r="C282" s="131" t="s">
        <v>566</v>
      </c>
      <c r="D282" s="131" t="s">
        <v>134</v>
      </c>
      <c r="E282" s="132" t="s">
        <v>567</v>
      </c>
      <c r="F282" s="133" t="s">
        <v>568</v>
      </c>
      <c r="G282" s="134" t="s">
        <v>231</v>
      </c>
      <c r="H282" s="135">
        <v>1</v>
      </c>
      <c r="I282" s="136"/>
      <c r="J282" s="137">
        <f t="shared" si="60"/>
        <v>0</v>
      </c>
      <c r="K282" s="138"/>
      <c r="L282" s="29"/>
      <c r="M282" s="139" t="s">
        <v>1</v>
      </c>
      <c r="N282" s="140" t="s">
        <v>38</v>
      </c>
      <c r="O282" s="54"/>
      <c r="P282" s="141">
        <f t="shared" si="61"/>
        <v>0</v>
      </c>
      <c r="Q282" s="141">
        <v>0</v>
      </c>
      <c r="R282" s="141">
        <f t="shared" si="62"/>
        <v>0</v>
      </c>
      <c r="S282" s="141">
        <v>0</v>
      </c>
      <c r="T282" s="142">
        <f t="shared" si="63"/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43" t="s">
        <v>138</v>
      </c>
      <c r="AT282" s="143" t="s">
        <v>134</v>
      </c>
      <c r="AU282" s="143" t="s">
        <v>81</v>
      </c>
      <c r="AY282" s="13" t="s">
        <v>133</v>
      </c>
      <c r="BE282" s="144">
        <f t="shared" si="64"/>
        <v>0</v>
      </c>
      <c r="BF282" s="144">
        <f t="shared" si="65"/>
        <v>0</v>
      </c>
      <c r="BG282" s="144">
        <f t="shared" si="66"/>
        <v>0</v>
      </c>
      <c r="BH282" s="144">
        <f t="shared" si="67"/>
        <v>0</v>
      </c>
      <c r="BI282" s="144">
        <f t="shared" si="68"/>
        <v>0</v>
      </c>
      <c r="BJ282" s="13" t="s">
        <v>81</v>
      </c>
      <c r="BK282" s="144">
        <f t="shared" si="69"/>
        <v>0</v>
      </c>
      <c r="BL282" s="13" t="s">
        <v>138</v>
      </c>
      <c r="BM282" s="143" t="s">
        <v>569</v>
      </c>
    </row>
    <row r="283" spans="1:65" s="2" customFormat="1" ht="14.45" customHeight="1">
      <c r="A283" s="28"/>
      <c r="B283" s="130"/>
      <c r="C283" s="131" t="s">
        <v>353</v>
      </c>
      <c r="D283" s="131" t="s">
        <v>134</v>
      </c>
      <c r="E283" s="132" t="s">
        <v>570</v>
      </c>
      <c r="F283" s="133" t="s">
        <v>571</v>
      </c>
      <c r="G283" s="134" t="s">
        <v>231</v>
      </c>
      <c r="H283" s="135">
        <v>1</v>
      </c>
      <c r="I283" s="136"/>
      <c r="J283" s="137">
        <f t="shared" si="60"/>
        <v>0</v>
      </c>
      <c r="K283" s="138"/>
      <c r="L283" s="29"/>
      <c r="M283" s="139" t="s">
        <v>1</v>
      </c>
      <c r="N283" s="140" t="s">
        <v>38</v>
      </c>
      <c r="O283" s="54"/>
      <c r="P283" s="141">
        <f t="shared" si="61"/>
        <v>0</v>
      </c>
      <c r="Q283" s="141">
        <v>0</v>
      </c>
      <c r="R283" s="141">
        <f t="shared" si="62"/>
        <v>0</v>
      </c>
      <c r="S283" s="141">
        <v>0</v>
      </c>
      <c r="T283" s="142">
        <f t="shared" si="63"/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43" t="s">
        <v>138</v>
      </c>
      <c r="AT283" s="143" t="s">
        <v>134</v>
      </c>
      <c r="AU283" s="143" t="s">
        <v>81</v>
      </c>
      <c r="AY283" s="13" t="s">
        <v>133</v>
      </c>
      <c r="BE283" s="144">
        <f t="shared" si="64"/>
        <v>0</v>
      </c>
      <c r="BF283" s="144">
        <f t="shared" si="65"/>
        <v>0</v>
      </c>
      <c r="BG283" s="144">
        <f t="shared" si="66"/>
        <v>0</v>
      </c>
      <c r="BH283" s="144">
        <f t="shared" si="67"/>
        <v>0</v>
      </c>
      <c r="BI283" s="144">
        <f t="shared" si="68"/>
        <v>0</v>
      </c>
      <c r="BJ283" s="13" t="s">
        <v>81</v>
      </c>
      <c r="BK283" s="144">
        <f t="shared" si="69"/>
        <v>0</v>
      </c>
      <c r="BL283" s="13" t="s">
        <v>138</v>
      </c>
      <c r="BM283" s="143" t="s">
        <v>572</v>
      </c>
    </row>
    <row r="284" spans="1:65" s="2" customFormat="1" ht="14.45" customHeight="1">
      <c r="A284" s="28"/>
      <c r="B284" s="130"/>
      <c r="C284" s="131" t="s">
        <v>573</v>
      </c>
      <c r="D284" s="131" t="s">
        <v>134</v>
      </c>
      <c r="E284" s="132" t="s">
        <v>574</v>
      </c>
      <c r="F284" s="133" t="s">
        <v>575</v>
      </c>
      <c r="G284" s="134" t="s">
        <v>231</v>
      </c>
      <c r="H284" s="135">
        <v>1</v>
      </c>
      <c r="I284" s="136"/>
      <c r="J284" s="137">
        <f t="shared" si="60"/>
        <v>0</v>
      </c>
      <c r="K284" s="138"/>
      <c r="L284" s="29"/>
      <c r="M284" s="139" t="s">
        <v>1</v>
      </c>
      <c r="N284" s="140" t="s">
        <v>38</v>
      </c>
      <c r="O284" s="54"/>
      <c r="P284" s="141">
        <f t="shared" si="61"/>
        <v>0</v>
      </c>
      <c r="Q284" s="141">
        <v>0</v>
      </c>
      <c r="R284" s="141">
        <f t="shared" si="62"/>
        <v>0</v>
      </c>
      <c r="S284" s="141">
        <v>0</v>
      </c>
      <c r="T284" s="142">
        <f t="shared" si="63"/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43" t="s">
        <v>138</v>
      </c>
      <c r="AT284" s="143" t="s">
        <v>134</v>
      </c>
      <c r="AU284" s="143" t="s">
        <v>81</v>
      </c>
      <c r="AY284" s="13" t="s">
        <v>133</v>
      </c>
      <c r="BE284" s="144">
        <f t="shared" si="64"/>
        <v>0</v>
      </c>
      <c r="BF284" s="144">
        <f t="shared" si="65"/>
        <v>0</v>
      </c>
      <c r="BG284" s="144">
        <f t="shared" si="66"/>
        <v>0</v>
      </c>
      <c r="BH284" s="144">
        <f t="shared" si="67"/>
        <v>0</v>
      </c>
      <c r="BI284" s="144">
        <f t="shared" si="68"/>
        <v>0</v>
      </c>
      <c r="BJ284" s="13" t="s">
        <v>81</v>
      </c>
      <c r="BK284" s="144">
        <f t="shared" si="69"/>
        <v>0</v>
      </c>
      <c r="BL284" s="13" t="s">
        <v>138</v>
      </c>
      <c r="BM284" s="143" t="s">
        <v>576</v>
      </c>
    </row>
    <row r="285" spans="1:65" s="2" customFormat="1" ht="24.2" customHeight="1">
      <c r="A285" s="28"/>
      <c r="B285" s="130"/>
      <c r="C285" s="131" t="s">
        <v>356</v>
      </c>
      <c r="D285" s="131" t="s">
        <v>134</v>
      </c>
      <c r="E285" s="132" t="s">
        <v>577</v>
      </c>
      <c r="F285" s="133" t="s">
        <v>578</v>
      </c>
      <c r="G285" s="134" t="s">
        <v>231</v>
      </c>
      <c r="H285" s="135">
        <v>0</v>
      </c>
      <c r="I285" s="136"/>
      <c r="J285" s="137">
        <f t="shared" si="60"/>
        <v>0</v>
      </c>
      <c r="K285" s="138"/>
      <c r="L285" s="29"/>
      <c r="M285" s="139" t="s">
        <v>1</v>
      </c>
      <c r="N285" s="140" t="s">
        <v>38</v>
      </c>
      <c r="O285" s="54"/>
      <c r="P285" s="141">
        <f t="shared" si="61"/>
        <v>0</v>
      </c>
      <c r="Q285" s="141">
        <v>0</v>
      </c>
      <c r="R285" s="141">
        <f t="shared" si="62"/>
        <v>0</v>
      </c>
      <c r="S285" s="141">
        <v>0</v>
      </c>
      <c r="T285" s="142">
        <f t="shared" si="63"/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43" t="s">
        <v>138</v>
      </c>
      <c r="AT285" s="143" t="s">
        <v>134</v>
      </c>
      <c r="AU285" s="143" t="s">
        <v>81</v>
      </c>
      <c r="AY285" s="13" t="s">
        <v>133</v>
      </c>
      <c r="BE285" s="144">
        <f t="shared" si="64"/>
        <v>0</v>
      </c>
      <c r="BF285" s="144">
        <f t="shared" si="65"/>
        <v>0</v>
      </c>
      <c r="BG285" s="144">
        <f t="shared" si="66"/>
        <v>0</v>
      </c>
      <c r="BH285" s="144">
        <f t="shared" si="67"/>
        <v>0</v>
      </c>
      <c r="BI285" s="144">
        <f t="shared" si="68"/>
        <v>0</v>
      </c>
      <c r="BJ285" s="13" t="s">
        <v>81</v>
      </c>
      <c r="BK285" s="144">
        <f t="shared" si="69"/>
        <v>0</v>
      </c>
      <c r="BL285" s="13" t="s">
        <v>138</v>
      </c>
      <c r="BM285" s="143" t="s">
        <v>579</v>
      </c>
    </row>
    <row r="286" spans="2:63" s="11" customFormat="1" ht="25.9" customHeight="1">
      <c r="B286" s="119"/>
      <c r="D286" s="120" t="s">
        <v>72</v>
      </c>
      <c r="E286" s="121" t="s">
        <v>580</v>
      </c>
      <c r="F286" s="121" t="s">
        <v>581</v>
      </c>
      <c r="I286" s="122"/>
      <c r="J286" s="123">
        <f>BK286</f>
        <v>0</v>
      </c>
      <c r="L286" s="119"/>
      <c r="M286" s="124"/>
      <c r="N286" s="125"/>
      <c r="O286" s="125"/>
      <c r="P286" s="126">
        <f>SUM(P287:P289)</f>
        <v>0</v>
      </c>
      <c r="Q286" s="125"/>
      <c r="R286" s="126">
        <f>SUM(R287:R289)</f>
        <v>0</v>
      </c>
      <c r="S286" s="125"/>
      <c r="T286" s="127">
        <f>SUM(T287:T289)</f>
        <v>0</v>
      </c>
      <c r="AR286" s="120" t="s">
        <v>81</v>
      </c>
      <c r="AT286" s="128" t="s">
        <v>72</v>
      </c>
      <c r="AU286" s="128" t="s">
        <v>73</v>
      </c>
      <c r="AY286" s="120" t="s">
        <v>133</v>
      </c>
      <c r="BK286" s="129">
        <f>SUM(BK287:BK289)</f>
        <v>0</v>
      </c>
    </row>
    <row r="287" spans="1:65" s="2" customFormat="1" ht="14.45" customHeight="1">
      <c r="A287" s="28"/>
      <c r="B287" s="130"/>
      <c r="C287" s="131" t="s">
        <v>582</v>
      </c>
      <c r="D287" s="131" t="s">
        <v>134</v>
      </c>
      <c r="E287" s="132" t="s">
        <v>583</v>
      </c>
      <c r="F287" s="133" t="s">
        <v>584</v>
      </c>
      <c r="G287" s="134" t="s">
        <v>231</v>
      </c>
      <c r="H287" s="135">
        <v>1</v>
      </c>
      <c r="I287" s="136"/>
      <c r="J287" s="137">
        <f>ROUND(I287*H287,2)</f>
        <v>0</v>
      </c>
      <c r="K287" s="138"/>
      <c r="L287" s="29"/>
      <c r="M287" s="139" t="s">
        <v>1</v>
      </c>
      <c r="N287" s="140" t="s">
        <v>38</v>
      </c>
      <c r="O287" s="54"/>
      <c r="P287" s="141">
        <f>O287*H287</f>
        <v>0</v>
      </c>
      <c r="Q287" s="141">
        <v>0</v>
      </c>
      <c r="R287" s="141">
        <f>Q287*H287</f>
        <v>0</v>
      </c>
      <c r="S287" s="141">
        <v>0</v>
      </c>
      <c r="T287" s="14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43" t="s">
        <v>138</v>
      </c>
      <c r="AT287" s="143" t="s">
        <v>134</v>
      </c>
      <c r="AU287" s="143" t="s">
        <v>81</v>
      </c>
      <c r="AY287" s="13" t="s">
        <v>133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3" t="s">
        <v>81</v>
      </c>
      <c r="BK287" s="144">
        <f>ROUND(I287*H287,2)</f>
        <v>0</v>
      </c>
      <c r="BL287" s="13" t="s">
        <v>138</v>
      </c>
      <c r="BM287" s="143" t="s">
        <v>585</v>
      </c>
    </row>
    <row r="288" spans="1:65" s="2" customFormat="1" ht="14.45" customHeight="1">
      <c r="A288" s="28"/>
      <c r="B288" s="130"/>
      <c r="C288" s="131" t="s">
        <v>360</v>
      </c>
      <c r="D288" s="131" t="s">
        <v>134</v>
      </c>
      <c r="E288" s="132" t="s">
        <v>586</v>
      </c>
      <c r="F288" s="133" t="s">
        <v>587</v>
      </c>
      <c r="G288" s="134" t="s">
        <v>231</v>
      </c>
      <c r="H288" s="135">
        <v>1</v>
      </c>
      <c r="I288" s="136"/>
      <c r="J288" s="137">
        <f>ROUND(I288*H288,2)</f>
        <v>0</v>
      </c>
      <c r="K288" s="138"/>
      <c r="L288" s="29"/>
      <c r="M288" s="139" t="s">
        <v>1</v>
      </c>
      <c r="N288" s="140" t="s">
        <v>38</v>
      </c>
      <c r="O288" s="54"/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43" t="s">
        <v>138</v>
      </c>
      <c r="AT288" s="143" t="s">
        <v>134</v>
      </c>
      <c r="AU288" s="143" t="s">
        <v>81</v>
      </c>
      <c r="AY288" s="13" t="s">
        <v>133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3" t="s">
        <v>81</v>
      </c>
      <c r="BK288" s="144">
        <f>ROUND(I288*H288,2)</f>
        <v>0</v>
      </c>
      <c r="BL288" s="13" t="s">
        <v>138</v>
      </c>
      <c r="BM288" s="143" t="s">
        <v>588</v>
      </c>
    </row>
    <row r="289" spans="1:65" s="2" customFormat="1" ht="14.45" customHeight="1">
      <c r="A289" s="28"/>
      <c r="B289" s="130"/>
      <c r="C289" s="131" t="s">
        <v>589</v>
      </c>
      <c r="D289" s="131" t="s">
        <v>134</v>
      </c>
      <c r="E289" s="132" t="s">
        <v>590</v>
      </c>
      <c r="F289" s="133" t="s">
        <v>591</v>
      </c>
      <c r="G289" s="134" t="s">
        <v>231</v>
      </c>
      <c r="H289" s="135">
        <v>1</v>
      </c>
      <c r="I289" s="136"/>
      <c r="J289" s="137">
        <f>ROUND(I289*H289,2)</f>
        <v>0</v>
      </c>
      <c r="K289" s="138"/>
      <c r="L289" s="29"/>
      <c r="M289" s="145" t="s">
        <v>1</v>
      </c>
      <c r="N289" s="146" t="s">
        <v>38</v>
      </c>
      <c r="O289" s="147"/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43" t="s">
        <v>138</v>
      </c>
      <c r="AT289" s="143" t="s">
        <v>134</v>
      </c>
      <c r="AU289" s="143" t="s">
        <v>81</v>
      </c>
      <c r="AY289" s="13" t="s">
        <v>133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3" t="s">
        <v>81</v>
      </c>
      <c r="BK289" s="144">
        <f>ROUND(I289*H289,2)</f>
        <v>0</v>
      </c>
      <c r="BL289" s="13" t="s">
        <v>138</v>
      </c>
      <c r="BM289" s="143" t="s">
        <v>592</v>
      </c>
    </row>
    <row r="290" spans="1:31" s="2" customFormat="1" ht="6.95" customHeight="1">
      <c r="A290" s="28"/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29"/>
      <c r="M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</sheetData>
  <autoFilter ref="C142:K28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Kalina Zdeněk</cp:lastModifiedBy>
  <dcterms:created xsi:type="dcterms:W3CDTF">2021-06-23T16:23:49Z</dcterms:created>
  <dcterms:modified xsi:type="dcterms:W3CDTF">2021-07-14T06:54:19Z</dcterms:modified>
  <cp:category/>
  <cp:version/>
  <cp:contentType/>
  <cp:contentStatus/>
</cp:coreProperties>
</file>