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M:\MOJE-ROBOTA\2021-011jk-P5-LOHNISKEHO\07-Rozp\"/>
    </mc:Choice>
  </mc:AlternateContent>
  <xr:revisionPtr revIDLastSave="0" documentId="13_ncr:1_{B961A46C-984A-439B-BA8A-61242CB5B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zakázky" sheetId="1" r:id="rId1"/>
    <sheet name="01 - PARKOVIŠTĚ" sheetId="2" r:id="rId2"/>
    <sheet name="40 - VO-PŘELOŽKA" sheetId="3" r:id="rId3"/>
    <sheet name="99 - VRN" sheetId="4" r:id="rId4"/>
  </sheets>
  <definedNames>
    <definedName name="_xlnm._FilterDatabase" localSheetId="1" hidden="1">'01 - PARKOVIŠTĚ'!$C$123:$K$303</definedName>
    <definedName name="_xlnm._FilterDatabase" localSheetId="2" hidden="1">'40 - VO-PŘELOŽKA'!$C$121:$K$216</definedName>
    <definedName name="_xlnm._FilterDatabase" localSheetId="3" hidden="1">'99 - VRN'!$C$120:$K$146</definedName>
    <definedName name="_xlnm.Print_Titles" localSheetId="1">'01 - PARKOVIŠTĚ'!$123:$123</definedName>
    <definedName name="_xlnm.Print_Titles" localSheetId="2">'40 - VO-PŘELOŽKA'!$121:$121</definedName>
    <definedName name="_xlnm.Print_Titles" localSheetId="3">'99 - VRN'!$120:$120</definedName>
    <definedName name="_xlnm.Print_Titles" localSheetId="0">'Rekapitulace zakázky'!$92:$92</definedName>
    <definedName name="_xlnm.Print_Area" localSheetId="1">'01 - PARKOVIŠTĚ'!$C$4:$J$39,'01 - PARKOVIŠTĚ'!$C$82:$J$105,'01 - PARKOVIŠTĚ'!$C$111:$K$303</definedName>
    <definedName name="_xlnm.Print_Area" localSheetId="2">'40 - VO-PŘELOŽKA'!$C$4:$J$39,'40 - VO-PŘELOŽKA'!$C$82:$J$103,'40 - VO-PŘELOŽKA'!$C$109:$K$216</definedName>
    <definedName name="_xlnm.Print_Area" localSheetId="3">'99 - VRN'!$C$4:$J$39,'99 - VRN'!$C$82:$J$102,'99 - VRN'!$C$108:$K$146</definedName>
    <definedName name="_xlnm.Print_Area" localSheetId="0">'Rekapitulace zakázky'!$D$4:$AO$35,'Rekapitulace zakázky'!$C$82:$AQ$98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45" i="4"/>
  <c r="BH145" i="4"/>
  <c r="BG145" i="4"/>
  <c r="BF145" i="4"/>
  <c r="T145" i="4"/>
  <c r="T144" i="4" s="1"/>
  <c r="R145" i="4"/>
  <c r="R144" i="4" s="1"/>
  <c r="P145" i="4"/>
  <c r="P144" i="4" s="1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T134" i="4"/>
  <c r="R135" i="4"/>
  <c r="R134" i="4"/>
  <c r="P135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115" i="4" s="1"/>
  <c r="E7" i="4"/>
  <c r="E111" i="4" s="1"/>
  <c r="J37" i="3"/>
  <c r="J36" i="3"/>
  <c r="AY96" i="1"/>
  <c r="J35" i="3"/>
  <c r="AX96" i="1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/>
  <c r="J17" i="3"/>
  <c r="J12" i="3"/>
  <c r="J116" i="3" s="1"/>
  <c r="E7" i="3"/>
  <c r="E112" i="3" s="1"/>
  <c r="J37" i="2"/>
  <c r="J36" i="2"/>
  <c r="AY95" i="1"/>
  <c r="J35" i="2"/>
  <c r="AX95" i="1"/>
  <c r="BI302" i="2"/>
  <c r="BH302" i="2"/>
  <c r="BG302" i="2"/>
  <c r="BF302" i="2"/>
  <c r="T302" i="2"/>
  <c r="T301" i="2"/>
  <c r="R302" i="2"/>
  <c r="R301" i="2"/>
  <c r="P302" i="2"/>
  <c r="P301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92" i="2" s="1"/>
  <c r="J17" i="2"/>
  <c r="J12" i="2"/>
  <c r="J118" i="2"/>
  <c r="E7" i="2"/>
  <c r="E114" i="2"/>
  <c r="L90" i="1"/>
  <c r="AM90" i="1"/>
  <c r="AM89" i="1"/>
  <c r="L89" i="1"/>
  <c r="AM87" i="1"/>
  <c r="L87" i="1"/>
  <c r="L85" i="1"/>
  <c r="L84" i="1"/>
  <c r="BK145" i="4"/>
  <c r="BK142" i="4"/>
  <c r="J142" i="4"/>
  <c r="BK140" i="4"/>
  <c r="J140" i="4"/>
  <c r="BK138" i="4"/>
  <c r="J138" i="4"/>
  <c r="BK135" i="4"/>
  <c r="J135" i="4"/>
  <c r="BK132" i="4"/>
  <c r="J128" i="4"/>
  <c r="J210" i="3"/>
  <c r="J185" i="3"/>
  <c r="J183" i="3"/>
  <c r="J178" i="3"/>
  <c r="J176" i="3"/>
  <c r="J168" i="3"/>
  <c r="J162" i="3"/>
  <c r="J154" i="3"/>
  <c r="J151" i="3"/>
  <c r="J143" i="3"/>
  <c r="BK135" i="3"/>
  <c r="J127" i="3"/>
  <c r="BK289" i="2"/>
  <c r="BK268" i="2"/>
  <c r="J266" i="2"/>
  <c r="BK257" i="2"/>
  <c r="J253" i="2"/>
  <c r="BK247" i="2"/>
  <c r="BK226" i="2"/>
  <c r="BK223" i="2"/>
  <c r="BK219" i="2"/>
  <c r="J210" i="2"/>
  <c r="BK208" i="2"/>
  <c r="J203" i="2"/>
  <c r="BK197" i="2"/>
  <c r="BK195" i="2"/>
  <c r="J189" i="2"/>
  <c r="BK183" i="2"/>
  <c r="J175" i="2"/>
  <c r="J148" i="2"/>
  <c r="J130" i="4"/>
  <c r="J126" i="4"/>
  <c r="BK124" i="4"/>
  <c r="BK215" i="3"/>
  <c r="J215" i="3"/>
  <c r="BK213" i="3"/>
  <c r="BK210" i="3"/>
  <c r="J207" i="3"/>
  <c r="J205" i="3"/>
  <c r="J203" i="3"/>
  <c r="BK201" i="3"/>
  <c r="J198" i="3"/>
  <c r="J195" i="3"/>
  <c r="BK193" i="3"/>
  <c r="J191" i="3"/>
  <c r="BK189" i="3"/>
  <c r="J187" i="3"/>
  <c r="BK185" i="3"/>
  <c r="BK183" i="3"/>
  <c r="BK181" i="3"/>
  <c r="BK171" i="3"/>
  <c r="BK168" i="3"/>
  <c r="BK165" i="3"/>
  <c r="BK159" i="3"/>
  <c r="BK156" i="3"/>
  <c r="BK151" i="3"/>
  <c r="BK148" i="3"/>
  <c r="BK146" i="3"/>
  <c r="J141" i="3"/>
  <c r="BK139" i="3"/>
  <c r="BK137" i="3"/>
  <c r="J133" i="3"/>
  <c r="BK131" i="3"/>
  <c r="J125" i="3"/>
  <c r="BK297" i="2"/>
  <c r="J295" i="2"/>
  <c r="BK284" i="2"/>
  <c r="J281" i="2"/>
  <c r="J279" i="2"/>
  <c r="J277" i="2"/>
  <c r="BK274" i="2"/>
  <c r="BK272" i="2"/>
  <c r="BK270" i="2"/>
  <c r="J264" i="2"/>
  <c r="BK262" i="2"/>
  <c r="J260" i="2"/>
  <c r="J257" i="2"/>
  <c r="BK255" i="2"/>
  <c r="BK253" i="2"/>
  <c r="BK251" i="2"/>
  <c r="J249" i="2"/>
  <c r="J247" i="2"/>
  <c r="BK245" i="2"/>
  <c r="BK243" i="2"/>
  <c r="J241" i="2"/>
  <c r="J239" i="2"/>
  <c r="J237" i="2"/>
  <c r="BK235" i="2"/>
  <c r="BK233" i="2"/>
  <c r="BK231" i="2"/>
  <c r="J228" i="2"/>
  <c r="J221" i="2"/>
  <c r="J219" i="2"/>
  <c r="BK217" i="2"/>
  <c r="BK215" i="2"/>
  <c r="J213" i="2"/>
  <c r="J206" i="2"/>
  <c r="J201" i="2"/>
  <c r="J199" i="2"/>
  <c r="J197" i="2"/>
  <c r="J195" i="2"/>
  <c r="BK193" i="2"/>
  <c r="BK191" i="2"/>
  <c r="BK189" i="2"/>
  <c r="J187" i="2"/>
  <c r="BK185" i="2"/>
  <c r="J183" i="2"/>
  <c r="BK169" i="2"/>
  <c r="J163" i="2"/>
  <c r="BK160" i="2"/>
  <c r="BK154" i="2"/>
  <c r="J145" i="2"/>
  <c r="BK142" i="2"/>
  <c r="BK139" i="2"/>
  <c r="J139" i="2"/>
  <c r="J136" i="2"/>
  <c r="J133" i="2"/>
  <c r="J130" i="2"/>
  <c r="BK127" i="2"/>
  <c r="J145" i="4"/>
  <c r="J132" i="4"/>
  <c r="BK130" i="4"/>
  <c r="BK128" i="4"/>
  <c r="BK126" i="4"/>
  <c r="J124" i="4"/>
  <c r="J213" i="3"/>
  <c r="BK207" i="3"/>
  <c r="BK205" i="3"/>
  <c r="BK203" i="3"/>
  <c r="J201" i="3"/>
  <c r="BK198" i="3"/>
  <c r="BK195" i="3"/>
  <c r="J193" i="3"/>
  <c r="BK191" i="3"/>
  <c r="J189" i="3"/>
  <c r="BK187" i="3"/>
  <c r="J181" i="3"/>
  <c r="BK178" i="3"/>
  <c r="BK176" i="3"/>
  <c r="J171" i="3"/>
  <c r="J165" i="3"/>
  <c r="BK162" i="3"/>
  <c r="J159" i="3"/>
  <c r="J156" i="3"/>
  <c r="BK154" i="3"/>
  <c r="J148" i="3"/>
  <c r="J146" i="3"/>
  <c r="BK143" i="3"/>
  <c r="BK141" i="3"/>
  <c r="J139" i="3"/>
  <c r="J137" i="3"/>
  <c r="J135" i="3"/>
  <c r="BK133" i="3"/>
  <c r="J131" i="3"/>
  <c r="BK127" i="3"/>
  <c r="BK125" i="3"/>
  <c r="BK302" i="2"/>
  <c r="J302" i="2"/>
  <c r="J297" i="2"/>
  <c r="BK295" i="2"/>
  <c r="J289" i="2"/>
  <c r="J284" i="2"/>
  <c r="BK281" i="2"/>
  <c r="BK279" i="2"/>
  <c r="BK277" i="2"/>
  <c r="J274" i="2"/>
  <c r="J272" i="2"/>
  <c r="J270" i="2"/>
  <c r="J268" i="2"/>
  <c r="BK266" i="2"/>
  <c r="BK264" i="2"/>
  <c r="J262" i="2"/>
  <c r="BK260" i="2"/>
  <c r="J255" i="2"/>
  <c r="J251" i="2"/>
  <c r="BK249" i="2"/>
  <c r="J245" i="2"/>
  <c r="J243" i="2"/>
  <c r="BK241" i="2"/>
  <c r="BK239" i="2"/>
  <c r="BK237" i="2"/>
  <c r="J235" i="2"/>
  <c r="J233" i="2"/>
  <c r="J231" i="2"/>
  <c r="BK228" i="2"/>
  <c r="J226" i="2"/>
  <c r="J223" i="2"/>
  <c r="BK221" i="2"/>
  <c r="J217" i="2"/>
  <c r="J215" i="2"/>
  <c r="BK213" i="2"/>
  <c r="BK210" i="2"/>
  <c r="J208" i="2"/>
  <c r="BK206" i="2"/>
  <c r="BK203" i="2"/>
  <c r="BK201" i="2"/>
  <c r="BK199" i="2"/>
  <c r="J193" i="2"/>
  <c r="J191" i="2"/>
  <c r="BK187" i="2"/>
  <c r="J185" i="2"/>
  <c r="BK175" i="2"/>
  <c r="J169" i="2"/>
  <c r="BK163" i="2"/>
  <c r="J160" i="2"/>
  <c r="J154" i="2"/>
  <c r="BK148" i="2"/>
  <c r="BK145" i="2"/>
  <c r="J142" i="2"/>
  <c r="BK136" i="2"/>
  <c r="BK133" i="2"/>
  <c r="BK130" i="2"/>
  <c r="J127" i="2"/>
  <c r="AS94" i="1"/>
  <c r="BK126" i="2" l="1"/>
  <c r="J126" i="2" s="1"/>
  <c r="J98" i="2" s="1"/>
  <c r="T126" i="2"/>
  <c r="P205" i="2"/>
  <c r="BK212" i="2"/>
  <c r="J212" i="2" s="1"/>
  <c r="J100" i="2" s="1"/>
  <c r="BK225" i="2"/>
  <c r="J225" i="2" s="1"/>
  <c r="J101" i="2" s="1"/>
  <c r="T225" i="2"/>
  <c r="P259" i="2"/>
  <c r="BK283" i="2"/>
  <c r="J283" i="2" s="1"/>
  <c r="J103" i="2" s="1"/>
  <c r="P283" i="2"/>
  <c r="T124" i="3"/>
  <c r="T123" i="3"/>
  <c r="BK145" i="3"/>
  <c r="J145" i="3" s="1"/>
  <c r="J101" i="3" s="1"/>
  <c r="T145" i="3"/>
  <c r="R212" i="3"/>
  <c r="P126" i="2"/>
  <c r="BK205" i="2"/>
  <c r="J205" i="2"/>
  <c r="J99" i="2" s="1"/>
  <c r="R205" i="2"/>
  <c r="T205" i="2"/>
  <c r="R212" i="2"/>
  <c r="T212" i="2"/>
  <c r="R225" i="2"/>
  <c r="BK259" i="2"/>
  <c r="J259" i="2"/>
  <c r="J102" i="2" s="1"/>
  <c r="T259" i="2"/>
  <c r="T283" i="2"/>
  <c r="BK124" i="3"/>
  <c r="J124" i="3" s="1"/>
  <c r="J98" i="3" s="1"/>
  <c r="R124" i="3"/>
  <c r="R123" i="3"/>
  <c r="BK130" i="3"/>
  <c r="R130" i="3"/>
  <c r="T130" i="3"/>
  <c r="P145" i="3"/>
  <c r="BK212" i="3"/>
  <c r="J212" i="3"/>
  <c r="J102" i="3" s="1"/>
  <c r="T212" i="3"/>
  <c r="R126" i="2"/>
  <c r="P212" i="2"/>
  <c r="P225" i="2"/>
  <c r="R259" i="2"/>
  <c r="R283" i="2"/>
  <c r="P124" i="3"/>
  <c r="P123" i="3" s="1"/>
  <c r="P130" i="3"/>
  <c r="R145" i="3"/>
  <c r="P212" i="3"/>
  <c r="BK123" i="4"/>
  <c r="J123" i="4"/>
  <c r="J98" i="4" s="1"/>
  <c r="P123" i="4"/>
  <c r="P122" i="4" s="1"/>
  <c r="P121" i="4" s="1"/>
  <c r="AU97" i="1" s="1"/>
  <c r="R123" i="4"/>
  <c r="T123" i="4"/>
  <c r="BK137" i="4"/>
  <c r="J137" i="4" s="1"/>
  <c r="J100" i="4" s="1"/>
  <c r="P137" i="4"/>
  <c r="R137" i="4"/>
  <c r="T137" i="4"/>
  <c r="E85" i="2"/>
  <c r="F121" i="2"/>
  <c r="BE127" i="2"/>
  <c r="BE136" i="2"/>
  <c r="BE154" i="2"/>
  <c r="BE163" i="2"/>
  <c r="BE169" i="2"/>
  <c r="BE191" i="2"/>
  <c r="BE195" i="2"/>
  <c r="BE199" i="2"/>
  <c r="BE208" i="2"/>
  <c r="BE210" i="2"/>
  <c r="BE213" i="2"/>
  <c r="BE228" i="2"/>
  <c r="BE241" i="2"/>
  <c r="BE253" i="2"/>
  <c r="BE260" i="2"/>
  <c r="BE266" i="2"/>
  <c r="BE270" i="2"/>
  <c r="BE272" i="2"/>
  <c r="BE302" i="2"/>
  <c r="BK301" i="2"/>
  <c r="J301" i="2"/>
  <c r="J104" i="2" s="1"/>
  <c r="E85" i="3"/>
  <c r="BE127" i="3"/>
  <c r="BE133" i="3"/>
  <c r="BE135" i="3"/>
  <c r="BE137" i="3"/>
  <c r="BE141" i="3"/>
  <c r="BE143" i="3"/>
  <c r="BE146" i="3"/>
  <c r="BE151" i="3"/>
  <c r="BE154" i="3"/>
  <c r="BE168" i="3"/>
  <c r="BE171" i="3"/>
  <c r="BE178" i="3"/>
  <c r="BE183" i="3"/>
  <c r="BE185" i="3"/>
  <c r="BE189" i="3"/>
  <c r="BE191" i="3"/>
  <c r="BE201" i="3"/>
  <c r="F92" i="4"/>
  <c r="BE126" i="4"/>
  <c r="BE130" i="2"/>
  <c r="BE133" i="2"/>
  <c r="BE142" i="2"/>
  <c r="BE148" i="2"/>
  <c r="BE160" i="2"/>
  <c r="BE175" i="2"/>
  <c r="BE183" i="2"/>
  <c r="BE185" i="2"/>
  <c r="BE189" i="2"/>
  <c r="BE193" i="2"/>
  <c r="BE197" i="2"/>
  <c r="BE203" i="2"/>
  <c r="BE217" i="2"/>
  <c r="BE219" i="2"/>
  <c r="BE221" i="2"/>
  <c r="BE223" i="2"/>
  <c r="BE226" i="2"/>
  <c r="BE231" i="2"/>
  <c r="BE235" i="2"/>
  <c r="BE237" i="2"/>
  <c r="BE239" i="2"/>
  <c r="BE245" i="2"/>
  <c r="BE247" i="2"/>
  <c r="BE249" i="2"/>
  <c r="BE255" i="2"/>
  <c r="BE257" i="2"/>
  <c r="BE262" i="2"/>
  <c r="BE268" i="2"/>
  <c r="BE274" i="2"/>
  <c r="BE277" i="2"/>
  <c r="BE279" i="2"/>
  <c r="BE284" i="2"/>
  <c r="BE289" i="2"/>
  <c r="BE295" i="2"/>
  <c r="BE297" i="2"/>
  <c r="J89" i="3"/>
  <c r="F92" i="3"/>
  <c r="BE131" i="3"/>
  <c r="BE139" i="3"/>
  <c r="BE156" i="3"/>
  <c r="BE162" i="3"/>
  <c r="BE176" i="3"/>
  <c r="BE187" i="3"/>
  <c r="BE193" i="3"/>
  <c r="BE195" i="3"/>
  <c r="BE205" i="3"/>
  <c r="BE210" i="3"/>
  <c r="BE213" i="3"/>
  <c r="BE215" i="3"/>
  <c r="E85" i="4"/>
  <c r="J89" i="4"/>
  <c r="BE124" i="4"/>
  <c r="BE128" i="4"/>
  <c r="J89" i="2"/>
  <c r="BE139" i="2"/>
  <c r="BE145" i="2"/>
  <c r="BE187" i="2"/>
  <c r="BE201" i="2"/>
  <c r="BE206" i="2"/>
  <c r="BE215" i="2"/>
  <c r="BE233" i="2"/>
  <c r="BE243" i="2"/>
  <c r="BE251" i="2"/>
  <c r="BE264" i="2"/>
  <c r="BE281" i="2"/>
  <c r="BE125" i="3"/>
  <c r="BE148" i="3"/>
  <c r="BE159" i="3"/>
  <c r="BE165" i="3"/>
  <c r="BE181" i="3"/>
  <c r="BE198" i="3"/>
  <c r="BE203" i="3"/>
  <c r="BE207" i="3"/>
  <c r="BE130" i="4"/>
  <c r="BE132" i="4"/>
  <c r="BE135" i="4"/>
  <c r="BE138" i="4"/>
  <c r="BE140" i="4"/>
  <c r="BE142" i="4"/>
  <c r="BE145" i="4"/>
  <c r="BK134" i="4"/>
  <c r="J134" i="4" s="1"/>
  <c r="J99" i="4" s="1"/>
  <c r="BK144" i="4"/>
  <c r="J144" i="4"/>
  <c r="J101" i="4" s="1"/>
  <c r="J34" i="2"/>
  <c r="AW95" i="1" s="1"/>
  <c r="F37" i="3"/>
  <c r="BD96" i="1" s="1"/>
  <c r="F37" i="2"/>
  <c r="BD95" i="1" s="1"/>
  <c r="F36" i="4"/>
  <c r="BC97" i="1" s="1"/>
  <c r="F36" i="2"/>
  <c r="BC95" i="1" s="1"/>
  <c r="F34" i="3"/>
  <c r="BA96" i="1" s="1"/>
  <c r="F36" i="3"/>
  <c r="BC96" i="1" s="1"/>
  <c r="F35" i="3"/>
  <c r="BB96" i="1" s="1"/>
  <c r="F34" i="4"/>
  <c r="BA97" i="1" s="1"/>
  <c r="F35" i="4"/>
  <c r="BB97" i="1" s="1"/>
  <c r="F34" i="2"/>
  <c r="BA95" i="1" s="1"/>
  <c r="F35" i="2"/>
  <c r="BB95" i="1" s="1"/>
  <c r="J34" i="3"/>
  <c r="AW96" i="1" s="1"/>
  <c r="J34" i="4"/>
  <c r="AW97" i="1" s="1"/>
  <c r="F37" i="4"/>
  <c r="BD97" i="1" s="1"/>
  <c r="T122" i="4" l="1"/>
  <c r="T121" i="4"/>
  <c r="P129" i="3"/>
  <c r="P122" i="3"/>
  <c r="AU96" i="1" s="1"/>
  <c r="R125" i="2"/>
  <c r="R124" i="2" s="1"/>
  <c r="T129" i="3"/>
  <c r="BK129" i="3"/>
  <c r="J129" i="3"/>
  <c r="J99" i="3" s="1"/>
  <c r="T122" i="3"/>
  <c r="T125" i="2"/>
  <c r="T124" i="2"/>
  <c r="R122" i="4"/>
  <c r="R121" i="4"/>
  <c r="R129" i="3"/>
  <c r="R122" i="3"/>
  <c r="P125" i="2"/>
  <c r="P124" i="2" s="1"/>
  <c r="AU95" i="1" s="1"/>
  <c r="BK123" i="3"/>
  <c r="J123" i="3"/>
  <c r="J97" i="3" s="1"/>
  <c r="BK125" i="2"/>
  <c r="J125" i="2" s="1"/>
  <c r="J97" i="2" s="1"/>
  <c r="J130" i="3"/>
  <c r="J100" i="3"/>
  <c r="BK122" i="4"/>
  <c r="J122" i="4"/>
  <c r="J97" i="4" s="1"/>
  <c r="F33" i="2"/>
  <c r="AZ95" i="1" s="1"/>
  <c r="BC94" i="1"/>
  <c r="AY94" i="1" s="1"/>
  <c r="BB94" i="1"/>
  <c r="AX94" i="1" s="1"/>
  <c r="J33" i="4"/>
  <c r="AV97" i="1" s="1"/>
  <c r="AT97" i="1" s="1"/>
  <c r="BD94" i="1"/>
  <c r="W33" i="1"/>
  <c r="J33" i="2"/>
  <c r="AV95" i="1"/>
  <c r="AT95" i="1" s="1"/>
  <c r="BA94" i="1"/>
  <c r="W30" i="1" s="1"/>
  <c r="F33" i="3"/>
  <c r="AZ96" i="1" s="1"/>
  <c r="J33" i="3"/>
  <c r="AV96" i="1" s="1"/>
  <c r="AT96" i="1" s="1"/>
  <c r="F33" i="4"/>
  <c r="AZ97" i="1"/>
  <c r="BK124" i="2" l="1"/>
  <c r="J124" i="2" s="1"/>
  <c r="J96" i="2" s="1"/>
  <c r="BK122" i="3"/>
  <c r="J122" i="3"/>
  <c r="J96" i="3" s="1"/>
  <c r="BK121" i="4"/>
  <c r="J121" i="4" s="1"/>
  <c r="J96" i="4" s="1"/>
  <c r="AZ94" i="1"/>
  <c r="W29" i="1"/>
  <c r="AU94" i="1"/>
  <c r="AW94" i="1"/>
  <c r="AK30" i="1" s="1"/>
  <c r="W31" i="1"/>
  <c r="W32" i="1"/>
  <c r="AV94" i="1" l="1"/>
  <c r="AK29" i="1" s="1"/>
  <c r="J30" i="3"/>
  <c r="AG96" i="1" s="1"/>
  <c r="AN96" i="1" s="1"/>
  <c r="J30" i="2"/>
  <c r="AG95" i="1"/>
  <c r="AN95" i="1" s="1"/>
  <c r="J30" i="4"/>
  <c r="AG97" i="1" s="1"/>
  <c r="AN97" i="1" s="1"/>
  <c r="J39" i="4" l="1"/>
  <c r="J39" i="2"/>
  <c r="J39" i="3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<sst xmlns="http://schemas.openxmlformats.org/spreadsheetml/2006/main" count="3838" uniqueCount="669">
  <si>
    <t>Export Komplet</t>
  </si>
  <si>
    <t/>
  </si>
  <si>
    <t>2.0</t>
  </si>
  <si>
    <t>ZAMOK</t>
  </si>
  <si>
    <t>False</t>
  </si>
  <si>
    <t>{8c01b114-a12b-433b-9784-7103f419d680}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</si>
  <si>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</si>
  <si>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</si>
  <si>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</si>
  <si>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</si>
  <si>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</si>
  <si>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</si>
  <si>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</si>
  <si>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</si>
  <si>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2021-011jk-ZADANI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</si>
  <si>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</si>
  <si>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</si>
  <si>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P5-LOHNISKEHO</t>
  </si>
  <si>
    <t>KSO:</t>
  </si>
  <si>
    <t>822 55 71</t>
  </si>
  <si>
    <t>CC-CZ:</t>
  </si>
  <si>
    <t>Místo:</t>
  </si>
  <si>
    <t>Praha 5 - Lohniského</t>
  </si>
  <si>
    <t>Datum:</t>
  </si>
  <si>
    <t>1. 6. 2021</t>
  </si>
  <si>
    <t>Zadavatel:</t>
  </si>
  <si>
    <t>IČ:</t>
  </si>
  <si>
    <t>00063631</t>
  </si>
  <si>
    <t>Městská část Praha 5</t>
  </si>
  <si>
    <t>DIČ:</t>
  </si>
  <si>
    <t>CZ00063631</t>
  </si>
  <si>
    <t>Uchazeč:</t>
  </si>
  <si>
    <t>Vyplň údaj</t>
  </si>
  <si>
    <t>Projektant:</t>
  </si>
  <si>
    <t>66455898</t>
  </si>
  <si>
    <t>Ing. Rudolf Púchy</t>
  </si>
  <si>
    <t>True</t>
  </si>
  <si>
    <t>Zpracovatel:</t>
  </si>
  <si>
    <t>08034222</t>
  </si>
  <si>
    <t>Jaroslav Klíma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</si>
  <si>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</si>
  <si>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</si>
  <si>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</si>
  <si>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</si>
  <si>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</si>
  <si>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</si>
  <si>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</si>
  <si>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</si>
  <si>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</si>
  <si>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</si>
  <si>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</si>
  <si>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</si>
  <si>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</si>
  <si>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</si>
  <si>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</si>
  <si>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</si>
  <si>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</si>
  <si>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</si>
  <si>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</si>
  <si>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</si>
  <si>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</si>
  <si>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</si>
  <si>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</si>
  <si>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</si>
  <si>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</si>
  <si>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</si>
  <si>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</si>
  <si>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</si>
  <si>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</si>
  <si>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</si>
  <si>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</si>
  <si>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</si>
  <si>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</si>
  <si>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</si>
  <si>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</si>
  <si>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</si>
  <si>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</si>
  <si>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</si>
  <si>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</si>
  <si>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</si>
  <si>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</si>
  <si>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</si>
  <si>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</si>
  <si>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</si>
  <si>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</si>
  <si>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</si>
  <si>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</si>
  <si>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</si>
  <si>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PARKOVIŠTĚ</t>
  </si>
  <si>
    <t>STA</t>
  </si>
  <si>
    <t>1</t>
  </si>
  <si>
    <t>{4fccbe27-0c5d-4b5d-99ac-fa0ce3d60e3c}</t>
  </si>
  <si>
    <t>2</t>
  </si>
  <si>
    <t>40</t>
  </si>
  <si>
    <t>VO-PŘELOŽKA</t>
  </si>
  <si>
    <t>{f2ad6dbc-f6c7-407c-b8a9-81df8aab2c25}</t>
  </si>
  <si>
    <t>99</t>
  </si>
  <si>
    <t>VRN</t>
  </si>
  <si>
    <t>{233d7553-f043-4f72-8d90-e9cace0fa35d}</t>
  </si>
  <si>
    <t>KRYCÍ LIST SOUPISU PRACÍ</t>
  </si>
  <si>
    <t>Objekt:</t>
  </si>
  <si>
    <t>01 -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</si>
  <si>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</si>
  <si>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</si>
  <si>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</si>
  <si>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</si>
  <si>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</si>
  <si>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</si>
  <si>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</si>
  <si>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</si>
  <si>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</si>
  <si>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</si>
  <si>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</si>
  <si>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</si>
  <si>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</si>
  <si>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</si>
  <si>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</si>
  <si>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</si>
  <si>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</si>
  <si>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</si>
  <si>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</si>
  <si>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</si>
  <si>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</si>
  <si>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</si>
  <si>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</si>
  <si>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</si>
  <si>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</si>
  <si>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</si>
  <si>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</si>
  <si>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</si>
  <si>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</si>
  <si>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</si>
  <si>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</si>
  <si>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</si>
  <si>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200 mm strojně pl do 50 m2</t>
  </si>
  <si>
    <t>m2</t>
  </si>
  <si>
    <t>CS ÚRS 2021 01</t>
  </si>
  <si>
    <t>4</t>
  </si>
  <si>
    <t>-590608617</t>
  </si>
  <si>
    <t>VV</t>
  </si>
  <si>
    <t>na trvalou skládku</t>
  </si>
  <si>
    <t>"pro UV"  (1*1,5)</t>
  </si>
  <si>
    <t>113107342</t>
  </si>
  <si>
    <t>Odstranění podkladu živičného tl 100 mm strojně pl do 50 m2</t>
  </si>
  <si>
    <t>1967310766</t>
  </si>
  <si>
    <t>"pro UV + okolo stávajících obrubníků"  ((1*1,5)+19,7)</t>
  </si>
  <si>
    <t>3</t>
  </si>
  <si>
    <t>113201112</t>
  </si>
  <si>
    <t>Vytrhání obrub silničních ležatých</t>
  </si>
  <si>
    <t>m</t>
  </si>
  <si>
    <t>-453975354</t>
  </si>
  <si>
    <t>10% na trvalou kládku + 90% očištění pro zpětné použití</t>
  </si>
  <si>
    <t>((5,1+41,1)+(2))</t>
  </si>
  <si>
    <t>121151113</t>
  </si>
  <si>
    <t>Sejmutí ornice plochy do 500 m2 tl vrstvy do 200 mm strojně</t>
  </si>
  <si>
    <t>-156264573</t>
  </si>
  <si>
    <t>135,8m2 na trvalou skládku, 45m2 na mezideponi stavby</t>
  </si>
  <si>
    <t>"10cm"  (180,8)</t>
  </si>
  <si>
    <t>5</t>
  </si>
  <si>
    <t>122252204</t>
  </si>
  <si>
    <t>Odkopávky a prokopávky nezapažené pro silnice a dálnice v hornině třídy těžitelnosti I objem do 500 m3 strojně</t>
  </si>
  <si>
    <t>m3</t>
  </si>
  <si>
    <t>-1634851877</t>
  </si>
  <si>
    <t>"odkop"  ((180,8+20)*0,7)</t>
  </si>
  <si>
    <t>6</t>
  </si>
  <si>
    <t>131251201</t>
  </si>
  <si>
    <t>Hloubení jam zapažených v hornině třídy těžitelnosti I, skupiny 3 objem do 20 m3 strojně</t>
  </si>
  <si>
    <t>-811384371</t>
  </si>
  <si>
    <t>"výkop pro vsak + výkop pro UV"  ((3*2*1)+(1*1*1,5))</t>
  </si>
  <si>
    <t>7</t>
  </si>
  <si>
    <t>162251102</t>
  </si>
  <si>
    <t>Vodorovné přemístění do 50 m výkopku/sypaniny z horniny třídy těžitelnosti I, skupiny 1 až 3</t>
  </si>
  <si>
    <t>215355540</t>
  </si>
  <si>
    <t>odvoz na a z mezideponie pro další použití</t>
  </si>
  <si>
    <t>"121151113"  (45*0,1)</t>
  </si>
  <si>
    <t>8</t>
  </si>
  <si>
    <t>162751117</t>
  </si>
  <si>
    <t>Vodorovné přemístění do 10000 m výkopku/sypaniny z horniny třídy těžitelnosti I, skupiny 1 až 3</t>
  </si>
  <si>
    <t>1768466043</t>
  </si>
  <si>
    <t>odvoz na trvalou skládku</t>
  </si>
  <si>
    <t>"121151113"  (135,8*0,1)</t>
  </si>
  <si>
    <t>"122252204"  ((180,8+20)*0,7)</t>
  </si>
  <si>
    <t>"131251201"  ((3*2*1)+(1*1*1,5))</t>
  </si>
  <si>
    <t>Součet</t>
  </si>
  <si>
    <t>9</t>
  </si>
  <si>
    <t>162751119</t>
  </si>
  <si>
    <t>Příplatek k vodorovnému přemístění výkopku/sypaniny z horniny třídy těžitelnosti I, skupiny 1 až 3 ZKD 1000 m přes 10000 m</t>
  </si>
  <si>
    <t>351165862</t>
  </si>
  <si>
    <t>odvoz na trvalou skládku, 5km nad 10km</t>
  </si>
  <si>
    <t>"121151113"  (135,8*0,1)*5</t>
  </si>
  <si>
    <t>"122252204"  ((180,8+20)*0,7)*5</t>
  </si>
  <si>
    <t>"131251201"  ((3*2*1)+(1*1*1,5))*5</t>
  </si>
  <si>
    <t>10</t>
  </si>
  <si>
    <t>167151101</t>
  </si>
  <si>
    <t>Nakládání výkopku z hornin třídy těžitelnosti I, skupiny 1 až 3 do 100 m3</t>
  </si>
  <si>
    <t>-326998545</t>
  </si>
  <si>
    <t>nakládání z mezideponie pro další použití</t>
  </si>
  <si>
    <t>11</t>
  </si>
  <si>
    <t>167151111</t>
  </si>
  <si>
    <t>Nakládání výkopku z hornin třídy těžitelnosti I, skupiny 1 až 3 přes 100 m3</t>
  </si>
  <si>
    <t>1192911256</t>
  </si>
  <si>
    <t>"121151113"  (180,8*0,1)</t>
  </si>
  <si>
    <t>12</t>
  </si>
  <si>
    <t>171201221</t>
  </si>
  <si>
    <t>Poplatek za uložení na skládce (skládkovné) zeminy a kamení kód odpadu 17 05 04</t>
  </si>
  <si>
    <t>t</t>
  </si>
  <si>
    <t>-384301893</t>
  </si>
  <si>
    <t>"121151113"  0</t>
  </si>
  <si>
    <t>"122252204"  ((180,8+20)*0,7)*2</t>
  </si>
  <si>
    <t>"131251201"  ((3*2*1)+(1*1*1,5))*2</t>
  </si>
  <si>
    <t>13</t>
  </si>
  <si>
    <t>171251201</t>
  </si>
  <si>
    <t>Uložení sypaniny na skládky nebo meziskládky</t>
  </si>
  <si>
    <t>1852143153</t>
  </si>
  <si>
    <t>14</t>
  </si>
  <si>
    <t>181111111</t>
  </si>
  <si>
    <t>Plošná úprava terénu do 500 m2 zemina skupiny 1 až 4 nerovnosti do 100 mm v rovinně a svahu do 1:5</t>
  </si>
  <si>
    <t>579266672</t>
  </si>
  <si>
    <t>45</t>
  </si>
  <si>
    <t>181305111</t>
  </si>
  <si>
    <t>Převrstvení ornice na skládce</t>
  </si>
  <si>
    <t>-2101654704</t>
  </si>
  <si>
    <t>(45+58)*0,1</t>
  </si>
  <si>
    <t>16</t>
  </si>
  <si>
    <t>181351003</t>
  </si>
  <si>
    <t>Rozprostření ornice tl vrstvy do 200 mm pl do 100 m2 v rovině nebo ve svahu do 1:5 strojně</t>
  </si>
  <si>
    <t>2116104798</t>
  </si>
  <si>
    <t>"ornice z pol 121151113"  45</t>
  </si>
  <si>
    <t>17</t>
  </si>
  <si>
    <t>181411121</t>
  </si>
  <si>
    <t>Založení lučního trávníku výsevem plochy do 1000 m2 v rovině a ve svahu do 1:5</t>
  </si>
  <si>
    <t>346943165</t>
  </si>
  <si>
    <t>"úpravy okolo prakoviště + úpravy po přeložce VO"  (45+58)</t>
  </si>
  <si>
    <t>18</t>
  </si>
  <si>
    <t>M</t>
  </si>
  <si>
    <t>00572470</t>
  </si>
  <si>
    <t>osivo směs travní univerzál</t>
  </si>
  <si>
    <t>kg</t>
  </si>
  <si>
    <t>1879524190</t>
  </si>
  <si>
    <t>"úpravy okolo prakoviště + úpravy po přeložce VO"  (45+58)*0,03</t>
  </si>
  <si>
    <t>19</t>
  </si>
  <si>
    <t>181951112</t>
  </si>
  <si>
    <t>Úprava pláně v hornině třídy těžitelnosti I, skupiny 1 až 3 se zhutněním strojně</t>
  </si>
  <si>
    <t>2012754319</t>
  </si>
  <si>
    <t>(180,8+45+20)</t>
  </si>
  <si>
    <t>20</t>
  </si>
  <si>
    <t>183205112</t>
  </si>
  <si>
    <t>Založení záhonu v rovině a svahu do 1:5 zemina tř 3</t>
  </si>
  <si>
    <t>-1487494032</t>
  </si>
  <si>
    <t>184802615</t>
  </si>
  <si>
    <t>Chemické odplevelení po založení kultury granulátem na široko v rovině a svahu do 1:5</t>
  </si>
  <si>
    <t>267594983</t>
  </si>
  <si>
    <t>22</t>
  </si>
  <si>
    <t>185803111</t>
  </si>
  <si>
    <t>Ošetření trávníku shrabáním v rovině a svahu do 1:5</t>
  </si>
  <si>
    <t>-1518539295</t>
  </si>
  <si>
    <t>"úpravy okolo prakoviště + úpravy po přeložce VO - 3x"  (45+58)*3</t>
  </si>
  <si>
    <t>23</t>
  </si>
  <si>
    <t>185851121</t>
  </si>
  <si>
    <t>Dovoz vody pro zálivku rostlin za vzdálenost do 1000 m</t>
  </si>
  <si>
    <t>362768977</t>
  </si>
  <si>
    <t>"úpravy okolo prakoviště + úpravy po přeložce VO - 3x 10l/m2"  (45+58)*0,01*3</t>
  </si>
  <si>
    <t>24</t>
  </si>
  <si>
    <t>185851129</t>
  </si>
  <si>
    <t>Příplatek k dovozu vody pro zálivku rostlin do 1000 m ZKD 1000 m</t>
  </si>
  <si>
    <t>-1829581249</t>
  </si>
  <si>
    <t>"úpravy okolo prakoviště + úpravy po přeložce VO - 14km - 3x 10l/m2"  (45+58)*0,01*3*14</t>
  </si>
  <si>
    <t>Zakládání</t>
  </si>
  <si>
    <t>25</t>
  </si>
  <si>
    <t>211531111</t>
  </si>
  <si>
    <t>Výplň odvodňovacích žeber nebo trativodů kamenivem hrubým drceným frakce 16 až 63 mm</t>
  </si>
  <si>
    <t>95340238</t>
  </si>
  <si>
    <t>"vsakovací prohlubeň"  (3*2*1)</t>
  </si>
  <si>
    <t>26</t>
  </si>
  <si>
    <t>211971122</t>
  </si>
  <si>
    <t>Zřízení opláštění žeber nebo trativodů geotextilií v rýze nebo zářezu přes 1:2 š přes 2,5 m</t>
  </si>
  <si>
    <t>-328475840</t>
  </si>
  <si>
    <t>"vsakovací prohlubeň"  (3*2+(3+2)*2*1)</t>
  </si>
  <si>
    <t>27</t>
  </si>
  <si>
    <t>69311081</t>
  </si>
  <si>
    <t>geotextilie netkaná separační, ochranná, filtrační, drenážní PES 300g/m2</t>
  </si>
  <si>
    <t>1194032449</t>
  </si>
  <si>
    <t>"vsakovací prohlubeň"  (3*2+(3+2)*2*1)*1,2</t>
  </si>
  <si>
    <t>Komunikace pozemní</t>
  </si>
  <si>
    <t>28</t>
  </si>
  <si>
    <t>564861111</t>
  </si>
  <si>
    <t>Podklad ze štěrkodrtě ŠD tl 200 mm</t>
  </si>
  <si>
    <t>1259564119</t>
  </si>
  <si>
    <t>180,8</t>
  </si>
  <si>
    <t>29</t>
  </si>
  <si>
    <t>565135111</t>
  </si>
  <si>
    <t>Asfaltový beton vrstva podkladní ACP 16 (obalované kamenivo OKS) tl 50 mm š do 3 m</t>
  </si>
  <si>
    <t>-1162120157</t>
  </si>
  <si>
    <t>180,8+19,7</t>
  </si>
  <si>
    <t>30</t>
  </si>
  <si>
    <t>573111112</t>
  </si>
  <si>
    <t>Postřik živičný infiltrační s posypem z asfaltu množství 1 kg/m2</t>
  </si>
  <si>
    <t>-1781348517</t>
  </si>
  <si>
    <t>31</t>
  </si>
  <si>
    <t>573231106</t>
  </si>
  <si>
    <t>Postřik živičný spojovací ze silniční emulze v množství 0,30 kg/m2</t>
  </si>
  <si>
    <t>1024320728</t>
  </si>
  <si>
    <t>32</t>
  </si>
  <si>
    <t>577144221</t>
  </si>
  <si>
    <t>Asfaltový beton vrstva obrusná ACO 11 (ABS) tř. II tl 50 mm š přes 3 m z nemodifikovaného asfaltu</t>
  </si>
  <si>
    <t>648383438</t>
  </si>
  <si>
    <t>33</t>
  </si>
  <si>
    <t>578142115</t>
  </si>
  <si>
    <t>Litý asfalt MA 8 (LAJ) tl 40 mm š do 3 m z nemodifikovaného asfaltu</t>
  </si>
  <si>
    <t>-447238938</t>
  </si>
  <si>
    <t>"okolo nové UV"  (8*0,5)*2</t>
  </si>
  <si>
    <t>Trubní vedení</t>
  </si>
  <si>
    <t>34</t>
  </si>
  <si>
    <t>871350320</t>
  </si>
  <si>
    <t>Montáž kanalizačního potrubí hladkého plnostěnného SN 12 z polypropylenu DN 200</t>
  </si>
  <si>
    <t>-900957545</t>
  </si>
  <si>
    <t>"propojení UV"  3</t>
  </si>
  <si>
    <t>35</t>
  </si>
  <si>
    <t>28617026</t>
  </si>
  <si>
    <t>trubka kanalizační PP plnostěnná třívrstvá DN 200x1000mm SN12</t>
  </si>
  <si>
    <t>1154747510</t>
  </si>
  <si>
    <t>"propojení UV"  3*1,02</t>
  </si>
  <si>
    <t>3,06*1,015 'Přepočtené koeficientem množství</t>
  </si>
  <si>
    <t>36</t>
  </si>
  <si>
    <t>877350310</t>
  </si>
  <si>
    <t>Montáž kolen na kanalizačním potrubí z PP trub hladkých plnostěnných DN 200</t>
  </si>
  <si>
    <t>kus</t>
  </si>
  <si>
    <t>-1281597677</t>
  </si>
  <si>
    <t>37</t>
  </si>
  <si>
    <t>28617173</t>
  </si>
  <si>
    <t>koleno kanalizační PP SN16 30° DN 200</t>
  </si>
  <si>
    <t>1290919761</t>
  </si>
  <si>
    <t>38</t>
  </si>
  <si>
    <t>877350320</t>
  </si>
  <si>
    <t>Montáž odboček na kanalizačním potrubí z PP trub hladkých plnostěnných DN 200</t>
  </si>
  <si>
    <t>-1565804084</t>
  </si>
  <si>
    <t>"propojení UV"  1</t>
  </si>
  <si>
    <t>39</t>
  </si>
  <si>
    <t>28617208</t>
  </si>
  <si>
    <t>odbočka kanalizační PP SN16 45° DN 200/200</t>
  </si>
  <si>
    <t>-1313442157</t>
  </si>
  <si>
    <t>895941111</t>
  </si>
  <si>
    <t>Zřízení vpusti kanalizační uliční z betonových dílců typ UV-50 normální</t>
  </si>
  <si>
    <t>1139311308</t>
  </si>
  <si>
    <t>41</t>
  </si>
  <si>
    <t>59223826</t>
  </si>
  <si>
    <t>vpusť uliční skruž betonová 590x500x50mm</t>
  </si>
  <si>
    <t>-335610757</t>
  </si>
  <si>
    <t>42</t>
  </si>
  <si>
    <t>59223820</t>
  </si>
  <si>
    <t>vpusť uliční skruž betonová 290x500x50mm s osazením na kalový koš pro těžké naplaveniny</t>
  </si>
  <si>
    <t>-1056510333</t>
  </si>
  <si>
    <t>43</t>
  </si>
  <si>
    <t>59223825</t>
  </si>
  <si>
    <t>vpusť uliční skruž betonová 290x500x50mm</t>
  </si>
  <si>
    <t>-365983104</t>
  </si>
  <si>
    <t>44</t>
  </si>
  <si>
    <t>59223823</t>
  </si>
  <si>
    <t>vpusť uliční dno betonové 626x495x50mm</t>
  </si>
  <si>
    <t>866806422</t>
  </si>
  <si>
    <t>899204112</t>
  </si>
  <si>
    <t>Osazení mříží litinových včetně rámů a košů na bahno pro třídu zatížení D400, E600</t>
  </si>
  <si>
    <t>276514100</t>
  </si>
  <si>
    <t>"na UV na dešťové kanalizaci, UV - podzemní betonová část je řešena v objektu D141-K-DESA"  1</t>
  </si>
  <si>
    <t>46</t>
  </si>
  <si>
    <t>55242320</t>
  </si>
  <si>
    <t>mříž vtoková litinová plochá 500x500mm</t>
  </si>
  <si>
    <t>-376871339</t>
  </si>
  <si>
    <t>47</t>
  </si>
  <si>
    <t>63126079</t>
  </si>
  <si>
    <t>rám pro uložení roštů a poklopů kompozitní L60x82/10mm, nerez. pracny, těsnění, C250, D400</t>
  </si>
  <si>
    <t>-1838926524</t>
  </si>
  <si>
    <t>48</t>
  </si>
  <si>
    <t>28661789</t>
  </si>
  <si>
    <t>koš kalový ocelový pro silniční vpusť 425mm vč. madla</t>
  </si>
  <si>
    <t>444312588</t>
  </si>
  <si>
    <t>49</t>
  </si>
  <si>
    <t>59223864</t>
  </si>
  <si>
    <t>prstenec pro uliční vpusť vyrovnávací betonový 390x60x130mm</t>
  </si>
  <si>
    <t>-1633824909</t>
  </si>
  <si>
    <t>Ostatní konstrukce a práce, bourání</t>
  </si>
  <si>
    <t>50</t>
  </si>
  <si>
    <t>915111111</t>
  </si>
  <si>
    <t>Vodorovné dopravní značení dělící čáry souvislé š 125 mm základní bílá barva</t>
  </si>
  <si>
    <t>-514118177</t>
  </si>
  <si>
    <t>"V10b"  5*13</t>
  </si>
  <si>
    <t>51</t>
  </si>
  <si>
    <t>916241113</t>
  </si>
  <si>
    <t>Osazení obrubníku kamenného ležatého s boční opěrou do lože z betonu prostého</t>
  </si>
  <si>
    <t>1382569198</t>
  </si>
  <si>
    <t>"43,38m z původních obrubníků, 12,82 nových OP3"  (43,38+12,82)</t>
  </si>
  <si>
    <t>52</t>
  </si>
  <si>
    <t>58380004</t>
  </si>
  <si>
    <t>obrubník kamenný žulový přímý 1000x250x200mm</t>
  </si>
  <si>
    <t>-1260594907</t>
  </si>
  <si>
    <t>"43,38m z původních obrubníků, 12,82 nových OP3"  (12,82*1,02)</t>
  </si>
  <si>
    <t>53</t>
  </si>
  <si>
    <t>919112213</t>
  </si>
  <si>
    <t>Řezání spár pro vytvoření komůrky š 10 mm hl 25 mm pro těsnící zálivku v živičném krytu</t>
  </si>
  <si>
    <t>-37826043</t>
  </si>
  <si>
    <t>"pro VO + pro UV + okolo stávajících obrubníků"  (8*2+(1+1,5)*2+63)</t>
  </si>
  <si>
    <t>54</t>
  </si>
  <si>
    <t>919122112</t>
  </si>
  <si>
    <t>Těsnění spár zálivkou za tepla pro komůrky š 10 mm hl 25 mm s těsnicím profilem</t>
  </si>
  <si>
    <t>676539287</t>
  </si>
  <si>
    <t>55</t>
  </si>
  <si>
    <t>919125111</t>
  </si>
  <si>
    <t>Těsnění svislé spáry mezi živičným krytem a ostatními prvky samolepicí asfaltovou páskou š 35 mm</t>
  </si>
  <si>
    <t>2034181485</t>
  </si>
  <si>
    <t>"okolo obrubníků"  (43,38+12,82)</t>
  </si>
  <si>
    <t>56</t>
  </si>
  <si>
    <t>919731122</t>
  </si>
  <si>
    <t>Zarovnání styčné plochy podkladu nebo krytu živičného tl do 100 mm</t>
  </si>
  <si>
    <t>1960906947</t>
  </si>
  <si>
    <t>57</t>
  </si>
  <si>
    <t>919735112</t>
  </si>
  <si>
    <t>Řezání stávajícího živičného krytu hl do 100 mm</t>
  </si>
  <si>
    <t>-1569565642</t>
  </si>
  <si>
    <t>"pro UV + okolo stávajících obrubníků"  ((1+1,5)*2+63)</t>
  </si>
  <si>
    <t>58</t>
  </si>
  <si>
    <t>919794441</t>
  </si>
  <si>
    <t>Úprava ploch kolem hydrantů, šoupat, poklopů a mříží nebo sloupů v živičných krytech pl do 2 m2</t>
  </si>
  <si>
    <t>-1782575383</t>
  </si>
  <si>
    <t>59</t>
  </si>
  <si>
    <t>938909311</t>
  </si>
  <si>
    <t>Čištění vozovek metením strojně podkladu nebo krytu betonového nebo živičného</t>
  </si>
  <si>
    <t>-626195526</t>
  </si>
  <si>
    <t>"před pokládkou živičných vrstev + po dokončení stavby"  200+500</t>
  </si>
  <si>
    <t>60</t>
  </si>
  <si>
    <t>979024442</t>
  </si>
  <si>
    <t>Očištění vybouraných obrubníků a krajníků chodníkových</t>
  </si>
  <si>
    <t>1800406191</t>
  </si>
  <si>
    <t>((5,1+41,1)+(2))*0,9</t>
  </si>
  <si>
    <t>997</t>
  </si>
  <si>
    <t>Přesun sutě</t>
  </si>
  <si>
    <t>61</t>
  </si>
  <si>
    <t>997221561</t>
  </si>
  <si>
    <t>Vodorovná doprava suti z kusových materiálů do 1 km</t>
  </si>
  <si>
    <t>1205567699</t>
  </si>
  <si>
    <t>"113107322 - štěrky"  0,5</t>
  </si>
  <si>
    <t>"113107342 - živice"  5</t>
  </si>
  <si>
    <t>"113201112 - obrubníky"  3</t>
  </si>
  <si>
    <t>62</t>
  </si>
  <si>
    <t>997221569</t>
  </si>
  <si>
    <t>Příplatek ZKD 1 km u vodorovné dopravy suti z kusových materiálů</t>
  </si>
  <si>
    <t>-1323866860</t>
  </si>
  <si>
    <t>14km</t>
  </si>
  <si>
    <t>"113107322 - štěrky"  0,5*14</t>
  </si>
  <si>
    <t>"113107342 - živice"  5*14</t>
  </si>
  <si>
    <t>"113201112 - obrubníky"  3*14</t>
  </si>
  <si>
    <t>63</t>
  </si>
  <si>
    <t>997221645</t>
  </si>
  <si>
    <t>Poplatek za uložení na skládce (skládkovné) odpadu asfaltového bez dehtu kód odpadu 17 03 02</t>
  </si>
  <si>
    <t>-1379260088</t>
  </si>
  <si>
    <t>64</t>
  </si>
  <si>
    <t>997221655</t>
  </si>
  <si>
    <t>-268979080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</si>
  <si>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</si>
  <si>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</si>
  <si>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</si>
  <si>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</si>
  <si>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</si>
  <si>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511858974</t>
  </si>
  <si>
    <t>170</t>
  </si>
  <si>
    <t>40 - VO-PŘELOŽKA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</si>
  <si>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</si>
  <si>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</si>
  <si>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</si>
  <si>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</si>
  <si>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119002411</t>
  </si>
  <si>
    <t>Pojezdový ocelový plech pro zabezpečení výkopu zřízení</t>
  </si>
  <si>
    <t>-1652769487</t>
  </si>
  <si>
    <t>6*1</t>
  </si>
  <si>
    <t>119002412</t>
  </si>
  <si>
    <t>Pojezdový ocelový plech pro zabezpečení výkopu odstranění</t>
  </si>
  <si>
    <t>308627467</t>
  </si>
  <si>
    <t>Práce a dodávky M</t>
  </si>
  <si>
    <t>21-M</t>
  </si>
  <si>
    <t>Elektromontáže</t>
  </si>
  <si>
    <t>210100108</t>
  </si>
  <si>
    <t>Ukončení vodičů na svorkovnici s otevřením a uzavřením krytu včetně zapojení průřezu žíly do 25 mm2</t>
  </si>
  <si>
    <t>525096364</t>
  </si>
  <si>
    <t>5*4</t>
  </si>
  <si>
    <t>34567285</t>
  </si>
  <si>
    <t>oko kabelové Al 1-10kV lisovací plná 25x8</t>
  </si>
  <si>
    <t>256</t>
  </si>
  <si>
    <t>-412133475</t>
  </si>
  <si>
    <t>210101234</t>
  </si>
  <si>
    <t>Propojení kabelů celoplastových spojkou do 1 kV venkovní smršťovací SVCZ 1 až 5 žíly do 4x25 až 35 mm2</t>
  </si>
  <si>
    <t>-97566751</t>
  </si>
  <si>
    <t>35436029</t>
  </si>
  <si>
    <t>spojka kabelová smršťovaná přímá do 1kV 91ahsc-35 3-4ž.x6-35mm</t>
  </si>
  <si>
    <t>-511257289</t>
  </si>
  <si>
    <t>210800431R</t>
  </si>
  <si>
    <t>Montáž vodiče zataženého</t>
  </si>
  <si>
    <t>R-položka</t>
  </si>
  <si>
    <t>-217299886</t>
  </si>
  <si>
    <t>"zatažení kabelu do chráničky"  (8+6)</t>
  </si>
  <si>
    <t>210902012</t>
  </si>
  <si>
    <t>Montáž kabelu Al do 1 kV plný kulatý průřezu 4x25 mm2 uložených volně (např. AYKY)</t>
  </si>
  <si>
    <t>1034843650</t>
  </si>
  <si>
    <t>"pro VO"  (30+47+5+8+6)</t>
  </si>
  <si>
    <t>34113120</t>
  </si>
  <si>
    <t>kabel silový jádro Al izolace PVC plášť PVC 0,6/1kV (1-AYKY) 4x25mm2</t>
  </si>
  <si>
    <t>128</t>
  </si>
  <si>
    <t>-1660102878</t>
  </si>
  <si>
    <t>"pro VO"  (30+47+5+8+6)*1,15</t>
  </si>
  <si>
    <t>46-M</t>
  </si>
  <si>
    <t>Zemní práce při extr.mont.pracích</t>
  </si>
  <si>
    <t>460010022</t>
  </si>
  <si>
    <t>Vytyčení trasy vedení kabelového podzemního podél silnice</t>
  </si>
  <si>
    <t>km</t>
  </si>
  <si>
    <t>311441027</t>
  </si>
  <si>
    <t>"pro VO"  ((47+5+8+6)/1000)</t>
  </si>
  <si>
    <t>460021121</t>
  </si>
  <si>
    <t>Sejmutí ornice při elektromontážích strojně tl vrstvy do 20 cm</t>
  </si>
  <si>
    <t>-1003702758</t>
  </si>
  <si>
    <t>na mezideponii pro zpětné použití</t>
  </si>
  <si>
    <t>"pro VO 10cm"  (47+5+6)*1</t>
  </si>
  <si>
    <t>460171162</t>
  </si>
  <si>
    <t>Hloubení kabelových nezapažených rýh strojně š 35 cm hl 70 cm v hornině tř I skupiny 3</t>
  </si>
  <si>
    <t>-1190640471</t>
  </si>
  <si>
    <t>polovina na trvalou skládku + polovina na mezideponii pro zpětný zásyp</t>
  </si>
  <si>
    <t>"pro VO"  (47+5+8+6)</t>
  </si>
  <si>
    <t>460242221</t>
  </si>
  <si>
    <t>Provizorní zajištění kabelů ve výkopech při jejich souběhu</t>
  </si>
  <si>
    <t>-202394729</t>
  </si>
  <si>
    <t>"odhad" 100</t>
  </si>
  <si>
    <t>460341111</t>
  </si>
  <si>
    <t>Vodorovné přemístění horniny jakékoliv třídy dopravními prostředky při elektromontážích do 50 m</t>
  </si>
  <si>
    <t>354107410</t>
  </si>
  <si>
    <t>na a z mezideponie pro zpětné použití</t>
  </si>
  <si>
    <t>"pro VO"  (((47+5+8+6)*0,35*0,7)/2)</t>
  </si>
  <si>
    <t>460341113</t>
  </si>
  <si>
    <t>Vodorovné přemístění horniny jakékoliv třídy dopravními prostředky při elektromontážích do 1000 m</t>
  </si>
  <si>
    <t>-1941148693</t>
  </si>
  <si>
    <t>460341121</t>
  </si>
  <si>
    <t>Příplatek k vodorovnému přemístění horniny dopravními prostředky při elektromontážích za každých dalších 1000 m</t>
  </si>
  <si>
    <t>1303419428</t>
  </si>
  <si>
    <t>"pro VO, 14km"  (((47+5+8+6)*0,35*0,7)/2)*14</t>
  </si>
  <si>
    <t>460361111</t>
  </si>
  <si>
    <t>Poplatek za uložení zeminy na skládce (skládkovné) kód odpadu 17 05 04</t>
  </si>
  <si>
    <t>127038277</t>
  </si>
  <si>
    <t>"pro VO, včetně podkladních ŠD vrstev stávající komunikace, 14km"  (((47+5+8+6)*0,35*0,7)/2)*2</t>
  </si>
  <si>
    <t>460371121</t>
  </si>
  <si>
    <t>Naložení výkopku při elektromontážích strojně z hornin třídy I skupiny 1 až 3</t>
  </si>
  <si>
    <t>-1115118179</t>
  </si>
  <si>
    <t>nakládka z mezideponie pro zpětné použití</t>
  </si>
  <si>
    <t>"pro VO, včetně podkladních vrstev stávající komunikace"  (((47+5+8+6)*0,35*0,7)/2)</t>
  </si>
  <si>
    <t>460451172</t>
  </si>
  <si>
    <t>Zásyp kabelových rýh strojně se zhutněním š 35 cm hl 70 cm z horniny tř I skupiny 3</t>
  </si>
  <si>
    <t>-2113057367</t>
  </si>
  <si>
    <t>nakládka z mezideponie pro zpětné použití výkopku</t>
  </si>
  <si>
    <t>"štěrkopísek"  (((47+5+8+6)*0,35*0,7)/2)</t>
  </si>
  <si>
    <t>58337302</t>
  </si>
  <si>
    <t>štěrkopísek frakce 0/16</t>
  </si>
  <si>
    <t>-799265444</t>
  </si>
  <si>
    <t>"pro VO"  (((47+5+8+6)*0,35*0,7)/2)*2</t>
  </si>
  <si>
    <t>460571111</t>
  </si>
  <si>
    <t>Rozprostření ornice při elektromontážích strojně tl vrstvy do 20 cm</t>
  </si>
  <si>
    <t>1463677307</t>
  </si>
  <si>
    <t>ornice z mezideponie pro zpětné použití</t>
  </si>
  <si>
    <t>460661212</t>
  </si>
  <si>
    <t>Kabelové lože z písku pro kabely nn zakryté cihlami š lože do 30 cm</t>
  </si>
  <si>
    <t>1758217425</t>
  </si>
  <si>
    <t>460671113</t>
  </si>
  <si>
    <t>Výstražná fólie pro krytí kabelů šířky 34 cm</t>
  </si>
  <si>
    <t>-789297987</t>
  </si>
  <si>
    <t>460791213</t>
  </si>
  <si>
    <t>Montáž trubek ochranných plastových ohebných do 90 mm uložených do rýhy</t>
  </si>
  <si>
    <t>-1887704759</t>
  </si>
  <si>
    <t>"pro VO"  (8+6)</t>
  </si>
  <si>
    <t>34571354</t>
  </si>
  <si>
    <t>trubka elektroinstalační ohebná dvouplášťová korugovaná (chránička) D 75/90mm, HDPE+LDPE</t>
  </si>
  <si>
    <t>-463961786</t>
  </si>
  <si>
    <t>"pro VO"  (8+6)*1,05</t>
  </si>
  <si>
    <t>460871144</t>
  </si>
  <si>
    <t>Podklad vozovky a chodníku ze štěrkodrti se zhutněním při elektromontážích tloušťky do 20 cm</t>
  </si>
  <si>
    <t>-1242211878</t>
  </si>
  <si>
    <t>"překop"  8*1</t>
  </si>
  <si>
    <t>460881612</t>
  </si>
  <si>
    <t>Kladení dlažby z dlaždic betonových tvarovaných a zámkových do lože z kameniva těženého při elektromontážích</t>
  </si>
  <si>
    <t>1052610748</t>
  </si>
  <si>
    <t>"provizorní zadláždění překopu"  8*1</t>
  </si>
  <si>
    <t>59245213</t>
  </si>
  <si>
    <t>dlažba zámková tvaru I 196x161x80mm přírodní</t>
  </si>
  <si>
    <t>1581974112</t>
  </si>
  <si>
    <t>"provizorní zadláždění překopu - může být použito starší dlažby"  8*1*1,02</t>
  </si>
  <si>
    <t>468011112</t>
  </si>
  <si>
    <t>Odstranění podkladu nebo krytu komunikace při elektromontážích z kameniva těženého tloušťky do 20 cm</t>
  </si>
  <si>
    <t>10371184</t>
  </si>
  <si>
    <t>"pro VO"  (8*0,5)</t>
  </si>
  <si>
    <t>468011142</t>
  </si>
  <si>
    <t>Odstranění podkladu nebo krytu komunikace při elektromontážích ze živice tloušťky do 10 cm</t>
  </si>
  <si>
    <t>1106635658</t>
  </si>
  <si>
    <t>468021221</t>
  </si>
  <si>
    <t>Rozebrání dlažeb při elektromontážích ručně z dlaždic zámkových do písku spáry nezalité</t>
  </si>
  <si>
    <t>122541325</t>
  </si>
  <si>
    <t>468031111</t>
  </si>
  <si>
    <t>Vytrhání obrub při elektromontážích ležatých chodníkových s odhozením nebo naložením na dopravní prostředek</t>
  </si>
  <si>
    <t>-583582025</t>
  </si>
  <si>
    <t>468041122</t>
  </si>
  <si>
    <t>Řezání živičného podkladu nebo krytu při elektromontážích hloubky do 10 cm</t>
  </si>
  <si>
    <t>-795095661</t>
  </si>
  <si>
    <t>8*2</t>
  </si>
  <si>
    <t>469973117</t>
  </si>
  <si>
    <t>1788796234</t>
  </si>
  <si>
    <t>"pro VO"  (8*0,5)*0,1*2,4</t>
  </si>
  <si>
    <t>469981111</t>
  </si>
  <si>
    <t>Přesun hmot pro pomocné stavební práce při elektromotážích</t>
  </si>
  <si>
    <t>-186675616</t>
  </si>
  <si>
    <t>58-M</t>
  </si>
  <si>
    <t>Revize vyhrazených technických zařízení</t>
  </si>
  <si>
    <t>580103001R</t>
  </si>
  <si>
    <t>Revize elektrického rozvodu, zapojení, zkoušky</t>
  </si>
  <si>
    <t>kpl</t>
  </si>
  <si>
    <t>612227543</t>
  </si>
  <si>
    <t>580103002R</t>
  </si>
  <si>
    <t>Ostatní montáže, práce a dodávky</t>
  </si>
  <si>
    <t>1279298828</t>
  </si>
  <si>
    <t>99 -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</si>
  <si>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</si>
  <si>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</si>
  <si>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</si>
  <si>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</si>
  <si>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</si>
  <si>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</si>
  <si>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</si>
  <si>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</si>
  <si>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</si>
  <si>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</si>
  <si>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</si>
  <si>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-54948009</t>
  </si>
  <si>
    <t>"průzkumné práce před, při a po výstavbě potřebné pro řádné započetí, provádění a dokončení stavebního díla - vytyčení stáh podzemních sítí apod."  1</t>
  </si>
  <si>
    <t>012002000</t>
  </si>
  <si>
    <t>Geodetické práce</t>
  </si>
  <si>
    <t>-979812427</t>
  </si>
  <si>
    <t>"geodetické práce před, při a po výstavbě potřebné pro řádné započetí, provádění a dokončení stavebního díla"  1</t>
  </si>
  <si>
    <t>013254000</t>
  </si>
  <si>
    <t>Dokumentace skutečného provedení stavby</t>
  </si>
  <si>
    <t>1037182221</t>
  </si>
  <si>
    <t>013274000</t>
  </si>
  <si>
    <t>Pasportizace objektu před započetím prací</t>
  </si>
  <si>
    <t>-1268215579</t>
  </si>
  <si>
    <t>013284000</t>
  </si>
  <si>
    <t>Pasportizace objektu po provedení prací</t>
  </si>
  <si>
    <t>50940280</t>
  </si>
  <si>
    <t>VRN3</t>
  </si>
  <si>
    <t>Zařízení staveniště</t>
  </si>
  <si>
    <t>030001000</t>
  </si>
  <si>
    <t>2041729451</t>
  </si>
  <si>
    <t>"oplocení, zajištění staveniště, chemické WC, sklad materiálu apod."  1</t>
  </si>
  <si>
    <t>VRN4</t>
  </si>
  <si>
    <t>Inženýrská činnost</t>
  </si>
  <si>
    <t>041403000</t>
  </si>
  <si>
    <t>Koordinátor BOZP na staveništi</t>
  </si>
  <si>
    <t>-823783919</t>
  </si>
  <si>
    <t>042503000</t>
  </si>
  <si>
    <t>Plán BOZP na staveništi</t>
  </si>
  <si>
    <t>2100219840</t>
  </si>
  <si>
    <t>045002000</t>
  </si>
  <si>
    <t>Kompletační a koordinační činnost</t>
  </si>
  <si>
    <t>-797509138</t>
  </si>
  <si>
    <t>VRN7</t>
  </si>
  <si>
    <t>Provozní vlivy</t>
  </si>
  <si>
    <t>072103001</t>
  </si>
  <si>
    <t>Projednání DIO a zajištění DIR</t>
  </si>
  <si>
    <t>-1308153854</t>
  </si>
  <si>
    <t>"zajištění, projednání a realizace DIO"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</si>
</sst>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zoomScaleNormal="100" workbookViewId="0">
      <selection activeCell="A2" sqref="A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2"/>
      <c r="AQ5" s="22"/>
      <c r="AR5" s="20"/>
      <c r="BE5" s="24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2"/>
      <c r="AQ6" s="22"/>
      <c r="AR6" s="20"/>
      <c r="BE6" s="24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4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4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6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24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24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6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246"/>
      <c r="BS13" s="17" t="s">
        <v>6</v>
      </c>
    </row>
    <row r="14" spans="1:74" ht="12.75">
      <c r="B14" s="21"/>
      <c r="C14" s="22"/>
      <c r="D14" s="22"/>
      <c r="E14" s="251" t="s">
        <v>32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24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6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24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246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6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38</v>
      </c>
      <c r="AO19" s="22"/>
      <c r="AP19" s="22"/>
      <c r="AQ19" s="22"/>
      <c r="AR19" s="20"/>
      <c r="BE19" s="24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246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6"/>
    </row>
    <row r="22" spans="1:71" s="1" customFormat="1" ht="12" customHeight="1">
      <c r="B22" s="21"/>
      <c r="C22" s="22"/>
      <c r="D22" s="29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6"/>
    </row>
    <row r="23" spans="1:71" s="1" customFormat="1" ht="59.25" customHeight="1">
      <c r="B23" s="21"/>
      <c r="C23" s="22"/>
      <c r="D23" s="22"/>
      <c r="E23" s="253" t="s">
        <v>41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2"/>
      <c r="AP23" s="22"/>
      <c r="AQ23" s="22"/>
      <c r="AR23" s="20"/>
      <c r="BE23" s="24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6"/>
    </row>
    <row r="26" spans="1:71" s="2" customFormat="1" ht="25.9" customHeight="1">
      <c r="A26" s="34"/>
      <c r="B26" s="35"/>
      <c r="C26" s="36"/>
      <c r="D26" s="37" t="s">
        <v>42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4">
        <f>ROUND(AG94,2)</f>
        <v>0</v>
      </c>
      <c r="AL26" s="255"/>
      <c r="AM26" s="255"/>
      <c r="AN26" s="255"/>
      <c r="AO26" s="255"/>
      <c r="AP26" s="36"/>
      <c r="AQ26" s="36"/>
      <c r="AR26" s="39"/>
      <c r="BE26" s="24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6" t="s">
        <v>43</v>
      </c>
      <c r="M28" s="256"/>
      <c r="N28" s="256"/>
      <c r="O28" s="256"/>
      <c r="P28" s="256"/>
      <c r="Q28" s="36"/>
      <c r="R28" s="36"/>
      <c r="S28" s="36"/>
      <c r="T28" s="36"/>
      <c r="U28" s="36"/>
      <c r="V28" s="36"/>
      <c r="W28" s="256" t="s">
        <v>44</v>
      </c>
      <c r="X28" s="256"/>
      <c r="Y28" s="256"/>
      <c r="Z28" s="256"/>
      <c r="AA28" s="256"/>
      <c r="AB28" s="256"/>
      <c r="AC28" s="256"/>
      <c r="AD28" s="256"/>
      <c r="AE28" s="256"/>
      <c r="AF28" s="36"/>
      <c r="AG28" s="36"/>
      <c r="AH28" s="36"/>
      <c r="AI28" s="36"/>
      <c r="AJ28" s="36"/>
      <c r="AK28" s="256" t="s">
        <v>45</v>
      </c>
      <c r="AL28" s="256"/>
      <c r="AM28" s="256"/>
      <c r="AN28" s="256"/>
      <c r="AO28" s="256"/>
      <c r="AP28" s="36"/>
      <c r="AQ28" s="36"/>
      <c r="AR28" s="39"/>
      <c r="BE28" s="246"/>
    </row>
    <row r="29" spans="1:71" s="3" customFormat="1" ht="14.45" customHeight="1">
      <c r="B29" s="40"/>
      <c r="C29" s="41"/>
      <c r="D29" s="29" t="s">
        <v>46</v>
      </c>
      <c r="E29" s="41"/>
      <c r="F29" s="29" t="s">
        <v>47</v>
      </c>
      <c r="G29" s="41"/>
      <c r="H29" s="41"/>
      <c r="I29" s="41"/>
      <c r="J29" s="41"/>
      <c r="K29" s="41"/>
      <c r="L29" s="259">
        <v>0.21</v>
      </c>
      <c r="M29" s="258"/>
      <c r="N29" s="258"/>
      <c r="O29" s="258"/>
      <c r="P29" s="258"/>
      <c r="Q29" s="41"/>
      <c r="R29" s="41"/>
      <c r="S29" s="41"/>
      <c r="T29" s="41"/>
      <c r="U29" s="41"/>
      <c r="V29" s="41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1"/>
      <c r="AG29" s="41"/>
      <c r="AH29" s="41"/>
      <c r="AI29" s="41"/>
      <c r="AJ29" s="41"/>
      <c r="AK29" s="257">
        <f>ROUND(AV94, 2)</f>
        <v>0</v>
      </c>
      <c r="AL29" s="258"/>
      <c r="AM29" s="258"/>
      <c r="AN29" s="258"/>
      <c r="AO29" s="258"/>
      <c r="AP29" s="41"/>
      <c r="AQ29" s="41"/>
      <c r="AR29" s="42"/>
      <c r="BE29" s="247"/>
    </row>
    <row r="30" spans="1:71" s="3" customFormat="1" ht="14.45" customHeight="1">
      <c r="B30" s="40"/>
      <c r="C30" s="41"/>
      <c r="D30" s="41"/>
      <c r="E30" s="41"/>
      <c r="F30" s="29" t="s">
        <v>48</v>
      </c>
      <c r="G30" s="41"/>
      <c r="H30" s="41"/>
      <c r="I30" s="41"/>
      <c r="J30" s="41"/>
      <c r="K30" s="41"/>
      <c r="L30" s="259">
        <v>0.15</v>
      </c>
      <c r="M30" s="258"/>
      <c r="N30" s="258"/>
      <c r="O30" s="258"/>
      <c r="P30" s="258"/>
      <c r="Q30" s="41"/>
      <c r="R30" s="41"/>
      <c r="S30" s="41"/>
      <c r="T30" s="41"/>
      <c r="U30" s="41"/>
      <c r="V30" s="41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1"/>
      <c r="AG30" s="41"/>
      <c r="AH30" s="41"/>
      <c r="AI30" s="41"/>
      <c r="AJ30" s="41"/>
      <c r="AK30" s="257">
        <f>ROUND(AW94, 2)</f>
        <v>0</v>
      </c>
      <c r="AL30" s="258"/>
      <c r="AM30" s="258"/>
      <c r="AN30" s="258"/>
      <c r="AO30" s="258"/>
      <c r="AP30" s="41"/>
      <c r="AQ30" s="41"/>
      <c r="AR30" s="42"/>
      <c r="BE30" s="247"/>
    </row>
    <row r="31" spans="1:71" s="3" customFormat="1" ht="14.45" hidden="1" customHeight="1">
      <c r="B31" s="40"/>
      <c r="C31" s="41"/>
      <c r="D31" s="41"/>
      <c r="E31" s="41"/>
      <c r="F31" s="29" t="s">
        <v>49</v>
      </c>
      <c r="G31" s="41"/>
      <c r="H31" s="41"/>
      <c r="I31" s="41"/>
      <c r="J31" s="41"/>
      <c r="K31" s="41"/>
      <c r="L31" s="259">
        <v>0.21</v>
      </c>
      <c r="M31" s="258"/>
      <c r="N31" s="258"/>
      <c r="O31" s="258"/>
      <c r="P31" s="258"/>
      <c r="Q31" s="41"/>
      <c r="R31" s="41"/>
      <c r="S31" s="41"/>
      <c r="T31" s="41"/>
      <c r="U31" s="41"/>
      <c r="V31" s="41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1"/>
      <c r="AG31" s="41"/>
      <c r="AH31" s="41"/>
      <c r="AI31" s="41"/>
      <c r="AJ31" s="41"/>
      <c r="AK31" s="257">
        <v>0</v>
      </c>
      <c r="AL31" s="258"/>
      <c r="AM31" s="258"/>
      <c r="AN31" s="258"/>
      <c r="AO31" s="258"/>
      <c r="AP31" s="41"/>
      <c r="AQ31" s="41"/>
      <c r="AR31" s="42"/>
      <c r="BE31" s="247"/>
    </row>
    <row r="32" spans="1:71" s="3" customFormat="1" ht="14.45" hidden="1" customHeight="1">
      <c r="B32" s="40"/>
      <c r="C32" s="41"/>
      <c r="D32" s="41"/>
      <c r="E32" s="41"/>
      <c r="F32" s="29" t="s">
        <v>50</v>
      </c>
      <c r="G32" s="41"/>
      <c r="H32" s="41"/>
      <c r="I32" s="41"/>
      <c r="J32" s="41"/>
      <c r="K32" s="41"/>
      <c r="L32" s="259">
        <v>0.15</v>
      </c>
      <c r="M32" s="258"/>
      <c r="N32" s="258"/>
      <c r="O32" s="258"/>
      <c r="P32" s="258"/>
      <c r="Q32" s="41"/>
      <c r="R32" s="41"/>
      <c r="S32" s="41"/>
      <c r="T32" s="41"/>
      <c r="U32" s="41"/>
      <c r="V32" s="41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1"/>
      <c r="AG32" s="41"/>
      <c r="AH32" s="41"/>
      <c r="AI32" s="41"/>
      <c r="AJ32" s="41"/>
      <c r="AK32" s="257">
        <v>0</v>
      </c>
      <c r="AL32" s="258"/>
      <c r="AM32" s="258"/>
      <c r="AN32" s="258"/>
      <c r="AO32" s="258"/>
      <c r="AP32" s="41"/>
      <c r="AQ32" s="41"/>
      <c r="AR32" s="42"/>
      <c r="BE32" s="247"/>
    </row>
    <row r="33" spans="1:57" s="3" customFormat="1" ht="14.45" hidden="1" customHeight="1">
      <c r="B33" s="40"/>
      <c r="C33" s="41"/>
      <c r="D33" s="41"/>
      <c r="E33" s="41"/>
      <c r="F33" s="29" t="s">
        <v>51</v>
      </c>
      <c r="G33" s="41"/>
      <c r="H33" s="41"/>
      <c r="I33" s="41"/>
      <c r="J33" s="41"/>
      <c r="K33" s="41"/>
      <c r="L33" s="259">
        <v>0</v>
      </c>
      <c r="M33" s="258"/>
      <c r="N33" s="258"/>
      <c r="O33" s="258"/>
      <c r="P33" s="258"/>
      <c r="Q33" s="41"/>
      <c r="R33" s="41"/>
      <c r="S33" s="41"/>
      <c r="T33" s="41"/>
      <c r="U33" s="41"/>
      <c r="V33" s="41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1"/>
      <c r="AG33" s="41"/>
      <c r="AH33" s="41"/>
      <c r="AI33" s="41"/>
      <c r="AJ33" s="41"/>
      <c r="AK33" s="257">
        <v>0</v>
      </c>
      <c r="AL33" s="258"/>
      <c r="AM33" s="258"/>
      <c r="AN33" s="258"/>
      <c r="AO33" s="258"/>
      <c r="AP33" s="41"/>
      <c r="AQ33" s="41"/>
      <c r="AR33" s="42"/>
      <c r="BE33" s="24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6"/>
    </row>
    <row r="35" spans="1:57" s="2" customFormat="1" ht="25.9" customHeight="1">
      <c r="A35" s="34"/>
      <c r="B35" s="35"/>
      <c r="C35" s="43"/>
      <c r="D35" s="44" t="s">
        <v>52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53</v>
      </c>
      <c r="U35" s="45"/>
      <c r="V35" s="45"/>
      <c r="W35" s="45"/>
      <c r="X35" s="260" t="s">
        <v>54</v>
      </c>
      <c r="Y35" s="261"/>
      <c r="Z35" s="261"/>
      <c r="AA35" s="261"/>
      <c r="AB35" s="261"/>
      <c r="AC35" s="45"/>
      <c r="AD35" s="45"/>
      <c r="AE35" s="45"/>
      <c r="AF35" s="45"/>
      <c r="AG35" s="45"/>
      <c r="AH35" s="45"/>
      <c r="AI35" s="45"/>
      <c r="AJ35" s="45"/>
      <c r="AK35" s="262">
        <f>SUM(AK26:AK33)</f>
        <v>0</v>
      </c>
      <c r="AL35" s="261"/>
      <c r="AM35" s="261"/>
      <c r="AN35" s="261"/>
      <c r="AO35" s="263"/>
      <c r="AP35" s="43"/>
      <c r="AQ35" s="43"/>
      <c r="AR35" s="39"/>
      <c r="BE35" s="34"/>
    </row>
    <row r="36" spans="1:57" s="2" customFormat="1" ht="6.95" hidden="1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hidden="1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hidden="1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hidden="1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hidden="1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hidden="1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hidden="1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hidden="1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hidden="1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hidden="1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hidden="1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hidden="1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hidden="1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hidden="1" customHeight="1">
      <c r="B49" s="47"/>
      <c r="C49" s="48"/>
      <c r="D49" s="49" t="s">
        <v>55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 hidden="1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 hidden="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 hidden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 hidden="1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 hidden="1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 hidden="1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 hidden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 hidden="1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 hidden="1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 hidden="1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hidden="1">
      <c r="A60" s="34"/>
      <c r="B60" s="35"/>
      <c r="C60" s="36"/>
      <c r="D60" s="52" t="s">
        <v>57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57</v>
      </c>
      <c r="AI60" s="38"/>
      <c r="AJ60" s="38"/>
      <c r="AK60" s="38"/>
      <c r="AL60" s="38"/>
      <c r="AM60" s="52" t="s">
        <v>58</v>
      </c>
      <c r="AN60" s="38"/>
      <c r="AO60" s="38"/>
      <c r="AP60" s="36"/>
      <c r="AQ60" s="36"/>
      <c r="AR60" s="39"/>
      <c r="BE60" s="34"/>
    </row>
    <row r="61" spans="1:57" ht="11.25" hidden="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 hidden="1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 hidden="1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hidden="1">
      <c r="A64" s="34"/>
      <c r="B64" s="35"/>
      <c r="C64" s="36"/>
      <c r="D64" s="49" t="s">
        <v>59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60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 hidden="1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 hidden="1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 hidden="1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 hidden="1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 hidden="1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 hidden="1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 hidden="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 hidden="1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 hidden="1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 hidden="1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hidden="1">
      <c r="A75" s="34"/>
      <c r="B75" s="35"/>
      <c r="C75" s="36"/>
      <c r="D75" s="52" t="s">
        <v>57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57</v>
      </c>
      <c r="AI75" s="38"/>
      <c r="AJ75" s="38"/>
      <c r="AK75" s="38"/>
      <c r="AL75" s="38"/>
      <c r="AM75" s="52" t="s">
        <v>58</v>
      </c>
      <c r="AN75" s="38"/>
      <c r="AO75" s="38"/>
      <c r="AP75" s="36"/>
      <c r="AQ75" s="36"/>
      <c r="AR75" s="39"/>
      <c r="BE75" s="34"/>
    </row>
    <row r="76" spans="1:57" s="2" customFormat="1" ht="11.25" hidden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61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2021-011jk-ZADANI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4" t="str">
        <f>K6</f>
        <v>P5-LOHNISKEHO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Praha 5 - Lohniského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66" t="str">
        <f>IF(AN8= "","",AN8)</f>
        <v>1. 6. 2021</v>
      </c>
      <c r="AN87" s="26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25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Městská část Praha 5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33</v>
      </c>
      <c r="AJ89" s="36"/>
      <c r="AK89" s="36"/>
      <c r="AL89" s="36"/>
      <c r="AM89" s="267" t="str">
        <f>IF(E17="","",E17)</f>
        <v>Ing. Rudolf Púchy</v>
      </c>
      <c r="AN89" s="268"/>
      <c r="AO89" s="268"/>
      <c r="AP89" s="268"/>
      <c r="AQ89" s="36"/>
      <c r="AR89" s="39"/>
      <c r="AS89" s="269" t="s">
        <v>62</v>
      </c>
      <c r="AT89" s="27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31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67" t="str">
        <f>IF(E20="","",E20)</f>
        <v>Jaroslav Klíma</v>
      </c>
      <c r="AN90" s="268"/>
      <c r="AO90" s="268"/>
      <c r="AP90" s="268"/>
      <c r="AQ90" s="36"/>
      <c r="AR90" s="39"/>
      <c r="AS90" s="271"/>
      <c r="AT90" s="27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3"/>
      <c r="AT91" s="27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5" t="s">
        <v>63</v>
      </c>
      <c r="D92" s="276"/>
      <c r="E92" s="276"/>
      <c r="F92" s="276"/>
      <c r="G92" s="276"/>
      <c r="H92" s="73"/>
      <c r="I92" s="277" t="s">
        <v>64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8" t="s">
        <v>65</v>
      </c>
      <c r="AH92" s="276"/>
      <c r="AI92" s="276"/>
      <c r="AJ92" s="276"/>
      <c r="AK92" s="276"/>
      <c r="AL92" s="276"/>
      <c r="AM92" s="276"/>
      <c r="AN92" s="277" t="s">
        <v>66</v>
      </c>
      <c r="AO92" s="276"/>
      <c r="AP92" s="279"/>
      <c r="AQ92" s="74" t="s">
        <v>67</v>
      </c>
      <c r="AR92" s="39"/>
      <c r="AS92" s="75" t="s">
        <v>68</v>
      </c>
      <c r="AT92" s="76" t="s">
        <v>69</v>
      </c>
      <c r="AU92" s="76" t="s">
        <v>70</v>
      </c>
      <c r="AV92" s="76" t="s">
        <v>71</v>
      </c>
      <c r="AW92" s="76" t="s">
        <v>72</v>
      </c>
      <c r="AX92" s="76" t="s">
        <v>73</v>
      </c>
      <c r="AY92" s="76" t="s">
        <v>74</v>
      </c>
      <c r="AZ92" s="76" t="s">
        <v>75</v>
      </c>
      <c r="BA92" s="76" t="s">
        <v>76</v>
      </c>
      <c r="BB92" s="76" t="s">
        <v>77</v>
      </c>
      <c r="BC92" s="76" t="s">
        <v>78</v>
      </c>
      <c r="BD92" s="77" t="s">
        <v>79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80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3">
        <f>ROUND(SUM(AG95:AG97),2)</f>
        <v>0</v>
      </c>
      <c r="AH94" s="283"/>
      <c r="AI94" s="283"/>
      <c r="AJ94" s="283"/>
      <c r="AK94" s="283"/>
      <c r="AL94" s="283"/>
      <c r="AM94" s="283"/>
      <c r="AN94" s="284">
        <f>SUM(AG94,AT94)</f>
        <v>0</v>
      </c>
      <c r="AO94" s="284"/>
      <c r="AP94" s="284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81</v>
      </c>
      <c r="BT94" s="91" t="s">
        <v>82</v>
      </c>
      <c r="BU94" s="92" t="s">
        <v>83</v>
      </c>
      <c r="BV94" s="91" t="s">
        <v>84</v>
      </c>
      <c r="BW94" s="91" t="s">
        <v>5</v>
      </c>
      <c r="BX94" s="91" t="s">
        <v>85</v>
      </c>
      <c r="CL94" s="91" t="s">
        <v>19</v>
      </c>
    </row>
    <row r="95" spans="1:91" s="7" customFormat="1" ht="16.5" customHeight="1">
      <c r="A95" s="93" t="s">
        <v>86</v>
      </c>
      <c r="B95" s="94"/>
      <c r="C95" s="95"/>
      <c r="D95" s="282" t="s">
        <v>87</v>
      </c>
      <c r="E95" s="282"/>
      <c r="F95" s="282"/>
      <c r="G95" s="282"/>
      <c r="H95" s="282"/>
      <c r="I95" s="96"/>
      <c r="J95" s="282" t="s">
        <v>88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'01 - PARKOVIŠTĚ'!J30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7" t="s">
        <v>89</v>
      </c>
      <c r="AR95" s="98"/>
      <c r="AS95" s="99">
        <v>0</v>
      </c>
      <c r="AT95" s="100">
        <f>ROUND(SUM(AV95:AW95),2)</f>
        <v>0</v>
      </c>
      <c r="AU95" s="101">
        <f>'01 - PARKOVIŠTĚ'!P124</f>
        <v>0</v>
      </c>
      <c r="AV95" s="100">
        <f>'01 - PARKOVIŠTĚ'!J33</f>
        <v>0</v>
      </c>
      <c r="AW95" s="100">
        <f>'01 - PARKOVIŠTĚ'!J34</f>
        <v>0</v>
      </c>
      <c r="AX95" s="100">
        <f>'01 - PARKOVIŠTĚ'!J35</f>
        <v>0</v>
      </c>
      <c r="AY95" s="100">
        <f>'01 - PARKOVIŠTĚ'!J36</f>
        <v>0</v>
      </c>
      <c r="AZ95" s="100">
        <f>'01 - PARKOVIŠTĚ'!F33</f>
        <v>0</v>
      </c>
      <c r="BA95" s="100">
        <f>'01 - PARKOVIŠTĚ'!F34</f>
        <v>0</v>
      </c>
      <c r="BB95" s="100">
        <f>'01 - PARKOVIŠTĚ'!F35</f>
        <v>0</v>
      </c>
      <c r="BC95" s="100">
        <f>'01 - PARKOVIŠTĚ'!F36</f>
        <v>0</v>
      </c>
      <c r="BD95" s="102">
        <f>'01 - PARKOVIŠTĚ'!F37</f>
        <v>0</v>
      </c>
      <c r="BT95" s="103" t="s">
        <v>90</v>
      </c>
      <c r="BV95" s="103" t="s">
        <v>84</v>
      </c>
      <c r="BW95" s="103" t="s">
        <v>91</v>
      </c>
      <c r="BX95" s="103" t="s">
        <v>5</v>
      </c>
      <c r="CL95" s="103" t="s">
        <v>19</v>
      </c>
      <c r="CM95" s="103" t="s">
        <v>92</v>
      </c>
    </row>
    <row r="96" spans="1:91" s="7" customFormat="1" ht="16.5" customHeight="1">
      <c r="A96" s="93" t="s">
        <v>86</v>
      </c>
      <c r="B96" s="94"/>
      <c r="C96" s="95"/>
      <c r="D96" s="282" t="s">
        <v>93</v>
      </c>
      <c r="E96" s="282"/>
      <c r="F96" s="282"/>
      <c r="G96" s="282"/>
      <c r="H96" s="282"/>
      <c r="I96" s="96"/>
      <c r="J96" s="282" t="s">
        <v>94</v>
      </c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0">
        <f>'40 - VO-PŘELOŽKA'!J30</f>
        <v>0</v>
      </c>
      <c r="AH96" s="281"/>
      <c r="AI96" s="281"/>
      <c r="AJ96" s="281"/>
      <c r="AK96" s="281"/>
      <c r="AL96" s="281"/>
      <c r="AM96" s="281"/>
      <c r="AN96" s="280">
        <f>SUM(AG96,AT96)</f>
        <v>0</v>
      </c>
      <c r="AO96" s="281"/>
      <c r="AP96" s="281"/>
      <c r="AQ96" s="97" t="s">
        <v>89</v>
      </c>
      <c r="AR96" s="98"/>
      <c r="AS96" s="99">
        <v>0</v>
      </c>
      <c r="AT96" s="100">
        <f>ROUND(SUM(AV96:AW96),2)</f>
        <v>0</v>
      </c>
      <c r="AU96" s="101">
        <f>'40 - VO-PŘELOŽKA'!P122</f>
        <v>0</v>
      </c>
      <c r="AV96" s="100">
        <f>'40 - VO-PŘELOŽKA'!J33</f>
        <v>0</v>
      </c>
      <c r="AW96" s="100">
        <f>'40 - VO-PŘELOŽKA'!J34</f>
        <v>0</v>
      </c>
      <c r="AX96" s="100">
        <f>'40 - VO-PŘELOŽKA'!J35</f>
        <v>0</v>
      </c>
      <c r="AY96" s="100">
        <f>'40 - VO-PŘELOŽKA'!J36</f>
        <v>0</v>
      </c>
      <c r="AZ96" s="100">
        <f>'40 - VO-PŘELOŽKA'!F33</f>
        <v>0</v>
      </c>
      <c r="BA96" s="100">
        <f>'40 - VO-PŘELOŽKA'!F34</f>
        <v>0</v>
      </c>
      <c r="BB96" s="100">
        <f>'40 - VO-PŘELOŽKA'!F35</f>
        <v>0</v>
      </c>
      <c r="BC96" s="100">
        <f>'40 - VO-PŘELOŽKA'!F36</f>
        <v>0</v>
      </c>
      <c r="BD96" s="102">
        <f>'40 - VO-PŘELOŽKA'!F37</f>
        <v>0</v>
      </c>
      <c r="BT96" s="103" t="s">
        <v>90</v>
      </c>
      <c r="BV96" s="103" t="s">
        <v>84</v>
      </c>
      <c r="BW96" s="103" t="s">
        <v>95</v>
      </c>
      <c r="BX96" s="103" t="s">
        <v>5</v>
      </c>
      <c r="CL96" s="103" t="s">
        <v>19</v>
      </c>
      <c r="CM96" s="103" t="s">
        <v>92</v>
      </c>
    </row>
    <row r="97" spans="1:91" s="7" customFormat="1" ht="16.5" customHeight="1">
      <c r="A97" s="93" t="s">
        <v>86</v>
      </c>
      <c r="B97" s="94"/>
      <c r="C97" s="95"/>
      <c r="D97" s="282" t="s">
        <v>96</v>
      </c>
      <c r="E97" s="282"/>
      <c r="F97" s="282"/>
      <c r="G97" s="282"/>
      <c r="H97" s="282"/>
      <c r="I97" s="96"/>
      <c r="J97" s="282" t="s">
        <v>97</v>
      </c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0">
        <f>'99 - VRN'!J30</f>
        <v>0</v>
      </c>
      <c r="AH97" s="281"/>
      <c r="AI97" s="281"/>
      <c r="AJ97" s="281"/>
      <c r="AK97" s="281"/>
      <c r="AL97" s="281"/>
      <c r="AM97" s="281"/>
      <c r="AN97" s="280">
        <f>SUM(AG97,AT97)</f>
        <v>0</v>
      </c>
      <c r="AO97" s="281"/>
      <c r="AP97" s="281"/>
      <c r="AQ97" s="97" t="s">
        <v>89</v>
      </c>
      <c r="AR97" s="98"/>
      <c r="AS97" s="104">
        <v>0</v>
      </c>
      <c r="AT97" s="105">
        <f>ROUND(SUM(AV97:AW97),2)</f>
        <v>0</v>
      </c>
      <c r="AU97" s="106">
        <f>'99 - VRN'!P121</f>
        <v>0</v>
      </c>
      <c r="AV97" s="105">
        <f>'99 - VRN'!J33</f>
        <v>0</v>
      </c>
      <c r="AW97" s="105">
        <f>'99 - VRN'!J34</f>
        <v>0</v>
      </c>
      <c r="AX97" s="105">
        <f>'99 - VRN'!J35</f>
        <v>0</v>
      </c>
      <c r="AY97" s="105">
        <f>'99 - VRN'!J36</f>
        <v>0</v>
      </c>
      <c r="AZ97" s="105">
        <f>'99 - VRN'!F33</f>
        <v>0</v>
      </c>
      <c r="BA97" s="105">
        <f>'99 - VRN'!F34</f>
        <v>0</v>
      </c>
      <c r="BB97" s="105">
        <f>'99 - VRN'!F35</f>
        <v>0</v>
      </c>
      <c r="BC97" s="105">
        <f>'99 - VRN'!F36</f>
        <v>0</v>
      </c>
      <c r="BD97" s="107">
        <f>'99 - VRN'!F37</f>
        <v>0</v>
      </c>
      <c r="BT97" s="103" t="s">
        <v>90</v>
      </c>
      <c r="BV97" s="103" t="s">
        <v>84</v>
      </c>
      <c r="BW97" s="103" t="s">
        <v>98</v>
      </c>
      <c r="BX97" s="103" t="s">
        <v>5</v>
      </c>
      <c r="CL97" s="103" t="s">
        <v>19</v>
      </c>
      <c r="CM97" s="103" t="s">
        <v>92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GaUV0yblsCdc4TfT8VFwswvF8z41uYtyl8ZKW5ziE5TGoGJIpbX50j4XcY0Cw4dG9rrTEDzOZoWAPZ49Dd7cfQ==" saltValue="K1xKpHXbUdVyQn9m/hhpnGFnpPxntkw1BIsmoLZmMq7PfPFKCL8vCvKeIO0eYX/hMaW9CS7ZS28C3GHFSAcwkQ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PARKOVIŠTĚ'!C2" display="/" xr:uid="{00000000-0004-0000-0000-000000000000}"/>
    <hyperlink ref="A96" location="'40 - VO-PŘELOŽKA'!C2" display="/" xr:uid="{00000000-0004-0000-0000-000001000000}"/>
    <hyperlink ref="A97" location="'99 - VRN'!C2" display="/" xr:uid="{00000000-0004-0000-0000-000002000000}"/>
  </hyperlinks>
  <pageMargins left="0.39370078740157483" right="0.39370078740157483" top="0.59055118110236227" bottom="0.98425196850393704" header="0.39370078740157483" footer="0.39370078740157483"/>
  <pageSetup paperSize="9" fitToHeight="100" orientation="landscape" r:id="rId1"/>
  <headerFooter>
    <oddFooter>&amp;L&amp;F
&amp;A&amp;C01.06.2021
Stránkování TISK-ZADÁNÍ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M304"/>
  <sheetViews>
    <sheetView showGridLines="0" zoomScaleNormal="100" workbookViewId="0">
      <selection activeCell="A2" sqref="A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92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6" t="str">
        <f>'Rekapitulace zakázky'!K6</f>
        <v>P5-LOHNISKEHO</v>
      </c>
      <c r="F7" s="287"/>
      <c r="G7" s="287"/>
      <c r="H7" s="287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8" t="s">
        <v>101</v>
      </c>
      <c r="F9" s="289"/>
      <c r="G9" s="289"/>
      <c r="H9" s="28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19</v>
      </c>
      <c r="G11" s="34"/>
      <c r="H11" s="34"/>
      <c r="I11" s="112" t="s">
        <v>20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21</v>
      </c>
      <c r="E12" s="34"/>
      <c r="F12" s="113" t="s">
        <v>22</v>
      </c>
      <c r="G12" s="34"/>
      <c r="H12" s="34"/>
      <c r="I12" s="112" t="s">
        <v>23</v>
      </c>
      <c r="J12" s="114" t="str">
        <f>'Rekapitulace zakázky'!AN8</f>
        <v>1. 6. 2021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13" t="s">
        <v>27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28</v>
      </c>
      <c r="F15" s="34"/>
      <c r="G15" s="34"/>
      <c r="H15" s="34"/>
      <c r="I15" s="112" t="s">
        <v>29</v>
      </c>
      <c r="J15" s="113" t="s">
        <v>30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0" t="str">
        <f>'Rekapitulace zakázky'!E14</f>
        <v>Vyplň údaj</v>
      </c>
      <c r="F18" s="291"/>
      <c r="G18" s="291"/>
      <c r="H18" s="291"/>
      <c r="I18" s="112" t="s">
        <v>29</v>
      </c>
      <c r="J18" s="30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13" t="s">
        <v>34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35</v>
      </c>
      <c r="F21" s="34"/>
      <c r="G21" s="34"/>
      <c r="H21" s="34"/>
      <c r="I21" s="112" t="s">
        <v>29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26</v>
      </c>
      <c r="J23" s="113" t="s">
        <v>38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39</v>
      </c>
      <c r="F24" s="34"/>
      <c r="G24" s="34"/>
      <c r="H24" s="34"/>
      <c r="I24" s="112" t="s">
        <v>29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40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60" customHeight="1">
      <c r="A27" s="115"/>
      <c r="B27" s="116"/>
      <c r="C27" s="115"/>
      <c r="D27" s="115"/>
      <c r="E27" s="292" t="s">
        <v>41</v>
      </c>
      <c r="F27" s="292"/>
      <c r="G27" s="292"/>
      <c r="H27" s="29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42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44</v>
      </c>
      <c r="G32" s="34"/>
      <c r="H32" s="34"/>
      <c r="I32" s="121" t="s">
        <v>43</v>
      </c>
      <c r="J32" s="121" t="s">
        <v>45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46</v>
      </c>
      <c r="E33" s="112" t="s">
        <v>47</v>
      </c>
      <c r="F33" s="123">
        <f>ROUND((SUM(BE124:BE303)),  2)</f>
        <v>0</v>
      </c>
      <c r="G33" s="34"/>
      <c r="H33" s="34"/>
      <c r="I33" s="124">
        <v>0.21</v>
      </c>
      <c r="J33" s="123">
        <f>ROUND(((SUM(BE124:BE303))*I33),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48</v>
      </c>
      <c r="F34" s="123">
        <f>ROUND((SUM(BF124:BF303)),  2)</f>
        <v>0</v>
      </c>
      <c r="G34" s="34"/>
      <c r="H34" s="34"/>
      <c r="I34" s="124">
        <v>0.15</v>
      </c>
      <c r="J34" s="123">
        <f>ROUND(((SUM(BF124:BF303))*I34),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49</v>
      </c>
      <c r="F35" s="123">
        <f>ROUND((SUM(BG124:BG303)),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50</v>
      </c>
      <c r="F36" s="123">
        <f>ROUND((SUM(BH124:BH303)),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51</v>
      </c>
      <c r="F37" s="123">
        <f>ROUND((SUM(BI124:BI303)),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52</v>
      </c>
      <c r="E39" s="127"/>
      <c r="F39" s="127"/>
      <c r="G39" s="128" t="s">
        <v>53</v>
      </c>
      <c r="H39" s="129" t="s">
        <v>54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55</v>
      </c>
      <c r="E50" s="133"/>
      <c r="F50" s="133"/>
      <c r="G50" s="132" t="s">
        <v>56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57</v>
      </c>
      <c r="E61" s="135"/>
      <c r="F61" s="136" t="s">
        <v>58</v>
      </c>
      <c r="G61" s="134" t="s">
        <v>57</v>
      </c>
      <c r="H61" s="135"/>
      <c r="I61" s="135"/>
      <c r="J61" s="137" t="s">
        <v>58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59</v>
      </c>
      <c r="E65" s="138"/>
      <c r="F65" s="138"/>
      <c r="G65" s="132" t="s">
        <v>60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57</v>
      </c>
      <c r="E76" s="135"/>
      <c r="F76" s="136" t="s">
        <v>58</v>
      </c>
      <c r="G76" s="134" t="s">
        <v>57</v>
      </c>
      <c r="H76" s="135"/>
      <c r="I76" s="135"/>
      <c r="J76" s="137" t="s">
        <v>58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P5-LOHNISKEHO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4" t="str">
        <f>E9</f>
        <v>01 - PARKOVIŠTĚ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Praha 5 - Lohniského</v>
      </c>
      <c r="G89" s="36"/>
      <c r="H89" s="36"/>
      <c r="I89" s="29" t="s">
        <v>23</v>
      </c>
      <c r="J89" s="66" t="str">
        <f>IF(J12="","",J12)</f>
        <v>1. 6. 2021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25</v>
      </c>
      <c r="D91" s="36"/>
      <c r="E91" s="36"/>
      <c r="F91" s="27" t="str">
        <f>E15</f>
        <v>Městská část Praha 5</v>
      </c>
      <c r="G91" s="36"/>
      <c r="H91" s="36"/>
      <c r="I91" s="29" t="s">
        <v>33</v>
      </c>
      <c r="J91" s="32" t="str">
        <f>E21</f>
        <v>Ing. Rudolf Púchy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31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Jaroslav Klíma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107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108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109</v>
      </c>
      <c r="E99" s="156"/>
      <c r="F99" s="156"/>
      <c r="G99" s="156"/>
      <c r="H99" s="156"/>
      <c r="I99" s="156"/>
      <c r="J99" s="157">
        <f>J205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110</v>
      </c>
      <c r="E100" s="156"/>
      <c r="F100" s="156"/>
      <c r="G100" s="156"/>
      <c r="H100" s="156"/>
      <c r="I100" s="156"/>
      <c r="J100" s="157">
        <f>J212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111</v>
      </c>
      <c r="E101" s="156"/>
      <c r="F101" s="156"/>
      <c r="G101" s="156"/>
      <c r="H101" s="156"/>
      <c r="I101" s="156"/>
      <c r="J101" s="157">
        <f>J225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112</v>
      </c>
      <c r="E102" s="156"/>
      <c r="F102" s="156"/>
      <c r="G102" s="156"/>
      <c r="H102" s="156"/>
      <c r="I102" s="156"/>
      <c r="J102" s="157">
        <f>J259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113</v>
      </c>
      <c r="E103" s="156"/>
      <c r="F103" s="156"/>
      <c r="G103" s="156"/>
      <c r="H103" s="156"/>
      <c r="I103" s="156"/>
      <c r="J103" s="157">
        <f>J283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114</v>
      </c>
      <c r="E104" s="156"/>
      <c r="F104" s="156"/>
      <c r="G104" s="156"/>
      <c r="H104" s="156"/>
      <c r="I104" s="156"/>
      <c r="J104" s="157">
        <f>J301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115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3" t="str">
        <f>E7</f>
        <v>P5-LOHNISKEHO</v>
      </c>
      <c r="F114" s="294"/>
      <c r="G114" s="294"/>
      <c r="H114" s="29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100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4" t="str">
        <f>E9</f>
        <v>01 - PARKOVIŠTĚ</v>
      </c>
      <c r="F116" s="295"/>
      <c r="G116" s="295"/>
      <c r="H116" s="295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F12</f>
        <v>Praha 5 - Lohniského</v>
      </c>
      <c r="G118" s="36"/>
      <c r="H118" s="36"/>
      <c r="I118" s="29" t="s">
        <v>23</v>
      </c>
      <c r="J118" s="66" t="str">
        <f>IF(J12="","",J12)</f>
        <v>1. 6. 2021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25</v>
      </c>
      <c r="D120" s="36"/>
      <c r="E120" s="36"/>
      <c r="F120" s="27" t="str">
        <f>E15</f>
        <v>Městská část Praha 5</v>
      </c>
      <c r="G120" s="36"/>
      <c r="H120" s="36"/>
      <c r="I120" s="29" t="s">
        <v>33</v>
      </c>
      <c r="J120" s="32" t="str">
        <f>E21</f>
        <v>Ing. Rudolf Púchy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31</v>
      </c>
      <c r="D121" s="36"/>
      <c r="E121" s="36"/>
      <c r="F121" s="27" t="str">
        <f>IF(E18="","",E18)</f>
        <v>Vyplň údaj</v>
      </c>
      <c r="G121" s="36"/>
      <c r="H121" s="36"/>
      <c r="I121" s="29" t="s">
        <v>37</v>
      </c>
      <c r="J121" s="32" t="str">
        <f>E24</f>
        <v>Jaroslav Klíma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116</v>
      </c>
      <c r="D123" s="162" t="s">
        <v>67</v>
      </c>
      <c r="E123" s="162" t="s">
        <v>63</v>
      </c>
      <c r="F123" s="162" t="s">
        <v>64</v>
      </c>
      <c r="G123" s="162" t="s">
        <v>117</v>
      </c>
      <c r="H123" s="162" t="s">
        <v>118</v>
      </c>
      <c r="I123" s="162" t="s">
        <v>119</v>
      </c>
      <c r="J123" s="162" t="s">
        <v>104</v>
      </c>
      <c r="K123" s="163" t="s">
        <v>120</v>
      </c>
      <c r="L123" s="164"/>
      <c r="M123" s="75" t="s">
        <v>1</v>
      </c>
      <c r="N123" s="76" t="s">
        <v>46</v>
      </c>
      <c r="O123" s="76" t="s">
        <v>121</v>
      </c>
      <c r="P123" s="76" t="s">
        <v>122</v>
      </c>
      <c r="Q123" s="76" t="s">
        <v>123</v>
      </c>
      <c r="R123" s="76" t="s">
        <v>124</v>
      </c>
      <c r="S123" s="76" t="s">
        <v>125</v>
      </c>
      <c r="T123" s="77" t="s">
        <v>126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127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</f>
        <v>0</v>
      </c>
      <c r="Q124" s="79"/>
      <c r="R124" s="167">
        <f>R125</f>
        <v>161.32292859999998</v>
      </c>
      <c r="S124" s="79"/>
      <c r="T124" s="168">
        <f>T125</f>
        <v>33.076999999999998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81</v>
      </c>
      <c r="AU124" s="17" t="s">
        <v>106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81</v>
      </c>
      <c r="E125" s="173" t="s">
        <v>128</v>
      </c>
      <c r="F125" s="173" t="s">
        <v>129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P126+P205+P212+P225+P259+P283+P301</f>
        <v>0</v>
      </c>
      <c r="Q125" s="178"/>
      <c r="R125" s="179">
        <f>R126+R205+R212+R225+R259+R283+R301</f>
        <v>161.32292859999998</v>
      </c>
      <c r="S125" s="178"/>
      <c r="T125" s="180">
        <f>T126+T205+T212+T225+T259+T283+T301</f>
        <v>33.076999999999998</v>
      </c>
      <c r="AR125" s="181" t="s">
        <v>90</v>
      </c>
      <c r="AT125" s="182" t="s">
        <v>81</v>
      </c>
      <c r="AU125" s="182" t="s">
        <v>82</v>
      </c>
      <c r="AY125" s="181" t="s">
        <v>130</v>
      </c>
      <c r="BK125" s="183">
        <f>BK126+BK205+BK212+BK225+BK259+BK283+BK301</f>
        <v>0</v>
      </c>
    </row>
    <row r="126" spans="1:65" s="12" customFormat="1" ht="22.9" customHeight="1">
      <c r="B126" s="170"/>
      <c r="C126" s="171"/>
      <c r="D126" s="172" t="s">
        <v>81</v>
      </c>
      <c r="E126" s="184" t="s">
        <v>90</v>
      </c>
      <c r="F126" s="184" t="s">
        <v>131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SUM(P127:P204)</f>
        <v>0</v>
      </c>
      <c r="Q126" s="178"/>
      <c r="R126" s="179">
        <f>SUM(R127:R204)</f>
        <v>3.0899999999999999E-3</v>
      </c>
      <c r="S126" s="178"/>
      <c r="T126" s="180">
        <f>SUM(T127:T204)</f>
        <v>19.076999999999998</v>
      </c>
      <c r="AR126" s="181" t="s">
        <v>90</v>
      </c>
      <c r="AT126" s="182" t="s">
        <v>81</v>
      </c>
      <c r="AU126" s="182" t="s">
        <v>90</v>
      </c>
      <c r="AY126" s="181" t="s">
        <v>130</v>
      </c>
      <c r="BK126" s="183">
        <f>SUM(BK127:BK204)</f>
        <v>0</v>
      </c>
    </row>
    <row r="127" spans="1:65" s="2" customFormat="1" ht="16.5" customHeight="1">
      <c r="A127" s="34"/>
      <c r="B127" s="35"/>
      <c r="C127" s="186" t="s">
        <v>90</v>
      </c>
      <c r="D127" s="186" t="s">
        <v>132</v>
      </c>
      <c r="E127" s="187" t="s">
        <v>133</v>
      </c>
      <c r="F127" s="188" t="s">
        <v>134</v>
      </c>
      <c r="G127" s="189" t="s">
        <v>135</v>
      </c>
      <c r="H127" s="190">
        <v>1.5</v>
      </c>
      <c r="I127" s="191"/>
      <c r="J127" s="192">
        <f>ROUND(I127*H127,2)</f>
        <v>0</v>
      </c>
      <c r="K127" s="188" t="s">
        <v>136</v>
      </c>
      <c r="L127" s="39"/>
      <c r="M127" s="193" t="s">
        <v>1</v>
      </c>
      <c r="N127" s="194" t="s">
        <v>47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0.28999999999999998</v>
      </c>
      <c r="T127" s="196">
        <f>S127*H127</f>
        <v>0.43499999999999994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137</v>
      </c>
      <c r="AT127" s="197" t="s">
        <v>132</v>
      </c>
      <c r="AU127" s="197" t="s">
        <v>92</v>
      </c>
      <c r="AY127" s="17" t="s">
        <v>130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90</v>
      </c>
      <c r="BK127" s="198">
        <f>ROUND(I127*H127,2)</f>
        <v>0</v>
      </c>
      <c r="BL127" s="17" t="s">
        <v>137</v>
      </c>
      <c r="BM127" s="197" t="s">
        <v>138</v>
      </c>
    </row>
    <row r="128" spans="1:65" s="13" customFormat="1" ht="11.25">
      <c r="B128" s="199"/>
      <c r="C128" s="200"/>
      <c r="D128" s="201" t="s">
        <v>139</v>
      </c>
      <c r="E128" s="202" t="s">
        <v>1</v>
      </c>
      <c r="F128" s="203" t="s">
        <v>140</v>
      </c>
      <c r="G128" s="200"/>
      <c r="H128" s="202" t="s">
        <v>1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139</v>
      </c>
      <c r="AU128" s="209" t="s">
        <v>92</v>
      </c>
      <c r="AV128" s="13" t="s">
        <v>90</v>
      </c>
      <c r="AW128" s="13" t="s">
        <v>36</v>
      </c>
      <c r="AX128" s="13" t="s">
        <v>82</v>
      </c>
      <c r="AY128" s="209" t="s">
        <v>130</v>
      </c>
    </row>
    <row r="129" spans="1:65" s="14" customFormat="1" ht="11.25">
      <c r="B129" s="210"/>
      <c r="C129" s="211"/>
      <c r="D129" s="201" t="s">
        <v>139</v>
      </c>
      <c r="E129" s="212" t="s">
        <v>1</v>
      </c>
      <c r="F129" s="213" t="s">
        <v>141</v>
      </c>
      <c r="G129" s="211"/>
      <c r="H129" s="214">
        <v>1.5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139</v>
      </c>
      <c r="AU129" s="220" t="s">
        <v>92</v>
      </c>
      <c r="AV129" s="14" t="s">
        <v>92</v>
      </c>
      <c r="AW129" s="14" t="s">
        <v>36</v>
      </c>
      <c r="AX129" s="14" t="s">
        <v>90</v>
      </c>
      <c r="AY129" s="220" t="s">
        <v>130</v>
      </c>
    </row>
    <row r="130" spans="1:65" s="2" customFormat="1" ht="16.5" customHeight="1">
      <c r="A130" s="34"/>
      <c r="B130" s="35"/>
      <c r="C130" s="186" t="s">
        <v>92</v>
      </c>
      <c r="D130" s="186" t="s">
        <v>132</v>
      </c>
      <c r="E130" s="187" t="s">
        <v>142</v>
      </c>
      <c r="F130" s="188" t="s">
        <v>143</v>
      </c>
      <c r="G130" s="189" t="s">
        <v>135</v>
      </c>
      <c r="H130" s="190">
        <v>21.2</v>
      </c>
      <c r="I130" s="191"/>
      <c r="J130" s="192">
        <f>ROUND(I130*H130,2)</f>
        <v>0</v>
      </c>
      <c r="K130" s="188" t="s">
        <v>136</v>
      </c>
      <c r="L130" s="39"/>
      <c r="M130" s="193" t="s">
        <v>1</v>
      </c>
      <c r="N130" s="194" t="s">
        <v>47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0.22</v>
      </c>
      <c r="T130" s="196">
        <f>S130*H130</f>
        <v>4.6639999999999997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137</v>
      </c>
      <c r="AT130" s="197" t="s">
        <v>132</v>
      </c>
      <c r="AU130" s="197" t="s">
        <v>92</v>
      </c>
      <c r="AY130" s="17" t="s">
        <v>130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90</v>
      </c>
      <c r="BK130" s="198">
        <f>ROUND(I130*H130,2)</f>
        <v>0</v>
      </c>
      <c r="BL130" s="17" t="s">
        <v>137</v>
      </c>
      <c r="BM130" s="197" t="s">
        <v>144</v>
      </c>
    </row>
    <row r="131" spans="1:65" s="13" customFormat="1" ht="11.25">
      <c r="B131" s="199"/>
      <c r="C131" s="200"/>
      <c r="D131" s="201" t="s">
        <v>139</v>
      </c>
      <c r="E131" s="202" t="s">
        <v>1</v>
      </c>
      <c r="F131" s="203" t="s">
        <v>140</v>
      </c>
      <c r="G131" s="200"/>
      <c r="H131" s="202" t="s">
        <v>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139</v>
      </c>
      <c r="AU131" s="209" t="s">
        <v>92</v>
      </c>
      <c r="AV131" s="13" t="s">
        <v>90</v>
      </c>
      <c r="AW131" s="13" t="s">
        <v>36</v>
      </c>
      <c r="AX131" s="13" t="s">
        <v>82</v>
      </c>
      <c r="AY131" s="209" t="s">
        <v>130</v>
      </c>
    </row>
    <row r="132" spans="1:65" s="14" customFormat="1" ht="11.25">
      <c r="B132" s="210"/>
      <c r="C132" s="211"/>
      <c r="D132" s="201" t="s">
        <v>139</v>
      </c>
      <c r="E132" s="212" t="s">
        <v>1</v>
      </c>
      <c r="F132" s="213" t="s">
        <v>145</v>
      </c>
      <c r="G132" s="211"/>
      <c r="H132" s="214">
        <v>21.2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139</v>
      </c>
      <c r="AU132" s="220" t="s">
        <v>92</v>
      </c>
      <c r="AV132" s="14" t="s">
        <v>92</v>
      </c>
      <c r="AW132" s="14" t="s">
        <v>36</v>
      </c>
      <c r="AX132" s="14" t="s">
        <v>90</v>
      </c>
      <c r="AY132" s="220" t="s">
        <v>130</v>
      </c>
    </row>
    <row r="133" spans="1:65" s="2" customFormat="1" ht="16.5" customHeight="1">
      <c r="A133" s="34"/>
      <c r="B133" s="35"/>
      <c r="C133" s="186" t="s">
        <v>146</v>
      </c>
      <c r="D133" s="186" t="s">
        <v>132</v>
      </c>
      <c r="E133" s="187" t="s">
        <v>147</v>
      </c>
      <c r="F133" s="188" t="s">
        <v>148</v>
      </c>
      <c r="G133" s="189" t="s">
        <v>149</v>
      </c>
      <c r="H133" s="190">
        <v>48.2</v>
      </c>
      <c r="I133" s="191"/>
      <c r="J133" s="192">
        <f>ROUND(I133*H133,2)</f>
        <v>0</v>
      </c>
      <c r="K133" s="188" t="s">
        <v>136</v>
      </c>
      <c r="L133" s="39"/>
      <c r="M133" s="193" t="s">
        <v>1</v>
      </c>
      <c r="N133" s="194" t="s">
        <v>47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0.28999999999999998</v>
      </c>
      <c r="T133" s="196">
        <f>S133*H133</f>
        <v>13.978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137</v>
      </c>
      <c r="AT133" s="197" t="s">
        <v>132</v>
      </c>
      <c r="AU133" s="197" t="s">
        <v>92</v>
      </c>
      <c r="AY133" s="17" t="s">
        <v>130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90</v>
      </c>
      <c r="BK133" s="198">
        <f>ROUND(I133*H133,2)</f>
        <v>0</v>
      </c>
      <c r="BL133" s="17" t="s">
        <v>137</v>
      </c>
      <c r="BM133" s="197" t="s">
        <v>150</v>
      </c>
    </row>
    <row r="134" spans="1:65" s="13" customFormat="1" ht="11.25">
      <c r="B134" s="199"/>
      <c r="C134" s="200"/>
      <c r="D134" s="201" t="s">
        <v>139</v>
      </c>
      <c r="E134" s="202" t="s">
        <v>1</v>
      </c>
      <c r="F134" s="203" t="s">
        <v>151</v>
      </c>
      <c r="G134" s="200"/>
      <c r="H134" s="202" t="s">
        <v>1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139</v>
      </c>
      <c r="AU134" s="209" t="s">
        <v>92</v>
      </c>
      <c r="AV134" s="13" t="s">
        <v>90</v>
      </c>
      <c r="AW134" s="13" t="s">
        <v>36</v>
      </c>
      <c r="AX134" s="13" t="s">
        <v>82</v>
      </c>
      <c r="AY134" s="209" t="s">
        <v>130</v>
      </c>
    </row>
    <row r="135" spans="1:65" s="14" customFormat="1" ht="11.25">
      <c r="B135" s="210"/>
      <c r="C135" s="211"/>
      <c r="D135" s="201" t="s">
        <v>139</v>
      </c>
      <c r="E135" s="212" t="s">
        <v>1</v>
      </c>
      <c r="F135" s="213" t="s">
        <v>152</v>
      </c>
      <c r="G135" s="211"/>
      <c r="H135" s="214">
        <v>48.2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139</v>
      </c>
      <c r="AU135" s="220" t="s">
        <v>92</v>
      </c>
      <c r="AV135" s="14" t="s">
        <v>92</v>
      </c>
      <c r="AW135" s="14" t="s">
        <v>36</v>
      </c>
      <c r="AX135" s="14" t="s">
        <v>90</v>
      </c>
      <c r="AY135" s="220" t="s">
        <v>130</v>
      </c>
    </row>
    <row r="136" spans="1:65" s="2" customFormat="1" ht="16.5" customHeight="1">
      <c r="A136" s="34"/>
      <c r="B136" s="35"/>
      <c r="C136" s="186" t="s">
        <v>137</v>
      </c>
      <c r="D136" s="186" t="s">
        <v>132</v>
      </c>
      <c r="E136" s="187" t="s">
        <v>153</v>
      </c>
      <c r="F136" s="188" t="s">
        <v>154</v>
      </c>
      <c r="G136" s="189" t="s">
        <v>135</v>
      </c>
      <c r="H136" s="190">
        <v>180.8</v>
      </c>
      <c r="I136" s="191"/>
      <c r="J136" s="192">
        <f>ROUND(I136*H136,2)</f>
        <v>0</v>
      </c>
      <c r="K136" s="188" t="s">
        <v>136</v>
      </c>
      <c r="L136" s="39"/>
      <c r="M136" s="193" t="s">
        <v>1</v>
      </c>
      <c r="N136" s="194" t="s">
        <v>47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137</v>
      </c>
      <c r="AT136" s="197" t="s">
        <v>132</v>
      </c>
      <c r="AU136" s="197" t="s">
        <v>92</v>
      </c>
      <c r="AY136" s="17" t="s">
        <v>130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90</v>
      </c>
      <c r="BK136" s="198">
        <f>ROUND(I136*H136,2)</f>
        <v>0</v>
      </c>
      <c r="BL136" s="17" t="s">
        <v>137</v>
      </c>
      <c r="BM136" s="197" t="s">
        <v>155</v>
      </c>
    </row>
    <row r="137" spans="1:65" s="13" customFormat="1" ht="11.25">
      <c r="B137" s="199"/>
      <c r="C137" s="200"/>
      <c r="D137" s="201" t="s">
        <v>139</v>
      </c>
      <c r="E137" s="202" t="s">
        <v>1</v>
      </c>
      <c r="F137" s="203" t="s">
        <v>156</v>
      </c>
      <c r="G137" s="200"/>
      <c r="H137" s="202" t="s">
        <v>1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139</v>
      </c>
      <c r="AU137" s="209" t="s">
        <v>92</v>
      </c>
      <c r="AV137" s="13" t="s">
        <v>90</v>
      </c>
      <c r="AW137" s="13" t="s">
        <v>36</v>
      </c>
      <c r="AX137" s="13" t="s">
        <v>82</v>
      </c>
      <c r="AY137" s="209" t="s">
        <v>130</v>
      </c>
    </row>
    <row r="138" spans="1:65" s="14" customFormat="1" ht="11.25">
      <c r="B138" s="210"/>
      <c r="C138" s="211"/>
      <c r="D138" s="201" t="s">
        <v>139</v>
      </c>
      <c r="E138" s="212" t="s">
        <v>1</v>
      </c>
      <c r="F138" s="213" t="s">
        <v>157</v>
      </c>
      <c r="G138" s="211"/>
      <c r="H138" s="214">
        <v>180.8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139</v>
      </c>
      <c r="AU138" s="220" t="s">
        <v>92</v>
      </c>
      <c r="AV138" s="14" t="s">
        <v>92</v>
      </c>
      <c r="AW138" s="14" t="s">
        <v>36</v>
      </c>
      <c r="AX138" s="14" t="s">
        <v>90</v>
      </c>
      <c r="AY138" s="220" t="s">
        <v>130</v>
      </c>
    </row>
    <row r="139" spans="1:65" s="2" customFormat="1" ht="21.75" customHeight="1">
      <c r="A139" s="34"/>
      <c r="B139" s="35"/>
      <c r="C139" s="186" t="s">
        <v>158</v>
      </c>
      <c r="D139" s="186" t="s">
        <v>132</v>
      </c>
      <c r="E139" s="187" t="s">
        <v>159</v>
      </c>
      <c r="F139" s="188" t="s">
        <v>160</v>
      </c>
      <c r="G139" s="189" t="s">
        <v>161</v>
      </c>
      <c r="H139" s="190">
        <v>140.56</v>
      </c>
      <c r="I139" s="191"/>
      <c r="J139" s="192">
        <f>ROUND(I139*H139,2)</f>
        <v>0</v>
      </c>
      <c r="K139" s="188" t="s">
        <v>136</v>
      </c>
      <c r="L139" s="39"/>
      <c r="M139" s="193" t="s">
        <v>1</v>
      </c>
      <c r="N139" s="194" t="s">
        <v>47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137</v>
      </c>
      <c r="AT139" s="197" t="s">
        <v>132</v>
      </c>
      <c r="AU139" s="197" t="s">
        <v>92</v>
      </c>
      <c r="AY139" s="17" t="s">
        <v>130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90</v>
      </c>
      <c r="BK139" s="198">
        <f>ROUND(I139*H139,2)</f>
        <v>0</v>
      </c>
      <c r="BL139" s="17" t="s">
        <v>137</v>
      </c>
      <c r="BM139" s="197" t="s">
        <v>162</v>
      </c>
    </row>
    <row r="140" spans="1:65" s="13" customFormat="1" ht="11.25">
      <c r="B140" s="199"/>
      <c r="C140" s="200"/>
      <c r="D140" s="201" t="s">
        <v>139</v>
      </c>
      <c r="E140" s="202" t="s">
        <v>1</v>
      </c>
      <c r="F140" s="203" t="s">
        <v>140</v>
      </c>
      <c r="G140" s="200"/>
      <c r="H140" s="202" t="s">
        <v>1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139</v>
      </c>
      <c r="AU140" s="209" t="s">
        <v>92</v>
      </c>
      <c r="AV140" s="13" t="s">
        <v>90</v>
      </c>
      <c r="AW140" s="13" t="s">
        <v>36</v>
      </c>
      <c r="AX140" s="13" t="s">
        <v>82</v>
      </c>
      <c r="AY140" s="209" t="s">
        <v>130</v>
      </c>
    </row>
    <row r="141" spans="1:65" s="14" customFormat="1" ht="11.25">
      <c r="B141" s="210"/>
      <c r="C141" s="211"/>
      <c r="D141" s="201" t="s">
        <v>139</v>
      </c>
      <c r="E141" s="212" t="s">
        <v>1</v>
      </c>
      <c r="F141" s="213" t="s">
        <v>163</v>
      </c>
      <c r="G141" s="211"/>
      <c r="H141" s="214">
        <v>140.56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139</v>
      </c>
      <c r="AU141" s="220" t="s">
        <v>92</v>
      </c>
      <c r="AV141" s="14" t="s">
        <v>92</v>
      </c>
      <c r="AW141" s="14" t="s">
        <v>36</v>
      </c>
      <c r="AX141" s="14" t="s">
        <v>90</v>
      </c>
      <c r="AY141" s="220" t="s">
        <v>130</v>
      </c>
    </row>
    <row r="142" spans="1:65" s="2" customFormat="1" ht="16.5" customHeight="1">
      <c r="A142" s="34"/>
      <c r="B142" s="35"/>
      <c r="C142" s="186" t="s">
        <v>164</v>
      </c>
      <c r="D142" s="186" t="s">
        <v>132</v>
      </c>
      <c r="E142" s="187" t="s">
        <v>165</v>
      </c>
      <c r="F142" s="188" t="s">
        <v>166</v>
      </c>
      <c r="G142" s="189" t="s">
        <v>161</v>
      </c>
      <c r="H142" s="190">
        <v>7.5</v>
      </c>
      <c r="I142" s="191"/>
      <c r="J142" s="192">
        <f>ROUND(I142*H142,2)</f>
        <v>0</v>
      </c>
      <c r="K142" s="188" t="s">
        <v>136</v>
      </c>
      <c r="L142" s="39"/>
      <c r="M142" s="193" t="s">
        <v>1</v>
      </c>
      <c r="N142" s="194" t="s">
        <v>47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137</v>
      </c>
      <c r="AT142" s="197" t="s">
        <v>132</v>
      </c>
      <c r="AU142" s="197" t="s">
        <v>92</v>
      </c>
      <c r="AY142" s="17" t="s">
        <v>130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90</v>
      </c>
      <c r="BK142" s="198">
        <f>ROUND(I142*H142,2)</f>
        <v>0</v>
      </c>
      <c r="BL142" s="17" t="s">
        <v>137</v>
      </c>
      <c r="BM142" s="197" t="s">
        <v>167</v>
      </c>
    </row>
    <row r="143" spans="1:65" s="13" customFormat="1" ht="11.25">
      <c r="B143" s="199"/>
      <c r="C143" s="200"/>
      <c r="D143" s="201" t="s">
        <v>139</v>
      </c>
      <c r="E143" s="202" t="s">
        <v>1</v>
      </c>
      <c r="F143" s="203" t="s">
        <v>140</v>
      </c>
      <c r="G143" s="200"/>
      <c r="H143" s="202" t="s">
        <v>1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139</v>
      </c>
      <c r="AU143" s="209" t="s">
        <v>92</v>
      </c>
      <c r="AV143" s="13" t="s">
        <v>90</v>
      </c>
      <c r="AW143" s="13" t="s">
        <v>36</v>
      </c>
      <c r="AX143" s="13" t="s">
        <v>82</v>
      </c>
      <c r="AY143" s="209" t="s">
        <v>130</v>
      </c>
    </row>
    <row r="144" spans="1:65" s="14" customFormat="1" ht="11.25">
      <c r="B144" s="210"/>
      <c r="C144" s="211"/>
      <c r="D144" s="201" t="s">
        <v>139</v>
      </c>
      <c r="E144" s="212" t="s">
        <v>1</v>
      </c>
      <c r="F144" s="213" t="s">
        <v>168</v>
      </c>
      <c r="G144" s="211"/>
      <c r="H144" s="214">
        <v>7.5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139</v>
      </c>
      <c r="AU144" s="220" t="s">
        <v>92</v>
      </c>
      <c r="AV144" s="14" t="s">
        <v>92</v>
      </c>
      <c r="AW144" s="14" t="s">
        <v>36</v>
      </c>
      <c r="AX144" s="14" t="s">
        <v>90</v>
      </c>
      <c r="AY144" s="220" t="s">
        <v>130</v>
      </c>
    </row>
    <row r="145" spans="1:65" s="2" customFormat="1" ht="16.5" customHeight="1">
      <c r="A145" s="34"/>
      <c r="B145" s="35"/>
      <c r="C145" s="186" t="s">
        <v>169</v>
      </c>
      <c r="D145" s="186" t="s">
        <v>132</v>
      </c>
      <c r="E145" s="187" t="s">
        <v>170</v>
      </c>
      <c r="F145" s="188" t="s">
        <v>171</v>
      </c>
      <c r="G145" s="189" t="s">
        <v>161</v>
      </c>
      <c r="H145" s="190">
        <v>4.5</v>
      </c>
      <c r="I145" s="191"/>
      <c r="J145" s="192">
        <f>ROUND(I145*H145,2)</f>
        <v>0</v>
      </c>
      <c r="K145" s="188" t="s">
        <v>136</v>
      </c>
      <c r="L145" s="39"/>
      <c r="M145" s="193" t="s">
        <v>1</v>
      </c>
      <c r="N145" s="194" t="s">
        <v>47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137</v>
      </c>
      <c r="AT145" s="197" t="s">
        <v>132</v>
      </c>
      <c r="AU145" s="197" t="s">
        <v>92</v>
      </c>
      <c r="AY145" s="17" t="s">
        <v>130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90</v>
      </c>
      <c r="BK145" s="198">
        <f>ROUND(I145*H145,2)</f>
        <v>0</v>
      </c>
      <c r="BL145" s="17" t="s">
        <v>137</v>
      </c>
      <c r="BM145" s="197" t="s">
        <v>172</v>
      </c>
    </row>
    <row r="146" spans="1:65" s="13" customFormat="1" ht="11.25">
      <c r="B146" s="199"/>
      <c r="C146" s="200"/>
      <c r="D146" s="201" t="s">
        <v>139</v>
      </c>
      <c r="E146" s="202" t="s">
        <v>1</v>
      </c>
      <c r="F146" s="203" t="s">
        <v>173</v>
      </c>
      <c r="G146" s="200"/>
      <c r="H146" s="202" t="s">
        <v>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139</v>
      </c>
      <c r="AU146" s="209" t="s">
        <v>92</v>
      </c>
      <c r="AV146" s="13" t="s">
        <v>90</v>
      </c>
      <c r="AW146" s="13" t="s">
        <v>36</v>
      </c>
      <c r="AX146" s="13" t="s">
        <v>82</v>
      </c>
      <c r="AY146" s="209" t="s">
        <v>130</v>
      </c>
    </row>
    <row r="147" spans="1:65" s="14" customFormat="1" ht="11.25">
      <c r="B147" s="210"/>
      <c r="C147" s="211"/>
      <c r="D147" s="201" t="s">
        <v>139</v>
      </c>
      <c r="E147" s="212" t="s">
        <v>1</v>
      </c>
      <c r="F147" s="213" t="s">
        <v>174</v>
      </c>
      <c r="G147" s="211"/>
      <c r="H147" s="214">
        <v>4.5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139</v>
      </c>
      <c r="AU147" s="220" t="s">
        <v>92</v>
      </c>
      <c r="AV147" s="14" t="s">
        <v>92</v>
      </c>
      <c r="AW147" s="14" t="s">
        <v>36</v>
      </c>
      <c r="AX147" s="14" t="s">
        <v>90</v>
      </c>
      <c r="AY147" s="220" t="s">
        <v>130</v>
      </c>
    </row>
    <row r="148" spans="1:65" s="2" customFormat="1" ht="16.5" customHeight="1">
      <c r="A148" s="34"/>
      <c r="B148" s="35"/>
      <c r="C148" s="186" t="s">
        <v>175</v>
      </c>
      <c r="D148" s="186" t="s">
        <v>132</v>
      </c>
      <c r="E148" s="187" t="s">
        <v>176</v>
      </c>
      <c r="F148" s="188" t="s">
        <v>177</v>
      </c>
      <c r="G148" s="189" t="s">
        <v>161</v>
      </c>
      <c r="H148" s="190">
        <v>161.63999999999999</v>
      </c>
      <c r="I148" s="191"/>
      <c r="J148" s="192">
        <f>ROUND(I148*H148,2)</f>
        <v>0</v>
      </c>
      <c r="K148" s="188" t="s">
        <v>136</v>
      </c>
      <c r="L148" s="39"/>
      <c r="M148" s="193" t="s">
        <v>1</v>
      </c>
      <c r="N148" s="194" t="s">
        <v>47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137</v>
      </c>
      <c r="AT148" s="197" t="s">
        <v>132</v>
      </c>
      <c r="AU148" s="197" t="s">
        <v>92</v>
      </c>
      <c r="AY148" s="17" t="s">
        <v>130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90</v>
      </c>
      <c r="BK148" s="198">
        <f>ROUND(I148*H148,2)</f>
        <v>0</v>
      </c>
      <c r="BL148" s="17" t="s">
        <v>137</v>
      </c>
      <c r="BM148" s="197" t="s">
        <v>178</v>
      </c>
    </row>
    <row r="149" spans="1:65" s="13" customFormat="1" ht="11.25">
      <c r="B149" s="199"/>
      <c r="C149" s="200"/>
      <c r="D149" s="201" t="s">
        <v>139</v>
      </c>
      <c r="E149" s="202" t="s">
        <v>1</v>
      </c>
      <c r="F149" s="203" t="s">
        <v>179</v>
      </c>
      <c r="G149" s="200"/>
      <c r="H149" s="202" t="s">
        <v>1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139</v>
      </c>
      <c r="AU149" s="209" t="s">
        <v>92</v>
      </c>
      <c r="AV149" s="13" t="s">
        <v>90</v>
      </c>
      <c r="AW149" s="13" t="s">
        <v>36</v>
      </c>
      <c r="AX149" s="13" t="s">
        <v>82</v>
      </c>
      <c r="AY149" s="209" t="s">
        <v>130</v>
      </c>
    </row>
    <row r="150" spans="1:65" s="14" customFormat="1" ht="11.25">
      <c r="B150" s="210"/>
      <c r="C150" s="211"/>
      <c r="D150" s="201" t="s">
        <v>139</v>
      </c>
      <c r="E150" s="212" t="s">
        <v>1</v>
      </c>
      <c r="F150" s="213" t="s">
        <v>180</v>
      </c>
      <c r="G150" s="211"/>
      <c r="H150" s="214">
        <v>13.58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139</v>
      </c>
      <c r="AU150" s="220" t="s">
        <v>92</v>
      </c>
      <c r="AV150" s="14" t="s">
        <v>92</v>
      </c>
      <c r="AW150" s="14" t="s">
        <v>36</v>
      </c>
      <c r="AX150" s="14" t="s">
        <v>82</v>
      </c>
      <c r="AY150" s="220" t="s">
        <v>130</v>
      </c>
    </row>
    <row r="151" spans="1:65" s="14" customFormat="1" ht="11.25">
      <c r="B151" s="210"/>
      <c r="C151" s="211"/>
      <c r="D151" s="201" t="s">
        <v>139</v>
      </c>
      <c r="E151" s="212" t="s">
        <v>1</v>
      </c>
      <c r="F151" s="213" t="s">
        <v>181</v>
      </c>
      <c r="G151" s="211"/>
      <c r="H151" s="214">
        <v>140.56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139</v>
      </c>
      <c r="AU151" s="220" t="s">
        <v>92</v>
      </c>
      <c r="AV151" s="14" t="s">
        <v>92</v>
      </c>
      <c r="AW151" s="14" t="s">
        <v>36</v>
      </c>
      <c r="AX151" s="14" t="s">
        <v>82</v>
      </c>
      <c r="AY151" s="220" t="s">
        <v>130</v>
      </c>
    </row>
    <row r="152" spans="1:65" s="14" customFormat="1" ht="11.25">
      <c r="B152" s="210"/>
      <c r="C152" s="211"/>
      <c r="D152" s="201" t="s">
        <v>139</v>
      </c>
      <c r="E152" s="212" t="s">
        <v>1</v>
      </c>
      <c r="F152" s="213" t="s">
        <v>182</v>
      </c>
      <c r="G152" s="211"/>
      <c r="H152" s="214">
        <v>7.5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139</v>
      </c>
      <c r="AU152" s="220" t="s">
        <v>92</v>
      </c>
      <c r="AV152" s="14" t="s">
        <v>92</v>
      </c>
      <c r="AW152" s="14" t="s">
        <v>36</v>
      </c>
      <c r="AX152" s="14" t="s">
        <v>82</v>
      </c>
      <c r="AY152" s="220" t="s">
        <v>130</v>
      </c>
    </row>
    <row r="153" spans="1:65" s="15" customFormat="1" ht="11.25">
      <c r="B153" s="221"/>
      <c r="C153" s="222"/>
      <c r="D153" s="201" t="s">
        <v>139</v>
      </c>
      <c r="E153" s="223" t="s">
        <v>1</v>
      </c>
      <c r="F153" s="224" t="s">
        <v>183</v>
      </c>
      <c r="G153" s="222"/>
      <c r="H153" s="225">
        <v>161.64000000000001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139</v>
      </c>
      <c r="AU153" s="231" t="s">
        <v>92</v>
      </c>
      <c r="AV153" s="15" t="s">
        <v>137</v>
      </c>
      <c r="AW153" s="15" t="s">
        <v>36</v>
      </c>
      <c r="AX153" s="15" t="s">
        <v>90</v>
      </c>
      <c r="AY153" s="231" t="s">
        <v>130</v>
      </c>
    </row>
    <row r="154" spans="1:65" s="2" customFormat="1" ht="24">
      <c r="A154" s="34"/>
      <c r="B154" s="35"/>
      <c r="C154" s="186" t="s">
        <v>184</v>
      </c>
      <c r="D154" s="186" t="s">
        <v>132</v>
      </c>
      <c r="E154" s="187" t="s">
        <v>185</v>
      </c>
      <c r="F154" s="188" t="s">
        <v>186</v>
      </c>
      <c r="G154" s="189" t="s">
        <v>161</v>
      </c>
      <c r="H154" s="190">
        <v>808.2</v>
      </c>
      <c r="I154" s="191"/>
      <c r="J154" s="192">
        <f>ROUND(I154*H154,2)</f>
        <v>0</v>
      </c>
      <c r="K154" s="188" t="s">
        <v>136</v>
      </c>
      <c r="L154" s="39"/>
      <c r="M154" s="193" t="s">
        <v>1</v>
      </c>
      <c r="N154" s="194" t="s">
        <v>47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137</v>
      </c>
      <c r="AT154" s="197" t="s">
        <v>132</v>
      </c>
      <c r="AU154" s="197" t="s">
        <v>92</v>
      </c>
      <c r="AY154" s="17" t="s">
        <v>130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90</v>
      </c>
      <c r="BK154" s="198">
        <f>ROUND(I154*H154,2)</f>
        <v>0</v>
      </c>
      <c r="BL154" s="17" t="s">
        <v>137</v>
      </c>
      <c r="BM154" s="197" t="s">
        <v>187</v>
      </c>
    </row>
    <row r="155" spans="1:65" s="13" customFormat="1" ht="11.25">
      <c r="B155" s="199"/>
      <c r="C155" s="200"/>
      <c r="D155" s="201" t="s">
        <v>139</v>
      </c>
      <c r="E155" s="202" t="s">
        <v>1</v>
      </c>
      <c r="F155" s="203" t="s">
        <v>188</v>
      </c>
      <c r="G155" s="200"/>
      <c r="H155" s="202" t="s">
        <v>1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139</v>
      </c>
      <c r="AU155" s="209" t="s">
        <v>92</v>
      </c>
      <c r="AV155" s="13" t="s">
        <v>90</v>
      </c>
      <c r="AW155" s="13" t="s">
        <v>36</v>
      </c>
      <c r="AX155" s="13" t="s">
        <v>82</v>
      </c>
      <c r="AY155" s="209" t="s">
        <v>130</v>
      </c>
    </row>
    <row r="156" spans="1:65" s="14" customFormat="1" ht="11.25">
      <c r="B156" s="210"/>
      <c r="C156" s="211"/>
      <c r="D156" s="201" t="s">
        <v>139</v>
      </c>
      <c r="E156" s="212" t="s">
        <v>1</v>
      </c>
      <c r="F156" s="213" t="s">
        <v>189</v>
      </c>
      <c r="G156" s="211"/>
      <c r="H156" s="214">
        <v>67.900000000000006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139</v>
      </c>
      <c r="AU156" s="220" t="s">
        <v>92</v>
      </c>
      <c r="AV156" s="14" t="s">
        <v>92</v>
      </c>
      <c r="AW156" s="14" t="s">
        <v>36</v>
      </c>
      <c r="AX156" s="14" t="s">
        <v>82</v>
      </c>
      <c r="AY156" s="220" t="s">
        <v>130</v>
      </c>
    </row>
    <row r="157" spans="1:65" s="14" customFormat="1" ht="11.25">
      <c r="B157" s="210"/>
      <c r="C157" s="211"/>
      <c r="D157" s="201" t="s">
        <v>139</v>
      </c>
      <c r="E157" s="212" t="s">
        <v>1</v>
      </c>
      <c r="F157" s="213" t="s">
        <v>190</v>
      </c>
      <c r="G157" s="211"/>
      <c r="H157" s="214">
        <v>702.8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139</v>
      </c>
      <c r="AU157" s="220" t="s">
        <v>92</v>
      </c>
      <c r="AV157" s="14" t="s">
        <v>92</v>
      </c>
      <c r="AW157" s="14" t="s">
        <v>36</v>
      </c>
      <c r="AX157" s="14" t="s">
        <v>82</v>
      </c>
      <c r="AY157" s="220" t="s">
        <v>130</v>
      </c>
    </row>
    <row r="158" spans="1:65" s="14" customFormat="1" ht="11.25">
      <c r="B158" s="210"/>
      <c r="C158" s="211"/>
      <c r="D158" s="201" t="s">
        <v>139</v>
      </c>
      <c r="E158" s="212" t="s">
        <v>1</v>
      </c>
      <c r="F158" s="213" t="s">
        <v>191</v>
      </c>
      <c r="G158" s="211"/>
      <c r="H158" s="214">
        <v>37.5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139</v>
      </c>
      <c r="AU158" s="220" t="s">
        <v>92</v>
      </c>
      <c r="AV158" s="14" t="s">
        <v>92</v>
      </c>
      <c r="AW158" s="14" t="s">
        <v>36</v>
      </c>
      <c r="AX158" s="14" t="s">
        <v>82</v>
      </c>
      <c r="AY158" s="220" t="s">
        <v>130</v>
      </c>
    </row>
    <row r="159" spans="1:65" s="15" customFormat="1" ht="11.25">
      <c r="B159" s="221"/>
      <c r="C159" s="222"/>
      <c r="D159" s="201" t="s">
        <v>139</v>
      </c>
      <c r="E159" s="223" t="s">
        <v>1</v>
      </c>
      <c r="F159" s="224" t="s">
        <v>183</v>
      </c>
      <c r="G159" s="222"/>
      <c r="H159" s="225">
        <v>808.19999999999993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139</v>
      </c>
      <c r="AU159" s="231" t="s">
        <v>92</v>
      </c>
      <c r="AV159" s="15" t="s">
        <v>137</v>
      </c>
      <c r="AW159" s="15" t="s">
        <v>36</v>
      </c>
      <c r="AX159" s="15" t="s">
        <v>90</v>
      </c>
      <c r="AY159" s="231" t="s">
        <v>130</v>
      </c>
    </row>
    <row r="160" spans="1:65" s="2" customFormat="1" ht="16.5" customHeight="1">
      <c r="A160" s="34"/>
      <c r="B160" s="35"/>
      <c r="C160" s="186" t="s">
        <v>192</v>
      </c>
      <c r="D160" s="186" t="s">
        <v>132</v>
      </c>
      <c r="E160" s="187" t="s">
        <v>193</v>
      </c>
      <c r="F160" s="188" t="s">
        <v>194</v>
      </c>
      <c r="G160" s="189" t="s">
        <v>161</v>
      </c>
      <c r="H160" s="190">
        <v>4.5</v>
      </c>
      <c r="I160" s="191"/>
      <c r="J160" s="192">
        <f>ROUND(I160*H160,2)</f>
        <v>0</v>
      </c>
      <c r="K160" s="188" t="s">
        <v>136</v>
      </c>
      <c r="L160" s="39"/>
      <c r="M160" s="193" t="s">
        <v>1</v>
      </c>
      <c r="N160" s="194" t="s">
        <v>47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137</v>
      </c>
      <c r="AT160" s="197" t="s">
        <v>132</v>
      </c>
      <c r="AU160" s="197" t="s">
        <v>92</v>
      </c>
      <c r="AY160" s="17" t="s">
        <v>130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90</v>
      </c>
      <c r="BK160" s="198">
        <f>ROUND(I160*H160,2)</f>
        <v>0</v>
      </c>
      <c r="BL160" s="17" t="s">
        <v>137</v>
      </c>
      <c r="BM160" s="197" t="s">
        <v>195</v>
      </c>
    </row>
    <row r="161" spans="1:65" s="13" customFormat="1" ht="11.25">
      <c r="B161" s="199"/>
      <c r="C161" s="200"/>
      <c r="D161" s="201" t="s">
        <v>139</v>
      </c>
      <c r="E161" s="202" t="s">
        <v>1</v>
      </c>
      <c r="F161" s="203" t="s">
        <v>196</v>
      </c>
      <c r="G161" s="200"/>
      <c r="H161" s="202" t="s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139</v>
      </c>
      <c r="AU161" s="209" t="s">
        <v>92</v>
      </c>
      <c r="AV161" s="13" t="s">
        <v>90</v>
      </c>
      <c r="AW161" s="13" t="s">
        <v>36</v>
      </c>
      <c r="AX161" s="13" t="s">
        <v>82</v>
      </c>
      <c r="AY161" s="209" t="s">
        <v>130</v>
      </c>
    </row>
    <row r="162" spans="1:65" s="14" customFormat="1" ht="11.25">
      <c r="B162" s="210"/>
      <c r="C162" s="211"/>
      <c r="D162" s="201" t="s">
        <v>139</v>
      </c>
      <c r="E162" s="212" t="s">
        <v>1</v>
      </c>
      <c r="F162" s="213" t="s">
        <v>174</v>
      </c>
      <c r="G162" s="211"/>
      <c r="H162" s="214">
        <v>4.5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139</v>
      </c>
      <c r="AU162" s="220" t="s">
        <v>92</v>
      </c>
      <c r="AV162" s="14" t="s">
        <v>92</v>
      </c>
      <c r="AW162" s="14" t="s">
        <v>36</v>
      </c>
      <c r="AX162" s="14" t="s">
        <v>90</v>
      </c>
      <c r="AY162" s="220" t="s">
        <v>130</v>
      </c>
    </row>
    <row r="163" spans="1:65" s="2" customFormat="1" ht="16.5" customHeight="1">
      <c r="A163" s="34"/>
      <c r="B163" s="35"/>
      <c r="C163" s="186" t="s">
        <v>197</v>
      </c>
      <c r="D163" s="186" t="s">
        <v>132</v>
      </c>
      <c r="E163" s="187" t="s">
        <v>198</v>
      </c>
      <c r="F163" s="188" t="s">
        <v>199</v>
      </c>
      <c r="G163" s="189" t="s">
        <v>161</v>
      </c>
      <c r="H163" s="190">
        <v>166.14</v>
      </c>
      <c r="I163" s="191"/>
      <c r="J163" s="192">
        <f>ROUND(I163*H163,2)</f>
        <v>0</v>
      </c>
      <c r="K163" s="188" t="s">
        <v>136</v>
      </c>
      <c r="L163" s="39"/>
      <c r="M163" s="193" t="s">
        <v>1</v>
      </c>
      <c r="N163" s="194" t="s">
        <v>47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137</v>
      </c>
      <c r="AT163" s="197" t="s">
        <v>132</v>
      </c>
      <c r="AU163" s="197" t="s">
        <v>92</v>
      </c>
      <c r="AY163" s="17" t="s">
        <v>130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90</v>
      </c>
      <c r="BK163" s="198">
        <f>ROUND(I163*H163,2)</f>
        <v>0</v>
      </c>
      <c r="BL163" s="17" t="s">
        <v>137</v>
      </c>
      <c r="BM163" s="197" t="s">
        <v>200</v>
      </c>
    </row>
    <row r="164" spans="1:65" s="13" customFormat="1" ht="11.25">
      <c r="B164" s="199"/>
      <c r="C164" s="200"/>
      <c r="D164" s="201" t="s">
        <v>139</v>
      </c>
      <c r="E164" s="202" t="s">
        <v>1</v>
      </c>
      <c r="F164" s="203" t="s">
        <v>179</v>
      </c>
      <c r="G164" s="200"/>
      <c r="H164" s="202" t="s">
        <v>1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139</v>
      </c>
      <c r="AU164" s="209" t="s">
        <v>92</v>
      </c>
      <c r="AV164" s="13" t="s">
        <v>90</v>
      </c>
      <c r="AW164" s="13" t="s">
        <v>36</v>
      </c>
      <c r="AX164" s="13" t="s">
        <v>82</v>
      </c>
      <c r="AY164" s="209" t="s">
        <v>130</v>
      </c>
    </row>
    <row r="165" spans="1:65" s="14" customFormat="1" ht="11.25">
      <c r="B165" s="210"/>
      <c r="C165" s="211"/>
      <c r="D165" s="201" t="s">
        <v>139</v>
      </c>
      <c r="E165" s="212" t="s">
        <v>1</v>
      </c>
      <c r="F165" s="213" t="s">
        <v>201</v>
      </c>
      <c r="G165" s="211"/>
      <c r="H165" s="214">
        <v>18.079999999999998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139</v>
      </c>
      <c r="AU165" s="220" t="s">
        <v>92</v>
      </c>
      <c r="AV165" s="14" t="s">
        <v>92</v>
      </c>
      <c r="AW165" s="14" t="s">
        <v>36</v>
      </c>
      <c r="AX165" s="14" t="s">
        <v>82</v>
      </c>
      <c r="AY165" s="220" t="s">
        <v>130</v>
      </c>
    </row>
    <row r="166" spans="1:65" s="14" customFormat="1" ht="11.25">
      <c r="B166" s="210"/>
      <c r="C166" s="211"/>
      <c r="D166" s="201" t="s">
        <v>139</v>
      </c>
      <c r="E166" s="212" t="s">
        <v>1</v>
      </c>
      <c r="F166" s="213" t="s">
        <v>181</v>
      </c>
      <c r="G166" s="211"/>
      <c r="H166" s="214">
        <v>140.56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139</v>
      </c>
      <c r="AU166" s="220" t="s">
        <v>92</v>
      </c>
      <c r="AV166" s="14" t="s">
        <v>92</v>
      </c>
      <c r="AW166" s="14" t="s">
        <v>36</v>
      </c>
      <c r="AX166" s="14" t="s">
        <v>82</v>
      </c>
      <c r="AY166" s="220" t="s">
        <v>130</v>
      </c>
    </row>
    <row r="167" spans="1:65" s="14" customFormat="1" ht="11.25">
      <c r="B167" s="210"/>
      <c r="C167" s="211"/>
      <c r="D167" s="201" t="s">
        <v>139</v>
      </c>
      <c r="E167" s="212" t="s">
        <v>1</v>
      </c>
      <c r="F167" s="213" t="s">
        <v>182</v>
      </c>
      <c r="G167" s="211"/>
      <c r="H167" s="214">
        <v>7.5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139</v>
      </c>
      <c r="AU167" s="220" t="s">
        <v>92</v>
      </c>
      <c r="AV167" s="14" t="s">
        <v>92</v>
      </c>
      <c r="AW167" s="14" t="s">
        <v>36</v>
      </c>
      <c r="AX167" s="14" t="s">
        <v>82</v>
      </c>
      <c r="AY167" s="220" t="s">
        <v>130</v>
      </c>
    </row>
    <row r="168" spans="1:65" s="15" customFormat="1" ht="11.25">
      <c r="B168" s="221"/>
      <c r="C168" s="222"/>
      <c r="D168" s="201" t="s">
        <v>139</v>
      </c>
      <c r="E168" s="223" t="s">
        <v>1</v>
      </c>
      <c r="F168" s="224" t="s">
        <v>183</v>
      </c>
      <c r="G168" s="222"/>
      <c r="H168" s="225">
        <v>166.14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139</v>
      </c>
      <c r="AU168" s="231" t="s">
        <v>92</v>
      </c>
      <c r="AV168" s="15" t="s">
        <v>137</v>
      </c>
      <c r="AW168" s="15" t="s">
        <v>36</v>
      </c>
      <c r="AX168" s="15" t="s">
        <v>90</v>
      </c>
      <c r="AY168" s="231" t="s">
        <v>130</v>
      </c>
    </row>
    <row r="169" spans="1:65" s="2" customFormat="1" ht="16.5" customHeight="1">
      <c r="A169" s="34"/>
      <c r="B169" s="35"/>
      <c r="C169" s="186" t="s">
        <v>202</v>
      </c>
      <c r="D169" s="186" t="s">
        <v>132</v>
      </c>
      <c r="E169" s="187" t="s">
        <v>203</v>
      </c>
      <c r="F169" s="188" t="s">
        <v>204</v>
      </c>
      <c r="G169" s="189" t="s">
        <v>205</v>
      </c>
      <c r="H169" s="190">
        <v>296.12</v>
      </c>
      <c r="I169" s="191"/>
      <c r="J169" s="192">
        <f>ROUND(I169*H169,2)</f>
        <v>0</v>
      </c>
      <c r="K169" s="188" t="s">
        <v>136</v>
      </c>
      <c r="L169" s="39"/>
      <c r="M169" s="193" t="s">
        <v>1</v>
      </c>
      <c r="N169" s="194" t="s">
        <v>47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137</v>
      </c>
      <c r="AT169" s="197" t="s">
        <v>132</v>
      </c>
      <c r="AU169" s="197" t="s">
        <v>92</v>
      </c>
      <c r="AY169" s="17" t="s">
        <v>130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90</v>
      </c>
      <c r="BK169" s="198">
        <f>ROUND(I169*H169,2)</f>
        <v>0</v>
      </c>
      <c r="BL169" s="17" t="s">
        <v>137</v>
      </c>
      <c r="BM169" s="197" t="s">
        <v>206</v>
      </c>
    </row>
    <row r="170" spans="1:65" s="13" customFormat="1" ht="11.25">
      <c r="B170" s="199"/>
      <c r="C170" s="200"/>
      <c r="D170" s="201" t="s">
        <v>139</v>
      </c>
      <c r="E170" s="202" t="s">
        <v>1</v>
      </c>
      <c r="F170" s="203" t="s">
        <v>179</v>
      </c>
      <c r="G170" s="200"/>
      <c r="H170" s="202" t="s">
        <v>1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139</v>
      </c>
      <c r="AU170" s="209" t="s">
        <v>92</v>
      </c>
      <c r="AV170" s="13" t="s">
        <v>90</v>
      </c>
      <c r="AW170" s="13" t="s">
        <v>36</v>
      </c>
      <c r="AX170" s="13" t="s">
        <v>82</v>
      </c>
      <c r="AY170" s="209" t="s">
        <v>130</v>
      </c>
    </row>
    <row r="171" spans="1:65" s="14" customFormat="1" ht="11.25">
      <c r="B171" s="210"/>
      <c r="C171" s="211"/>
      <c r="D171" s="201" t="s">
        <v>139</v>
      </c>
      <c r="E171" s="212" t="s">
        <v>1</v>
      </c>
      <c r="F171" s="213" t="s">
        <v>207</v>
      </c>
      <c r="G171" s="211"/>
      <c r="H171" s="214">
        <v>0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139</v>
      </c>
      <c r="AU171" s="220" t="s">
        <v>92</v>
      </c>
      <c r="AV171" s="14" t="s">
        <v>92</v>
      </c>
      <c r="AW171" s="14" t="s">
        <v>36</v>
      </c>
      <c r="AX171" s="14" t="s">
        <v>82</v>
      </c>
      <c r="AY171" s="220" t="s">
        <v>130</v>
      </c>
    </row>
    <row r="172" spans="1:65" s="14" customFormat="1" ht="11.25">
      <c r="B172" s="210"/>
      <c r="C172" s="211"/>
      <c r="D172" s="201" t="s">
        <v>139</v>
      </c>
      <c r="E172" s="212" t="s">
        <v>1</v>
      </c>
      <c r="F172" s="213" t="s">
        <v>208</v>
      </c>
      <c r="G172" s="211"/>
      <c r="H172" s="214">
        <v>281.12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139</v>
      </c>
      <c r="AU172" s="220" t="s">
        <v>92</v>
      </c>
      <c r="AV172" s="14" t="s">
        <v>92</v>
      </c>
      <c r="AW172" s="14" t="s">
        <v>36</v>
      </c>
      <c r="AX172" s="14" t="s">
        <v>82</v>
      </c>
      <c r="AY172" s="220" t="s">
        <v>130</v>
      </c>
    </row>
    <row r="173" spans="1:65" s="14" customFormat="1" ht="11.25">
      <c r="B173" s="210"/>
      <c r="C173" s="211"/>
      <c r="D173" s="201" t="s">
        <v>139</v>
      </c>
      <c r="E173" s="212" t="s">
        <v>1</v>
      </c>
      <c r="F173" s="213" t="s">
        <v>209</v>
      </c>
      <c r="G173" s="211"/>
      <c r="H173" s="214">
        <v>15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139</v>
      </c>
      <c r="AU173" s="220" t="s">
        <v>92</v>
      </c>
      <c r="AV173" s="14" t="s">
        <v>92</v>
      </c>
      <c r="AW173" s="14" t="s">
        <v>36</v>
      </c>
      <c r="AX173" s="14" t="s">
        <v>82</v>
      </c>
      <c r="AY173" s="220" t="s">
        <v>130</v>
      </c>
    </row>
    <row r="174" spans="1:65" s="15" customFormat="1" ht="11.25">
      <c r="B174" s="221"/>
      <c r="C174" s="222"/>
      <c r="D174" s="201" t="s">
        <v>139</v>
      </c>
      <c r="E174" s="223" t="s">
        <v>1</v>
      </c>
      <c r="F174" s="224" t="s">
        <v>183</v>
      </c>
      <c r="G174" s="222"/>
      <c r="H174" s="225">
        <v>296.12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139</v>
      </c>
      <c r="AU174" s="231" t="s">
        <v>92</v>
      </c>
      <c r="AV174" s="15" t="s">
        <v>137</v>
      </c>
      <c r="AW174" s="15" t="s">
        <v>36</v>
      </c>
      <c r="AX174" s="15" t="s">
        <v>90</v>
      </c>
      <c r="AY174" s="231" t="s">
        <v>130</v>
      </c>
    </row>
    <row r="175" spans="1:65" s="2" customFormat="1" ht="16.5" customHeight="1">
      <c r="A175" s="34"/>
      <c r="B175" s="35"/>
      <c r="C175" s="186" t="s">
        <v>210</v>
      </c>
      <c r="D175" s="186" t="s">
        <v>132</v>
      </c>
      <c r="E175" s="187" t="s">
        <v>211</v>
      </c>
      <c r="F175" s="188" t="s">
        <v>212</v>
      </c>
      <c r="G175" s="189" t="s">
        <v>161</v>
      </c>
      <c r="H175" s="190">
        <v>166.14</v>
      </c>
      <c r="I175" s="191"/>
      <c r="J175" s="192">
        <f>ROUND(I175*H175,2)</f>
        <v>0</v>
      </c>
      <c r="K175" s="188" t="s">
        <v>136</v>
      </c>
      <c r="L175" s="39"/>
      <c r="M175" s="193" t="s">
        <v>1</v>
      </c>
      <c r="N175" s="194" t="s">
        <v>47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137</v>
      </c>
      <c r="AT175" s="197" t="s">
        <v>132</v>
      </c>
      <c r="AU175" s="197" t="s">
        <v>92</v>
      </c>
      <c r="AY175" s="17" t="s">
        <v>130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90</v>
      </c>
      <c r="BK175" s="198">
        <f>ROUND(I175*H175,2)</f>
        <v>0</v>
      </c>
      <c r="BL175" s="17" t="s">
        <v>137</v>
      </c>
      <c r="BM175" s="197" t="s">
        <v>213</v>
      </c>
    </row>
    <row r="176" spans="1:65" s="13" customFormat="1" ht="11.25">
      <c r="B176" s="199"/>
      <c r="C176" s="200"/>
      <c r="D176" s="201" t="s">
        <v>139</v>
      </c>
      <c r="E176" s="202" t="s">
        <v>1</v>
      </c>
      <c r="F176" s="203" t="s">
        <v>173</v>
      </c>
      <c r="G176" s="200"/>
      <c r="H176" s="202" t="s">
        <v>1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139</v>
      </c>
      <c r="AU176" s="209" t="s">
        <v>92</v>
      </c>
      <c r="AV176" s="13" t="s">
        <v>90</v>
      </c>
      <c r="AW176" s="13" t="s">
        <v>36</v>
      </c>
      <c r="AX176" s="13" t="s">
        <v>82</v>
      </c>
      <c r="AY176" s="209" t="s">
        <v>130</v>
      </c>
    </row>
    <row r="177" spans="1:65" s="14" customFormat="1" ht="11.25">
      <c r="B177" s="210"/>
      <c r="C177" s="211"/>
      <c r="D177" s="201" t="s">
        <v>139</v>
      </c>
      <c r="E177" s="212" t="s">
        <v>1</v>
      </c>
      <c r="F177" s="213" t="s">
        <v>174</v>
      </c>
      <c r="G177" s="211"/>
      <c r="H177" s="214">
        <v>4.5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139</v>
      </c>
      <c r="AU177" s="220" t="s">
        <v>92</v>
      </c>
      <c r="AV177" s="14" t="s">
        <v>92</v>
      </c>
      <c r="AW177" s="14" t="s">
        <v>36</v>
      </c>
      <c r="AX177" s="14" t="s">
        <v>82</v>
      </c>
      <c r="AY177" s="220" t="s">
        <v>130</v>
      </c>
    </row>
    <row r="178" spans="1:65" s="13" customFormat="1" ht="11.25">
      <c r="B178" s="199"/>
      <c r="C178" s="200"/>
      <c r="D178" s="201" t="s">
        <v>139</v>
      </c>
      <c r="E178" s="202" t="s">
        <v>1</v>
      </c>
      <c r="F178" s="203" t="s">
        <v>179</v>
      </c>
      <c r="G178" s="200"/>
      <c r="H178" s="202" t="s">
        <v>1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139</v>
      </c>
      <c r="AU178" s="209" t="s">
        <v>92</v>
      </c>
      <c r="AV178" s="13" t="s">
        <v>90</v>
      </c>
      <c r="AW178" s="13" t="s">
        <v>36</v>
      </c>
      <c r="AX178" s="13" t="s">
        <v>82</v>
      </c>
      <c r="AY178" s="209" t="s">
        <v>130</v>
      </c>
    </row>
    <row r="179" spans="1:65" s="14" customFormat="1" ht="11.25">
      <c r="B179" s="210"/>
      <c r="C179" s="211"/>
      <c r="D179" s="201" t="s">
        <v>139</v>
      </c>
      <c r="E179" s="212" t="s">
        <v>1</v>
      </c>
      <c r="F179" s="213" t="s">
        <v>180</v>
      </c>
      <c r="G179" s="211"/>
      <c r="H179" s="214">
        <v>13.58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139</v>
      </c>
      <c r="AU179" s="220" t="s">
        <v>92</v>
      </c>
      <c r="AV179" s="14" t="s">
        <v>92</v>
      </c>
      <c r="AW179" s="14" t="s">
        <v>36</v>
      </c>
      <c r="AX179" s="14" t="s">
        <v>82</v>
      </c>
      <c r="AY179" s="220" t="s">
        <v>130</v>
      </c>
    </row>
    <row r="180" spans="1:65" s="14" customFormat="1" ht="11.25">
      <c r="B180" s="210"/>
      <c r="C180" s="211"/>
      <c r="D180" s="201" t="s">
        <v>139</v>
      </c>
      <c r="E180" s="212" t="s">
        <v>1</v>
      </c>
      <c r="F180" s="213" t="s">
        <v>181</v>
      </c>
      <c r="G180" s="211"/>
      <c r="H180" s="214">
        <v>140.56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139</v>
      </c>
      <c r="AU180" s="220" t="s">
        <v>92</v>
      </c>
      <c r="AV180" s="14" t="s">
        <v>92</v>
      </c>
      <c r="AW180" s="14" t="s">
        <v>36</v>
      </c>
      <c r="AX180" s="14" t="s">
        <v>82</v>
      </c>
      <c r="AY180" s="220" t="s">
        <v>130</v>
      </c>
    </row>
    <row r="181" spans="1:65" s="14" customFormat="1" ht="11.25">
      <c r="B181" s="210"/>
      <c r="C181" s="211"/>
      <c r="D181" s="201" t="s">
        <v>139</v>
      </c>
      <c r="E181" s="212" t="s">
        <v>1</v>
      </c>
      <c r="F181" s="213" t="s">
        <v>182</v>
      </c>
      <c r="G181" s="211"/>
      <c r="H181" s="214">
        <v>7.5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139</v>
      </c>
      <c r="AU181" s="220" t="s">
        <v>92</v>
      </c>
      <c r="AV181" s="14" t="s">
        <v>92</v>
      </c>
      <c r="AW181" s="14" t="s">
        <v>36</v>
      </c>
      <c r="AX181" s="14" t="s">
        <v>82</v>
      </c>
      <c r="AY181" s="220" t="s">
        <v>130</v>
      </c>
    </row>
    <row r="182" spans="1:65" s="15" customFormat="1" ht="11.25">
      <c r="B182" s="221"/>
      <c r="C182" s="222"/>
      <c r="D182" s="201" t="s">
        <v>139</v>
      </c>
      <c r="E182" s="223" t="s">
        <v>1</v>
      </c>
      <c r="F182" s="224" t="s">
        <v>183</v>
      </c>
      <c r="G182" s="222"/>
      <c r="H182" s="225">
        <v>166.14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139</v>
      </c>
      <c r="AU182" s="231" t="s">
        <v>92</v>
      </c>
      <c r="AV182" s="15" t="s">
        <v>137</v>
      </c>
      <c r="AW182" s="15" t="s">
        <v>36</v>
      </c>
      <c r="AX182" s="15" t="s">
        <v>90</v>
      </c>
      <c r="AY182" s="231" t="s">
        <v>130</v>
      </c>
    </row>
    <row r="183" spans="1:65" s="2" customFormat="1" ht="21.75" customHeight="1">
      <c r="A183" s="34"/>
      <c r="B183" s="35"/>
      <c r="C183" s="186" t="s">
        <v>214</v>
      </c>
      <c r="D183" s="186" t="s">
        <v>132</v>
      </c>
      <c r="E183" s="187" t="s">
        <v>215</v>
      </c>
      <c r="F183" s="188" t="s">
        <v>216</v>
      </c>
      <c r="G183" s="189" t="s">
        <v>135</v>
      </c>
      <c r="H183" s="190">
        <v>45</v>
      </c>
      <c r="I183" s="191"/>
      <c r="J183" s="192">
        <f>ROUND(I183*H183,2)</f>
        <v>0</v>
      </c>
      <c r="K183" s="188" t="s">
        <v>136</v>
      </c>
      <c r="L183" s="39"/>
      <c r="M183" s="193" t="s">
        <v>1</v>
      </c>
      <c r="N183" s="194" t="s">
        <v>47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137</v>
      </c>
      <c r="AT183" s="197" t="s">
        <v>132</v>
      </c>
      <c r="AU183" s="197" t="s">
        <v>92</v>
      </c>
      <c r="AY183" s="17" t="s">
        <v>130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90</v>
      </c>
      <c r="BK183" s="198">
        <f>ROUND(I183*H183,2)</f>
        <v>0</v>
      </c>
      <c r="BL183" s="17" t="s">
        <v>137</v>
      </c>
      <c r="BM183" s="197" t="s">
        <v>217</v>
      </c>
    </row>
    <row r="184" spans="1:65" s="14" customFormat="1" ht="11.25">
      <c r="B184" s="210"/>
      <c r="C184" s="211"/>
      <c r="D184" s="201" t="s">
        <v>139</v>
      </c>
      <c r="E184" s="212" t="s">
        <v>1</v>
      </c>
      <c r="F184" s="213" t="s">
        <v>218</v>
      </c>
      <c r="G184" s="211"/>
      <c r="H184" s="214">
        <v>45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139</v>
      </c>
      <c r="AU184" s="220" t="s">
        <v>92</v>
      </c>
      <c r="AV184" s="14" t="s">
        <v>92</v>
      </c>
      <c r="AW184" s="14" t="s">
        <v>36</v>
      </c>
      <c r="AX184" s="14" t="s">
        <v>90</v>
      </c>
      <c r="AY184" s="220" t="s">
        <v>130</v>
      </c>
    </row>
    <row r="185" spans="1:65" s="2" customFormat="1" ht="16.5" customHeight="1">
      <c r="A185" s="34"/>
      <c r="B185" s="35"/>
      <c r="C185" s="186" t="s">
        <v>8</v>
      </c>
      <c r="D185" s="186" t="s">
        <v>132</v>
      </c>
      <c r="E185" s="187" t="s">
        <v>219</v>
      </c>
      <c r="F185" s="188" t="s">
        <v>220</v>
      </c>
      <c r="G185" s="189" t="s">
        <v>161</v>
      </c>
      <c r="H185" s="190">
        <v>10.3</v>
      </c>
      <c r="I185" s="191"/>
      <c r="J185" s="192">
        <f>ROUND(I185*H185,2)</f>
        <v>0</v>
      </c>
      <c r="K185" s="188" t="s">
        <v>136</v>
      </c>
      <c r="L185" s="39"/>
      <c r="M185" s="193" t="s">
        <v>1</v>
      </c>
      <c r="N185" s="194" t="s">
        <v>47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137</v>
      </c>
      <c r="AT185" s="197" t="s">
        <v>132</v>
      </c>
      <c r="AU185" s="197" t="s">
        <v>92</v>
      </c>
      <c r="AY185" s="17" t="s">
        <v>130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90</v>
      </c>
      <c r="BK185" s="198">
        <f>ROUND(I185*H185,2)</f>
        <v>0</v>
      </c>
      <c r="BL185" s="17" t="s">
        <v>137</v>
      </c>
      <c r="BM185" s="197" t="s">
        <v>221</v>
      </c>
    </row>
    <row r="186" spans="1:65" s="14" customFormat="1" ht="11.25">
      <c r="B186" s="210"/>
      <c r="C186" s="211"/>
      <c r="D186" s="201" t="s">
        <v>139</v>
      </c>
      <c r="E186" s="212" t="s">
        <v>1</v>
      </c>
      <c r="F186" s="213" t="s">
        <v>222</v>
      </c>
      <c r="G186" s="211"/>
      <c r="H186" s="214">
        <v>10.3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139</v>
      </c>
      <c r="AU186" s="220" t="s">
        <v>92</v>
      </c>
      <c r="AV186" s="14" t="s">
        <v>92</v>
      </c>
      <c r="AW186" s="14" t="s">
        <v>36</v>
      </c>
      <c r="AX186" s="14" t="s">
        <v>90</v>
      </c>
      <c r="AY186" s="220" t="s">
        <v>130</v>
      </c>
    </row>
    <row r="187" spans="1:65" s="2" customFormat="1" ht="16.5" customHeight="1">
      <c r="A187" s="34"/>
      <c r="B187" s="35"/>
      <c r="C187" s="186" t="s">
        <v>223</v>
      </c>
      <c r="D187" s="186" t="s">
        <v>132</v>
      </c>
      <c r="E187" s="187" t="s">
        <v>224</v>
      </c>
      <c r="F187" s="188" t="s">
        <v>225</v>
      </c>
      <c r="G187" s="189" t="s">
        <v>135</v>
      </c>
      <c r="H187" s="190">
        <v>45</v>
      </c>
      <c r="I187" s="191"/>
      <c r="J187" s="192">
        <f>ROUND(I187*H187,2)</f>
        <v>0</v>
      </c>
      <c r="K187" s="188" t="s">
        <v>136</v>
      </c>
      <c r="L187" s="39"/>
      <c r="M187" s="193" t="s">
        <v>1</v>
      </c>
      <c r="N187" s="194" t="s">
        <v>47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137</v>
      </c>
      <c r="AT187" s="197" t="s">
        <v>132</v>
      </c>
      <c r="AU187" s="197" t="s">
        <v>92</v>
      </c>
      <c r="AY187" s="17" t="s">
        <v>130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90</v>
      </c>
      <c r="BK187" s="198">
        <f>ROUND(I187*H187,2)</f>
        <v>0</v>
      </c>
      <c r="BL187" s="17" t="s">
        <v>137</v>
      </c>
      <c r="BM187" s="197" t="s">
        <v>226</v>
      </c>
    </row>
    <row r="188" spans="1:65" s="14" customFormat="1" ht="11.25">
      <c r="B188" s="210"/>
      <c r="C188" s="211"/>
      <c r="D188" s="201" t="s">
        <v>139</v>
      </c>
      <c r="E188" s="212" t="s">
        <v>1</v>
      </c>
      <c r="F188" s="213" t="s">
        <v>227</v>
      </c>
      <c r="G188" s="211"/>
      <c r="H188" s="214">
        <v>45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139</v>
      </c>
      <c r="AU188" s="220" t="s">
        <v>92</v>
      </c>
      <c r="AV188" s="14" t="s">
        <v>92</v>
      </c>
      <c r="AW188" s="14" t="s">
        <v>36</v>
      </c>
      <c r="AX188" s="14" t="s">
        <v>90</v>
      </c>
      <c r="AY188" s="220" t="s">
        <v>130</v>
      </c>
    </row>
    <row r="189" spans="1:65" s="2" customFormat="1" ht="16.5" customHeight="1">
      <c r="A189" s="34"/>
      <c r="B189" s="35"/>
      <c r="C189" s="186" t="s">
        <v>228</v>
      </c>
      <c r="D189" s="186" t="s">
        <v>132</v>
      </c>
      <c r="E189" s="187" t="s">
        <v>229</v>
      </c>
      <c r="F189" s="188" t="s">
        <v>230</v>
      </c>
      <c r="G189" s="189" t="s">
        <v>135</v>
      </c>
      <c r="H189" s="190">
        <v>103</v>
      </c>
      <c r="I189" s="191"/>
      <c r="J189" s="192">
        <f>ROUND(I189*H189,2)</f>
        <v>0</v>
      </c>
      <c r="K189" s="188" t="s">
        <v>136</v>
      </c>
      <c r="L189" s="39"/>
      <c r="M189" s="193" t="s">
        <v>1</v>
      </c>
      <c r="N189" s="194" t="s">
        <v>47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137</v>
      </c>
      <c r="AT189" s="197" t="s">
        <v>132</v>
      </c>
      <c r="AU189" s="197" t="s">
        <v>92</v>
      </c>
      <c r="AY189" s="17" t="s">
        <v>130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90</v>
      </c>
      <c r="BK189" s="198">
        <f>ROUND(I189*H189,2)</f>
        <v>0</v>
      </c>
      <c r="BL189" s="17" t="s">
        <v>137</v>
      </c>
      <c r="BM189" s="197" t="s">
        <v>231</v>
      </c>
    </row>
    <row r="190" spans="1:65" s="14" customFormat="1" ht="11.25">
      <c r="B190" s="210"/>
      <c r="C190" s="211"/>
      <c r="D190" s="201" t="s">
        <v>139</v>
      </c>
      <c r="E190" s="212" t="s">
        <v>1</v>
      </c>
      <c r="F190" s="213" t="s">
        <v>232</v>
      </c>
      <c r="G190" s="211"/>
      <c r="H190" s="214">
        <v>103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139</v>
      </c>
      <c r="AU190" s="220" t="s">
        <v>92</v>
      </c>
      <c r="AV190" s="14" t="s">
        <v>92</v>
      </c>
      <c r="AW190" s="14" t="s">
        <v>36</v>
      </c>
      <c r="AX190" s="14" t="s">
        <v>90</v>
      </c>
      <c r="AY190" s="220" t="s">
        <v>130</v>
      </c>
    </row>
    <row r="191" spans="1:65" s="2" customFormat="1" ht="16.5" customHeight="1">
      <c r="A191" s="34"/>
      <c r="B191" s="35"/>
      <c r="C191" s="232" t="s">
        <v>233</v>
      </c>
      <c r="D191" s="232" t="s">
        <v>234</v>
      </c>
      <c r="E191" s="233" t="s">
        <v>235</v>
      </c>
      <c r="F191" s="234" t="s">
        <v>236</v>
      </c>
      <c r="G191" s="235" t="s">
        <v>237</v>
      </c>
      <c r="H191" s="236">
        <v>3.09</v>
      </c>
      <c r="I191" s="237"/>
      <c r="J191" s="238">
        <f>ROUND(I191*H191,2)</f>
        <v>0</v>
      </c>
      <c r="K191" s="234" t="s">
        <v>136</v>
      </c>
      <c r="L191" s="239"/>
      <c r="M191" s="240" t="s">
        <v>1</v>
      </c>
      <c r="N191" s="241" t="s">
        <v>47</v>
      </c>
      <c r="O191" s="71"/>
      <c r="P191" s="195">
        <f>O191*H191</f>
        <v>0</v>
      </c>
      <c r="Q191" s="195">
        <v>1E-3</v>
      </c>
      <c r="R191" s="195">
        <f>Q191*H191</f>
        <v>3.0899999999999999E-3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175</v>
      </c>
      <c r="AT191" s="197" t="s">
        <v>234</v>
      </c>
      <c r="AU191" s="197" t="s">
        <v>92</v>
      </c>
      <c r="AY191" s="17" t="s">
        <v>130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90</v>
      </c>
      <c r="BK191" s="198">
        <f>ROUND(I191*H191,2)</f>
        <v>0</v>
      </c>
      <c r="BL191" s="17" t="s">
        <v>137</v>
      </c>
      <c r="BM191" s="197" t="s">
        <v>238</v>
      </c>
    </row>
    <row r="192" spans="1:65" s="14" customFormat="1" ht="11.25">
      <c r="B192" s="210"/>
      <c r="C192" s="211"/>
      <c r="D192" s="201" t="s">
        <v>139</v>
      </c>
      <c r="E192" s="212" t="s">
        <v>1</v>
      </c>
      <c r="F192" s="213" t="s">
        <v>239</v>
      </c>
      <c r="G192" s="211"/>
      <c r="H192" s="214">
        <v>3.09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139</v>
      </c>
      <c r="AU192" s="220" t="s">
        <v>92</v>
      </c>
      <c r="AV192" s="14" t="s">
        <v>92</v>
      </c>
      <c r="AW192" s="14" t="s">
        <v>36</v>
      </c>
      <c r="AX192" s="14" t="s">
        <v>90</v>
      </c>
      <c r="AY192" s="220" t="s">
        <v>130</v>
      </c>
    </row>
    <row r="193" spans="1:65" s="2" customFormat="1" ht="16.5" customHeight="1">
      <c r="A193" s="34"/>
      <c r="B193" s="35"/>
      <c r="C193" s="186" t="s">
        <v>240</v>
      </c>
      <c r="D193" s="186" t="s">
        <v>132</v>
      </c>
      <c r="E193" s="187" t="s">
        <v>241</v>
      </c>
      <c r="F193" s="188" t="s">
        <v>242</v>
      </c>
      <c r="G193" s="189" t="s">
        <v>135</v>
      </c>
      <c r="H193" s="190">
        <v>245.8</v>
      </c>
      <c r="I193" s="191"/>
      <c r="J193" s="192">
        <f>ROUND(I193*H193,2)</f>
        <v>0</v>
      </c>
      <c r="K193" s="188" t="s">
        <v>136</v>
      </c>
      <c r="L193" s="39"/>
      <c r="M193" s="193" t="s">
        <v>1</v>
      </c>
      <c r="N193" s="194" t="s">
        <v>47</v>
      </c>
      <c r="O193" s="71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137</v>
      </c>
      <c r="AT193" s="197" t="s">
        <v>132</v>
      </c>
      <c r="AU193" s="197" t="s">
        <v>92</v>
      </c>
      <c r="AY193" s="17" t="s">
        <v>130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90</v>
      </c>
      <c r="BK193" s="198">
        <f>ROUND(I193*H193,2)</f>
        <v>0</v>
      </c>
      <c r="BL193" s="17" t="s">
        <v>137</v>
      </c>
      <c r="BM193" s="197" t="s">
        <v>243</v>
      </c>
    </row>
    <row r="194" spans="1:65" s="14" customFormat="1" ht="11.25">
      <c r="B194" s="210"/>
      <c r="C194" s="211"/>
      <c r="D194" s="201" t="s">
        <v>139</v>
      </c>
      <c r="E194" s="212" t="s">
        <v>1</v>
      </c>
      <c r="F194" s="213" t="s">
        <v>244</v>
      </c>
      <c r="G194" s="211"/>
      <c r="H194" s="214">
        <v>245.8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139</v>
      </c>
      <c r="AU194" s="220" t="s">
        <v>92</v>
      </c>
      <c r="AV194" s="14" t="s">
        <v>92</v>
      </c>
      <c r="AW194" s="14" t="s">
        <v>36</v>
      </c>
      <c r="AX194" s="14" t="s">
        <v>90</v>
      </c>
      <c r="AY194" s="220" t="s">
        <v>130</v>
      </c>
    </row>
    <row r="195" spans="1:65" s="2" customFormat="1" ht="16.5" customHeight="1">
      <c r="A195" s="34"/>
      <c r="B195" s="35"/>
      <c r="C195" s="186" t="s">
        <v>245</v>
      </c>
      <c r="D195" s="186" t="s">
        <v>132</v>
      </c>
      <c r="E195" s="187" t="s">
        <v>246</v>
      </c>
      <c r="F195" s="188" t="s">
        <v>247</v>
      </c>
      <c r="G195" s="189" t="s">
        <v>135</v>
      </c>
      <c r="H195" s="190">
        <v>103</v>
      </c>
      <c r="I195" s="191"/>
      <c r="J195" s="192">
        <f>ROUND(I195*H195,2)</f>
        <v>0</v>
      </c>
      <c r="K195" s="188" t="s">
        <v>136</v>
      </c>
      <c r="L195" s="39"/>
      <c r="M195" s="193" t="s">
        <v>1</v>
      </c>
      <c r="N195" s="194" t="s">
        <v>47</v>
      </c>
      <c r="O195" s="71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137</v>
      </c>
      <c r="AT195" s="197" t="s">
        <v>132</v>
      </c>
      <c r="AU195" s="197" t="s">
        <v>92</v>
      </c>
      <c r="AY195" s="17" t="s">
        <v>130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90</v>
      </c>
      <c r="BK195" s="198">
        <f>ROUND(I195*H195,2)</f>
        <v>0</v>
      </c>
      <c r="BL195" s="17" t="s">
        <v>137</v>
      </c>
      <c r="BM195" s="197" t="s">
        <v>248</v>
      </c>
    </row>
    <row r="196" spans="1:65" s="14" customFormat="1" ht="11.25">
      <c r="B196" s="210"/>
      <c r="C196" s="211"/>
      <c r="D196" s="201" t="s">
        <v>139</v>
      </c>
      <c r="E196" s="212" t="s">
        <v>1</v>
      </c>
      <c r="F196" s="213" t="s">
        <v>232</v>
      </c>
      <c r="G196" s="211"/>
      <c r="H196" s="214">
        <v>103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139</v>
      </c>
      <c r="AU196" s="220" t="s">
        <v>92</v>
      </c>
      <c r="AV196" s="14" t="s">
        <v>92</v>
      </c>
      <c r="AW196" s="14" t="s">
        <v>36</v>
      </c>
      <c r="AX196" s="14" t="s">
        <v>90</v>
      </c>
      <c r="AY196" s="220" t="s">
        <v>130</v>
      </c>
    </row>
    <row r="197" spans="1:65" s="2" customFormat="1" ht="16.5" customHeight="1">
      <c r="A197" s="34"/>
      <c r="B197" s="35"/>
      <c r="C197" s="186" t="s">
        <v>7</v>
      </c>
      <c r="D197" s="186" t="s">
        <v>132</v>
      </c>
      <c r="E197" s="187" t="s">
        <v>249</v>
      </c>
      <c r="F197" s="188" t="s">
        <v>250</v>
      </c>
      <c r="G197" s="189" t="s">
        <v>135</v>
      </c>
      <c r="H197" s="190">
        <v>103</v>
      </c>
      <c r="I197" s="191"/>
      <c r="J197" s="192">
        <f>ROUND(I197*H197,2)</f>
        <v>0</v>
      </c>
      <c r="K197" s="188" t="s">
        <v>136</v>
      </c>
      <c r="L197" s="39"/>
      <c r="M197" s="193" t="s">
        <v>1</v>
      </c>
      <c r="N197" s="194" t="s">
        <v>47</v>
      </c>
      <c r="O197" s="71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137</v>
      </c>
      <c r="AT197" s="197" t="s">
        <v>132</v>
      </c>
      <c r="AU197" s="197" t="s">
        <v>92</v>
      </c>
      <c r="AY197" s="17" t="s">
        <v>130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7" t="s">
        <v>90</v>
      </c>
      <c r="BK197" s="198">
        <f>ROUND(I197*H197,2)</f>
        <v>0</v>
      </c>
      <c r="BL197" s="17" t="s">
        <v>137</v>
      </c>
      <c r="BM197" s="197" t="s">
        <v>251</v>
      </c>
    </row>
    <row r="198" spans="1:65" s="14" customFormat="1" ht="11.25">
      <c r="B198" s="210"/>
      <c r="C198" s="211"/>
      <c r="D198" s="201" t="s">
        <v>139</v>
      </c>
      <c r="E198" s="212" t="s">
        <v>1</v>
      </c>
      <c r="F198" s="213" t="s">
        <v>232</v>
      </c>
      <c r="G198" s="211"/>
      <c r="H198" s="214">
        <v>103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139</v>
      </c>
      <c r="AU198" s="220" t="s">
        <v>92</v>
      </c>
      <c r="AV198" s="14" t="s">
        <v>92</v>
      </c>
      <c r="AW198" s="14" t="s">
        <v>36</v>
      </c>
      <c r="AX198" s="14" t="s">
        <v>90</v>
      </c>
      <c r="AY198" s="220" t="s">
        <v>130</v>
      </c>
    </row>
    <row r="199" spans="1:65" s="2" customFormat="1" ht="16.5" customHeight="1">
      <c r="A199" s="34"/>
      <c r="B199" s="35"/>
      <c r="C199" s="186" t="s">
        <v>252</v>
      </c>
      <c r="D199" s="186" t="s">
        <v>132</v>
      </c>
      <c r="E199" s="187" t="s">
        <v>253</v>
      </c>
      <c r="F199" s="188" t="s">
        <v>254</v>
      </c>
      <c r="G199" s="189" t="s">
        <v>135</v>
      </c>
      <c r="H199" s="190">
        <v>309</v>
      </c>
      <c r="I199" s="191"/>
      <c r="J199" s="192">
        <f>ROUND(I199*H199,2)</f>
        <v>0</v>
      </c>
      <c r="K199" s="188" t="s">
        <v>136</v>
      </c>
      <c r="L199" s="39"/>
      <c r="M199" s="193" t="s">
        <v>1</v>
      </c>
      <c r="N199" s="194" t="s">
        <v>47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137</v>
      </c>
      <c r="AT199" s="197" t="s">
        <v>132</v>
      </c>
      <c r="AU199" s="197" t="s">
        <v>92</v>
      </c>
      <c r="AY199" s="17" t="s">
        <v>130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90</v>
      </c>
      <c r="BK199" s="198">
        <f>ROUND(I199*H199,2)</f>
        <v>0</v>
      </c>
      <c r="BL199" s="17" t="s">
        <v>137</v>
      </c>
      <c r="BM199" s="197" t="s">
        <v>255</v>
      </c>
    </row>
    <row r="200" spans="1:65" s="14" customFormat="1" ht="11.25">
      <c r="B200" s="210"/>
      <c r="C200" s="211"/>
      <c r="D200" s="201" t="s">
        <v>139</v>
      </c>
      <c r="E200" s="212" t="s">
        <v>1</v>
      </c>
      <c r="F200" s="213" t="s">
        <v>256</v>
      </c>
      <c r="G200" s="211"/>
      <c r="H200" s="214">
        <v>309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139</v>
      </c>
      <c r="AU200" s="220" t="s">
        <v>92</v>
      </c>
      <c r="AV200" s="14" t="s">
        <v>92</v>
      </c>
      <c r="AW200" s="14" t="s">
        <v>36</v>
      </c>
      <c r="AX200" s="14" t="s">
        <v>90</v>
      </c>
      <c r="AY200" s="220" t="s">
        <v>130</v>
      </c>
    </row>
    <row r="201" spans="1:65" s="2" customFormat="1" ht="16.5" customHeight="1">
      <c r="A201" s="34"/>
      <c r="B201" s="35"/>
      <c r="C201" s="186" t="s">
        <v>257</v>
      </c>
      <c r="D201" s="186" t="s">
        <v>132</v>
      </c>
      <c r="E201" s="187" t="s">
        <v>258</v>
      </c>
      <c r="F201" s="188" t="s">
        <v>259</v>
      </c>
      <c r="G201" s="189" t="s">
        <v>161</v>
      </c>
      <c r="H201" s="190">
        <v>3.09</v>
      </c>
      <c r="I201" s="191"/>
      <c r="J201" s="192">
        <f>ROUND(I201*H201,2)</f>
        <v>0</v>
      </c>
      <c r="K201" s="188" t="s">
        <v>136</v>
      </c>
      <c r="L201" s="39"/>
      <c r="M201" s="193" t="s">
        <v>1</v>
      </c>
      <c r="N201" s="194" t="s">
        <v>47</v>
      </c>
      <c r="O201" s="71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137</v>
      </c>
      <c r="AT201" s="197" t="s">
        <v>132</v>
      </c>
      <c r="AU201" s="197" t="s">
        <v>92</v>
      </c>
      <c r="AY201" s="17" t="s">
        <v>130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90</v>
      </c>
      <c r="BK201" s="198">
        <f>ROUND(I201*H201,2)</f>
        <v>0</v>
      </c>
      <c r="BL201" s="17" t="s">
        <v>137</v>
      </c>
      <c r="BM201" s="197" t="s">
        <v>260</v>
      </c>
    </row>
    <row r="202" spans="1:65" s="14" customFormat="1" ht="11.25">
      <c r="B202" s="210"/>
      <c r="C202" s="211"/>
      <c r="D202" s="201" t="s">
        <v>139</v>
      </c>
      <c r="E202" s="212" t="s">
        <v>1</v>
      </c>
      <c r="F202" s="213" t="s">
        <v>261</v>
      </c>
      <c r="G202" s="211"/>
      <c r="H202" s="214">
        <v>3.09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139</v>
      </c>
      <c r="AU202" s="220" t="s">
        <v>92</v>
      </c>
      <c r="AV202" s="14" t="s">
        <v>92</v>
      </c>
      <c r="AW202" s="14" t="s">
        <v>36</v>
      </c>
      <c r="AX202" s="14" t="s">
        <v>90</v>
      </c>
      <c r="AY202" s="220" t="s">
        <v>130</v>
      </c>
    </row>
    <row r="203" spans="1:65" s="2" customFormat="1" ht="16.5" customHeight="1">
      <c r="A203" s="34"/>
      <c r="B203" s="35"/>
      <c r="C203" s="186" t="s">
        <v>262</v>
      </c>
      <c r="D203" s="186" t="s">
        <v>132</v>
      </c>
      <c r="E203" s="187" t="s">
        <v>263</v>
      </c>
      <c r="F203" s="188" t="s">
        <v>264</v>
      </c>
      <c r="G203" s="189" t="s">
        <v>161</v>
      </c>
      <c r="H203" s="190">
        <v>43.26</v>
      </c>
      <c r="I203" s="191"/>
      <c r="J203" s="192">
        <f>ROUND(I203*H203,2)</f>
        <v>0</v>
      </c>
      <c r="K203" s="188" t="s">
        <v>136</v>
      </c>
      <c r="L203" s="39"/>
      <c r="M203" s="193" t="s">
        <v>1</v>
      </c>
      <c r="N203" s="194" t="s">
        <v>47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137</v>
      </c>
      <c r="AT203" s="197" t="s">
        <v>132</v>
      </c>
      <c r="AU203" s="197" t="s">
        <v>92</v>
      </c>
      <c r="AY203" s="17" t="s">
        <v>130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90</v>
      </c>
      <c r="BK203" s="198">
        <f>ROUND(I203*H203,2)</f>
        <v>0</v>
      </c>
      <c r="BL203" s="17" t="s">
        <v>137</v>
      </c>
      <c r="BM203" s="197" t="s">
        <v>265</v>
      </c>
    </row>
    <row r="204" spans="1:65" s="14" customFormat="1" ht="11.25">
      <c r="B204" s="210"/>
      <c r="C204" s="211"/>
      <c r="D204" s="201" t="s">
        <v>139</v>
      </c>
      <c r="E204" s="212" t="s">
        <v>1</v>
      </c>
      <c r="F204" s="213" t="s">
        <v>266</v>
      </c>
      <c r="G204" s="211"/>
      <c r="H204" s="214">
        <v>43.26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139</v>
      </c>
      <c r="AU204" s="220" t="s">
        <v>92</v>
      </c>
      <c r="AV204" s="14" t="s">
        <v>92</v>
      </c>
      <c r="AW204" s="14" t="s">
        <v>36</v>
      </c>
      <c r="AX204" s="14" t="s">
        <v>90</v>
      </c>
      <c r="AY204" s="220" t="s">
        <v>130</v>
      </c>
    </row>
    <row r="205" spans="1:65" s="12" customFormat="1" ht="22.9" customHeight="1">
      <c r="B205" s="170"/>
      <c r="C205" s="171"/>
      <c r="D205" s="172" t="s">
        <v>81</v>
      </c>
      <c r="E205" s="184" t="s">
        <v>92</v>
      </c>
      <c r="F205" s="184" t="s">
        <v>267</v>
      </c>
      <c r="G205" s="171"/>
      <c r="H205" s="171"/>
      <c r="I205" s="174"/>
      <c r="J205" s="185">
        <f>BK205</f>
        <v>0</v>
      </c>
      <c r="K205" s="171"/>
      <c r="L205" s="176"/>
      <c r="M205" s="177"/>
      <c r="N205" s="178"/>
      <c r="O205" s="178"/>
      <c r="P205" s="179">
        <f>SUM(P206:P211)</f>
        <v>0</v>
      </c>
      <c r="Q205" s="178"/>
      <c r="R205" s="179">
        <f>SUM(R206:R211)</f>
        <v>9.7900799999999997</v>
      </c>
      <c r="S205" s="178"/>
      <c r="T205" s="180">
        <f>SUM(T206:T211)</f>
        <v>0</v>
      </c>
      <c r="AR205" s="181" t="s">
        <v>90</v>
      </c>
      <c r="AT205" s="182" t="s">
        <v>81</v>
      </c>
      <c r="AU205" s="182" t="s">
        <v>90</v>
      </c>
      <c r="AY205" s="181" t="s">
        <v>130</v>
      </c>
      <c r="BK205" s="183">
        <f>SUM(BK206:BK211)</f>
        <v>0</v>
      </c>
    </row>
    <row r="206" spans="1:65" s="2" customFormat="1" ht="16.5" customHeight="1">
      <c r="A206" s="34"/>
      <c r="B206" s="35"/>
      <c r="C206" s="186" t="s">
        <v>268</v>
      </c>
      <c r="D206" s="186" t="s">
        <v>132</v>
      </c>
      <c r="E206" s="187" t="s">
        <v>269</v>
      </c>
      <c r="F206" s="188" t="s">
        <v>270</v>
      </c>
      <c r="G206" s="189" t="s">
        <v>161</v>
      </c>
      <c r="H206" s="190">
        <v>6</v>
      </c>
      <c r="I206" s="191"/>
      <c r="J206" s="192">
        <f>ROUND(I206*H206,2)</f>
        <v>0</v>
      </c>
      <c r="K206" s="188" t="s">
        <v>136</v>
      </c>
      <c r="L206" s="39"/>
      <c r="M206" s="193" t="s">
        <v>1</v>
      </c>
      <c r="N206" s="194" t="s">
        <v>47</v>
      </c>
      <c r="O206" s="71"/>
      <c r="P206" s="195">
        <f>O206*H206</f>
        <v>0</v>
      </c>
      <c r="Q206" s="195">
        <v>1.63</v>
      </c>
      <c r="R206" s="195">
        <f>Q206*H206</f>
        <v>9.7799999999999994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137</v>
      </c>
      <c r="AT206" s="197" t="s">
        <v>132</v>
      </c>
      <c r="AU206" s="197" t="s">
        <v>92</v>
      </c>
      <c r="AY206" s="17" t="s">
        <v>130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90</v>
      </c>
      <c r="BK206" s="198">
        <f>ROUND(I206*H206,2)</f>
        <v>0</v>
      </c>
      <c r="BL206" s="17" t="s">
        <v>137</v>
      </c>
      <c r="BM206" s="197" t="s">
        <v>271</v>
      </c>
    </row>
    <row r="207" spans="1:65" s="14" customFormat="1" ht="11.25">
      <c r="B207" s="210"/>
      <c r="C207" s="211"/>
      <c r="D207" s="201" t="s">
        <v>139</v>
      </c>
      <c r="E207" s="212" t="s">
        <v>1</v>
      </c>
      <c r="F207" s="213" t="s">
        <v>272</v>
      </c>
      <c r="G207" s="211"/>
      <c r="H207" s="214">
        <v>6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139</v>
      </c>
      <c r="AU207" s="220" t="s">
        <v>92</v>
      </c>
      <c r="AV207" s="14" t="s">
        <v>92</v>
      </c>
      <c r="AW207" s="14" t="s">
        <v>36</v>
      </c>
      <c r="AX207" s="14" t="s">
        <v>90</v>
      </c>
      <c r="AY207" s="220" t="s">
        <v>130</v>
      </c>
    </row>
    <row r="208" spans="1:65" s="2" customFormat="1" ht="16.5" customHeight="1">
      <c r="A208" s="34"/>
      <c r="B208" s="35"/>
      <c r="C208" s="186" t="s">
        <v>273</v>
      </c>
      <c r="D208" s="186" t="s">
        <v>132</v>
      </c>
      <c r="E208" s="187" t="s">
        <v>274</v>
      </c>
      <c r="F208" s="188" t="s">
        <v>275</v>
      </c>
      <c r="G208" s="189" t="s">
        <v>135</v>
      </c>
      <c r="H208" s="190">
        <v>16</v>
      </c>
      <c r="I208" s="191"/>
      <c r="J208" s="192">
        <f>ROUND(I208*H208,2)</f>
        <v>0</v>
      </c>
      <c r="K208" s="188" t="s">
        <v>136</v>
      </c>
      <c r="L208" s="39"/>
      <c r="M208" s="193" t="s">
        <v>1</v>
      </c>
      <c r="N208" s="194" t="s">
        <v>47</v>
      </c>
      <c r="O208" s="71"/>
      <c r="P208" s="195">
        <f>O208*H208</f>
        <v>0</v>
      </c>
      <c r="Q208" s="195">
        <v>2.7E-4</v>
      </c>
      <c r="R208" s="195">
        <f>Q208*H208</f>
        <v>4.3200000000000001E-3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137</v>
      </c>
      <c r="AT208" s="197" t="s">
        <v>132</v>
      </c>
      <c r="AU208" s="197" t="s">
        <v>92</v>
      </c>
      <c r="AY208" s="17" t="s">
        <v>130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90</v>
      </c>
      <c r="BK208" s="198">
        <f>ROUND(I208*H208,2)</f>
        <v>0</v>
      </c>
      <c r="BL208" s="17" t="s">
        <v>137</v>
      </c>
      <c r="BM208" s="197" t="s">
        <v>276</v>
      </c>
    </row>
    <row r="209" spans="1:65" s="14" customFormat="1" ht="11.25">
      <c r="B209" s="210"/>
      <c r="C209" s="211"/>
      <c r="D209" s="201" t="s">
        <v>139</v>
      </c>
      <c r="E209" s="212" t="s">
        <v>1</v>
      </c>
      <c r="F209" s="213" t="s">
        <v>277</v>
      </c>
      <c r="G209" s="211"/>
      <c r="H209" s="214">
        <v>16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139</v>
      </c>
      <c r="AU209" s="220" t="s">
        <v>92</v>
      </c>
      <c r="AV209" s="14" t="s">
        <v>92</v>
      </c>
      <c r="AW209" s="14" t="s">
        <v>36</v>
      </c>
      <c r="AX209" s="14" t="s">
        <v>90</v>
      </c>
      <c r="AY209" s="220" t="s">
        <v>130</v>
      </c>
    </row>
    <row r="210" spans="1:65" s="2" customFormat="1" ht="16.5" customHeight="1">
      <c r="A210" s="34"/>
      <c r="B210" s="35"/>
      <c r="C210" s="232" t="s">
        <v>278</v>
      </c>
      <c r="D210" s="232" t="s">
        <v>234</v>
      </c>
      <c r="E210" s="233" t="s">
        <v>279</v>
      </c>
      <c r="F210" s="234" t="s">
        <v>280</v>
      </c>
      <c r="G210" s="235" t="s">
        <v>135</v>
      </c>
      <c r="H210" s="236">
        <v>19.2</v>
      </c>
      <c r="I210" s="237"/>
      <c r="J210" s="238">
        <f>ROUND(I210*H210,2)</f>
        <v>0</v>
      </c>
      <c r="K210" s="234" t="s">
        <v>136</v>
      </c>
      <c r="L210" s="239"/>
      <c r="M210" s="240" t="s">
        <v>1</v>
      </c>
      <c r="N210" s="241" t="s">
        <v>47</v>
      </c>
      <c r="O210" s="71"/>
      <c r="P210" s="195">
        <f>O210*H210</f>
        <v>0</v>
      </c>
      <c r="Q210" s="195">
        <v>2.9999999999999997E-4</v>
      </c>
      <c r="R210" s="195">
        <f>Q210*H210</f>
        <v>5.7599999999999995E-3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175</v>
      </c>
      <c r="AT210" s="197" t="s">
        <v>234</v>
      </c>
      <c r="AU210" s="197" t="s">
        <v>92</v>
      </c>
      <c r="AY210" s="17" t="s">
        <v>130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90</v>
      </c>
      <c r="BK210" s="198">
        <f>ROUND(I210*H210,2)</f>
        <v>0</v>
      </c>
      <c r="BL210" s="17" t="s">
        <v>137</v>
      </c>
      <c r="BM210" s="197" t="s">
        <v>281</v>
      </c>
    </row>
    <row r="211" spans="1:65" s="14" customFormat="1" ht="11.25">
      <c r="B211" s="210"/>
      <c r="C211" s="211"/>
      <c r="D211" s="201" t="s">
        <v>139</v>
      </c>
      <c r="E211" s="212" t="s">
        <v>1</v>
      </c>
      <c r="F211" s="213" t="s">
        <v>282</v>
      </c>
      <c r="G211" s="211"/>
      <c r="H211" s="214">
        <v>19.2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139</v>
      </c>
      <c r="AU211" s="220" t="s">
        <v>92</v>
      </c>
      <c r="AV211" s="14" t="s">
        <v>92</v>
      </c>
      <c r="AW211" s="14" t="s">
        <v>36</v>
      </c>
      <c r="AX211" s="14" t="s">
        <v>90</v>
      </c>
      <c r="AY211" s="220" t="s">
        <v>130</v>
      </c>
    </row>
    <row r="212" spans="1:65" s="12" customFormat="1" ht="22.9" customHeight="1">
      <c r="B212" s="170"/>
      <c r="C212" s="171"/>
      <c r="D212" s="172" t="s">
        <v>81</v>
      </c>
      <c r="E212" s="184" t="s">
        <v>158</v>
      </c>
      <c r="F212" s="184" t="s">
        <v>283</v>
      </c>
      <c r="G212" s="171"/>
      <c r="H212" s="171"/>
      <c r="I212" s="174"/>
      <c r="J212" s="185">
        <f>BK212</f>
        <v>0</v>
      </c>
      <c r="K212" s="171"/>
      <c r="L212" s="176"/>
      <c r="M212" s="177"/>
      <c r="N212" s="178"/>
      <c r="O212" s="178"/>
      <c r="P212" s="179">
        <f>SUM(P213:P224)</f>
        <v>0</v>
      </c>
      <c r="Q212" s="178"/>
      <c r="R212" s="179">
        <f>SUM(R213:R224)</f>
        <v>137.65728999999999</v>
      </c>
      <c r="S212" s="178"/>
      <c r="T212" s="180">
        <f>SUM(T213:T224)</f>
        <v>0</v>
      </c>
      <c r="AR212" s="181" t="s">
        <v>90</v>
      </c>
      <c r="AT212" s="182" t="s">
        <v>81</v>
      </c>
      <c r="AU212" s="182" t="s">
        <v>90</v>
      </c>
      <c r="AY212" s="181" t="s">
        <v>130</v>
      </c>
      <c r="BK212" s="183">
        <f>SUM(BK213:BK224)</f>
        <v>0</v>
      </c>
    </row>
    <row r="213" spans="1:65" s="2" customFormat="1" ht="16.5" customHeight="1">
      <c r="A213" s="34"/>
      <c r="B213" s="35"/>
      <c r="C213" s="186" t="s">
        <v>284</v>
      </c>
      <c r="D213" s="186" t="s">
        <v>132</v>
      </c>
      <c r="E213" s="187" t="s">
        <v>285</v>
      </c>
      <c r="F213" s="188" t="s">
        <v>286</v>
      </c>
      <c r="G213" s="189" t="s">
        <v>135</v>
      </c>
      <c r="H213" s="190">
        <v>180.8</v>
      </c>
      <c r="I213" s="191"/>
      <c r="J213" s="192">
        <f>ROUND(I213*H213,2)</f>
        <v>0</v>
      </c>
      <c r="K213" s="188" t="s">
        <v>136</v>
      </c>
      <c r="L213" s="39"/>
      <c r="M213" s="193" t="s">
        <v>1</v>
      </c>
      <c r="N213" s="194" t="s">
        <v>47</v>
      </c>
      <c r="O213" s="71"/>
      <c r="P213" s="195">
        <f>O213*H213</f>
        <v>0</v>
      </c>
      <c r="Q213" s="195">
        <v>0.46</v>
      </c>
      <c r="R213" s="195">
        <f>Q213*H213</f>
        <v>83.168000000000006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137</v>
      </c>
      <c r="AT213" s="197" t="s">
        <v>132</v>
      </c>
      <c r="AU213" s="197" t="s">
        <v>92</v>
      </c>
      <c r="AY213" s="17" t="s">
        <v>130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90</v>
      </c>
      <c r="BK213" s="198">
        <f>ROUND(I213*H213,2)</f>
        <v>0</v>
      </c>
      <c r="BL213" s="17" t="s">
        <v>137</v>
      </c>
      <c r="BM213" s="197" t="s">
        <v>287</v>
      </c>
    </row>
    <row r="214" spans="1:65" s="14" customFormat="1" ht="11.25">
      <c r="B214" s="210"/>
      <c r="C214" s="211"/>
      <c r="D214" s="201" t="s">
        <v>139</v>
      </c>
      <c r="E214" s="212" t="s">
        <v>1</v>
      </c>
      <c r="F214" s="213" t="s">
        <v>288</v>
      </c>
      <c r="G214" s="211"/>
      <c r="H214" s="214">
        <v>180.8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139</v>
      </c>
      <c r="AU214" s="220" t="s">
        <v>92</v>
      </c>
      <c r="AV214" s="14" t="s">
        <v>92</v>
      </c>
      <c r="AW214" s="14" t="s">
        <v>36</v>
      </c>
      <c r="AX214" s="14" t="s">
        <v>90</v>
      </c>
      <c r="AY214" s="220" t="s">
        <v>130</v>
      </c>
    </row>
    <row r="215" spans="1:65" s="2" customFormat="1" ht="16.5" customHeight="1">
      <c r="A215" s="34"/>
      <c r="B215" s="35"/>
      <c r="C215" s="186" t="s">
        <v>289</v>
      </c>
      <c r="D215" s="186" t="s">
        <v>132</v>
      </c>
      <c r="E215" s="187" t="s">
        <v>290</v>
      </c>
      <c r="F215" s="188" t="s">
        <v>291</v>
      </c>
      <c r="G215" s="189" t="s">
        <v>135</v>
      </c>
      <c r="H215" s="190">
        <v>200.5</v>
      </c>
      <c r="I215" s="191"/>
      <c r="J215" s="192">
        <f>ROUND(I215*H215,2)</f>
        <v>0</v>
      </c>
      <c r="K215" s="188" t="s">
        <v>136</v>
      </c>
      <c r="L215" s="39"/>
      <c r="M215" s="193" t="s">
        <v>1</v>
      </c>
      <c r="N215" s="194" t="s">
        <v>47</v>
      </c>
      <c r="O215" s="71"/>
      <c r="P215" s="195">
        <f>O215*H215</f>
        <v>0</v>
      </c>
      <c r="Q215" s="195">
        <v>0.13188</v>
      </c>
      <c r="R215" s="195">
        <f>Q215*H215</f>
        <v>26.441939999999999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137</v>
      </c>
      <c r="AT215" s="197" t="s">
        <v>132</v>
      </c>
      <c r="AU215" s="197" t="s">
        <v>92</v>
      </c>
      <c r="AY215" s="17" t="s">
        <v>130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90</v>
      </c>
      <c r="BK215" s="198">
        <f>ROUND(I215*H215,2)</f>
        <v>0</v>
      </c>
      <c r="BL215" s="17" t="s">
        <v>137</v>
      </c>
      <c r="BM215" s="197" t="s">
        <v>292</v>
      </c>
    </row>
    <row r="216" spans="1:65" s="14" customFormat="1" ht="11.25">
      <c r="B216" s="210"/>
      <c r="C216" s="211"/>
      <c r="D216" s="201" t="s">
        <v>139</v>
      </c>
      <c r="E216" s="212" t="s">
        <v>1</v>
      </c>
      <c r="F216" s="213" t="s">
        <v>293</v>
      </c>
      <c r="G216" s="211"/>
      <c r="H216" s="214">
        <v>200.5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139</v>
      </c>
      <c r="AU216" s="220" t="s">
        <v>92</v>
      </c>
      <c r="AV216" s="14" t="s">
        <v>92</v>
      </c>
      <c r="AW216" s="14" t="s">
        <v>36</v>
      </c>
      <c r="AX216" s="14" t="s">
        <v>90</v>
      </c>
      <c r="AY216" s="220" t="s">
        <v>130</v>
      </c>
    </row>
    <row r="217" spans="1:65" s="2" customFormat="1" ht="16.5" customHeight="1">
      <c r="A217" s="34"/>
      <c r="B217" s="35"/>
      <c r="C217" s="186" t="s">
        <v>294</v>
      </c>
      <c r="D217" s="186" t="s">
        <v>132</v>
      </c>
      <c r="E217" s="187" t="s">
        <v>295</v>
      </c>
      <c r="F217" s="188" t="s">
        <v>296</v>
      </c>
      <c r="G217" s="189" t="s">
        <v>135</v>
      </c>
      <c r="H217" s="190">
        <v>200.5</v>
      </c>
      <c r="I217" s="191"/>
      <c r="J217" s="192">
        <f>ROUND(I217*H217,2)</f>
        <v>0</v>
      </c>
      <c r="K217" s="188" t="s">
        <v>136</v>
      </c>
      <c r="L217" s="39"/>
      <c r="M217" s="193" t="s">
        <v>1</v>
      </c>
      <c r="N217" s="194" t="s">
        <v>47</v>
      </c>
      <c r="O217" s="71"/>
      <c r="P217" s="195">
        <f>O217*H217</f>
        <v>0</v>
      </c>
      <c r="Q217" s="195">
        <v>6.0099999999999997E-3</v>
      </c>
      <c r="R217" s="195">
        <f>Q217*H217</f>
        <v>1.2050049999999999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137</v>
      </c>
      <c r="AT217" s="197" t="s">
        <v>132</v>
      </c>
      <c r="AU217" s="197" t="s">
        <v>92</v>
      </c>
      <c r="AY217" s="17" t="s">
        <v>130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90</v>
      </c>
      <c r="BK217" s="198">
        <f>ROUND(I217*H217,2)</f>
        <v>0</v>
      </c>
      <c r="BL217" s="17" t="s">
        <v>137</v>
      </c>
      <c r="BM217" s="197" t="s">
        <v>297</v>
      </c>
    </row>
    <row r="218" spans="1:65" s="14" customFormat="1" ht="11.25">
      <c r="B218" s="210"/>
      <c r="C218" s="211"/>
      <c r="D218" s="201" t="s">
        <v>139</v>
      </c>
      <c r="E218" s="212" t="s">
        <v>1</v>
      </c>
      <c r="F218" s="213" t="s">
        <v>293</v>
      </c>
      <c r="G218" s="211"/>
      <c r="H218" s="214">
        <v>200.5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139</v>
      </c>
      <c r="AU218" s="220" t="s">
        <v>92</v>
      </c>
      <c r="AV218" s="14" t="s">
        <v>92</v>
      </c>
      <c r="AW218" s="14" t="s">
        <v>36</v>
      </c>
      <c r="AX218" s="14" t="s">
        <v>90</v>
      </c>
      <c r="AY218" s="220" t="s">
        <v>130</v>
      </c>
    </row>
    <row r="219" spans="1:65" s="2" customFormat="1" ht="16.5" customHeight="1">
      <c r="A219" s="34"/>
      <c r="B219" s="35"/>
      <c r="C219" s="186" t="s">
        <v>298</v>
      </c>
      <c r="D219" s="186" t="s">
        <v>132</v>
      </c>
      <c r="E219" s="187" t="s">
        <v>299</v>
      </c>
      <c r="F219" s="188" t="s">
        <v>300</v>
      </c>
      <c r="G219" s="189" t="s">
        <v>135</v>
      </c>
      <c r="H219" s="190">
        <v>200.5</v>
      </c>
      <c r="I219" s="191"/>
      <c r="J219" s="192">
        <f>ROUND(I219*H219,2)</f>
        <v>0</v>
      </c>
      <c r="K219" s="188" t="s">
        <v>136</v>
      </c>
      <c r="L219" s="39"/>
      <c r="M219" s="193" t="s">
        <v>1</v>
      </c>
      <c r="N219" s="194" t="s">
        <v>47</v>
      </c>
      <c r="O219" s="71"/>
      <c r="P219" s="195">
        <f>O219*H219</f>
        <v>0</v>
      </c>
      <c r="Q219" s="195">
        <v>3.1E-4</v>
      </c>
      <c r="R219" s="195">
        <f>Q219*H219</f>
        <v>6.2155000000000002E-2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137</v>
      </c>
      <c r="AT219" s="197" t="s">
        <v>132</v>
      </c>
      <c r="AU219" s="197" t="s">
        <v>92</v>
      </c>
      <c r="AY219" s="17" t="s">
        <v>130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90</v>
      </c>
      <c r="BK219" s="198">
        <f>ROUND(I219*H219,2)</f>
        <v>0</v>
      </c>
      <c r="BL219" s="17" t="s">
        <v>137</v>
      </c>
      <c r="BM219" s="197" t="s">
        <v>301</v>
      </c>
    </row>
    <row r="220" spans="1:65" s="14" customFormat="1" ht="11.25">
      <c r="B220" s="210"/>
      <c r="C220" s="211"/>
      <c r="D220" s="201" t="s">
        <v>139</v>
      </c>
      <c r="E220" s="212" t="s">
        <v>1</v>
      </c>
      <c r="F220" s="213" t="s">
        <v>293</v>
      </c>
      <c r="G220" s="211"/>
      <c r="H220" s="214">
        <v>200.5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139</v>
      </c>
      <c r="AU220" s="220" t="s">
        <v>92</v>
      </c>
      <c r="AV220" s="14" t="s">
        <v>92</v>
      </c>
      <c r="AW220" s="14" t="s">
        <v>36</v>
      </c>
      <c r="AX220" s="14" t="s">
        <v>90</v>
      </c>
      <c r="AY220" s="220" t="s">
        <v>130</v>
      </c>
    </row>
    <row r="221" spans="1:65" s="2" customFormat="1" ht="21.75" customHeight="1">
      <c r="A221" s="34"/>
      <c r="B221" s="35"/>
      <c r="C221" s="186" t="s">
        <v>302</v>
      </c>
      <c r="D221" s="186" t="s">
        <v>132</v>
      </c>
      <c r="E221" s="187" t="s">
        <v>303</v>
      </c>
      <c r="F221" s="188" t="s">
        <v>304</v>
      </c>
      <c r="G221" s="189" t="s">
        <v>135</v>
      </c>
      <c r="H221" s="190">
        <v>200.5</v>
      </c>
      <c r="I221" s="191"/>
      <c r="J221" s="192">
        <f>ROUND(I221*H221,2)</f>
        <v>0</v>
      </c>
      <c r="K221" s="188" t="s">
        <v>136</v>
      </c>
      <c r="L221" s="39"/>
      <c r="M221" s="193" t="s">
        <v>1</v>
      </c>
      <c r="N221" s="194" t="s">
        <v>47</v>
      </c>
      <c r="O221" s="71"/>
      <c r="P221" s="195">
        <f>O221*H221</f>
        <v>0</v>
      </c>
      <c r="Q221" s="195">
        <v>0.12966</v>
      </c>
      <c r="R221" s="195">
        <f>Q221*H221</f>
        <v>25.996829999999999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137</v>
      </c>
      <c r="AT221" s="197" t="s">
        <v>132</v>
      </c>
      <c r="AU221" s="197" t="s">
        <v>92</v>
      </c>
      <c r="AY221" s="17" t="s">
        <v>130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90</v>
      </c>
      <c r="BK221" s="198">
        <f>ROUND(I221*H221,2)</f>
        <v>0</v>
      </c>
      <c r="BL221" s="17" t="s">
        <v>137</v>
      </c>
      <c r="BM221" s="197" t="s">
        <v>305</v>
      </c>
    </row>
    <row r="222" spans="1:65" s="14" customFormat="1" ht="11.25">
      <c r="B222" s="210"/>
      <c r="C222" s="211"/>
      <c r="D222" s="201" t="s">
        <v>139</v>
      </c>
      <c r="E222" s="212" t="s">
        <v>1</v>
      </c>
      <c r="F222" s="213" t="s">
        <v>293</v>
      </c>
      <c r="G222" s="211"/>
      <c r="H222" s="214">
        <v>200.5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139</v>
      </c>
      <c r="AU222" s="220" t="s">
        <v>92</v>
      </c>
      <c r="AV222" s="14" t="s">
        <v>92</v>
      </c>
      <c r="AW222" s="14" t="s">
        <v>36</v>
      </c>
      <c r="AX222" s="14" t="s">
        <v>90</v>
      </c>
      <c r="AY222" s="220" t="s">
        <v>130</v>
      </c>
    </row>
    <row r="223" spans="1:65" s="2" customFormat="1" ht="16.5" customHeight="1">
      <c r="A223" s="34"/>
      <c r="B223" s="35"/>
      <c r="C223" s="186" t="s">
        <v>306</v>
      </c>
      <c r="D223" s="186" t="s">
        <v>132</v>
      </c>
      <c r="E223" s="187" t="s">
        <v>307</v>
      </c>
      <c r="F223" s="188" t="s">
        <v>308</v>
      </c>
      <c r="G223" s="189" t="s">
        <v>135</v>
      </c>
      <c r="H223" s="190">
        <v>8</v>
      </c>
      <c r="I223" s="191"/>
      <c r="J223" s="192">
        <f>ROUND(I223*H223,2)</f>
        <v>0</v>
      </c>
      <c r="K223" s="188" t="s">
        <v>136</v>
      </c>
      <c r="L223" s="39"/>
      <c r="M223" s="193" t="s">
        <v>1</v>
      </c>
      <c r="N223" s="194" t="s">
        <v>47</v>
      </c>
      <c r="O223" s="71"/>
      <c r="P223" s="195">
        <f>O223*H223</f>
        <v>0</v>
      </c>
      <c r="Q223" s="195">
        <v>9.7919999999999993E-2</v>
      </c>
      <c r="R223" s="195">
        <f>Q223*H223</f>
        <v>0.78335999999999995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137</v>
      </c>
      <c r="AT223" s="197" t="s">
        <v>132</v>
      </c>
      <c r="AU223" s="197" t="s">
        <v>92</v>
      </c>
      <c r="AY223" s="17" t="s">
        <v>130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90</v>
      </c>
      <c r="BK223" s="198">
        <f>ROUND(I223*H223,2)</f>
        <v>0</v>
      </c>
      <c r="BL223" s="17" t="s">
        <v>137</v>
      </c>
      <c r="BM223" s="197" t="s">
        <v>309</v>
      </c>
    </row>
    <row r="224" spans="1:65" s="14" customFormat="1" ht="11.25">
      <c r="B224" s="210"/>
      <c r="C224" s="211"/>
      <c r="D224" s="201" t="s">
        <v>139</v>
      </c>
      <c r="E224" s="212" t="s">
        <v>1</v>
      </c>
      <c r="F224" s="213" t="s">
        <v>310</v>
      </c>
      <c r="G224" s="211"/>
      <c r="H224" s="214">
        <v>8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139</v>
      </c>
      <c r="AU224" s="220" t="s">
        <v>92</v>
      </c>
      <c r="AV224" s="14" t="s">
        <v>92</v>
      </c>
      <c r="AW224" s="14" t="s">
        <v>36</v>
      </c>
      <c r="AX224" s="14" t="s">
        <v>90</v>
      </c>
      <c r="AY224" s="220" t="s">
        <v>130</v>
      </c>
    </row>
    <row r="225" spans="1:65" s="12" customFormat="1" ht="22.9" customHeight="1">
      <c r="B225" s="170"/>
      <c r="C225" s="171"/>
      <c r="D225" s="172" t="s">
        <v>81</v>
      </c>
      <c r="E225" s="184" t="s">
        <v>175</v>
      </c>
      <c r="F225" s="184" t="s">
        <v>311</v>
      </c>
      <c r="G225" s="171"/>
      <c r="H225" s="171"/>
      <c r="I225" s="174"/>
      <c r="J225" s="185">
        <f>BK225</f>
        <v>0</v>
      </c>
      <c r="K225" s="171"/>
      <c r="L225" s="176"/>
      <c r="M225" s="177"/>
      <c r="N225" s="178"/>
      <c r="O225" s="178"/>
      <c r="P225" s="179">
        <f>SUM(P226:P258)</f>
        <v>0</v>
      </c>
      <c r="Q225" s="178"/>
      <c r="R225" s="179">
        <f>SUM(R226:R258)</f>
        <v>1.1123105999999998</v>
      </c>
      <c r="S225" s="178"/>
      <c r="T225" s="180">
        <f>SUM(T226:T258)</f>
        <v>0</v>
      </c>
      <c r="AR225" s="181" t="s">
        <v>90</v>
      </c>
      <c r="AT225" s="182" t="s">
        <v>81</v>
      </c>
      <c r="AU225" s="182" t="s">
        <v>90</v>
      </c>
      <c r="AY225" s="181" t="s">
        <v>130</v>
      </c>
      <c r="BK225" s="183">
        <f>SUM(BK226:BK258)</f>
        <v>0</v>
      </c>
    </row>
    <row r="226" spans="1:65" s="2" customFormat="1" ht="16.5" customHeight="1">
      <c r="A226" s="34"/>
      <c r="B226" s="35"/>
      <c r="C226" s="186" t="s">
        <v>312</v>
      </c>
      <c r="D226" s="186" t="s">
        <v>132</v>
      </c>
      <c r="E226" s="187" t="s">
        <v>313</v>
      </c>
      <c r="F226" s="188" t="s">
        <v>314</v>
      </c>
      <c r="G226" s="189" t="s">
        <v>149</v>
      </c>
      <c r="H226" s="190">
        <v>3</v>
      </c>
      <c r="I226" s="191"/>
      <c r="J226" s="192">
        <f>ROUND(I226*H226,2)</f>
        <v>0</v>
      </c>
      <c r="K226" s="188" t="s">
        <v>136</v>
      </c>
      <c r="L226" s="39"/>
      <c r="M226" s="193" t="s">
        <v>1</v>
      </c>
      <c r="N226" s="194" t="s">
        <v>47</v>
      </c>
      <c r="O226" s="71"/>
      <c r="P226" s="195">
        <f>O226*H226</f>
        <v>0</v>
      </c>
      <c r="Q226" s="195">
        <v>1.0000000000000001E-5</v>
      </c>
      <c r="R226" s="195">
        <f>Q226*H226</f>
        <v>3.0000000000000004E-5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137</v>
      </c>
      <c r="AT226" s="197" t="s">
        <v>132</v>
      </c>
      <c r="AU226" s="197" t="s">
        <v>92</v>
      </c>
      <c r="AY226" s="17" t="s">
        <v>130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90</v>
      </c>
      <c r="BK226" s="198">
        <f>ROUND(I226*H226,2)</f>
        <v>0</v>
      </c>
      <c r="BL226" s="17" t="s">
        <v>137</v>
      </c>
      <c r="BM226" s="197" t="s">
        <v>315</v>
      </c>
    </row>
    <row r="227" spans="1:65" s="14" customFormat="1" ht="11.25">
      <c r="B227" s="210"/>
      <c r="C227" s="211"/>
      <c r="D227" s="201" t="s">
        <v>139</v>
      </c>
      <c r="E227" s="212" t="s">
        <v>1</v>
      </c>
      <c r="F227" s="213" t="s">
        <v>316</v>
      </c>
      <c r="G227" s="211"/>
      <c r="H227" s="214">
        <v>3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139</v>
      </c>
      <c r="AU227" s="220" t="s">
        <v>92</v>
      </c>
      <c r="AV227" s="14" t="s">
        <v>92</v>
      </c>
      <c r="AW227" s="14" t="s">
        <v>36</v>
      </c>
      <c r="AX227" s="14" t="s">
        <v>90</v>
      </c>
      <c r="AY227" s="220" t="s">
        <v>130</v>
      </c>
    </row>
    <row r="228" spans="1:65" s="2" customFormat="1" ht="16.5" customHeight="1">
      <c r="A228" s="34"/>
      <c r="B228" s="35"/>
      <c r="C228" s="232" t="s">
        <v>317</v>
      </c>
      <c r="D228" s="232" t="s">
        <v>234</v>
      </c>
      <c r="E228" s="233" t="s">
        <v>318</v>
      </c>
      <c r="F228" s="234" t="s">
        <v>319</v>
      </c>
      <c r="G228" s="235" t="s">
        <v>149</v>
      </c>
      <c r="H228" s="236">
        <v>3.1059999999999999</v>
      </c>
      <c r="I228" s="237"/>
      <c r="J228" s="238">
        <f>ROUND(I228*H228,2)</f>
        <v>0</v>
      </c>
      <c r="K228" s="234" t="s">
        <v>136</v>
      </c>
      <c r="L228" s="239"/>
      <c r="M228" s="240" t="s">
        <v>1</v>
      </c>
      <c r="N228" s="241" t="s">
        <v>47</v>
      </c>
      <c r="O228" s="71"/>
      <c r="P228" s="195">
        <f>O228*H228</f>
        <v>0</v>
      </c>
      <c r="Q228" s="195">
        <v>5.1000000000000004E-3</v>
      </c>
      <c r="R228" s="195">
        <f>Q228*H228</f>
        <v>1.58406E-2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175</v>
      </c>
      <c r="AT228" s="197" t="s">
        <v>234</v>
      </c>
      <c r="AU228" s="197" t="s">
        <v>92</v>
      </c>
      <c r="AY228" s="17" t="s">
        <v>130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90</v>
      </c>
      <c r="BK228" s="198">
        <f>ROUND(I228*H228,2)</f>
        <v>0</v>
      </c>
      <c r="BL228" s="17" t="s">
        <v>137</v>
      </c>
      <c r="BM228" s="197" t="s">
        <v>320</v>
      </c>
    </row>
    <row r="229" spans="1:65" s="14" customFormat="1" ht="11.25">
      <c r="B229" s="210"/>
      <c r="C229" s="211"/>
      <c r="D229" s="201" t="s">
        <v>139</v>
      </c>
      <c r="E229" s="212" t="s">
        <v>1</v>
      </c>
      <c r="F229" s="213" t="s">
        <v>321</v>
      </c>
      <c r="G229" s="211"/>
      <c r="H229" s="214">
        <v>3.06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139</v>
      </c>
      <c r="AU229" s="220" t="s">
        <v>92</v>
      </c>
      <c r="AV229" s="14" t="s">
        <v>92</v>
      </c>
      <c r="AW229" s="14" t="s">
        <v>36</v>
      </c>
      <c r="AX229" s="14" t="s">
        <v>90</v>
      </c>
      <c r="AY229" s="220" t="s">
        <v>130</v>
      </c>
    </row>
    <row r="230" spans="1:65" s="14" customFormat="1" ht="11.25">
      <c r="B230" s="210"/>
      <c r="C230" s="211"/>
      <c r="D230" s="201" t="s">
        <v>139</v>
      </c>
      <c r="E230" s="211"/>
      <c r="F230" s="213" t="s">
        <v>322</v>
      </c>
      <c r="G230" s="211"/>
      <c r="H230" s="214">
        <v>3.1059999999999999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139</v>
      </c>
      <c r="AU230" s="220" t="s">
        <v>92</v>
      </c>
      <c r="AV230" s="14" t="s">
        <v>92</v>
      </c>
      <c r="AW230" s="14" t="s">
        <v>4</v>
      </c>
      <c r="AX230" s="14" t="s">
        <v>90</v>
      </c>
      <c r="AY230" s="220" t="s">
        <v>130</v>
      </c>
    </row>
    <row r="231" spans="1:65" s="2" customFormat="1" ht="16.5" customHeight="1">
      <c r="A231" s="34"/>
      <c r="B231" s="35"/>
      <c r="C231" s="186" t="s">
        <v>323</v>
      </c>
      <c r="D231" s="186" t="s">
        <v>132</v>
      </c>
      <c r="E231" s="187" t="s">
        <v>324</v>
      </c>
      <c r="F231" s="188" t="s">
        <v>325</v>
      </c>
      <c r="G231" s="189" t="s">
        <v>326</v>
      </c>
      <c r="H231" s="190">
        <v>3</v>
      </c>
      <c r="I231" s="191"/>
      <c r="J231" s="192">
        <f>ROUND(I231*H231,2)</f>
        <v>0</v>
      </c>
      <c r="K231" s="188" t="s">
        <v>136</v>
      </c>
      <c r="L231" s="39"/>
      <c r="M231" s="193" t="s">
        <v>1</v>
      </c>
      <c r="N231" s="194" t="s">
        <v>47</v>
      </c>
      <c r="O231" s="71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137</v>
      </c>
      <c r="AT231" s="197" t="s">
        <v>132</v>
      </c>
      <c r="AU231" s="197" t="s">
        <v>92</v>
      </c>
      <c r="AY231" s="17" t="s">
        <v>130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90</v>
      </c>
      <c r="BK231" s="198">
        <f>ROUND(I231*H231,2)</f>
        <v>0</v>
      </c>
      <c r="BL231" s="17" t="s">
        <v>137</v>
      </c>
      <c r="BM231" s="197" t="s">
        <v>327</v>
      </c>
    </row>
    <row r="232" spans="1:65" s="14" customFormat="1" ht="11.25">
      <c r="B232" s="210"/>
      <c r="C232" s="211"/>
      <c r="D232" s="201" t="s">
        <v>139</v>
      </c>
      <c r="E232" s="212" t="s">
        <v>1</v>
      </c>
      <c r="F232" s="213" t="s">
        <v>316</v>
      </c>
      <c r="G232" s="211"/>
      <c r="H232" s="214">
        <v>3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139</v>
      </c>
      <c r="AU232" s="220" t="s">
        <v>92</v>
      </c>
      <c r="AV232" s="14" t="s">
        <v>92</v>
      </c>
      <c r="AW232" s="14" t="s">
        <v>36</v>
      </c>
      <c r="AX232" s="14" t="s">
        <v>90</v>
      </c>
      <c r="AY232" s="220" t="s">
        <v>130</v>
      </c>
    </row>
    <row r="233" spans="1:65" s="2" customFormat="1" ht="16.5" customHeight="1">
      <c r="A233" s="34"/>
      <c r="B233" s="35"/>
      <c r="C233" s="232" t="s">
        <v>328</v>
      </c>
      <c r="D233" s="232" t="s">
        <v>234</v>
      </c>
      <c r="E233" s="233" t="s">
        <v>329</v>
      </c>
      <c r="F233" s="234" t="s">
        <v>330</v>
      </c>
      <c r="G233" s="235" t="s">
        <v>326</v>
      </c>
      <c r="H233" s="236">
        <v>3</v>
      </c>
      <c r="I233" s="237"/>
      <c r="J233" s="238">
        <f>ROUND(I233*H233,2)</f>
        <v>0</v>
      </c>
      <c r="K233" s="234" t="s">
        <v>136</v>
      </c>
      <c r="L233" s="239"/>
      <c r="M233" s="240" t="s">
        <v>1</v>
      </c>
      <c r="N233" s="241" t="s">
        <v>47</v>
      </c>
      <c r="O233" s="71"/>
      <c r="P233" s="195">
        <f>O233*H233</f>
        <v>0</v>
      </c>
      <c r="Q233" s="195">
        <v>1.1999999999999999E-3</v>
      </c>
      <c r="R233" s="195">
        <f>Q233*H233</f>
        <v>3.5999999999999999E-3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175</v>
      </c>
      <c r="AT233" s="197" t="s">
        <v>234</v>
      </c>
      <c r="AU233" s="197" t="s">
        <v>92</v>
      </c>
      <c r="AY233" s="17" t="s">
        <v>130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90</v>
      </c>
      <c r="BK233" s="198">
        <f>ROUND(I233*H233,2)</f>
        <v>0</v>
      </c>
      <c r="BL233" s="17" t="s">
        <v>137</v>
      </c>
      <c r="BM233" s="197" t="s">
        <v>331</v>
      </c>
    </row>
    <row r="234" spans="1:65" s="14" customFormat="1" ht="11.25">
      <c r="B234" s="210"/>
      <c r="C234" s="211"/>
      <c r="D234" s="201" t="s">
        <v>139</v>
      </c>
      <c r="E234" s="212" t="s">
        <v>1</v>
      </c>
      <c r="F234" s="213" t="s">
        <v>316</v>
      </c>
      <c r="G234" s="211"/>
      <c r="H234" s="214">
        <v>3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139</v>
      </c>
      <c r="AU234" s="220" t="s">
        <v>92</v>
      </c>
      <c r="AV234" s="14" t="s">
        <v>92</v>
      </c>
      <c r="AW234" s="14" t="s">
        <v>36</v>
      </c>
      <c r="AX234" s="14" t="s">
        <v>90</v>
      </c>
      <c r="AY234" s="220" t="s">
        <v>130</v>
      </c>
    </row>
    <row r="235" spans="1:65" s="2" customFormat="1" ht="16.5" customHeight="1">
      <c r="A235" s="34"/>
      <c r="B235" s="35"/>
      <c r="C235" s="186" t="s">
        <v>332</v>
      </c>
      <c r="D235" s="186" t="s">
        <v>132</v>
      </c>
      <c r="E235" s="187" t="s">
        <v>333</v>
      </c>
      <c r="F235" s="188" t="s">
        <v>334</v>
      </c>
      <c r="G235" s="189" t="s">
        <v>326</v>
      </c>
      <c r="H235" s="190">
        <v>1</v>
      </c>
      <c r="I235" s="191"/>
      <c r="J235" s="192">
        <f>ROUND(I235*H235,2)</f>
        <v>0</v>
      </c>
      <c r="K235" s="188" t="s">
        <v>136</v>
      </c>
      <c r="L235" s="39"/>
      <c r="M235" s="193" t="s">
        <v>1</v>
      </c>
      <c r="N235" s="194" t="s">
        <v>47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137</v>
      </c>
      <c r="AT235" s="197" t="s">
        <v>132</v>
      </c>
      <c r="AU235" s="197" t="s">
        <v>92</v>
      </c>
      <c r="AY235" s="17" t="s">
        <v>130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90</v>
      </c>
      <c r="BK235" s="198">
        <f>ROUND(I235*H235,2)</f>
        <v>0</v>
      </c>
      <c r="BL235" s="17" t="s">
        <v>137</v>
      </c>
      <c r="BM235" s="197" t="s">
        <v>335</v>
      </c>
    </row>
    <row r="236" spans="1:65" s="14" customFormat="1" ht="11.25">
      <c r="B236" s="210"/>
      <c r="C236" s="211"/>
      <c r="D236" s="201" t="s">
        <v>139</v>
      </c>
      <c r="E236" s="212" t="s">
        <v>1</v>
      </c>
      <c r="F236" s="213" t="s">
        <v>336</v>
      </c>
      <c r="G236" s="211"/>
      <c r="H236" s="214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139</v>
      </c>
      <c r="AU236" s="220" t="s">
        <v>92</v>
      </c>
      <c r="AV236" s="14" t="s">
        <v>92</v>
      </c>
      <c r="AW236" s="14" t="s">
        <v>36</v>
      </c>
      <c r="AX236" s="14" t="s">
        <v>90</v>
      </c>
      <c r="AY236" s="220" t="s">
        <v>130</v>
      </c>
    </row>
    <row r="237" spans="1:65" s="2" customFormat="1" ht="16.5" customHeight="1">
      <c r="A237" s="34"/>
      <c r="B237" s="35"/>
      <c r="C237" s="232" t="s">
        <v>337</v>
      </c>
      <c r="D237" s="232" t="s">
        <v>234</v>
      </c>
      <c r="E237" s="233" t="s">
        <v>338</v>
      </c>
      <c r="F237" s="234" t="s">
        <v>339</v>
      </c>
      <c r="G237" s="235" t="s">
        <v>326</v>
      </c>
      <c r="H237" s="236">
        <v>1</v>
      </c>
      <c r="I237" s="237"/>
      <c r="J237" s="238">
        <f>ROUND(I237*H237,2)</f>
        <v>0</v>
      </c>
      <c r="K237" s="234" t="s">
        <v>136</v>
      </c>
      <c r="L237" s="239"/>
      <c r="M237" s="240" t="s">
        <v>1</v>
      </c>
      <c r="N237" s="241" t="s">
        <v>47</v>
      </c>
      <c r="O237" s="71"/>
      <c r="P237" s="195">
        <f>O237*H237</f>
        <v>0</v>
      </c>
      <c r="Q237" s="195">
        <v>2.0999999999999999E-3</v>
      </c>
      <c r="R237" s="195">
        <f>Q237*H237</f>
        <v>2.0999999999999999E-3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175</v>
      </c>
      <c r="AT237" s="197" t="s">
        <v>234</v>
      </c>
      <c r="AU237" s="197" t="s">
        <v>92</v>
      </c>
      <c r="AY237" s="17" t="s">
        <v>130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90</v>
      </c>
      <c r="BK237" s="198">
        <f>ROUND(I237*H237,2)</f>
        <v>0</v>
      </c>
      <c r="BL237" s="17" t="s">
        <v>137</v>
      </c>
      <c r="BM237" s="197" t="s">
        <v>340</v>
      </c>
    </row>
    <row r="238" spans="1:65" s="14" customFormat="1" ht="11.25">
      <c r="B238" s="210"/>
      <c r="C238" s="211"/>
      <c r="D238" s="201" t="s">
        <v>139</v>
      </c>
      <c r="E238" s="212" t="s">
        <v>1</v>
      </c>
      <c r="F238" s="213" t="s">
        <v>336</v>
      </c>
      <c r="G238" s="211"/>
      <c r="H238" s="214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139</v>
      </c>
      <c r="AU238" s="220" t="s">
        <v>92</v>
      </c>
      <c r="AV238" s="14" t="s">
        <v>92</v>
      </c>
      <c r="AW238" s="14" t="s">
        <v>36</v>
      </c>
      <c r="AX238" s="14" t="s">
        <v>90</v>
      </c>
      <c r="AY238" s="220" t="s">
        <v>130</v>
      </c>
    </row>
    <row r="239" spans="1:65" s="2" customFormat="1" ht="16.5" customHeight="1">
      <c r="A239" s="34"/>
      <c r="B239" s="35"/>
      <c r="C239" s="186" t="s">
        <v>93</v>
      </c>
      <c r="D239" s="186" t="s">
        <v>132</v>
      </c>
      <c r="E239" s="187" t="s">
        <v>341</v>
      </c>
      <c r="F239" s="188" t="s">
        <v>342</v>
      </c>
      <c r="G239" s="189" t="s">
        <v>326</v>
      </c>
      <c r="H239" s="190">
        <v>1</v>
      </c>
      <c r="I239" s="191"/>
      <c r="J239" s="192">
        <f>ROUND(I239*H239,2)</f>
        <v>0</v>
      </c>
      <c r="K239" s="188" t="s">
        <v>136</v>
      </c>
      <c r="L239" s="39"/>
      <c r="M239" s="193" t="s">
        <v>1</v>
      </c>
      <c r="N239" s="194" t="s">
        <v>47</v>
      </c>
      <c r="O239" s="71"/>
      <c r="P239" s="195">
        <f>O239*H239</f>
        <v>0</v>
      </c>
      <c r="Q239" s="195">
        <v>0.34089999999999998</v>
      </c>
      <c r="R239" s="195">
        <f>Q239*H239</f>
        <v>0.34089999999999998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137</v>
      </c>
      <c r="AT239" s="197" t="s">
        <v>132</v>
      </c>
      <c r="AU239" s="197" t="s">
        <v>92</v>
      </c>
      <c r="AY239" s="17" t="s">
        <v>130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90</v>
      </c>
      <c r="BK239" s="198">
        <f>ROUND(I239*H239,2)</f>
        <v>0</v>
      </c>
      <c r="BL239" s="17" t="s">
        <v>137</v>
      </c>
      <c r="BM239" s="197" t="s">
        <v>343</v>
      </c>
    </row>
    <row r="240" spans="1:65" s="14" customFormat="1" ht="11.25">
      <c r="B240" s="210"/>
      <c r="C240" s="211"/>
      <c r="D240" s="201" t="s">
        <v>139</v>
      </c>
      <c r="E240" s="212" t="s">
        <v>1</v>
      </c>
      <c r="F240" s="213" t="s">
        <v>90</v>
      </c>
      <c r="G240" s="211"/>
      <c r="H240" s="214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139</v>
      </c>
      <c r="AU240" s="220" t="s">
        <v>92</v>
      </c>
      <c r="AV240" s="14" t="s">
        <v>92</v>
      </c>
      <c r="AW240" s="14" t="s">
        <v>36</v>
      </c>
      <c r="AX240" s="14" t="s">
        <v>90</v>
      </c>
      <c r="AY240" s="220" t="s">
        <v>130</v>
      </c>
    </row>
    <row r="241" spans="1:65" s="2" customFormat="1" ht="16.5" customHeight="1">
      <c r="A241" s="34"/>
      <c r="B241" s="35"/>
      <c r="C241" s="232" t="s">
        <v>344</v>
      </c>
      <c r="D241" s="232" t="s">
        <v>234</v>
      </c>
      <c r="E241" s="233" t="s">
        <v>345</v>
      </c>
      <c r="F241" s="234" t="s">
        <v>346</v>
      </c>
      <c r="G241" s="235" t="s">
        <v>326</v>
      </c>
      <c r="H241" s="236">
        <v>1</v>
      </c>
      <c r="I241" s="237"/>
      <c r="J241" s="238">
        <f>ROUND(I241*H241,2)</f>
        <v>0</v>
      </c>
      <c r="K241" s="234" t="s">
        <v>136</v>
      </c>
      <c r="L241" s="239"/>
      <c r="M241" s="240" t="s">
        <v>1</v>
      </c>
      <c r="N241" s="241" t="s">
        <v>47</v>
      </c>
      <c r="O241" s="71"/>
      <c r="P241" s="195">
        <f>O241*H241</f>
        <v>0</v>
      </c>
      <c r="Q241" s="195">
        <v>0.12</v>
      </c>
      <c r="R241" s="195">
        <f>Q241*H241</f>
        <v>0.12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175</v>
      </c>
      <c r="AT241" s="197" t="s">
        <v>234</v>
      </c>
      <c r="AU241" s="197" t="s">
        <v>92</v>
      </c>
      <c r="AY241" s="17" t="s">
        <v>130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90</v>
      </c>
      <c r="BK241" s="198">
        <f>ROUND(I241*H241,2)</f>
        <v>0</v>
      </c>
      <c r="BL241" s="17" t="s">
        <v>137</v>
      </c>
      <c r="BM241" s="197" t="s">
        <v>347</v>
      </c>
    </row>
    <row r="242" spans="1:65" s="14" customFormat="1" ht="11.25">
      <c r="B242" s="210"/>
      <c r="C242" s="211"/>
      <c r="D242" s="201" t="s">
        <v>139</v>
      </c>
      <c r="E242" s="212" t="s">
        <v>1</v>
      </c>
      <c r="F242" s="213" t="s">
        <v>90</v>
      </c>
      <c r="G242" s="211"/>
      <c r="H242" s="214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139</v>
      </c>
      <c r="AU242" s="220" t="s">
        <v>92</v>
      </c>
      <c r="AV242" s="14" t="s">
        <v>92</v>
      </c>
      <c r="AW242" s="14" t="s">
        <v>36</v>
      </c>
      <c r="AX242" s="14" t="s">
        <v>90</v>
      </c>
      <c r="AY242" s="220" t="s">
        <v>130</v>
      </c>
    </row>
    <row r="243" spans="1:65" s="2" customFormat="1" ht="16.5" customHeight="1">
      <c r="A243" s="34"/>
      <c r="B243" s="35"/>
      <c r="C243" s="232" t="s">
        <v>348</v>
      </c>
      <c r="D243" s="232" t="s">
        <v>234</v>
      </c>
      <c r="E243" s="233" t="s">
        <v>349</v>
      </c>
      <c r="F243" s="234" t="s">
        <v>350</v>
      </c>
      <c r="G243" s="235" t="s">
        <v>326</v>
      </c>
      <c r="H243" s="236">
        <v>1</v>
      </c>
      <c r="I243" s="237"/>
      <c r="J243" s="238">
        <f>ROUND(I243*H243,2)</f>
        <v>0</v>
      </c>
      <c r="K243" s="234" t="s">
        <v>136</v>
      </c>
      <c r="L243" s="239"/>
      <c r="M243" s="240" t="s">
        <v>1</v>
      </c>
      <c r="N243" s="241" t="s">
        <v>47</v>
      </c>
      <c r="O243" s="71"/>
      <c r="P243" s="195">
        <f>O243*H243</f>
        <v>0</v>
      </c>
      <c r="Q243" s="195">
        <v>8.6999999999999994E-2</v>
      </c>
      <c r="R243" s="195">
        <f>Q243*H243</f>
        <v>8.6999999999999994E-2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175</v>
      </c>
      <c r="AT243" s="197" t="s">
        <v>234</v>
      </c>
      <c r="AU243" s="197" t="s">
        <v>92</v>
      </c>
      <c r="AY243" s="17" t="s">
        <v>130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90</v>
      </c>
      <c r="BK243" s="198">
        <f>ROUND(I243*H243,2)</f>
        <v>0</v>
      </c>
      <c r="BL243" s="17" t="s">
        <v>137</v>
      </c>
      <c r="BM243" s="197" t="s">
        <v>351</v>
      </c>
    </row>
    <row r="244" spans="1:65" s="14" customFormat="1" ht="11.25">
      <c r="B244" s="210"/>
      <c r="C244" s="211"/>
      <c r="D244" s="201" t="s">
        <v>139</v>
      </c>
      <c r="E244" s="212" t="s">
        <v>1</v>
      </c>
      <c r="F244" s="213" t="s">
        <v>90</v>
      </c>
      <c r="G244" s="211"/>
      <c r="H244" s="214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139</v>
      </c>
      <c r="AU244" s="220" t="s">
        <v>92</v>
      </c>
      <c r="AV244" s="14" t="s">
        <v>92</v>
      </c>
      <c r="AW244" s="14" t="s">
        <v>36</v>
      </c>
      <c r="AX244" s="14" t="s">
        <v>90</v>
      </c>
      <c r="AY244" s="220" t="s">
        <v>130</v>
      </c>
    </row>
    <row r="245" spans="1:65" s="2" customFormat="1" ht="16.5" customHeight="1">
      <c r="A245" s="34"/>
      <c r="B245" s="35"/>
      <c r="C245" s="232" t="s">
        <v>352</v>
      </c>
      <c r="D245" s="232" t="s">
        <v>234</v>
      </c>
      <c r="E245" s="233" t="s">
        <v>353</v>
      </c>
      <c r="F245" s="234" t="s">
        <v>354</v>
      </c>
      <c r="G245" s="235" t="s">
        <v>326</v>
      </c>
      <c r="H245" s="236">
        <v>1</v>
      </c>
      <c r="I245" s="237"/>
      <c r="J245" s="238">
        <f>ROUND(I245*H245,2)</f>
        <v>0</v>
      </c>
      <c r="K245" s="234" t="s">
        <v>136</v>
      </c>
      <c r="L245" s="239"/>
      <c r="M245" s="240" t="s">
        <v>1</v>
      </c>
      <c r="N245" s="241" t="s">
        <v>47</v>
      </c>
      <c r="O245" s="71"/>
      <c r="P245" s="195">
        <f>O245*H245</f>
        <v>0</v>
      </c>
      <c r="Q245" s="195">
        <v>0.06</v>
      </c>
      <c r="R245" s="195">
        <f>Q245*H245</f>
        <v>0.06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175</v>
      </c>
      <c r="AT245" s="197" t="s">
        <v>234</v>
      </c>
      <c r="AU245" s="197" t="s">
        <v>92</v>
      </c>
      <c r="AY245" s="17" t="s">
        <v>130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90</v>
      </c>
      <c r="BK245" s="198">
        <f>ROUND(I245*H245,2)</f>
        <v>0</v>
      </c>
      <c r="BL245" s="17" t="s">
        <v>137</v>
      </c>
      <c r="BM245" s="197" t="s">
        <v>355</v>
      </c>
    </row>
    <row r="246" spans="1:65" s="14" customFormat="1" ht="11.25">
      <c r="B246" s="210"/>
      <c r="C246" s="211"/>
      <c r="D246" s="201" t="s">
        <v>139</v>
      </c>
      <c r="E246" s="212" t="s">
        <v>1</v>
      </c>
      <c r="F246" s="213" t="s">
        <v>90</v>
      </c>
      <c r="G246" s="211"/>
      <c r="H246" s="214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139</v>
      </c>
      <c r="AU246" s="220" t="s">
        <v>92</v>
      </c>
      <c r="AV246" s="14" t="s">
        <v>92</v>
      </c>
      <c r="AW246" s="14" t="s">
        <v>36</v>
      </c>
      <c r="AX246" s="14" t="s">
        <v>90</v>
      </c>
      <c r="AY246" s="220" t="s">
        <v>130</v>
      </c>
    </row>
    <row r="247" spans="1:65" s="2" customFormat="1" ht="16.5" customHeight="1">
      <c r="A247" s="34"/>
      <c r="B247" s="35"/>
      <c r="C247" s="232" t="s">
        <v>356</v>
      </c>
      <c r="D247" s="232" t="s">
        <v>234</v>
      </c>
      <c r="E247" s="233" t="s">
        <v>357</v>
      </c>
      <c r="F247" s="234" t="s">
        <v>358</v>
      </c>
      <c r="G247" s="235" t="s">
        <v>326</v>
      </c>
      <c r="H247" s="236">
        <v>1</v>
      </c>
      <c r="I247" s="237"/>
      <c r="J247" s="238">
        <f>ROUND(I247*H247,2)</f>
        <v>0</v>
      </c>
      <c r="K247" s="234" t="s">
        <v>136</v>
      </c>
      <c r="L247" s="239"/>
      <c r="M247" s="240" t="s">
        <v>1</v>
      </c>
      <c r="N247" s="241" t="s">
        <v>47</v>
      </c>
      <c r="O247" s="71"/>
      <c r="P247" s="195">
        <f>O247*H247</f>
        <v>0</v>
      </c>
      <c r="Q247" s="195">
        <v>0.17499999999999999</v>
      </c>
      <c r="R247" s="195">
        <f>Q247*H247</f>
        <v>0.17499999999999999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175</v>
      </c>
      <c r="AT247" s="197" t="s">
        <v>234</v>
      </c>
      <c r="AU247" s="197" t="s">
        <v>92</v>
      </c>
      <c r="AY247" s="17" t="s">
        <v>130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90</v>
      </c>
      <c r="BK247" s="198">
        <f>ROUND(I247*H247,2)</f>
        <v>0</v>
      </c>
      <c r="BL247" s="17" t="s">
        <v>137</v>
      </c>
      <c r="BM247" s="197" t="s">
        <v>359</v>
      </c>
    </row>
    <row r="248" spans="1:65" s="14" customFormat="1" ht="11.25">
      <c r="B248" s="210"/>
      <c r="C248" s="211"/>
      <c r="D248" s="201" t="s">
        <v>139</v>
      </c>
      <c r="E248" s="212" t="s">
        <v>1</v>
      </c>
      <c r="F248" s="213" t="s">
        <v>90</v>
      </c>
      <c r="G248" s="211"/>
      <c r="H248" s="214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139</v>
      </c>
      <c r="AU248" s="220" t="s">
        <v>92</v>
      </c>
      <c r="AV248" s="14" t="s">
        <v>92</v>
      </c>
      <c r="AW248" s="14" t="s">
        <v>36</v>
      </c>
      <c r="AX248" s="14" t="s">
        <v>90</v>
      </c>
      <c r="AY248" s="220" t="s">
        <v>130</v>
      </c>
    </row>
    <row r="249" spans="1:65" s="2" customFormat="1" ht="16.5" customHeight="1">
      <c r="A249" s="34"/>
      <c r="B249" s="35"/>
      <c r="C249" s="186" t="s">
        <v>218</v>
      </c>
      <c r="D249" s="186" t="s">
        <v>132</v>
      </c>
      <c r="E249" s="187" t="s">
        <v>360</v>
      </c>
      <c r="F249" s="188" t="s">
        <v>361</v>
      </c>
      <c r="G249" s="189" t="s">
        <v>326</v>
      </c>
      <c r="H249" s="190">
        <v>1</v>
      </c>
      <c r="I249" s="191"/>
      <c r="J249" s="192">
        <f>ROUND(I249*H249,2)</f>
        <v>0</v>
      </c>
      <c r="K249" s="188" t="s">
        <v>136</v>
      </c>
      <c r="L249" s="39"/>
      <c r="M249" s="193" t="s">
        <v>1</v>
      </c>
      <c r="N249" s="194" t="s">
        <v>47</v>
      </c>
      <c r="O249" s="71"/>
      <c r="P249" s="195">
        <f>O249*H249</f>
        <v>0</v>
      </c>
      <c r="Q249" s="195">
        <v>0.21734000000000001</v>
      </c>
      <c r="R249" s="195">
        <f>Q249*H249</f>
        <v>0.21734000000000001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137</v>
      </c>
      <c r="AT249" s="197" t="s">
        <v>132</v>
      </c>
      <c r="AU249" s="197" t="s">
        <v>92</v>
      </c>
      <c r="AY249" s="17" t="s">
        <v>130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90</v>
      </c>
      <c r="BK249" s="198">
        <f>ROUND(I249*H249,2)</f>
        <v>0</v>
      </c>
      <c r="BL249" s="17" t="s">
        <v>137</v>
      </c>
      <c r="BM249" s="197" t="s">
        <v>362</v>
      </c>
    </row>
    <row r="250" spans="1:65" s="14" customFormat="1" ht="11.25">
      <c r="B250" s="210"/>
      <c r="C250" s="211"/>
      <c r="D250" s="201" t="s">
        <v>139</v>
      </c>
      <c r="E250" s="212" t="s">
        <v>1</v>
      </c>
      <c r="F250" s="213" t="s">
        <v>363</v>
      </c>
      <c r="G250" s="211"/>
      <c r="H250" s="214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139</v>
      </c>
      <c r="AU250" s="220" t="s">
        <v>92</v>
      </c>
      <c r="AV250" s="14" t="s">
        <v>92</v>
      </c>
      <c r="AW250" s="14" t="s">
        <v>36</v>
      </c>
      <c r="AX250" s="14" t="s">
        <v>90</v>
      </c>
      <c r="AY250" s="220" t="s">
        <v>130</v>
      </c>
    </row>
    <row r="251" spans="1:65" s="2" customFormat="1" ht="16.5" customHeight="1">
      <c r="A251" s="34"/>
      <c r="B251" s="35"/>
      <c r="C251" s="232" t="s">
        <v>364</v>
      </c>
      <c r="D251" s="232" t="s">
        <v>234</v>
      </c>
      <c r="E251" s="233" t="s">
        <v>365</v>
      </c>
      <c r="F251" s="234" t="s">
        <v>366</v>
      </c>
      <c r="G251" s="235" t="s">
        <v>326</v>
      </c>
      <c r="H251" s="236">
        <v>1</v>
      </c>
      <c r="I251" s="237"/>
      <c r="J251" s="238">
        <f>ROUND(I251*H251,2)</f>
        <v>0</v>
      </c>
      <c r="K251" s="234" t="s">
        <v>136</v>
      </c>
      <c r="L251" s="239"/>
      <c r="M251" s="240" t="s">
        <v>1</v>
      </c>
      <c r="N251" s="241" t="s">
        <v>47</v>
      </c>
      <c r="O251" s="71"/>
      <c r="P251" s="195">
        <f>O251*H251</f>
        <v>0</v>
      </c>
      <c r="Q251" s="195">
        <v>5.0599999999999999E-2</v>
      </c>
      <c r="R251" s="195">
        <f>Q251*H251</f>
        <v>5.0599999999999999E-2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175</v>
      </c>
      <c r="AT251" s="197" t="s">
        <v>234</v>
      </c>
      <c r="AU251" s="197" t="s">
        <v>92</v>
      </c>
      <c r="AY251" s="17" t="s">
        <v>130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90</v>
      </c>
      <c r="BK251" s="198">
        <f>ROUND(I251*H251,2)</f>
        <v>0</v>
      </c>
      <c r="BL251" s="17" t="s">
        <v>137</v>
      </c>
      <c r="BM251" s="197" t="s">
        <v>367</v>
      </c>
    </row>
    <row r="252" spans="1:65" s="14" customFormat="1" ht="11.25">
      <c r="B252" s="210"/>
      <c r="C252" s="211"/>
      <c r="D252" s="201" t="s">
        <v>139</v>
      </c>
      <c r="E252" s="212" t="s">
        <v>1</v>
      </c>
      <c r="F252" s="213" t="s">
        <v>90</v>
      </c>
      <c r="G252" s="211"/>
      <c r="H252" s="214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139</v>
      </c>
      <c r="AU252" s="220" t="s">
        <v>92</v>
      </c>
      <c r="AV252" s="14" t="s">
        <v>92</v>
      </c>
      <c r="AW252" s="14" t="s">
        <v>36</v>
      </c>
      <c r="AX252" s="14" t="s">
        <v>90</v>
      </c>
      <c r="AY252" s="220" t="s">
        <v>130</v>
      </c>
    </row>
    <row r="253" spans="1:65" s="2" customFormat="1" ht="16.5" customHeight="1">
      <c r="A253" s="34"/>
      <c r="B253" s="35"/>
      <c r="C253" s="232" t="s">
        <v>368</v>
      </c>
      <c r="D253" s="232" t="s">
        <v>234</v>
      </c>
      <c r="E253" s="233" t="s">
        <v>369</v>
      </c>
      <c r="F253" s="234" t="s">
        <v>370</v>
      </c>
      <c r="G253" s="235" t="s">
        <v>149</v>
      </c>
      <c r="H253" s="236">
        <v>2</v>
      </c>
      <c r="I253" s="237"/>
      <c r="J253" s="238">
        <f>ROUND(I253*H253,2)</f>
        <v>0</v>
      </c>
      <c r="K253" s="234" t="s">
        <v>136</v>
      </c>
      <c r="L253" s="239"/>
      <c r="M253" s="240" t="s">
        <v>1</v>
      </c>
      <c r="N253" s="241" t="s">
        <v>47</v>
      </c>
      <c r="O253" s="71"/>
      <c r="P253" s="195">
        <f>O253*H253</f>
        <v>0</v>
      </c>
      <c r="Q253" s="195">
        <v>2.2000000000000001E-3</v>
      </c>
      <c r="R253" s="195">
        <f>Q253*H253</f>
        <v>4.4000000000000003E-3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175</v>
      </c>
      <c r="AT253" s="197" t="s">
        <v>234</v>
      </c>
      <c r="AU253" s="197" t="s">
        <v>92</v>
      </c>
      <c r="AY253" s="17" t="s">
        <v>130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7" t="s">
        <v>90</v>
      </c>
      <c r="BK253" s="198">
        <f>ROUND(I253*H253,2)</f>
        <v>0</v>
      </c>
      <c r="BL253" s="17" t="s">
        <v>137</v>
      </c>
      <c r="BM253" s="197" t="s">
        <v>371</v>
      </c>
    </row>
    <row r="254" spans="1:65" s="14" customFormat="1" ht="11.25">
      <c r="B254" s="210"/>
      <c r="C254" s="211"/>
      <c r="D254" s="201" t="s">
        <v>139</v>
      </c>
      <c r="E254" s="212" t="s">
        <v>1</v>
      </c>
      <c r="F254" s="213" t="s">
        <v>92</v>
      </c>
      <c r="G254" s="211"/>
      <c r="H254" s="214">
        <v>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139</v>
      </c>
      <c r="AU254" s="220" t="s">
        <v>92</v>
      </c>
      <c r="AV254" s="14" t="s">
        <v>92</v>
      </c>
      <c r="AW254" s="14" t="s">
        <v>36</v>
      </c>
      <c r="AX254" s="14" t="s">
        <v>90</v>
      </c>
      <c r="AY254" s="220" t="s">
        <v>130</v>
      </c>
    </row>
    <row r="255" spans="1:65" s="2" customFormat="1" ht="16.5" customHeight="1">
      <c r="A255" s="34"/>
      <c r="B255" s="35"/>
      <c r="C255" s="232" t="s">
        <v>372</v>
      </c>
      <c r="D255" s="232" t="s">
        <v>234</v>
      </c>
      <c r="E255" s="233" t="s">
        <v>373</v>
      </c>
      <c r="F255" s="234" t="s">
        <v>374</v>
      </c>
      <c r="G255" s="235" t="s">
        <v>326</v>
      </c>
      <c r="H255" s="236">
        <v>1</v>
      </c>
      <c r="I255" s="237"/>
      <c r="J255" s="238">
        <f>ROUND(I255*H255,2)</f>
        <v>0</v>
      </c>
      <c r="K255" s="234" t="s">
        <v>136</v>
      </c>
      <c r="L255" s="239"/>
      <c r="M255" s="240" t="s">
        <v>1</v>
      </c>
      <c r="N255" s="241" t="s">
        <v>47</v>
      </c>
      <c r="O255" s="71"/>
      <c r="P255" s="195">
        <f>O255*H255</f>
        <v>0</v>
      </c>
      <c r="Q255" s="195">
        <v>8.5000000000000006E-3</v>
      </c>
      <c r="R255" s="195">
        <f>Q255*H255</f>
        <v>8.5000000000000006E-3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175</v>
      </c>
      <c r="AT255" s="197" t="s">
        <v>234</v>
      </c>
      <c r="AU255" s="197" t="s">
        <v>92</v>
      </c>
      <c r="AY255" s="17" t="s">
        <v>130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90</v>
      </c>
      <c r="BK255" s="198">
        <f>ROUND(I255*H255,2)</f>
        <v>0</v>
      </c>
      <c r="BL255" s="17" t="s">
        <v>137</v>
      </c>
      <c r="BM255" s="197" t="s">
        <v>375</v>
      </c>
    </row>
    <row r="256" spans="1:65" s="14" customFormat="1" ht="11.25">
      <c r="B256" s="210"/>
      <c r="C256" s="211"/>
      <c r="D256" s="201" t="s">
        <v>139</v>
      </c>
      <c r="E256" s="212" t="s">
        <v>1</v>
      </c>
      <c r="F256" s="213" t="s">
        <v>90</v>
      </c>
      <c r="G256" s="211"/>
      <c r="H256" s="214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139</v>
      </c>
      <c r="AU256" s="220" t="s">
        <v>92</v>
      </c>
      <c r="AV256" s="14" t="s">
        <v>92</v>
      </c>
      <c r="AW256" s="14" t="s">
        <v>36</v>
      </c>
      <c r="AX256" s="14" t="s">
        <v>90</v>
      </c>
      <c r="AY256" s="220" t="s">
        <v>130</v>
      </c>
    </row>
    <row r="257" spans="1:65" s="2" customFormat="1" ht="16.5" customHeight="1">
      <c r="A257" s="34"/>
      <c r="B257" s="35"/>
      <c r="C257" s="232" t="s">
        <v>376</v>
      </c>
      <c r="D257" s="232" t="s">
        <v>234</v>
      </c>
      <c r="E257" s="233" t="s">
        <v>377</v>
      </c>
      <c r="F257" s="234" t="s">
        <v>378</v>
      </c>
      <c r="G257" s="235" t="s">
        <v>326</v>
      </c>
      <c r="H257" s="236">
        <v>1</v>
      </c>
      <c r="I257" s="237"/>
      <c r="J257" s="238">
        <f>ROUND(I257*H257,2)</f>
        <v>0</v>
      </c>
      <c r="K257" s="234" t="s">
        <v>136</v>
      </c>
      <c r="L257" s="239"/>
      <c r="M257" s="240" t="s">
        <v>1</v>
      </c>
      <c r="N257" s="241" t="s">
        <v>47</v>
      </c>
      <c r="O257" s="71"/>
      <c r="P257" s="195">
        <f>O257*H257</f>
        <v>0</v>
      </c>
      <c r="Q257" s="195">
        <v>2.7E-2</v>
      </c>
      <c r="R257" s="195">
        <f>Q257*H257</f>
        <v>2.7E-2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175</v>
      </c>
      <c r="AT257" s="197" t="s">
        <v>234</v>
      </c>
      <c r="AU257" s="197" t="s">
        <v>92</v>
      </c>
      <c r="AY257" s="17" t="s">
        <v>130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90</v>
      </c>
      <c r="BK257" s="198">
        <f>ROUND(I257*H257,2)</f>
        <v>0</v>
      </c>
      <c r="BL257" s="17" t="s">
        <v>137</v>
      </c>
      <c r="BM257" s="197" t="s">
        <v>379</v>
      </c>
    </row>
    <row r="258" spans="1:65" s="14" customFormat="1" ht="11.25">
      <c r="B258" s="210"/>
      <c r="C258" s="211"/>
      <c r="D258" s="201" t="s">
        <v>139</v>
      </c>
      <c r="E258" s="212" t="s">
        <v>1</v>
      </c>
      <c r="F258" s="213" t="s">
        <v>90</v>
      </c>
      <c r="G258" s="211"/>
      <c r="H258" s="214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139</v>
      </c>
      <c r="AU258" s="220" t="s">
        <v>92</v>
      </c>
      <c r="AV258" s="14" t="s">
        <v>92</v>
      </c>
      <c r="AW258" s="14" t="s">
        <v>36</v>
      </c>
      <c r="AX258" s="14" t="s">
        <v>90</v>
      </c>
      <c r="AY258" s="220" t="s">
        <v>130</v>
      </c>
    </row>
    <row r="259" spans="1:65" s="12" customFormat="1" ht="22.9" customHeight="1">
      <c r="B259" s="170"/>
      <c r="C259" s="171"/>
      <c r="D259" s="172" t="s">
        <v>81</v>
      </c>
      <c r="E259" s="184" t="s">
        <v>184</v>
      </c>
      <c r="F259" s="184" t="s">
        <v>380</v>
      </c>
      <c r="G259" s="171"/>
      <c r="H259" s="171"/>
      <c r="I259" s="174"/>
      <c r="J259" s="185">
        <f>BK259</f>
        <v>0</v>
      </c>
      <c r="K259" s="171"/>
      <c r="L259" s="176"/>
      <c r="M259" s="177"/>
      <c r="N259" s="178"/>
      <c r="O259" s="178"/>
      <c r="P259" s="179">
        <f>SUM(P260:P282)</f>
        <v>0</v>
      </c>
      <c r="Q259" s="178"/>
      <c r="R259" s="179">
        <f>SUM(R260:R282)</f>
        <v>12.760158000000002</v>
      </c>
      <c r="S259" s="178"/>
      <c r="T259" s="180">
        <f>SUM(T260:T282)</f>
        <v>14</v>
      </c>
      <c r="AR259" s="181" t="s">
        <v>90</v>
      </c>
      <c r="AT259" s="182" t="s">
        <v>81</v>
      </c>
      <c r="AU259" s="182" t="s">
        <v>90</v>
      </c>
      <c r="AY259" s="181" t="s">
        <v>130</v>
      </c>
      <c r="BK259" s="183">
        <f>SUM(BK260:BK282)</f>
        <v>0</v>
      </c>
    </row>
    <row r="260" spans="1:65" s="2" customFormat="1" ht="16.5" customHeight="1">
      <c r="A260" s="34"/>
      <c r="B260" s="35"/>
      <c r="C260" s="186" t="s">
        <v>381</v>
      </c>
      <c r="D260" s="186" t="s">
        <v>132</v>
      </c>
      <c r="E260" s="187" t="s">
        <v>382</v>
      </c>
      <c r="F260" s="188" t="s">
        <v>383</v>
      </c>
      <c r="G260" s="189" t="s">
        <v>149</v>
      </c>
      <c r="H260" s="190">
        <v>65</v>
      </c>
      <c r="I260" s="191"/>
      <c r="J260" s="192">
        <f>ROUND(I260*H260,2)</f>
        <v>0</v>
      </c>
      <c r="K260" s="188" t="s">
        <v>136</v>
      </c>
      <c r="L260" s="39"/>
      <c r="M260" s="193" t="s">
        <v>1</v>
      </c>
      <c r="N260" s="194" t="s">
        <v>47</v>
      </c>
      <c r="O260" s="71"/>
      <c r="P260" s="195">
        <f>O260*H260</f>
        <v>0</v>
      </c>
      <c r="Q260" s="195">
        <v>8.0000000000000007E-5</v>
      </c>
      <c r="R260" s="195">
        <f>Q260*H260</f>
        <v>5.2000000000000006E-3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137</v>
      </c>
      <c r="AT260" s="197" t="s">
        <v>132</v>
      </c>
      <c r="AU260" s="197" t="s">
        <v>92</v>
      </c>
      <c r="AY260" s="17" t="s">
        <v>130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90</v>
      </c>
      <c r="BK260" s="198">
        <f>ROUND(I260*H260,2)</f>
        <v>0</v>
      </c>
      <c r="BL260" s="17" t="s">
        <v>137</v>
      </c>
      <c r="BM260" s="197" t="s">
        <v>384</v>
      </c>
    </row>
    <row r="261" spans="1:65" s="14" customFormat="1" ht="11.25">
      <c r="B261" s="210"/>
      <c r="C261" s="211"/>
      <c r="D261" s="201" t="s">
        <v>139</v>
      </c>
      <c r="E261" s="212" t="s">
        <v>1</v>
      </c>
      <c r="F261" s="213" t="s">
        <v>385</v>
      </c>
      <c r="G261" s="211"/>
      <c r="H261" s="214">
        <v>65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139</v>
      </c>
      <c r="AU261" s="220" t="s">
        <v>92</v>
      </c>
      <c r="AV261" s="14" t="s">
        <v>92</v>
      </c>
      <c r="AW261" s="14" t="s">
        <v>36</v>
      </c>
      <c r="AX261" s="14" t="s">
        <v>90</v>
      </c>
      <c r="AY261" s="220" t="s">
        <v>130</v>
      </c>
    </row>
    <row r="262" spans="1:65" s="2" customFormat="1" ht="16.5" customHeight="1">
      <c r="A262" s="34"/>
      <c r="B262" s="35"/>
      <c r="C262" s="186" t="s">
        <v>386</v>
      </c>
      <c r="D262" s="186" t="s">
        <v>132</v>
      </c>
      <c r="E262" s="187" t="s">
        <v>387</v>
      </c>
      <c r="F262" s="188" t="s">
        <v>388</v>
      </c>
      <c r="G262" s="189" t="s">
        <v>149</v>
      </c>
      <c r="H262" s="190">
        <v>56.2</v>
      </c>
      <c r="I262" s="191"/>
      <c r="J262" s="192">
        <f>ROUND(I262*H262,2)</f>
        <v>0</v>
      </c>
      <c r="K262" s="188" t="s">
        <v>136</v>
      </c>
      <c r="L262" s="39"/>
      <c r="M262" s="193" t="s">
        <v>1</v>
      </c>
      <c r="N262" s="194" t="s">
        <v>47</v>
      </c>
      <c r="O262" s="71"/>
      <c r="P262" s="195">
        <f>O262*H262</f>
        <v>0</v>
      </c>
      <c r="Q262" s="195">
        <v>0.16849</v>
      </c>
      <c r="R262" s="195">
        <f>Q262*H262</f>
        <v>9.4691380000000009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137</v>
      </c>
      <c r="AT262" s="197" t="s">
        <v>132</v>
      </c>
      <c r="AU262" s="197" t="s">
        <v>92</v>
      </c>
      <c r="AY262" s="17" t="s">
        <v>130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90</v>
      </c>
      <c r="BK262" s="198">
        <f>ROUND(I262*H262,2)</f>
        <v>0</v>
      </c>
      <c r="BL262" s="17" t="s">
        <v>137</v>
      </c>
      <c r="BM262" s="197" t="s">
        <v>389</v>
      </c>
    </row>
    <row r="263" spans="1:65" s="14" customFormat="1" ht="11.25">
      <c r="B263" s="210"/>
      <c r="C263" s="211"/>
      <c r="D263" s="201" t="s">
        <v>139</v>
      </c>
      <c r="E263" s="212" t="s">
        <v>1</v>
      </c>
      <c r="F263" s="213" t="s">
        <v>390</v>
      </c>
      <c r="G263" s="211"/>
      <c r="H263" s="214">
        <v>56.2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139</v>
      </c>
      <c r="AU263" s="220" t="s">
        <v>92</v>
      </c>
      <c r="AV263" s="14" t="s">
        <v>92</v>
      </c>
      <c r="AW263" s="14" t="s">
        <v>36</v>
      </c>
      <c r="AX263" s="14" t="s">
        <v>90</v>
      </c>
      <c r="AY263" s="220" t="s">
        <v>130</v>
      </c>
    </row>
    <row r="264" spans="1:65" s="2" customFormat="1" ht="16.5" customHeight="1">
      <c r="A264" s="34"/>
      <c r="B264" s="35"/>
      <c r="C264" s="232" t="s">
        <v>391</v>
      </c>
      <c r="D264" s="232" t="s">
        <v>234</v>
      </c>
      <c r="E264" s="233" t="s">
        <v>392</v>
      </c>
      <c r="F264" s="234" t="s">
        <v>393</v>
      </c>
      <c r="G264" s="235" t="s">
        <v>149</v>
      </c>
      <c r="H264" s="236">
        <v>13.076000000000001</v>
      </c>
      <c r="I264" s="237"/>
      <c r="J264" s="238">
        <f>ROUND(I264*H264,2)</f>
        <v>0</v>
      </c>
      <c r="K264" s="234" t="s">
        <v>136</v>
      </c>
      <c r="L264" s="239"/>
      <c r="M264" s="240" t="s">
        <v>1</v>
      </c>
      <c r="N264" s="241" t="s">
        <v>47</v>
      </c>
      <c r="O264" s="71"/>
      <c r="P264" s="195">
        <f>O264*H264</f>
        <v>0</v>
      </c>
      <c r="Q264" s="195">
        <v>0.125</v>
      </c>
      <c r="R264" s="195">
        <f>Q264*H264</f>
        <v>1.6345000000000001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175</v>
      </c>
      <c r="AT264" s="197" t="s">
        <v>234</v>
      </c>
      <c r="AU264" s="197" t="s">
        <v>92</v>
      </c>
      <c r="AY264" s="17" t="s">
        <v>130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90</v>
      </c>
      <c r="BK264" s="198">
        <f>ROUND(I264*H264,2)</f>
        <v>0</v>
      </c>
      <c r="BL264" s="17" t="s">
        <v>137</v>
      </c>
      <c r="BM264" s="197" t="s">
        <v>394</v>
      </c>
    </row>
    <row r="265" spans="1:65" s="14" customFormat="1" ht="11.25">
      <c r="B265" s="210"/>
      <c r="C265" s="211"/>
      <c r="D265" s="201" t="s">
        <v>139</v>
      </c>
      <c r="E265" s="212" t="s">
        <v>1</v>
      </c>
      <c r="F265" s="213" t="s">
        <v>395</v>
      </c>
      <c r="G265" s="211"/>
      <c r="H265" s="214">
        <v>13.076000000000001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139</v>
      </c>
      <c r="AU265" s="220" t="s">
        <v>92</v>
      </c>
      <c r="AV265" s="14" t="s">
        <v>92</v>
      </c>
      <c r="AW265" s="14" t="s">
        <v>36</v>
      </c>
      <c r="AX265" s="14" t="s">
        <v>90</v>
      </c>
      <c r="AY265" s="220" t="s">
        <v>130</v>
      </c>
    </row>
    <row r="266" spans="1:65" s="2" customFormat="1" ht="16.5" customHeight="1">
      <c r="A266" s="34"/>
      <c r="B266" s="35"/>
      <c r="C266" s="186" t="s">
        <v>396</v>
      </c>
      <c r="D266" s="186" t="s">
        <v>132</v>
      </c>
      <c r="E266" s="187" t="s">
        <v>397</v>
      </c>
      <c r="F266" s="188" t="s">
        <v>398</v>
      </c>
      <c r="G266" s="189" t="s">
        <v>149</v>
      </c>
      <c r="H266" s="190">
        <v>84</v>
      </c>
      <c r="I266" s="191"/>
      <c r="J266" s="192">
        <f>ROUND(I266*H266,2)</f>
        <v>0</v>
      </c>
      <c r="K266" s="188" t="s">
        <v>136</v>
      </c>
      <c r="L266" s="39"/>
      <c r="M266" s="193" t="s">
        <v>1</v>
      </c>
      <c r="N266" s="194" t="s">
        <v>47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137</v>
      </c>
      <c r="AT266" s="197" t="s">
        <v>132</v>
      </c>
      <c r="AU266" s="197" t="s">
        <v>92</v>
      </c>
      <c r="AY266" s="17" t="s">
        <v>130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90</v>
      </c>
      <c r="BK266" s="198">
        <f>ROUND(I266*H266,2)</f>
        <v>0</v>
      </c>
      <c r="BL266" s="17" t="s">
        <v>137</v>
      </c>
      <c r="BM266" s="197" t="s">
        <v>399</v>
      </c>
    </row>
    <row r="267" spans="1:65" s="14" customFormat="1" ht="11.25">
      <c r="B267" s="210"/>
      <c r="C267" s="211"/>
      <c r="D267" s="201" t="s">
        <v>139</v>
      </c>
      <c r="E267" s="212" t="s">
        <v>1</v>
      </c>
      <c r="F267" s="213" t="s">
        <v>400</v>
      </c>
      <c r="G267" s="211"/>
      <c r="H267" s="214">
        <v>84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139</v>
      </c>
      <c r="AU267" s="220" t="s">
        <v>92</v>
      </c>
      <c r="AV267" s="14" t="s">
        <v>92</v>
      </c>
      <c r="AW267" s="14" t="s">
        <v>36</v>
      </c>
      <c r="AX267" s="14" t="s">
        <v>90</v>
      </c>
      <c r="AY267" s="220" t="s">
        <v>130</v>
      </c>
    </row>
    <row r="268" spans="1:65" s="2" customFormat="1" ht="16.5" customHeight="1">
      <c r="A268" s="34"/>
      <c r="B268" s="35"/>
      <c r="C268" s="186" t="s">
        <v>401</v>
      </c>
      <c r="D268" s="186" t="s">
        <v>132</v>
      </c>
      <c r="E268" s="187" t="s">
        <v>402</v>
      </c>
      <c r="F268" s="188" t="s">
        <v>403</v>
      </c>
      <c r="G268" s="189" t="s">
        <v>149</v>
      </c>
      <c r="H268" s="190">
        <v>84</v>
      </c>
      <c r="I268" s="191"/>
      <c r="J268" s="192">
        <f>ROUND(I268*H268,2)</f>
        <v>0</v>
      </c>
      <c r="K268" s="188" t="s">
        <v>136</v>
      </c>
      <c r="L268" s="39"/>
      <c r="M268" s="193" t="s">
        <v>1</v>
      </c>
      <c r="N268" s="194" t="s">
        <v>47</v>
      </c>
      <c r="O268" s="71"/>
      <c r="P268" s="195">
        <f>O268*H268</f>
        <v>0</v>
      </c>
      <c r="Q268" s="195">
        <v>1.1E-4</v>
      </c>
      <c r="R268" s="195">
        <f>Q268*H268</f>
        <v>9.2399999999999999E-3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137</v>
      </c>
      <c r="AT268" s="197" t="s">
        <v>132</v>
      </c>
      <c r="AU268" s="197" t="s">
        <v>92</v>
      </c>
      <c r="AY268" s="17" t="s">
        <v>130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90</v>
      </c>
      <c r="BK268" s="198">
        <f>ROUND(I268*H268,2)</f>
        <v>0</v>
      </c>
      <c r="BL268" s="17" t="s">
        <v>137</v>
      </c>
      <c r="BM268" s="197" t="s">
        <v>404</v>
      </c>
    </row>
    <row r="269" spans="1:65" s="14" customFormat="1" ht="11.25">
      <c r="B269" s="210"/>
      <c r="C269" s="211"/>
      <c r="D269" s="201" t="s">
        <v>139</v>
      </c>
      <c r="E269" s="212" t="s">
        <v>1</v>
      </c>
      <c r="F269" s="213" t="s">
        <v>400</v>
      </c>
      <c r="G269" s="211"/>
      <c r="H269" s="214">
        <v>84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139</v>
      </c>
      <c r="AU269" s="220" t="s">
        <v>92</v>
      </c>
      <c r="AV269" s="14" t="s">
        <v>92</v>
      </c>
      <c r="AW269" s="14" t="s">
        <v>36</v>
      </c>
      <c r="AX269" s="14" t="s">
        <v>90</v>
      </c>
      <c r="AY269" s="220" t="s">
        <v>130</v>
      </c>
    </row>
    <row r="270" spans="1:65" s="2" customFormat="1" ht="21.75" customHeight="1">
      <c r="A270" s="34"/>
      <c r="B270" s="35"/>
      <c r="C270" s="186" t="s">
        <v>405</v>
      </c>
      <c r="D270" s="186" t="s">
        <v>132</v>
      </c>
      <c r="E270" s="187" t="s">
        <v>406</v>
      </c>
      <c r="F270" s="188" t="s">
        <v>407</v>
      </c>
      <c r="G270" s="189" t="s">
        <v>149</v>
      </c>
      <c r="H270" s="190">
        <v>56.2</v>
      </c>
      <c r="I270" s="191"/>
      <c r="J270" s="192">
        <f>ROUND(I270*H270,2)</f>
        <v>0</v>
      </c>
      <c r="K270" s="188" t="s">
        <v>136</v>
      </c>
      <c r="L270" s="39"/>
      <c r="M270" s="193" t="s">
        <v>1</v>
      </c>
      <c r="N270" s="194" t="s">
        <v>47</v>
      </c>
      <c r="O270" s="71"/>
      <c r="P270" s="195">
        <f>O270*H270</f>
        <v>0</v>
      </c>
      <c r="Q270" s="195">
        <v>4.4999999999999999E-4</v>
      </c>
      <c r="R270" s="195">
        <f>Q270*H270</f>
        <v>2.529E-2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137</v>
      </c>
      <c r="AT270" s="197" t="s">
        <v>132</v>
      </c>
      <c r="AU270" s="197" t="s">
        <v>92</v>
      </c>
      <c r="AY270" s="17" t="s">
        <v>130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90</v>
      </c>
      <c r="BK270" s="198">
        <f>ROUND(I270*H270,2)</f>
        <v>0</v>
      </c>
      <c r="BL270" s="17" t="s">
        <v>137</v>
      </c>
      <c r="BM270" s="197" t="s">
        <v>408</v>
      </c>
    </row>
    <row r="271" spans="1:65" s="14" customFormat="1" ht="11.25">
      <c r="B271" s="210"/>
      <c r="C271" s="211"/>
      <c r="D271" s="201" t="s">
        <v>139</v>
      </c>
      <c r="E271" s="212" t="s">
        <v>1</v>
      </c>
      <c r="F271" s="213" t="s">
        <v>409</v>
      </c>
      <c r="G271" s="211"/>
      <c r="H271" s="214">
        <v>56.2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139</v>
      </c>
      <c r="AU271" s="220" t="s">
        <v>92</v>
      </c>
      <c r="AV271" s="14" t="s">
        <v>92</v>
      </c>
      <c r="AW271" s="14" t="s">
        <v>36</v>
      </c>
      <c r="AX271" s="14" t="s">
        <v>90</v>
      </c>
      <c r="AY271" s="220" t="s">
        <v>130</v>
      </c>
    </row>
    <row r="272" spans="1:65" s="2" customFormat="1" ht="16.5" customHeight="1">
      <c r="A272" s="34"/>
      <c r="B272" s="35"/>
      <c r="C272" s="186" t="s">
        <v>410</v>
      </c>
      <c r="D272" s="186" t="s">
        <v>132</v>
      </c>
      <c r="E272" s="187" t="s">
        <v>411</v>
      </c>
      <c r="F272" s="188" t="s">
        <v>412</v>
      </c>
      <c r="G272" s="189" t="s">
        <v>149</v>
      </c>
      <c r="H272" s="190">
        <v>84</v>
      </c>
      <c r="I272" s="191"/>
      <c r="J272" s="192">
        <f>ROUND(I272*H272,2)</f>
        <v>0</v>
      </c>
      <c r="K272" s="188" t="s">
        <v>136</v>
      </c>
      <c r="L272" s="39"/>
      <c r="M272" s="193" t="s">
        <v>1</v>
      </c>
      <c r="N272" s="194" t="s">
        <v>47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137</v>
      </c>
      <c r="AT272" s="197" t="s">
        <v>132</v>
      </c>
      <c r="AU272" s="197" t="s">
        <v>92</v>
      </c>
      <c r="AY272" s="17" t="s">
        <v>130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90</v>
      </c>
      <c r="BK272" s="198">
        <f>ROUND(I272*H272,2)</f>
        <v>0</v>
      </c>
      <c r="BL272" s="17" t="s">
        <v>137</v>
      </c>
      <c r="BM272" s="197" t="s">
        <v>413</v>
      </c>
    </row>
    <row r="273" spans="1:65" s="14" customFormat="1" ht="11.25">
      <c r="B273" s="210"/>
      <c r="C273" s="211"/>
      <c r="D273" s="201" t="s">
        <v>139</v>
      </c>
      <c r="E273" s="212" t="s">
        <v>1</v>
      </c>
      <c r="F273" s="213" t="s">
        <v>400</v>
      </c>
      <c r="G273" s="211"/>
      <c r="H273" s="214">
        <v>84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139</v>
      </c>
      <c r="AU273" s="220" t="s">
        <v>92</v>
      </c>
      <c r="AV273" s="14" t="s">
        <v>92</v>
      </c>
      <c r="AW273" s="14" t="s">
        <v>36</v>
      </c>
      <c r="AX273" s="14" t="s">
        <v>90</v>
      </c>
      <c r="AY273" s="220" t="s">
        <v>130</v>
      </c>
    </row>
    <row r="274" spans="1:65" s="2" customFormat="1" ht="16.5" customHeight="1">
      <c r="A274" s="34"/>
      <c r="B274" s="35"/>
      <c r="C274" s="186" t="s">
        <v>414</v>
      </c>
      <c r="D274" s="186" t="s">
        <v>132</v>
      </c>
      <c r="E274" s="187" t="s">
        <v>415</v>
      </c>
      <c r="F274" s="188" t="s">
        <v>416</v>
      </c>
      <c r="G274" s="189" t="s">
        <v>149</v>
      </c>
      <c r="H274" s="190">
        <v>68</v>
      </c>
      <c r="I274" s="191"/>
      <c r="J274" s="192">
        <f>ROUND(I274*H274,2)</f>
        <v>0</v>
      </c>
      <c r="K274" s="188" t="s">
        <v>136</v>
      </c>
      <c r="L274" s="39"/>
      <c r="M274" s="193" t="s">
        <v>1</v>
      </c>
      <c r="N274" s="194" t="s">
        <v>47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137</v>
      </c>
      <c r="AT274" s="197" t="s">
        <v>132</v>
      </c>
      <c r="AU274" s="197" t="s">
        <v>92</v>
      </c>
      <c r="AY274" s="17" t="s">
        <v>130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90</v>
      </c>
      <c r="BK274" s="198">
        <f>ROUND(I274*H274,2)</f>
        <v>0</v>
      </c>
      <c r="BL274" s="17" t="s">
        <v>137</v>
      </c>
      <c r="BM274" s="197" t="s">
        <v>417</v>
      </c>
    </row>
    <row r="275" spans="1:65" s="13" customFormat="1" ht="11.25">
      <c r="B275" s="199"/>
      <c r="C275" s="200"/>
      <c r="D275" s="201" t="s">
        <v>139</v>
      </c>
      <c r="E275" s="202" t="s">
        <v>1</v>
      </c>
      <c r="F275" s="203" t="s">
        <v>140</v>
      </c>
      <c r="G275" s="200"/>
      <c r="H275" s="202" t="s">
        <v>1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139</v>
      </c>
      <c r="AU275" s="209" t="s">
        <v>92</v>
      </c>
      <c r="AV275" s="13" t="s">
        <v>90</v>
      </c>
      <c r="AW275" s="13" t="s">
        <v>36</v>
      </c>
      <c r="AX275" s="13" t="s">
        <v>82</v>
      </c>
      <c r="AY275" s="209" t="s">
        <v>130</v>
      </c>
    </row>
    <row r="276" spans="1:65" s="14" customFormat="1" ht="11.25">
      <c r="B276" s="210"/>
      <c r="C276" s="211"/>
      <c r="D276" s="201" t="s">
        <v>139</v>
      </c>
      <c r="E276" s="212" t="s">
        <v>1</v>
      </c>
      <c r="F276" s="213" t="s">
        <v>418</v>
      </c>
      <c r="G276" s="211"/>
      <c r="H276" s="214">
        <v>68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139</v>
      </c>
      <c r="AU276" s="220" t="s">
        <v>92</v>
      </c>
      <c r="AV276" s="14" t="s">
        <v>92</v>
      </c>
      <c r="AW276" s="14" t="s">
        <v>36</v>
      </c>
      <c r="AX276" s="14" t="s">
        <v>90</v>
      </c>
      <c r="AY276" s="220" t="s">
        <v>130</v>
      </c>
    </row>
    <row r="277" spans="1:65" s="2" customFormat="1" ht="21.75" customHeight="1">
      <c r="A277" s="34"/>
      <c r="B277" s="35"/>
      <c r="C277" s="186" t="s">
        <v>419</v>
      </c>
      <c r="D277" s="186" t="s">
        <v>132</v>
      </c>
      <c r="E277" s="187" t="s">
        <v>420</v>
      </c>
      <c r="F277" s="188" t="s">
        <v>421</v>
      </c>
      <c r="G277" s="189" t="s">
        <v>326</v>
      </c>
      <c r="H277" s="190">
        <v>1</v>
      </c>
      <c r="I277" s="191"/>
      <c r="J277" s="192">
        <f>ROUND(I277*H277,2)</f>
        <v>0</v>
      </c>
      <c r="K277" s="188" t="s">
        <v>136</v>
      </c>
      <c r="L277" s="39"/>
      <c r="M277" s="193" t="s">
        <v>1</v>
      </c>
      <c r="N277" s="194" t="s">
        <v>47</v>
      </c>
      <c r="O277" s="71"/>
      <c r="P277" s="195">
        <f>O277*H277</f>
        <v>0</v>
      </c>
      <c r="Q277" s="195">
        <v>1.6167899999999999</v>
      </c>
      <c r="R277" s="195">
        <f>Q277*H277</f>
        <v>1.6167899999999999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137</v>
      </c>
      <c r="AT277" s="197" t="s">
        <v>132</v>
      </c>
      <c r="AU277" s="197" t="s">
        <v>92</v>
      </c>
      <c r="AY277" s="17" t="s">
        <v>130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90</v>
      </c>
      <c r="BK277" s="198">
        <f>ROUND(I277*H277,2)</f>
        <v>0</v>
      </c>
      <c r="BL277" s="17" t="s">
        <v>137</v>
      </c>
      <c r="BM277" s="197" t="s">
        <v>422</v>
      </c>
    </row>
    <row r="278" spans="1:65" s="14" customFormat="1" ht="11.25">
      <c r="B278" s="210"/>
      <c r="C278" s="211"/>
      <c r="D278" s="201" t="s">
        <v>139</v>
      </c>
      <c r="E278" s="212" t="s">
        <v>1</v>
      </c>
      <c r="F278" s="213" t="s">
        <v>90</v>
      </c>
      <c r="G278" s="211"/>
      <c r="H278" s="214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139</v>
      </c>
      <c r="AU278" s="220" t="s">
        <v>92</v>
      </c>
      <c r="AV278" s="14" t="s">
        <v>92</v>
      </c>
      <c r="AW278" s="14" t="s">
        <v>36</v>
      </c>
      <c r="AX278" s="14" t="s">
        <v>90</v>
      </c>
      <c r="AY278" s="220" t="s">
        <v>130</v>
      </c>
    </row>
    <row r="279" spans="1:65" s="2" customFormat="1" ht="16.5" customHeight="1">
      <c r="A279" s="34"/>
      <c r="B279" s="35"/>
      <c r="C279" s="186" t="s">
        <v>423</v>
      </c>
      <c r="D279" s="186" t="s">
        <v>132</v>
      </c>
      <c r="E279" s="187" t="s">
        <v>424</v>
      </c>
      <c r="F279" s="188" t="s">
        <v>425</v>
      </c>
      <c r="G279" s="189" t="s">
        <v>135</v>
      </c>
      <c r="H279" s="190">
        <v>700</v>
      </c>
      <c r="I279" s="191"/>
      <c r="J279" s="192">
        <f>ROUND(I279*H279,2)</f>
        <v>0</v>
      </c>
      <c r="K279" s="188" t="s">
        <v>136</v>
      </c>
      <c r="L279" s="39"/>
      <c r="M279" s="193" t="s">
        <v>1</v>
      </c>
      <c r="N279" s="194" t="s">
        <v>47</v>
      </c>
      <c r="O279" s="71"/>
      <c r="P279" s="195">
        <f>O279*H279</f>
        <v>0</v>
      </c>
      <c r="Q279" s="195">
        <v>0</v>
      </c>
      <c r="R279" s="195">
        <f>Q279*H279</f>
        <v>0</v>
      </c>
      <c r="S279" s="195">
        <v>0.02</v>
      </c>
      <c r="T279" s="196">
        <f>S279*H279</f>
        <v>14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137</v>
      </c>
      <c r="AT279" s="197" t="s">
        <v>132</v>
      </c>
      <c r="AU279" s="197" t="s">
        <v>92</v>
      </c>
      <c r="AY279" s="17" t="s">
        <v>130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7" t="s">
        <v>90</v>
      </c>
      <c r="BK279" s="198">
        <f>ROUND(I279*H279,2)</f>
        <v>0</v>
      </c>
      <c r="BL279" s="17" t="s">
        <v>137</v>
      </c>
      <c r="BM279" s="197" t="s">
        <v>426</v>
      </c>
    </row>
    <row r="280" spans="1:65" s="14" customFormat="1" ht="11.25">
      <c r="B280" s="210"/>
      <c r="C280" s="211"/>
      <c r="D280" s="201" t="s">
        <v>139</v>
      </c>
      <c r="E280" s="212" t="s">
        <v>1</v>
      </c>
      <c r="F280" s="213" t="s">
        <v>427</v>
      </c>
      <c r="G280" s="211"/>
      <c r="H280" s="214">
        <v>700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139</v>
      </c>
      <c r="AU280" s="220" t="s">
        <v>92</v>
      </c>
      <c r="AV280" s="14" t="s">
        <v>92</v>
      </c>
      <c r="AW280" s="14" t="s">
        <v>36</v>
      </c>
      <c r="AX280" s="14" t="s">
        <v>90</v>
      </c>
      <c r="AY280" s="220" t="s">
        <v>130</v>
      </c>
    </row>
    <row r="281" spans="1:65" s="2" customFormat="1" ht="16.5" customHeight="1">
      <c r="A281" s="34"/>
      <c r="B281" s="35"/>
      <c r="C281" s="186" t="s">
        <v>428</v>
      </c>
      <c r="D281" s="186" t="s">
        <v>132</v>
      </c>
      <c r="E281" s="187" t="s">
        <v>429</v>
      </c>
      <c r="F281" s="188" t="s">
        <v>430</v>
      </c>
      <c r="G281" s="189" t="s">
        <v>149</v>
      </c>
      <c r="H281" s="190">
        <v>43.38</v>
      </c>
      <c r="I281" s="191"/>
      <c r="J281" s="192">
        <f>ROUND(I281*H281,2)</f>
        <v>0</v>
      </c>
      <c r="K281" s="188" t="s">
        <v>136</v>
      </c>
      <c r="L281" s="39"/>
      <c r="M281" s="193" t="s">
        <v>1</v>
      </c>
      <c r="N281" s="194" t="s">
        <v>47</v>
      </c>
      <c r="O281" s="71"/>
      <c r="P281" s="195">
        <f>O281*H281</f>
        <v>0</v>
      </c>
      <c r="Q281" s="195">
        <v>0</v>
      </c>
      <c r="R281" s="195">
        <f>Q281*H281</f>
        <v>0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137</v>
      </c>
      <c r="AT281" s="197" t="s">
        <v>132</v>
      </c>
      <c r="AU281" s="197" t="s">
        <v>92</v>
      </c>
      <c r="AY281" s="17" t="s">
        <v>130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90</v>
      </c>
      <c r="BK281" s="198">
        <f>ROUND(I281*H281,2)</f>
        <v>0</v>
      </c>
      <c r="BL281" s="17" t="s">
        <v>137</v>
      </c>
      <c r="BM281" s="197" t="s">
        <v>431</v>
      </c>
    </row>
    <row r="282" spans="1:65" s="14" customFormat="1" ht="11.25">
      <c r="B282" s="210"/>
      <c r="C282" s="211"/>
      <c r="D282" s="201" t="s">
        <v>139</v>
      </c>
      <c r="E282" s="212" t="s">
        <v>1</v>
      </c>
      <c r="F282" s="213" t="s">
        <v>432</v>
      </c>
      <c r="G282" s="211"/>
      <c r="H282" s="214">
        <v>43.38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139</v>
      </c>
      <c r="AU282" s="220" t="s">
        <v>92</v>
      </c>
      <c r="AV282" s="14" t="s">
        <v>92</v>
      </c>
      <c r="AW282" s="14" t="s">
        <v>36</v>
      </c>
      <c r="AX282" s="14" t="s">
        <v>90</v>
      </c>
      <c r="AY282" s="220" t="s">
        <v>130</v>
      </c>
    </row>
    <row r="283" spans="1:65" s="12" customFormat="1" ht="22.9" customHeight="1">
      <c r="B283" s="170"/>
      <c r="C283" s="171"/>
      <c r="D283" s="172" t="s">
        <v>81</v>
      </c>
      <c r="E283" s="184" t="s">
        <v>433</v>
      </c>
      <c r="F283" s="184" t="s">
        <v>434</v>
      </c>
      <c r="G283" s="171"/>
      <c r="H283" s="171"/>
      <c r="I283" s="174"/>
      <c r="J283" s="185">
        <f>BK283</f>
        <v>0</v>
      </c>
      <c r="K283" s="171"/>
      <c r="L283" s="176"/>
      <c r="M283" s="177"/>
      <c r="N283" s="178"/>
      <c r="O283" s="178"/>
      <c r="P283" s="179">
        <f>SUM(P284:P300)</f>
        <v>0</v>
      </c>
      <c r="Q283" s="178"/>
      <c r="R283" s="179">
        <f>SUM(R284:R300)</f>
        <v>0</v>
      </c>
      <c r="S283" s="178"/>
      <c r="T283" s="180">
        <f>SUM(T284:T300)</f>
        <v>0</v>
      </c>
      <c r="AR283" s="181" t="s">
        <v>90</v>
      </c>
      <c r="AT283" s="182" t="s">
        <v>81</v>
      </c>
      <c r="AU283" s="182" t="s">
        <v>90</v>
      </c>
      <c r="AY283" s="181" t="s">
        <v>130</v>
      </c>
      <c r="BK283" s="183">
        <f>SUM(BK284:BK300)</f>
        <v>0</v>
      </c>
    </row>
    <row r="284" spans="1:65" s="2" customFormat="1" ht="16.5" customHeight="1">
      <c r="A284" s="34"/>
      <c r="B284" s="35"/>
      <c r="C284" s="186" t="s">
        <v>435</v>
      </c>
      <c r="D284" s="186" t="s">
        <v>132</v>
      </c>
      <c r="E284" s="187" t="s">
        <v>436</v>
      </c>
      <c r="F284" s="188" t="s">
        <v>437</v>
      </c>
      <c r="G284" s="189" t="s">
        <v>205</v>
      </c>
      <c r="H284" s="190">
        <v>8.5</v>
      </c>
      <c r="I284" s="191"/>
      <c r="J284" s="192">
        <f>ROUND(I284*H284,2)</f>
        <v>0</v>
      </c>
      <c r="K284" s="188" t="s">
        <v>136</v>
      </c>
      <c r="L284" s="39"/>
      <c r="M284" s="193" t="s">
        <v>1</v>
      </c>
      <c r="N284" s="194" t="s">
        <v>47</v>
      </c>
      <c r="O284" s="71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137</v>
      </c>
      <c r="AT284" s="197" t="s">
        <v>132</v>
      </c>
      <c r="AU284" s="197" t="s">
        <v>92</v>
      </c>
      <c r="AY284" s="17" t="s">
        <v>130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90</v>
      </c>
      <c r="BK284" s="198">
        <f>ROUND(I284*H284,2)</f>
        <v>0</v>
      </c>
      <c r="BL284" s="17" t="s">
        <v>137</v>
      </c>
      <c r="BM284" s="197" t="s">
        <v>438</v>
      </c>
    </row>
    <row r="285" spans="1:65" s="14" customFormat="1" ht="11.25">
      <c r="B285" s="210"/>
      <c r="C285" s="211"/>
      <c r="D285" s="201" t="s">
        <v>139</v>
      </c>
      <c r="E285" s="212" t="s">
        <v>1</v>
      </c>
      <c r="F285" s="213" t="s">
        <v>439</v>
      </c>
      <c r="G285" s="211"/>
      <c r="H285" s="214">
        <v>0.5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139</v>
      </c>
      <c r="AU285" s="220" t="s">
        <v>92</v>
      </c>
      <c r="AV285" s="14" t="s">
        <v>92</v>
      </c>
      <c r="AW285" s="14" t="s">
        <v>36</v>
      </c>
      <c r="AX285" s="14" t="s">
        <v>82</v>
      </c>
      <c r="AY285" s="220" t="s">
        <v>130</v>
      </c>
    </row>
    <row r="286" spans="1:65" s="14" customFormat="1" ht="11.25">
      <c r="B286" s="210"/>
      <c r="C286" s="211"/>
      <c r="D286" s="201" t="s">
        <v>139</v>
      </c>
      <c r="E286" s="212" t="s">
        <v>1</v>
      </c>
      <c r="F286" s="213" t="s">
        <v>440</v>
      </c>
      <c r="G286" s="211"/>
      <c r="H286" s="214">
        <v>5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139</v>
      </c>
      <c r="AU286" s="220" t="s">
        <v>92</v>
      </c>
      <c r="AV286" s="14" t="s">
        <v>92</v>
      </c>
      <c r="AW286" s="14" t="s">
        <v>36</v>
      </c>
      <c r="AX286" s="14" t="s">
        <v>82</v>
      </c>
      <c r="AY286" s="220" t="s">
        <v>130</v>
      </c>
    </row>
    <row r="287" spans="1:65" s="14" customFormat="1" ht="11.25">
      <c r="B287" s="210"/>
      <c r="C287" s="211"/>
      <c r="D287" s="201" t="s">
        <v>139</v>
      </c>
      <c r="E287" s="212" t="s">
        <v>1</v>
      </c>
      <c r="F287" s="213" t="s">
        <v>441</v>
      </c>
      <c r="G287" s="211"/>
      <c r="H287" s="214">
        <v>3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139</v>
      </c>
      <c r="AU287" s="220" t="s">
        <v>92</v>
      </c>
      <c r="AV287" s="14" t="s">
        <v>92</v>
      </c>
      <c r="AW287" s="14" t="s">
        <v>36</v>
      </c>
      <c r="AX287" s="14" t="s">
        <v>82</v>
      </c>
      <c r="AY287" s="220" t="s">
        <v>130</v>
      </c>
    </row>
    <row r="288" spans="1:65" s="15" customFormat="1" ht="11.25">
      <c r="B288" s="221"/>
      <c r="C288" s="222"/>
      <c r="D288" s="201" t="s">
        <v>139</v>
      </c>
      <c r="E288" s="223" t="s">
        <v>1</v>
      </c>
      <c r="F288" s="224" t="s">
        <v>183</v>
      </c>
      <c r="G288" s="222"/>
      <c r="H288" s="225">
        <v>8.5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139</v>
      </c>
      <c r="AU288" s="231" t="s">
        <v>92</v>
      </c>
      <c r="AV288" s="15" t="s">
        <v>137</v>
      </c>
      <c r="AW288" s="15" t="s">
        <v>36</v>
      </c>
      <c r="AX288" s="15" t="s">
        <v>90</v>
      </c>
      <c r="AY288" s="231" t="s">
        <v>130</v>
      </c>
    </row>
    <row r="289" spans="1:65" s="2" customFormat="1" ht="16.5" customHeight="1">
      <c r="A289" s="34"/>
      <c r="B289" s="35"/>
      <c r="C289" s="186" t="s">
        <v>442</v>
      </c>
      <c r="D289" s="186" t="s">
        <v>132</v>
      </c>
      <c r="E289" s="187" t="s">
        <v>443</v>
      </c>
      <c r="F289" s="188" t="s">
        <v>444</v>
      </c>
      <c r="G289" s="189" t="s">
        <v>205</v>
      </c>
      <c r="H289" s="190">
        <v>119</v>
      </c>
      <c r="I289" s="191"/>
      <c r="J289" s="192">
        <f>ROUND(I289*H289,2)</f>
        <v>0</v>
      </c>
      <c r="K289" s="188" t="s">
        <v>136</v>
      </c>
      <c r="L289" s="39"/>
      <c r="M289" s="193" t="s">
        <v>1</v>
      </c>
      <c r="N289" s="194" t="s">
        <v>47</v>
      </c>
      <c r="O289" s="71"/>
      <c r="P289" s="195">
        <f>O289*H289</f>
        <v>0</v>
      </c>
      <c r="Q289" s="195">
        <v>0</v>
      </c>
      <c r="R289" s="195">
        <f>Q289*H289</f>
        <v>0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137</v>
      </c>
      <c r="AT289" s="197" t="s">
        <v>132</v>
      </c>
      <c r="AU289" s="197" t="s">
        <v>92</v>
      </c>
      <c r="AY289" s="17" t="s">
        <v>130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7" t="s">
        <v>90</v>
      </c>
      <c r="BK289" s="198">
        <f>ROUND(I289*H289,2)</f>
        <v>0</v>
      </c>
      <c r="BL289" s="17" t="s">
        <v>137</v>
      </c>
      <c r="BM289" s="197" t="s">
        <v>445</v>
      </c>
    </row>
    <row r="290" spans="1:65" s="13" customFormat="1" ht="11.25">
      <c r="B290" s="199"/>
      <c r="C290" s="200"/>
      <c r="D290" s="201" t="s">
        <v>139</v>
      </c>
      <c r="E290" s="202" t="s">
        <v>1</v>
      </c>
      <c r="F290" s="203" t="s">
        <v>446</v>
      </c>
      <c r="G290" s="200"/>
      <c r="H290" s="202" t="s">
        <v>1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139</v>
      </c>
      <c r="AU290" s="209" t="s">
        <v>92</v>
      </c>
      <c r="AV290" s="13" t="s">
        <v>90</v>
      </c>
      <c r="AW290" s="13" t="s">
        <v>36</v>
      </c>
      <c r="AX290" s="13" t="s">
        <v>82</v>
      </c>
      <c r="AY290" s="209" t="s">
        <v>130</v>
      </c>
    </row>
    <row r="291" spans="1:65" s="14" customFormat="1" ht="11.25">
      <c r="B291" s="210"/>
      <c r="C291" s="211"/>
      <c r="D291" s="201" t="s">
        <v>139</v>
      </c>
      <c r="E291" s="212" t="s">
        <v>1</v>
      </c>
      <c r="F291" s="213" t="s">
        <v>447</v>
      </c>
      <c r="G291" s="211"/>
      <c r="H291" s="214">
        <v>7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139</v>
      </c>
      <c r="AU291" s="220" t="s">
        <v>92</v>
      </c>
      <c r="AV291" s="14" t="s">
        <v>92</v>
      </c>
      <c r="AW291" s="14" t="s">
        <v>36</v>
      </c>
      <c r="AX291" s="14" t="s">
        <v>82</v>
      </c>
      <c r="AY291" s="220" t="s">
        <v>130</v>
      </c>
    </row>
    <row r="292" spans="1:65" s="14" customFormat="1" ht="11.25">
      <c r="B292" s="210"/>
      <c r="C292" s="211"/>
      <c r="D292" s="201" t="s">
        <v>139</v>
      </c>
      <c r="E292" s="212" t="s">
        <v>1</v>
      </c>
      <c r="F292" s="213" t="s">
        <v>448</v>
      </c>
      <c r="G292" s="211"/>
      <c r="H292" s="214">
        <v>70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139</v>
      </c>
      <c r="AU292" s="220" t="s">
        <v>92</v>
      </c>
      <c r="AV292" s="14" t="s">
        <v>92</v>
      </c>
      <c r="AW292" s="14" t="s">
        <v>36</v>
      </c>
      <c r="AX292" s="14" t="s">
        <v>82</v>
      </c>
      <c r="AY292" s="220" t="s">
        <v>130</v>
      </c>
    </row>
    <row r="293" spans="1:65" s="14" customFormat="1" ht="11.25">
      <c r="B293" s="210"/>
      <c r="C293" s="211"/>
      <c r="D293" s="201" t="s">
        <v>139</v>
      </c>
      <c r="E293" s="212" t="s">
        <v>1</v>
      </c>
      <c r="F293" s="213" t="s">
        <v>449</v>
      </c>
      <c r="G293" s="211"/>
      <c r="H293" s="214">
        <v>42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139</v>
      </c>
      <c r="AU293" s="220" t="s">
        <v>92</v>
      </c>
      <c r="AV293" s="14" t="s">
        <v>92</v>
      </c>
      <c r="AW293" s="14" t="s">
        <v>36</v>
      </c>
      <c r="AX293" s="14" t="s">
        <v>82</v>
      </c>
      <c r="AY293" s="220" t="s">
        <v>130</v>
      </c>
    </row>
    <row r="294" spans="1:65" s="15" customFormat="1" ht="11.25">
      <c r="B294" s="221"/>
      <c r="C294" s="222"/>
      <c r="D294" s="201" t="s">
        <v>139</v>
      </c>
      <c r="E294" s="223" t="s">
        <v>1</v>
      </c>
      <c r="F294" s="224" t="s">
        <v>183</v>
      </c>
      <c r="G294" s="222"/>
      <c r="H294" s="225">
        <v>119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139</v>
      </c>
      <c r="AU294" s="231" t="s">
        <v>92</v>
      </c>
      <c r="AV294" s="15" t="s">
        <v>137</v>
      </c>
      <c r="AW294" s="15" t="s">
        <v>36</v>
      </c>
      <c r="AX294" s="15" t="s">
        <v>90</v>
      </c>
      <c r="AY294" s="231" t="s">
        <v>130</v>
      </c>
    </row>
    <row r="295" spans="1:65" s="2" customFormat="1" ht="21.75" customHeight="1">
      <c r="A295" s="34"/>
      <c r="B295" s="35"/>
      <c r="C295" s="186" t="s">
        <v>450</v>
      </c>
      <c r="D295" s="186" t="s">
        <v>132</v>
      </c>
      <c r="E295" s="187" t="s">
        <v>451</v>
      </c>
      <c r="F295" s="188" t="s">
        <v>452</v>
      </c>
      <c r="G295" s="189" t="s">
        <v>205</v>
      </c>
      <c r="H295" s="190">
        <v>5</v>
      </c>
      <c r="I295" s="191"/>
      <c r="J295" s="192">
        <f>ROUND(I295*H295,2)</f>
        <v>0</v>
      </c>
      <c r="K295" s="188" t="s">
        <v>136</v>
      </c>
      <c r="L295" s="39"/>
      <c r="M295" s="193" t="s">
        <v>1</v>
      </c>
      <c r="N295" s="194" t="s">
        <v>47</v>
      </c>
      <c r="O295" s="71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137</v>
      </c>
      <c r="AT295" s="197" t="s">
        <v>132</v>
      </c>
      <c r="AU295" s="197" t="s">
        <v>92</v>
      </c>
      <c r="AY295" s="17" t="s">
        <v>130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7" t="s">
        <v>90</v>
      </c>
      <c r="BK295" s="198">
        <f>ROUND(I295*H295,2)</f>
        <v>0</v>
      </c>
      <c r="BL295" s="17" t="s">
        <v>137</v>
      </c>
      <c r="BM295" s="197" t="s">
        <v>453</v>
      </c>
    </row>
    <row r="296" spans="1:65" s="14" customFormat="1" ht="11.25">
      <c r="B296" s="210"/>
      <c r="C296" s="211"/>
      <c r="D296" s="201" t="s">
        <v>139</v>
      </c>
      <c r="E296" s="212" t="s">
        <v>1</v>
      </c>
      <c r="F296" s="213" t="s">
        <v>440</v>
      </c>
      <c r="G296" s="211"/>
      <c r="H296" s="214">
        <v>5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139</v>
      </c>
      <c r="AU296" s="220" t="s">
        <v>92</v>
      </c>
      <c r="AV296" s="14" t="s">
        <v>92</v>
      </c>
      <c r="AW296" s="14" t="s">
        <v>36</v>
      </c>
      <c r="AX296" s="14" t="s">
        <v>90</v>
      </c>
      <c r="AY296" s="220" t="s">
        <v>130</v>
      </c>
    </row>
    <row r="297" spans="1:65" s="2" customFormat="1" ht="16.5" customHeight="1">
      <c r="A297" s="34"/>
      <c r="B297" s="35"/>
      <c r="C297" s="186" t="s">
        <v>454</v>
      </c>
      <c r="D297" s="186" t="s">
        <v>132</v>
      </c>
      <c r="E297" s="187" t="s">
        <v>455</v>
      </c>
      <c r="F297" s="188" t="s">
        <v>204</v>
      </c>
      <c r="G297" s="189" t="s">
        <v>205</v>
      </c>
      <c r="H297" s="190">
        <v>3.5</v>
      </c>
      <c r="I297" s="191"/>
      <c r="J297" s="192">
        <f>ROUND(I297*H297,2)</f>
        <v>0</v>
      </c>
      <c r="K297" s="188" t="s">
        <v>136</v>
      </c>
      <c r="L297" s="39"/>
      <c r="M297" s="193" t="s">
        <v>1</v>
      </c>
      <c r="N297" s="194" t="s">
        <v>47</v>
      </c>
      <c r="O297" s="71"/>
      <c r="P297" s="195">
        <f>O297*H297</f>
        <v>0</v>
      </c>
      <c r="Q297" s="195">
        <v>0</v>
      </c>
      <c r="R297" s="195">
        <f>Q297*H297</f>
        <v>0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137</v>
      </c>
      <c r="AT297" s="197" t="s">
        <v>132</v>
      </c>
      <c r="AU297" s="197" t="s">
        <v>92</v>
      </c>
      <c r="AY297" s="17" t="s">
        <v>130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90</v>
      </c>
      <c r="BK297" s="198">
        <f>ROUND(I297*H297,2)</f>
        <v>0</v>
      </c>
      <c r="BL297" s="17" t="s">
        <v>137</v>
      </c>
      <c r="BM297" s="197" t="s">
        <v>456</v>
      </c>
    </row>
    <row r="298" spans="1:65" s="14" customFormat="1" ht="11.25">
      <c r="B298" s="210"/>
      <c r="C298" s="211"/>
      <c r="D298" s="201" t="s">
        <v>139</v>
      </c>
      <c r="E298" s="212" t="s">
        <v>1</v>
      </c>
      <c r="F298" s="213" t="s">
        <v>439</v>
      </c>
      <c r="G298" s="211"/>
      <c r="H298" s="214">
        <v>0.5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139</v>
      </c>
      <c r="AU298" s="220" t="s">
        <v>92</v>
      </c>
      <c r="AV298" s="14" t="s">
        <v>92</v>
      </c>
      <c r="AW298" s="14" t="s">
        <v>36</v>
      </c>
      <c r="AX298" s="14" t="s">
        <v>82</v>
      </c>
      <c r="AY298" s="220" t="s">
        <v>130</v>
      </c>
    </row>
    <row r="299" spans="1:65" s="14" customFormat="1" ht="11.25">
      <c r="B299" s="210"/>
      <c r="C299" s="211"/>
      <c r="D299" s="201" t="s">
        <v>139</v>
      </c>
      <c r="E299" s="212" t="s">
        <v>1</v>
      </c>
      <c r="F299" s="213" t="s">
        <v>441</v>
      </c>
      <c r="G299" s="211"/>
      <c r="H299" s="214">
        <v>3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139</v>
      </c>
      <c r="AU299" s="220" t="s">
        <v>92</v>
      </c>
      <c r="AV299" s="14" t="s">
        <v>92</v>
      </c>
      <c r="AW299" s="14" t="s">
        <v>36</v>
      </c>
      <c r="AX299" s="14" t="s">
        <v>82</v>
      </c>
      <c r="AY299" s="220" t="s">
        <v>130</v>
      </c>
    </row>
    <row r="300" spans="1:65" s="15" customFormat="1" ht="11.25">
      <c r="B300" s="221"/>
      <c r="C300" s="222"/>
      <c r="D300" s="201" t="s">
        <v>139</v>
      </c>
      <c r="E300" s="223" t="s">
        <v>1</v>
      </c>
      <c r="F300" s="224" t="s">
        <v>183</v>
      </c>
      <c r="G300" s="222"/>
      <c r="H300" s="225">
        <v>3.5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139</v>
      </c>
      <c r="AU300" s="231" t="s">
        <v>92</v>
      </c>
      <c r="AV300" s="15" t="s">
        <v>137</v>
      </c>
      <c r="AW300" s="15" t="s">
        <v>36</v>
      </c>
      <c r="AX300" s="15" t="s">
        <v>90</v>
      </c>
      <c r="AY300" s="231" t="s">
        <v>130</v>
      </c>
    </row>
    <row r="301" spans="1:65" s="12" customFormat="1" ht="22.9" customHeight="1">
      <c r="B301" s="170"/>
      <c r="C301" s="171"/>
      <c r="D301" s="172" t="s">
        <v>81</v>
      </c>
      <c r="E301" s="184" t="s">
        <v>457</v>
      </c>
      <c r="F301" s="184" t="s">
        <v>458</v>
      </c>
      <c r="G301" s="171"/>
      <c r="H301" s="171"/>
      <c r="I301" s="174"/>
      <c r="J301" s="185">
        <f>BK301</f>
        <v>0</v>
      </c>
      <c r="K301" s="171"/>
      <c r="L301" s="176"/>
      <c r="M301" s="177"/>
      <c r="N301" s="178"/>
      <c r="O301" s="178"/>
      <c r="P301" s="179">
        <f>SUM(P302:P303)</f>
        <v>0</v>
      </c>
      <c r="Q301" s="178"/>
      <c r="R301" s="179">
        <f>SUM(R302:R303)</f>
        <v>0</v>
      </c>
      <c r="S301" s="178"/>
      <c r="T301" s="180">
        <f>SUM(T302:T303)</f>
        <v>0</v>
      </c>
      <c r="AR301" s="181" t="s">
        <v>90</v>
      </c>
      <c r="AT301" s="182" t="s">
        <v>81</v>
      </c>
      <c r="AU301" s="182" t="s">
        <v>90</v>
      </c>
      <c r="AY301" s="181" t="s">
        <v>130</v>
      </c>
      <c r="BK301" s="183">
        <f>SUM(BK302:BK303)</f>
        <v>0</v>
      </c>
    </row>
    <row r="302" spans="1:65" s="2" customFormat="1" ht="21.75" customHeight="1">
      <c r="A302" s="34"/>
      <c r="B302" s="35"/>
      <c r="C302" s="186" t="s">
        <v>459</v>
      </c>
      <c r="D302" s="186" t="s">
        <v>132</v>
      </c>
      <c r="E302" s="187" t="s">
        <v>460</v>
      </c>
      <c r="F302" s="188" t="s">
        <v>461</v>
      </c>
      <c r="G302" s="189" t="s">
        <v>205</v>
      </c>
      <c r="H302" s="190">
        <v>170</v>
      </c>
      <c r="I302" s="191"/>
      <c r="J302" s="192">
        <f>ROUND(I302*H302,2)</f>
        <v>0</v>
      </c>
      <c r="K302" s="188" t="s">
        <v>136</v>
      </c>
      <c r="L302" s="39"/>
      <c r="M302" s="193" t="s">
        <v>1</v>
      </c>
      <c r="N302" s="194" t="s">
        <v>47</v>
      </c>
      <c r="O302" s="71"/>
      <c r="P302" s="195">
        <f>O302*H302</f>
        <v>0</v>
      </c>
      <c r="Q302" s="195">
        <v>0</v>
      </c>
      <c r="R302" s="195">
        <f>Q302*H302</f>
        <v>0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137</v>
      </c>
      <c r="AT302" s="197" t="s">
        <v>132</v>
      </c>
      <c r="AU302" s="197" t="s">
        <v>92</v>
      </c>
      <c r="AY302" s="17" t="s">
        <v>130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7" t="s">
        <v>90</v>
      </c>
      <c r="BK302" s="198">
        <f>ROUND(I302*H302,2)</f>
        <v>0</v>
      </c>
      <c r="BL302" s="17" t="s">
        <v>137</v>
      </c>
      <c r="BM302" s="197" t="s">
        <v>462</v>
      </c>
    </row>
    <row r="303" spans="1:65" s="14" customFormat="1" ht="11.25">
      <c r="B303" s="210"/>
      <c r="C303" s="211"/>
      <c r="D303" s="201" t="s">
        <v>139</v>
      </c>
      <c r="E303" s="212" t="s">
        <v>1</v>
      </c>
      <c r="F303" s="213" t="s">
        <v>463</v>
      </c>
      <c r="G303" s="211"/>
      <c r="H303" s="214">
        <v>170</v>
      </c>
      <c r="I303" s="215"/>
      <c r="J303" s="211"/>
      <c r="K303" s="211"/>
      <c r="L303" s="216"/>
      <c r="M303" s="242"/>
      <c r="N303" s="243"/>
      <c r="O303" s="243"/>
      <c r="P303" s="243"/>
      <c r="Q303" s="243"/>
      <c r="R303" s="243"/>
      <c r="S303" s="243"/>
      <c r="T303" s="244"/>
      <c r="AT303" s="220" t="s">
        <v>139</v>
      </c>
      <c r="AU303" s="220" t="s">
        <v>92</v>
      </c>
      <c r="AV303" s="14" t="s">
        <v>92</v>
      </c>
      <c r="AW303" s="14" t="s">
        <v>36</v>
      </c>
      <c r="AX303" s="14" t="s">
        <v>90</v>
      </c>
      <c r="AY303" s="220" t="s">
        <v>130</v>
      </c>
    </row>
    <row r="304" spans="1:65" s="2" customFormat="1" ht="6.95" customHeight="1">
      <c r="A304" s="34"/>
      <c r="B304" s="54"/>
      <c r="C304" s="55"/>
      <c r="D304" s="55"/>
      <c r="E304" s="55"/>
      <c r="F304" s="55"/>
      <c r="G304" s="55"/>
      <c r="H304" s="55"/>
      <c r="I304" s="55"/>
      <c r="J304" s="55"/>
      <c r="K304" s="55"/>
      <c r="L304" s="39"/>
      <c r="M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</row>
  </sheetData>
  <sheetProtection algorithmName="SHA-512" hashValue="VmogClfUL6CLrFh1ojEWzOQRSwH8XBzzoI/LCXQc6eUDT/6tnISs3DWRdu/ZWqIWFbAgLmAbQYWEBNYmYuY0bQ==" saltValue="ZJMVBj53Mst3DC1JHVN/ZgUk00W2inW4pfNOsq5X3efcZxNlPuJa/FCMJXw9Ng7WzZFzQRJiVEVCYRjnc7HDJw==" spinCount="100000" sheet="1" objects="1" scenarios="1" formatColumns="0" formatRows="0" autoFilter="0"/>
  <autoFilter ref="C123:K303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&amp;A&amp;C01.06.2021
Stránkování TISK-ZADÁNÍ  &amp;P/&amp;N</oddFooter>
  </headerFooter>
  <rowBreaks count="4" manualBreakCount="4">
    <brk id="153" min="2" max="10" man="1"/>
    <brk id="194" min="2" max="10" man="1"/>
    <brk id="230" min="2" max="10" man="1"/>
    <brk id="267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M217"/>
  <sheetViews>
    <sheetView showGridLines="0" zoomScaleNormal="100" workbookViewId="0">
      <selection activeCell="A2" sqref="A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92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6" t="str">
        <f>'Rekapitulace zakázky'!K6</f>
        <v>P5-LOHNISKEHO</v>
      </c>
      <c r="F7" s="287"/>
      <c r="G7" s="287"/>
      <c r="H7" s="287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8" t="s">
        <v>464</v>
      </c>
      <c r="F9" s="289"/>
      <c r="G9" s="289"/>
      <c r="H9" s="28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19</v>
      </c>
      <c r="G11" s="34"/>
      <c r="H11" s="34"/>
      <c r="I11" s="112" t="s">
        <v>20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21</v>
      </c>
      <c r="E12" s="34"/>
      <c r="F12" s="113" t="s">
        <v>22</v>
      </c>
      <c r="G12" s="34"/>
      <c r="H12" s="34"/>
      <c r="I12" s="112" t="s">
        <v>23</v>
      </c>
      <c r="J12" s="114" t="str">
        <f>'Rekapitulace zakázky'!AN8</f>
        <v>1. 6. 2021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13" t="s">
        <v>27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28</v>
      </c>
      <c r="F15" s="34"/>
      <c r="G15" s="34"/>
      <c r="H15" s="34"/>
      <c r="I15" s="112" t="s">
        <v>29</v>
      </c>
      <c r="J15" s="113" t="s">
        <v>30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0" t="str">
        <f>'Rekapitulace zakázky'!E14</f>
        <v>Vyplň údaj</v>
      </c>
      <c r="F18" s="291"/>
      <c r="G18" s="291"/>
      <c r="H18" s="291"/>
      <c r="I18" s="112" t="s">
        <v>29</v>
      </c>
      <c r="J18" s="30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13" t="s">
        <v>34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35</v>
      </c>
      <c r="F21" s="34"/>
      <c r="G21" s="34"/>
      <c r="H21" s="34"/>
      <c r="I21" s="112" t="s">
        <v>29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26</v>
      </c>
      <c r="J23" s="113" t="s">
        <v>38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39</v>
      </c>
      <c r="F24" s="34"/>
      <c r="G24" s="34"/>
      <c r="H24" s="34"/>
      <c r="I24" s="112" t="s">
        <v>29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40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60" customHeight="1">
      <c r="A27" s="115"/>
      <c r="B27" s="116"/>
      <c r="C27" s="115"/>
      <c r="D27" s="115"/>
      <c r="E27" s="292" t="s">
        <v>41</v>
      </c>
      <c r="F27" s="292"/>
      <c r="G27" s="292"/>
      <c r="H27" s="29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42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44</v>
      </c>
      <c r="G32" s="34"/>
      <c r="H32" s="34"/>
      <c r="I32" s="121" t="s">
        <v>43</v>
      </c>
      <c r="J32" s="121" t="s">
        <v>45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46</v>
      </c>
      <c r="E33" s="112" t="s">
        <v>47</v>
      </c>
      <c r="F33" s="123">
        <f>ROUND((SUM(BE122:BE216)),  2)</f>
        <v>0</v>
      </c>
      <c r="G33" s="34"/>
      <c r="H33" s="34"/>
      <c r="I33" s="124">
        <v>0.21</v>
      </c>
      <c r="J33" s="123">
        <f>ROUND(((SUM(BE122:BE216))*I33),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48</v>
      </c>
      <c r="F34" s="123">
        <f>ROUND((SUM(BF122:BF216)),  2)</f>
        <v>0</v>
      </c>
      <c r="G34" s="34"/>
      <c r="H34" s="34"/>
      <c r="I34" s="124">
        <v>0.15</v>
      </c>
      <c r="J34" s="123">
        <f>ROUND(((SUM(BF122:BF216))*I34),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49</v>
      </c>
      <c r="F35" s="123">
        <f>ROUND((SUM(BG122:BG216)),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50</v>
      </c>
      <c r="F36" s="123">
        <f>ROUND((SUM(BH122:BH216)),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51</v>
      </c>
      <c r="F37" s="123">
        <f>ROUND((SUM(BI122:BI216)),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52</v>
      </c>
      <c r="E39" s="127"/>
      <c r="F39" s="127"/>
      <c r="G39" s="128" t="s">
        <v>53</v>
      </c>
      <c r="H39" s="129" t="s">
        <v>54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55</v>
      </c>
      <c r="E50" s="133"/>
      <c r="F50" s="133"/>
      <c r="G50" s="132" t="s">
        <v>56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57</v>
      </c>
      <c r="E61" s="135"/>
      <c r="F61" s="136" t="s">
        <v>58</v>
      </c>
      <c r="G61" s="134" t="s">
        <v>57</v>
      </c>
      <c r="H61" s="135"/>
      <c r="I61" s="135"/>
      <c r="J61" s="137" t="s">
        <v>58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59</v>
      </c>
      <c r="E65" s="138"/>
      <c r="F65" s="138"/>
      <c r="G65" s="132" t="s">
        <v>60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57</v>
      </c>
      <c r="E76" s="135"/>
      <c r="F76" s="136" t="s">
        <v>58</v>
      </c>
      <c r="G76" s="134" t="s">
        <v>57</v>
      </c>
      <c r="H76" s="135"/>
      <c r="I76" s="135"/>
      <c r="J76" s="137" t="s">
        <v>58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P5-LOHNISKEHO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4" t="str">
        <f>E9</f>
        <v>40 - VO-PŘELOŽKA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Praha 5 - Lohniského</v>
      </c>
      <c r="G89" s="36"/>
      <c r="H89" s="36"/>
      <c r="I89" s="29" t="s">
        <v>23</v>
      </c>
      <c r="J89" s="66" t="str">
        <f>IF(J12="","",J12)</f>
        <v>1. 6. 2021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25</v>
      </c>
      <c r="D91" s="36"/>
      <c r="E91" s="36"/>
      <c r="F91" s="27" t="str">
        <f>E15</f>
        <v>Městská část Praha 5</v>
      </c>
      <c r="G91" s="36"/>
      <c r="H91" s="36"/>
      <c r="I91" s="29" t="s">
        <v>33</v>
      </c>
      <c r="J91" s="32" t="str">
        <f>E21</f>
        <v>Ing. Rudolf Púchy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31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Jaroslav Klíma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107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108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9" customFormat="1" ht="24.95" customHeight="1">
      <c r="B99" s="147"/>
      <c r="C99" s="148"/>
      <c r="D99" s="149" t="s">
        <v>465</v>
      </c>
      <c r="E99" s="150"/>
      <c r="F99" s="150"/>
      <c r="G99" s="150"/>
      <c r="H99" s="150"/>
      <c r="I99" s="150"/>
      <c r="J99" s="151">
        <f>J129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466</v>
      </c>
      <c r="E100" s="156"/>
      <c r="F100" s="156"/>
      <c r="G100" s="156"/>
      <c r="H100" s="156"/>
      <c r="I100" s="156"/>
      <c r="J100" s="157">
        <f>J130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467</v>
      </c>
      <c r="E101" s="156"/>
      <c r="F101" s="156"/>
      <c r="G101" s="156"/>
      <c r="H101" s="156"/>
      <c r="I101" s="156"/>
      <c r="J101" s="157">
        <f>J145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468</v>
      </c>
      <c r="E102" s="156"/>
      <c r="F102" s="156"/>
      <c r="G102" s="156"/>
      <c r="H102" s="156"/>
      <c r="I102" s="156"/>
      <c r="J102" s="157">
        <f>J212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3" t="str">
        <f>E7</f>
        <v>P5-LOHNISKEHO</v>
      </c>
      <c r="F112" s="294"/>
      <c r="G112" s="294"/>
      <c r="H112" s="29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100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64" t="str">
        <f>E9</f>
        <v>40 - VO-PŘELOŽKA</v>
      </c>
      <c r="F114" s="295"/>
      <c r="G114" s="295"/>
      <c r="H114" s="29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21</v>
      </c>
      <c r="D116" s="36"/>
      <c r="E116" s="36"/>
      <c r="F116" s="27" t="str">
        <f>F12</f>
        <v>Praha 5 - Lohniského</v>
      </c>
      <c r="G116" s="36"/>
      <c r="H116" s="36"/>
      <c r="I116" s="29" t="s">
        <v>23</v>
      </c>
      <c r="J116" s="66" t="str">
        <f>IF(J12="","",J12)</f>
        <v>1. 6. 2021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25</v>
      </c>
      <c r="D118" s="36"/>
      <c r="E118" s="36"/>
      <c r="F118" s="27" t="str">
        <f>E15</f>
        <v>Městská část Praha 5</v>
      </c>
      <c r="G118" s="36"/>
      <c r="H118" s="36"/>
      <c r="I118" s="29" t="s">
        <v>33</v>
      </c>
      <c r="J118" s="32" t="str">
        <f>E21</f>
        <v>Ing. Rudolf Púchy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31</v>
      </c>
      <c r="D119" s="36"/>
      <c r="E119" s="36"/>
      <c r="F119" s="27" t="str">
        <f>IF(E18="","",E18)</f>
        <v>Vyplň údaj</v>
      </c>
      <c r="G119" s="36"/>
      <c r="H119" s="36"/>
      <c r="I119" s="29" t="s">
        <v>37</v>
      </c>
      <c r="J119" s="32" t="str">
        <f>E24</f>
        <v>Jaroslav Klíma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116</v>
      </c>
      <c r="D121" s="162" t="s">
        <v>67</v>
      </c>
      <c r="E121" s="162" t="s">
        <v>63</v>
      </c>
      <c r="F121" s="162" t="s">
        <v>64</v>
      </c>
      <c r="G121" s="162" t="s">
        <v>117</v>
      </c>
      <c r="H121" s="162" t="s">
        <v>118</v>
      </c>
      <c r="I121" s="162" t="s">
        <v>119</v>
      </c>
      <c r="J121" s="162" t="s">
        <v>104</v>
      </c>
      <c r="K121" s="163" t="s">
        <v>120</v>
      </c>
      <c r="L121" s="164"/>
      <c r="M121" s="75" t="s">
        <v>1</v>
      </c>
      <c r="N121" s="76" t="s">
        <v>46</v>
      </c>
      <c r="O121" s="76" t="s">
        <v>121</v>
      </c>
      <c r="P121" s="76" t="s">
        <v>122</v>
      </c>
      <c r="Q121" s="76" t="s">
        <v>123</v>
      </c>
      <c r="R121" s="76" t="s">
        <v>124</v>
      </c>
      <c r="S121" s="76" t="s">
        <v>125</v>
      </c>
      <c r="T121" s="77" t="s">
        <v>126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127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P123+P129</f>
        <v>0</v>
      </c>
      <c r="Q122" s="79"/>
      <c r="R122" s="167">
        <f>R123+R129</f>
        <v>18.606252380000004</v>
      </c>
      <c r="S122" s="79"/>
      <c r="T122" s="168">
        <f>T123+T129</f>
        <v>4.5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81</v>
      </c>
      <c r="AU122" s="17" t="s">
        <v>106</v>
      </c>
      <c r="BK122" s="169">
        <f>BK123+BK129</f>
        <v>0</v>
      </c>
    </row>
    <row r="123" spans="1:65" s="12" customFormat="1" ht="25.9" customHeight="1">
      <c r="B123" s="170"/>
      <c r="C123" s="171"/>
      <c r="D123" s="172" t="s">
        <v>81</v>
      </c>
      <c r="E123" s="173" t="s">
        <v>128</v>
      </c>
      <c r="F123" s="173" t="s">
        <v>129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</f>
        <v>0</v>
      </c>
      <c r="Q123" s="178"/>
      <c r="R123" s="179">
        <f>R124</f>
        <v>3.8400000000000005E-3</v>
      </c>
      <c r="S123" s="178"/>
      <c r="T123" s="180">
        <f>T124</f>
        <v>0</v>
      </c>
      <c r="AR123" s="181" t="s">
        <v>90</v>
      </c>
      <c r="AT123" s="182" t="s">
        <v>81</v>
      </c>
      <c r="AU123" s="182" t="s">
        <v>82</v>
      </c>
      <c r="AY123" s="181" t="s">
        <v>130</v>
      </c>
      <c r="BK123" s="183">
        <f>BK124</f>
        <v>0</v>
      </c>
    </row>
    <row r="124" spans="1:65" s="12" customFormat="1" ht="22.9" customHeight="1">
      <c r="B124" s="170"/>
      <c r="C124" s="171"/>
      <c r="D124" s="172" t="s">
        <v>81</v>
      </c>
      <c r="E124" s="184" t="s">
        <v>90</v>
      </c>
      <c r="F124" s="184" t="s">
        <v>131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SUM(P125:P128)</f>
        <v>0</v>
      </c>
      <c r="Q124" s="178"/>
      <c r="R124" s="179">
        <f>SUM(R125:R128)</f>
        <v>3.8400000000000005E-3</v>
      </c>
      <c r="S124" s="178"/>
      <c r="T124" s="180">
        <f>SUM(T125:T128)</f>
        <v>0</v>
      </c>
      <c r="AR124" s="181" t="s">
        <v>90</v>
      </c>
      <c r="AT124" s="182" t="s">
        <v>81</v>
      </c>
      <c r="AU124" s="182" t="s">
        <v>90</v>
      </c>
      <c r="AY124" s="181" t="s">
        <v>130</v>
      </c>
      <c r="BK124" s="183">
        <f>SUM(BK125:BK128)</f>
        <v>0</v>
      </c>
    </row>
    <row r="125" spans="1:65" s="2" customFormat="1" ht="16.5" customHeight="1">
      <c r="A125" s="34"/>
      <c r="B125" s="35"/>
      <c r="C125" s="186" t="s">
        <v>90</v>
      </c>
      <c r="D125" s="186" t="s">
        <v>132</v>
      </c>
      <c r="E125" s="187" t="s">
        <v>469</v>
      </c>
      <c r="F125" s="188" t="s">
        <v>470</v>
      </c>
      <c r="G125" s="189" t="s">
        <v>135</v>
      </c>
      <c r="H125" s="190">
        <v>6</v>
      </c>
      <c r="I125" s="191"/>
      <c r="J125" s="192">
        <f>ROUND(I125*H125,2)</f>
        <v>0</v>
      </c>
      <c r="K125" s="188" t="s">
        <v>136</v>
      </c>
      <c r="L125" s="39"/>
      <c r="M125" s="193" t="s">
        <v>1</v>
      </c>
      <c r="N125" s="194" t="s">
        <v>47</v>
      </c>
      <c r="O125" s="71"/>
      <c r="P125" s="195">
        <f>O125*H125</f>
        <v>0</v>
      </c>
      <c r="Q125" s="195">
        <v>6.4000000000000005E-4</v>
      </c>
      <c r="R125" s="195">
        <f>Q125*H125</f>
        <v>3.8400000000000005E-3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137</v>
      </c>
      <c r="AT125" s="197" t="s">
        <v>132</v>
      </c>
      <c r="AU125" s="197" t="s">
        <v>92</v>
      </c>
      <c r="AY125" s="17" t="s">
        <v>130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90</v>
      </c>
      <c r="BK125" s="198">
        <f>ROUND(I125*H125,2)</f>
        <v>0</v>
      </c>
      <c r="BL125" s="17" t="s">
        <v>137</v>
      </c>
      <c r="BM125" s="197" t="s">
        <v>471</v>
      </c>
    </row>
    <row r="126" spans="1:65" s="14" customFormat="1" ht="11.25">
      <c r="B126" s="210"/>
      <c r="C126" s="211"/>
      <c r="D126" s="201" t="s">
        <v>139</v>
      </c>
      <c r="E126" s="212" t="s">
        <v>1</v>
      </c>
      <c r="F126" s="213" t="s">
        <v>472</v>
      </c>
      <c r="G126" s="211"/>
      <c r="H126" s="214">
        <v>6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139</v>
      </c>
      <c r="AU126" s="220" t="s">
        <v>92</v>
      </c>
      <c r="AV126" s="14" t="s">
        <v>92</v>
      </c>
      <c r="AW126" s="14" t="s">
        <v>36</v>
      </c>
      <c r="AX126" s="14" t="s">
        <v>90</v>
      </c>
      <c r="AY126" s="220" t="s">
        <v>130</v>
      </c>
    </row>
    <row r="127" spans="1:65" s="2" customFormat="1" ht="16.5" customHeight="1">
      <c r="A127" s="34"/>
      <c r="B127" s="35"/>
      <c r="C127" s="186" t="s">
        <v>92</v>
      </c>
      <c r="D127" s="186" t="s">
        <v>132</v>
      </c>
      <c r="E127" s="187" t="s">
        <v>473</v>
      </c>
      <c r="F127" s="188" t="s">
        <v>474</v>
      </c>
      <c r="G127" s="189" t="s">
        <v>135</v>
      </c>
      <c r="H127" s="190">
        <v>6</v>
      </c>
      <c r="I127" s="191"/>
      <c r="J127" s="192">
        <f>ROUND(I127*H127,2)</f>
        <v>0</v>
      </c>
      <c r="K127" s="188" t="s">
        <v>136</v>
      </c>
      <c r="L127" s="39"/>
      <c r="M127" s="193" t="s">
        <v>1</v>
      </c>
      <c r="N127" s="194" t="s">
        <v>47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137</v>
      </c>
      <c r="AT127" s="197" t="s">
        <v>132</v>
      </c>
      <c r="AU127" s="197" t="s">
        <v>92</v>
      </c>
      <c r="AY127" s="17" t="s">
        <v>130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90</v>
      </c>
      <c r="BK127" s="198">
        <f>ROUND(I127*H127,2)</f>
        <v>0</v>
      </c>
      <c r="BL127" s="17" t="s">
        <v>137</v>
      </c>
      <c r="BM127" s="197" t="s">
        <v>475</v>
      </c>
    </row>
    <row r="128" spans="1:65" s="14" customFormat="1" ht="11.25">
      <c r="B128" s="210"/>
      <c r="C128" s="211"/>
      <c r="D128" s="201" t="s">
        <v>139</v>
      </c>
      <c r="E128" s="212" t="s">
        <v>1</v>
      </c>
      <c r="F128" s="213" t="s">
        <v>472</v>
      </c>
      <c r="G128" s="211"/>
      <c r="H128" s="214">
        <v>6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139</v>
      </c>
      <c r="AU128" s="220" t="s">
        <v>92</v>
      </c>
      <c r="AV128" s="14" t="s">
        <v>92</v>
      </c>
      <c r="AW128" s="14" t="s">
        <v>36</v>
      </c>
      <c r="AX128" s="14" t="s">
        <v>90</v>
      </c>
      <c r="AY128" s="220" t="s">
        <v>130</v>
      </c>
    </row>
    <row r="129" spans="1:65" s="12" customFormat="1" ht="25.9" customHeight="1">
      <c r="B129" s="170"/>
      <c r="C129" s="171"/>
      <c r="D129" s="172" t="s">
        <v>81</v>
      </c>
      <c r="E129" s="173" t="s">
        <v>234</v>
      </c>
      <c r="F129" s="173" t="s">
        <v>476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P130+P145+P212</f>
        <v>0</v>
      </c>
      <c r="Q129" s="178"/>
      <c r="R129" s="179">
        <f>R130+R145+R212</f>
        <v>18.602412380000004</v>
      </c>
      <c r="S129" s="178"/>
      <c r="T129" s="180">
        <f>T130+T145+T212</f>
        <v>4.5</v>
      </c>
      <c r="AR129" s="181" t="s">
        <v>146</v>
      </c>
      <c r="AT129" s="182" t="s">
        <v>81</v>
      </c>
      <c r="AU129" s="182" t="s">
        <v>82</v>
      </c>
      <c r="AY129" s="181" t="s">
        <v>130</v>
      </c>
      <c r="BK129" s="183">
        <f>BK130+BK145+BK212</f>
        <v>0</v>
      </c>
    </row>
    <row r="130" spans="1:65" s="12" customFormat="1" ht="22.9" customHeight="1">
      <c r="B130" s="170"/>
      <c r="C130" s="171"/>
      <c r="D130" s="172" t="s">
        <v>81</v>
      </c>
      <c r="E130" s="184" t="s">
        <v>477</v>
      </c>
      <c r="F130" s="184" t="s">
        <v>478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SUM(P131:P144)</f>
        <v>0</v>
      </c>
      <c r="Q130" s="178"/>
      <c r="R130" s="179">
        <f>SUM(R131:R144)</f>
        <v>0.1154</v>
      </c>
      <c r="S130" s="178"/>
      <c r="T130" s="180">
        <f>SUM(T131:T144)</f>
        <v>0</v>
      </c>
      <c r="AR130" s="181" t="s">
        <v>146</v>
      </c>
      <c r="AT130" s="182" t="s">
        <v>81</v>
      </c>
      <c r="AU130" s="182" t="s">
        <v>90</v>
      </c>
      <c r="AY130" s="181" t="s">
        <v>130</v>
      </c>
      <c r="BK130" s="183">
        <f>SUM(BK131:BK144)</f>
        <v>0</v>
      </c>
    </row>
    <row r="131" spans="1:65" s="2" customFormat="1" ht="21.75" customHeight="1">
      <c r="A131" s="34"/>
      <c r="B131" s="35"/>
      <c r="C131" s="186" t="s">
        <v>146</v>
      </c>
      <c r="D131" s="186" t="s">
        <v>132</v>
      </c>
      <c r="E131" s="187" t="s">
        <v>479</v>
      </c>
      <c r="F131" s="188" t="s">
        <v>480</v>
      </c>
      <c r="G131" s="189" t="s">
        <v>326</v>
      </c>
      <c r="H131" s="190">
        <v>20</v>
      </c>
      <c r="I131" s="191"/>
      <c r="J131" s="192">
        <f>ROUND(I131*H131,2)</f>
        <v>0</v>
      </c>
      <c r="K131" s="188" t="s">
        <v>136</v>
      </c>
      <c r="L131" s="39"/>
      <c r="M131" s="193" t="s">
        <v>1</v>
      </c>
      <c r="N131" s="194" t="s">
        <v>47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454</v>
      </c>
      <c r="AT131" s="197" t="s">
        <v>132</v>
      </c>
      <c r="AU131" s="197" t="s">
        <v>92</v>
      </c>
      <c r="AY131" s="17" t="s">
        <v>130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90</v>
      </c>
      <c r="BK131" s="198">
        <f>ROUND(I131*H131,2)</f>
        <v>0</v>
      </c>
      <c r="BL131" s="17" t="s">
        <v>454</v>
      </c>
      <c r="BM131" s="197" t="s">
        <v>481</v>
      </c>
    </row>
    <row r="132" spans="1:65" s="14" customFormat="1" ht="11.25">
      <c r="B132" s="210"/>
      <c r="C132" s="211"/>
      <c r="D132" s="201" t="s">
        <v>139</v>
      </c>
      <c r="E132" s="212" t="s">
        <v>1</v>
      </c>
      <c r="F132" s="213" t="s">
        <v>482</v>
      </c>
      <c r="G132" s="211"/>
      <c r="H132" s="214">
        <v>20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139</v>
      </c>
      <c r="AU132" s="220" t="s">
        <v>92</v>
      </c>
      <c r="AV132" s="14" t="s">
        <v>92</v>
      </c>
      <c r="AW132" s="14" t="s">
        <v>36</v>
      </c>
      <c r="AX132" s="14" t="s">
        <v>90</v>
      </c>
      <c r="AY132" s="220" t="s">
        <v>130</v>
      </c>
    </row>
    <row r="133" spans="1:65" s="2" customFormat="1" ht="16.5" customHeight="1">
      <c r="A133" s="34"/>
      <c r="B133" s="35"/>
      <c r="C133" s="232" t="s">
        <v>137</v>
      </c>
      <c r="D133" s="232" t="s">
        <v>234</v>
      </c>
      <c r="E133" s="233" t="s">
        <v>483</v>
      </c>
      <c r="F133" s="234" t="s">
        <v>484</v>
      </c>
      <c r="G133" s="235" t="s">
        <v>326</v>
      </c>
      <c r="H133" s="236">
        <v>20</v>
      </c>
      <c r="I133" s="237"/>
      <c r="J133" s="238">
        <f>ROUND(I133*H133,2)</f>
        <v>0</v>
      </c>
      <c r="K133" s="234" t="s">
        <v>136</v>
      </c>
      <c r="L133" s="239"/>
      <c r="M133" s="240" t="s">
        <v>1</v>
      </c>
      <c r="N133" s="241" t="s">
        <v>47</v>
      </c>
      <c r="O133" s="71"/>
      <c r="P133" s="195">
        <f>O133*H133</f>
        <v>0</v>
      </c>
      <c r="Q133" s="195">
        <v>1.0000000000000001E-5</v>
      </c>
      <c r="R133" s="195">
        <f>Q133*H133</f>
        <v>2.0000000000000001E-4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485</v>
      </c>
      <c r="AT133" s="197" t="s">
        <v>234</v>
      </c>
      <c r="AU133" s="197" t="s">
        <v>92</v>
      </c>
      <c r="AY133" s="17" t="s">
        <v>130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90</v>
      </c>
      <c r="BK133" s="198">
        <f>ROUND(I133*H133,2)</f>
        <v>0</v>
      </c>
      <c r="BL133" s="17" t="s">
        <v>454</v>
      </c>
      <c r="BM133" s="197" t="s">
        <v>486</v>
      </c>
    </row>
    <row r="134" spans="1:65" s="14" customFormat="1" ht="11.25">
      <c r="B134" s="210"/>
      <c r="C134" s="211"/>
      <c r="D134" s="201" t="s">
        <v>139</v>
      </c>
      <c r="E134" s="212" t="s">
        <v>1</v>
      </c>
      <c r="F134" s="213" t="s">
        <v>482</v>
      </c>
      <c r="G134" s="211"/>
      <c r="H134" s="214">
        <v>20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139</v>
      </c>
      <c r="AU134" s="220" t="s">
        <v>92</v>
      </c>
      <c r="AV134" s="14" t="s">
        <v>92</v>
      </c>
      <c r="AW134" s="14" t="s">
        <v>36</v>
      </c>
      <c r="AX134" s="14" t="s">
        <v>90</v>
      </c>
      <c r="AY134" s="220" t="s">
        <v>130</v>
      </c>
    </row>
    <row r="135" spans="1:65" s="2" customFormat="1" ht="21.75" customHeight="1">
      <c r="A135" s="34"/>
      <c r="B135" s="35"/>
      <c r="C135" s="186" t="s">
        <v>158</v>
      </c>
      <c r="D135" s="186" t="s">
        <v>132</v>
      </c>
      <c r="E135" s="187" t="s">
        <v>487</v>
      </c>
      <c r="F135" s="188" t="s">
        <v>488</v>
      </c>
      <c r="G135" s="189" t="s">
        <v>326</v>
      </c>
      <c r="H135" s="190">
        <v>4</v>
      </c>
      <c r="I135" s="191"/>
      <c r="J135" s="192">
        <f>ROUND(I135*H135,2)</f>
        <v>0</v>
      </c>
      <c r="K135" s="188" t="s">
        <v>136</v>
      </c>
      <c r="L135" s="39"/>
      <c r="M135" s="193" t="s">
        <v>1</v>
      </c>
      <c r="N135" s="194" t="s">
        <v>47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454</v>
      </c>
      <c r="AT135" s="197" t="s">
        <v>132</v>
      </c>
      <c r="AU135" s="197" t="s">
        <v>92</v>
      </c>
      <c r="AY135" s="17" t="s">
        <v>130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90</v>
      </c>
      <c r="BK135" s="198">
        <f>ROUND(I135*H135,2)</f>
        <v>0</v>
      </c>
      <c r="BL135" s="17" t="s">
        <v>454</v>
      </c>
      <c r="BM135" s="197" t="s">
        <v>489</v>
      </c>
    </row>
    <row r="136" spans="1:65" s="14" customFormat="1" ht="11.25">
      <c r="B136" s="210"/>
      <c r="C136" s="211"/>
      <c r="D136" s="201" t="s">
        <v>139</v>
      </c>
      <c r="E136" s="212" t="s">
        <v>1</v>
      </c>
      <c r="F136" s="213" t="s">
        <v>137</v>
      </c>
      <c r="G136" s="211"/>
      <c r="H136" s="214">
        <v>4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139</v>
      </c>
      <c r="AU136" s="220" t="s">
        <v>92</v>
      </c>
      <c r="AV136" s="14" t="s">
        <v>92</v>
      </c>
      <c r="AW136" s="14" t="s">
        <v>36</v>
      </c>
      <c r="AX136" s="14" t="s">
        <v>90</v>
      </c>
      <c r="AY136" s="220" t="s">
        <v>130</v>
      </c>
    </row>
    <row r="137" spans="1:65" s="2" customFormat="1" ht="16.5" customHeight="1">
      <c r="A137" s="34"/>
      <c r="B137" s="35"/>
      <c r="C137" s="232" t="s">
        <v>164</v>
      </c>
      <c r="D137" s="232" t="s">
        <v>234</v>
      </c>
      <c r="E137" s="233" t="s">
        <v>490</v>
      </c>
      <c r="F137" s="234" t="s">
        <v>491</v>
      </c>
      <c r="G137" s="235" t="s">
        <v>326</v>
      </c>
      <c r="H137" s="236">
        <v>4</v>
      </c>
      <c r="I137" s="237"/>
      <c r="J137" s="238">
        <f>ROUND(I137*H137,2)</f>
        <v>0</v>
      </c>
      <c r="K137" s="234" t="s">
        <v>136</v>
      </c>
      <c r="L137" s="239"/>
      <c r="M137" s="240" t="s">
        <v>1</v>
      </c>
      <c r="N137" s="241" t="s">
        <v>47</v>
      </c>
      <c r="O137" s="71"/>
      <c r="P137" s="195">
        <f>O137*H137</f>
        <v>0</v>
      </c>
      <c r="Q137" s="195">
        <v>8.0999999999999996E-3</v>
      </c>
      <c r="R137" s="195">
        <f>Q137*H137</f>
        <v>3.2399999999999998E-2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485</v>
      </c>
      <c r="AT137" s="197" t="s">
        <v>234</v>
      </c>
      <c r="AU137" s="197" t="s">
        <v>92</v>
      </c>
      <c r="AY137" s="17" t="s">
        <v>130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90</v>
      </c>
      <c r="BK137" s="198">
        <f>ROUND(I137*H137,2)</f>
        <v>0</v>
      </c>
      <c r="BL137" s="17" t="s">
        <v>454</v>
      </c>
      <c r="BM137" s="197" t="s">
        <v>492</v>
      </c>
    </row>
    <row r="138" spans="1:65" s="14" customFormat="1" ht="11.25">
      <c r="B138" s="210"/>
      <c r="C138" s="211"/>
      <c r="D138" s="201" t="s">
        <v>139</v>
      </c>
      <c r="E138" s="212" t="s">
        <v>1</v>
      </c>
      <c r="F138" s="213" t="s">
        <v>137</v>
      </c>
      <c r="G138" s="211"/>
      <c r="H138" s="214">
        <v>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139</v>
      </c>
      <c r="AU138" s="220" t="s">
        <v>92</v>
      </c>
      <c r="AV138" s="14" t="s">
        <v>92</v>
      </c>
      <c r="AW138" s="14" t="s">
        <v>36</v>
      </c>
      <c r="AX138" s="14" t="s">
        <v>90</v>
      </c>
      <c r="AY138" s="220" t="s">
        <v>130</v>
      </c>
    </row>
    <row r="139" spans="1:65" s="2" customFormat="1" ht="16.5" customHeight="1">
      <c r="A139" s="34"/>
      <c r="B139" s="35"/>
      <c r="C139" s="186" t="s">
        <v>169</v>
      </c>
      <c r="D139" s="186" t="s">
        <v>132</v>
      </c>
      <c r="E139" s="187" t="s">
        <v>493</v>
      </c>
      <c r="F139" s="188" t="s">
        <v>494</v>
      </c>
      <c r="G139" s="189" t="s">
        <v>149</v>
      </c>
      <c r="H139" s="190">
        <v>14</v>
      </c>
      <c r="I139" s="191"/>
      <c r="J139" s="192">
        <f>ROUND(I139*H139,2)</f>
        <v>0</v>
      </c>
      <c r="K139" s="188" t="s">
        <v>495</v>
      </c>
      <c r="L139" s="39"/>
      <c r="M139" s="193" t="s">
        <v>1</v>
      </c>
      <c r="N139" s="194" t="s">
        <v>47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454</v>
      </c>
      <c r="AT139" s="197" t="s">
        <v>132</v>
      </c>
      <c r="AU139" s="197" t="s">
        <v>92</v>
      </c>
      <c r="AY139" s="17" t="s">
        <v>130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90</v>
      </c>
      <c r="BK139" s="198">
        <f>ROUND(I139*H139,2)</f>
        <v>0</v>
      </c>
      <c r="BL139" s="17" t="s">
        <v>454</v>
      </c>
      <c r="BM139" s="197" t="s">
        <v>496</v>
      </c>
    </row>
    <row r="140" spans="1:65" s="14" customFormat="1" ht="11.25">
      <c r="B140" s="210"/>
      <c r="C140" s="211"/>
      <c r="D140" s="201" t="s">
        <v>139</v>
      </c>
      <c r="E140" s="212" t="s">
        <v>1</v>
      </c>
      <c r="F140" s="213" t="s">
        <v>497</v>
      </c>
      <c r="G140" s="211"/>
      <c r="H140" s="214">
        <v>14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139</v>
      </c>
      <c r="AU140" s="220" t="s">
        <v>92</v>
      </c>
      <c r="AV140" s="14" t="s">
        <v>92</v>
      </c>
      <c r="AW140" s="14" t="s">
        <v>36</v>
      </c>
      <c r="AX140" s="14" t="s">
        <v>90</v>
      </c>
      <c r="AY140" s="220" t="s">
        <v>130</v>
      </c>
    </row>
    <row r="141" spans="1:65" s="2" customFormat="1" ht="16.5" customHeight="1">
      <c r="A141" s="34"/>
      <c r="B141" s="35"/>
      <c r="C141" s="186" t="s">
        <v>175</v>
      </c>
      <c r="D141" s="186" t="s">
        <v>132</v>
      </c>
      <c r="E141" s="187" t="s">
        <v>498</v>
      </c>
      <c r="F141" s="188" t="s">
        <v>499</v>
      </c>
      <c r="G141" s="189" t="s">
        <v>149</v>
      </c>
      <c r="H141" s="190">
        <v>96</v>
      </c>
      <c r="I141" s="191"/>
      <c r="J141" s="192">
        <f>ROUND(I141*H141,2)</f>
        <v>0</v>
      </c>
      <c r="K141" s="188" t="s">
        <v>136</v>
      </c>
      <c r="L141" s="39"/>
      <c r="M141" s="193" t="s">
        <v>1</v>
      </c>
      <c r="N141" s="194" t="s">
        <v>47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454</v>
      </c>
      <c r="AT141" s="197" t="s">
        <v>132</v>
      </c>
      <c r="AU141" s="197" t="s">
        <v>92</v>
      </c>
      <c r="AY141" s="17" t="s">
        <v>130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90</v>
      </c>
      <c r="BK141" s="198">
        <f>ROUND(I141*H141,2)</f>
        <v>0</v>
      </c>
      <c r="BL141" s="17" t="s">
        <v>454</v>
      </c>
      <c r="BM141" s="197" t="s">
        <v>500</v>
      </c>
    </row>
    <row r="142" spans="1:65" s="14" customFormat="1" ht="11.25">
      <c r="B142" s="210"/>
      <c r="C142" s="211"/>
      <c r="D142" s="201" t="s">
        <v>139</v>
      </c>
      <c r="E142" s="212" t="s">
        <v>1</v>
      </c>
      <c r="F142" s="213" t="s">
        <v>501</v>
      </c>
      <c r="G142" s="211"/>
      <c r="H142" s="214">
        <v>96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139</v>
      </c>
      <c r="AU142" s="220" t="s">
        <v>92</v>
      </c>
      <c r="AV142" s="14" t="s">
        <v>92</v>
      </c>
      <c r="AW142" s="14" t="s">
        <v>36</v>
      </c>
      <c r="AX142" s="14" t="s">
        <v>90</v>
      </c>
      <c r="AY142" s="220" t="s">
        <v>130</v>
      </c>
    </row>
    <row r="143" spans="1:65" s="2" customFormat="1" ht="16.5" customHeight="1">
      <c r="A143" s="34"/>
      <c r="B143" s="35"/>
      <c r="C143" s="232" t="s">
        <v>184</v>
      </c>
      <c r="D143" s="232" t="s">
        <v>234</v>
      </c>
      <c r="E143" s="233" t="s">
        <v>502</v>
      </c>
      <c r="F143" s="234" t="s">
        <v>503</v>
      </c>
      <c r="G143" s="235" t="s">
        <v>149</v>
      </c>
      <c r="H143" s="236">
        <v>110.4</v>
      </c>
      <c r="I143" s="237"/>
      <c r="J143" s="238">
        <f>ROUND(I143*H143,2)</f>
        <v>0</v>
      </c>
      <c r="K143" s="234" t="s">
        <v>136</v>
      </c>
      <c r="L143" s="239"/>
      <c r="M143" s="240" t="s">
        <v>1</v>
      </c>
      <c r="N143" s="241" t="s">
        <v>47</v>
      </c>
      <c r="O143" s="71"/>
      <c r="P143" s="195">
        <f>O143*H143</f>
        <v>0</v>
      </c>
      <c r="Q143" s="195">
        <v>7.5000000000000002E-4</v>
      </c>
      <c r="R143" s="195">
        <f>Q143*H143</f>
        <v>8.2800000000000012E-2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504</v>
      </c>
      <c r="AT143" s="197" t="s">
        <v>234</v>
      </c>
      <c r="AU143" s="197" t="s">
        <v>92</v>
      </c>
      <c r="AY143" s="17" t="s">
        <v>130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90</v>
      </c>
      <c r="BK143" s="198">
        <f>ROUND(I143*H143,2)</f>
        <v>0</v>
      </c>
      <c r="BL143" s="17" t="s">
        <v>504</v>
      </c>
      <c r="BM143" s="197" t="s">
        <v>505</v>
      </c>
    </row>
    <row r="144" spans="1:65" s="14" customFormat="1" ht="11.25">
      <c r="B144" s="210"/>
      <c r="C144" s="211"/>
      <c r="D144" s="201" t="s">
        <v>139</v>
      </c>
      <c r="E144" s="212" t="s">
        <v>1</v>
      </c>
      <c r="F144" s="213" t="s">
        <v>506</v>
      </c>
      <c r="G144" s="211"/>
      <c r="H144" s="214">
        <v>110.4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139</v>
      </c>
      <c r="AU144" s="220" t="s">
        <v>92</v>
      </c>
      <c r="AV144" s="14" t="s">
        <v>92</v>
      </c>
      <c r="AW144" s="14" t="s">
        <v>36</v>
      </c>
      <c r="AX144" s="14" t="s">
        <v>90</v>
      </c>
      <c r="AY144" s="220" t="s">
        <v>130</v>
      </c>
    </row>
    <row r="145" spans="1:65" s="12" customFormat="1" ht="22.9" customHeight="1">
      <c r="B145" s="170"/>
      <c r="C145" s="171"/>
      <c r="D145" s="172" t="s">
        <v>81</v>
      </c>
      <c r="E145" s="184" t="s">
        <v>507</v>
      </c>
      <c r="F145" s="184" t="s">
        <v>508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f>SUM(P146:P211)</f>
        <v>0</v>
      </c>
      <c r="Q145" s="178"/>
      <c r="R145" s="179">
        <f>SUM(R146:R211)</f>
        <v>18.487012380000003</v>
      </c>
      <c r="S145" s="178"/>
      <c r="T145" s="180">
        <f>SUM(T146:T211)</f>
        <v>4.5</v>
      </c>
      <c r="AR145" s="181" t="s">
        <v>146</v>
      </c>
      <c r="AT145" s="182" t="s">
        <v>81</v>
      </c>
      <c r="AU145" s="182" t="s">
        <v>90</v>
      </c>
      <c r="AY145" s="181" t="s">
        <v>130</v>
      </c>
      <c r="BK145" s="183">
        <f>SUM(BK146:BK211)</f>
        <v>0</v>
      </c>
    </row>
    <row r="146" spans="1:65" s="2" customFormat="1" ht="16.5" customHeight="1">
      <c r="A146" s="34"/>
      <c r="B146" s="35"/>
      <c r="C146" s="186" t="s">
        <v>192</v>
      </c>
      <c r="D146" s="186" t="s">
        <v>132</v>
      </c>
      <c r="E146" s="187" t="s">
        <v>509</v>
      </c>
      <c r="F146" s="188" t="s">
        <v>510</v>
      </c>
      <c r="G146" s="189" t="s">
        <v>511</v>
      </c>
      <c r="H146" s="190">
        <v>6.6000000000000003E-2</v>
      </c>
      <c r="I146" s="191"/>
      <c r="J146" s="192">
        <f>ROUND(I146*H146,2)</f>
        <v>0</v>
      </c>
      <c r="K146" s="188" t="s">
        <v>136</v>
      </c>
      <c r="L146" s="39"/>
      <c r="M146" s="193" t="s">
        <v>1</v>
      </c>
      <c r="N146" s="194" t="s">
        <v>47</v>
      </c>
      <c r="O146" s="71"/>
      <c r="P146" s="195">
        <f>O146*H146</f>
        <v>0</v>
      </c>
      <c r="Q146" s="195">
        <v>1.9300000000000001E-3</v>
      </c>
      <c r="R146" s="195">
        <f>Q146*H146</f>
        <v>1.2738000000000002E-4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454</v>
      </c>
      <c r="AT146" s="197" t="s">
        <v>132</v>
      </c>
      <c r="AU146" s="197" t="s">
        <v>92</v>
      </c>
      <c r="AY146" s="17" t="s">
        <v>130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90</v>
      </c>
      <c r="BK146" s="198">
        <f>ROUND(I146*H146,2)</f>
        <v>0</v>
      </c>
      <c r="BL146" s="17" t="s">
        <v>454</v>
      </c>
      <c r="BM146" s="197" t="s">
        <v>512</v>
      </c>
    </row>
    <row r="147" spans="1:65" s="14" customFormat="1" ht="11.25">
      <c r="B147" s="210"/>
      <c r="C147" s="211"/>
      <c r="D147" s="201" t="s">
        <v>139</v>
      </c>
      <c r="E147" s="212" t="s">
        <v>1</v>
      </c>
      <c r="F147" s="213" t="s">
        <v>513</v>
      </c>
      <c r="G147" s="211"/>
      <c r="H147" s="214">
        <v>6.6000000000000003E-2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139</v>
      </c>
      <c r="AU147" s="220" t="s">
        <v>92</v>
      </c>
      <c r="AV147" s="14" t="s">
        <v>92</v>
      </c>
      <c r="AW147" s="14" t="s">
        <v>36</v>
      </c>
      <c r="AX147" s="14" t="s">
        <v>90</v>
      </c>
      <c r="AY147" s="220" t="s">
        <v>130</v>
      </c>
    </row>
    <row r="148" spans="1:65" s="2" customFormat="1" ht="16.5" customHeight="1">
      <c r="A148" s="34"/>
      <c r="B148" s="35"/>
      <c r="C148" s="186" t="s">
        <v>197</v>
      </c>
      <c r="D148" s="186" t="s">
        <v>132</v>
      </c>
      <c r="E148" s="187" t="s">
        <v>514</v>
      </c>
      <c r="F148" s="188" t="s">
        <v>515</v>
      </c>
      <c r="G148" s="189" t="s">
        <v>135</v>
      </c>
      <c r="H148" s="190">
        <v>58</v>
      </c>
      <c r="I148" s="191"/>
      <c r="J148" s="192">
        <f>ROUND(I148*H148,2)</f>
        <v>0</v>
      </c>
      <c r="K148" s="188" t="s">
        <v>136</v>
      </c>
      <c r="L148" s="39"/>
      <c r="M148" s="193" t="s">
        <v>1</v>
      </c>
      <c r="N148" s="194" t="s">
        <v>47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454</v>
      </c>
      <c r="AT148" s="197" t="s">
        <v>132</v>
      </c>
      <c r="AU148" s="197" t="s">
        <v>92</v>
      </c>
      <c r="AY148" s="17" t="s">
        <v>130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90</v>
      </c>
      <c r="BK148" s="198">
        <f>ROUND(I148*H148,2)</f>
        <v>0</v>
      </c>
      <c r="BL148" s="17" t="s">
        <v>454</v>
      </c>
      <c r="BM148" s="197" t="s">
        <v>516</v>
      </c>
    </row>
    <row r="149" spans="1:65" s="13" customFormat="1" ht="11.25">
      <c r="B149" s="199"/>
      <c r="C149" s="200"/>
      <c r="D149" s="201" t="s">
        <v>139</v>
      </c>
      <c r="E149" s="202" t="s">
        <v>1</v>
      </c>
      <c r="F149" s="203" t="s">
        <v>517</v>
      </c>
      <c r="G149" s="200"/>
      <c r="H149" s="202" t="s">
        <v>1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139</v>
      </c>
      <c r="AU149" s="209" t="s">
        <v>92</v>
      </c>
      <c r="AV149" s="13" t="s">
        <v>90</v>
      </c>
      <c r="AW149" s="13" t="s">
        <v>36</v>
      </c>
      <c r="AX149" s="13" t="s">
        <v>82</v>
      </c>
      <c r="AY149" s="209" t="s">
        <v>130</v>
      </c>
    </row>
    <row r="150" spans="1:65" s="14" customFormat="1" ht="11.25">
      <c r="B150" s="210"/>
      <c r="C150" s="211"/>
      <c r="D150" s="201" t="s">
        <v>139</v>
      </c>
      <c r="E150" s="212" t="s">
        <v>1</v>
      </c>
      <c r="F150" s="213" t="s">
        <v>518</v>
      </c>
      <c r="G150" s="211"/>
      <c r="H150" s="214">
        <v>58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139</v>
      </c>
      <c r="AU150" s="220" t="s">
        <v>92</v>
      </c>
      <c r="AV150" s="14" t="s">
        <v>92</v>
      </c>
      <c r="AW150" s="14" t="s">
        <v>36</v>
      </c>
      <c r="AX150" s="14" t="s">
        <v>90</v>
      </c>
      <c r="AY150" s="220" t="s">
        <v>130</v>
      </c>
    </row>
    <row r="151" spans="1:65" s="2" customFormat="1" ht="16.5" customHeight="1">
      <c r="A151" s="34"/>
      <c r="B151" s="35"/>
      <c r="C151" s="186" t="s">
        <v>202</v>
      </c>
      <c r="D151" s="186" t="s">
        <v>132</v>
      </c>
      <c r="E151" s="187" t="s">
        <v>519</v>
      </c>
      <c r="F151" s="188" t="s">
        <v>520</v>
      </c>
      <c r="G151" s="189" t="s">
        <v>149</v>
      </c>
      <c r="H151" s="190">
        <v>66</v>
      </c>
      <c r="I151" s="191"/>
      <c r="J151" s="192">
        <f>ROUND(I151*H151,2)</f>
        <v>0</v>
      </c>
      <c r="K151" s="188" t="s">
        <v>136</v>
      </c>
      <c r="L151" s="39"/>
      <c r="M151" s="193" t="s">
        <v>1</v>
      </c>
      <c r="N151" s="194" t="s">
        <v>47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454</v>
      </c>
      <c r="AT151" s="197" t="s">
        <v>132</v>
      </c>
      <c r="AU151" s="197" t="s">
        <v>92</v>
      </c>
      <c r="AY151" s="17" t="s">
        <v>130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90</v>
      </c>
      <c r="BK151" s="198">
        <f>ROUND(I151*H151,2)</f>
        <v>0</v>
      </c>
      <c r="BL151" s="17" t="s">
        <v>454</v>
      </c>
      <c r="BM151" s="197" t="s">
        <v>521</v>
      </c>
    </row>
    <row r="152" spans="1:65" s="13" customFormat="1" ht="11.25">
      <c r="B152" s="199"/>
      <c r="C152" s="200"/>
      <c r="D152" s="201" t="s">
        <v>139</v>
      </c>
      <c r="E152" s="202" t="s">
        <v>1</v>
      </c>
      <c r="F152" s="203" t="s">
        <v>522</v>
      </c>
      <c r="G152" s="200"/>
      <c r="H152" s="202" t="s">
        <v>1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139</v>
      </c>
      <c r="AU152" s="209" t="s">
        <v>92</v>
      </c>
      <c r="AV152" s="13" t="s">
        <v>90</v>
      </c>
      <c r="AW152" s="13" t="s">
        <v>36</v>
      </c>
      <c r="AX152" s="13" t="s">
        <v>82</v>
      </c>
      <c r="AY152" s="209" t="s">
        <v>130</v>
      </c>
    </row>
    <row r="153" spans="1:65" s="14" customFormat="1" ht="11.25">
      <c r="B153" s="210"/>
      <c r="C153" s="211"/>
      <c r="D153" s="201" t="s">
        <v>139</v>
      </c>
      <c r="E153" s="212" t="s">
        <v>1</v>
      </c>
      <c r="F153" s="213" t="s">
        <v>523</v>
      </c>
      <c r="G153" s="211"/>
      <c r="H153" s="214">
        <v>66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139</v>
      </c>
      <c r="AU153" s="220" t="s">
        <v>92</v>
      </c>
      <c r="AV153" s="14" t="s">
        <v>92</v>
      </c>
      <c r="AW153" s="14" t="s">
        <v>36</v>
      </c>
      <c r="AX153" s="14" t="s">
        <v>90</v>
      </c>
      <c r="AY153" s="220" t="s">
        <v>130</v>
      </c>
    </row>
    <row r="154" spans="1:65" s="2" customFormat="1" ht="16.5" customHeight="1">
      <c r="A154" s="34"/>
      <c r="B154" s="35"/>
      <c r="C154" s="186" t="s">
        <v>210</v>
      </c>
      <c r="D154" s="186" t="s">
        <v>132</v>
      </c>
      <c r="E154" s="187" t="s">
        <v>524</v>
      </c>
      <c r="F154" s="188" t="s">
        <v>525</v>
      </c>
      <c r="G154" s="189" t="s">
        <v>149</v>
      </c>
      <c r="H154" s="190">
        <v>100</v>
      </c>
      <c r="I154" s="191"/>
      <c r="J154" s="192">
        <f>ROUND(I154*H154,2)</f>
        <v>0</v>
      </c>
      <c r="K154" s="188" t="s">
        <v>136</v>
      </c>
      <c r="L154" s="39"/>
      <c r="M154" s="193" t="s">
        <v>1</v>
      </c>
      <c r="N154" s="194" t="s">
        <v>47</v>
      </c>
      <c r="O154" s="71"/>
      <c r="P154" s="195">
        <f>O154*H154</f>
        <v>0</v>
      </c>
      <c r="Q154" s="195">
        <v>1.9E-3</v>
      </c>
      <c r="R154" s="195">
        <f>Q154*H154</f>
        <v>0.19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454</v>
      </c>
      <c r="AT154" s="197" t="s">
        <v>132</v>
      </c>
      <c r="AU154" s="197" t="s">
        <v>92</v>
      </c>
      <c r="AY154" s="17" t="s">
        <v>130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90</v>
      </c>
      <c r="BK154" s="198">
        <f>ROUND(I154*H154,2)</f>
        <v>0</v>
      </c>
      <c r="BL154" s="17" t="s">
        <v>454</v>
      </c>
      <c r="BM154" s="197" t="s">
        <v>526</v>
      </c>
    </row>
    <row r="155" spans="1:65" s="14" customFormat="1" ht="11.25">
      <c r="B155" s="210"/>
      <c r="C155" s="211"/>
      <c r="D155" s="201" t="s">
        <v>139</v>
      </c>
      <c r="E155" s="212" t="s">
        <v>1</v>
      </c>
      <c r="F155" s="213" t="s">
        <v>527</v>
      </c>
      <c r="G155" s="211"/>
      <c r="H155" s="214">
        <v>100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139</v>
      </c>
      <c r="AU155" s="220" t="s">
        <v>92</v>
      </c>
      <c r="AV155" s="14" t="s">
        <v>92</v>
      </c>
      <c r="AW155" s="14" t="s">
        <v>36</v>
      </c>
      <c r="AX155" s="14" t="s">
        <v>90</v>
      </c>
      <c r="AY155" s="220" t="s">
        <v>130</v>
      </c>
    </row>
    <row r="156" spans="1:65" s="2" customFormat="1" ht="16.5" customHeight="1">
      <c r="A156" s="34"/>
      <c r="B156" s="35"/>
      <c r="C156" s="186" t="s">
        <v>214</v>
      </c>
      <c r="D156" s="186" t="s">
        <v>132</v>
      </c>
      <c r="E156" s="187" t="s">
        <v>528</v>
      </c>
      <c r="F156" s="188" t="s">
        <v>529</v>
      </c>
      <c r="G156" s="189" t="s">
        <v>161</v>
      </c>
      <c r="H156" s="190">
        <v>8.0850000000000009</v>
      </c>
      <c r="I156" s="191"/>
      <c r="J156" s="192">
        <f>ROUND(I156*H156,2)</f>
        <v>0</v>
      </c>
      <c r="K156" s="188" t="s">
        <v>136</v>
      </c>
      <c r="L156" s="39"/>
      <c r="M156" s="193" t="s">
        <v>1</v>
      </c>
      <c r="N156" s="194" t="s">
        <v>47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454</v>
      </c>
      <c r="AT156" s="197" t="s">
        <v>132</v>
      </c>
      <c r="AU156" s="197" t="s">
        <v>92</v>
      </c>
      <c r="AY156" s="17" t="s">
        <v>130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90</v>
      </c>
      <c r="BK156" s="198">
        <f>ROUND(I156*H156,2)</f>
        <v>0</v>
      </c>
      <c r="BL156" s="17" t="s">
        <v>454</v>
      </c>
      <c r="BM156" s="197" t="s">
        <v>530</v>
      </c>
    </row>
    <row r="157" spans="1:65" s="13" customFormat="1" ht="11.25">
      <c r="B157" s="199"/>
      <c r="C157" s="200"/>
      <c r="D157" s="201" t="s">
        <v>139</v>
      </c>
      <c r="E157" s="202" t="s">
        <v>1</v>
      </c>
      <c r="F157" s="203" t="s">
        <v>531</v>
      </c>
      <c r="G157" s="200"/>
      <c r="H157" s="202" t="s">
        <v>1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139</v>
      </c>
      <c r="AU157" s="209" t="s">
        <v>92</v>
      </c>
      <c r="AV157" s="13" t="s">
        <v>90</v>
      </c>
      <c r="AW157" s="13" t="s">
        <v>36</v>
      </c>
      <c r="AX157" s="13" t="s">
        <v>82</v>
      </c>
      <c r="AY157" s="209" t="s">
        <v>130</v>
      </c>
    </row>
    <row r="158" spans="1:65" s="14" customFormat="1" ht="11.25">
      <c r="B158" s="210"/>
      <c r="C158" s="211"/>
      <c r="D158" s="201" t="s">
        <v>139</v>
      </c>
      <c r="E158" s="212" t="s">
        <v>1</v>
      </c>
      <c r="F158" s="213" t="s">
        <v>532</v>
      </c>
      <c r="G158" s="211"/>
      <c r="H158" s="214">
        <v>8.0850000000000009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139</v>
      </c>
      <c r="AU158" s="220" t="s">
        <v>92</v>
      </c>
      <c r="AV158" s="14" t="s">
        <v>92</v>
      </c>
      <c r="AW158" s="14" t="s">
        <v>36</v>
      </c>
      <c r="AX158" s="14" t="s">
        <v>90</v>
      </c>
      <c r="AY158" s="220" t="s">
        <v>130</v>
      </c>
    </row>
    <row r="159" spans="1:65" s="2" customFormat="1" ht="21.75" customHeight="1">
      <c r="A159" s="34"/>
      <c r="B159" s="35"/>
      <c r="C159" s="186" t="s">
        <v>8</v>
      </c>
      <c r="D159" s="186" t="s">
        <v>132</v>
      </c>
      <c r="E159" s="187" t="s">
        <v>533</v>
      </c>
      <c r="F159" s="188" t="s">
        <v>534</v>
      </c>
      <c r="G159" s="189" t="s">
        <v>161</v>
      </c>
      <c r="H159" s="190">
        <v>8.0850000000000009</v>
      </c>
      <c r="I159" s="191"/>
      <c r="J159" s="192">
        <f>ROUND(I159*H159,2)</f>
        <v>0</v>
      </c>
      <c r="K159" s="188" t="s">
        <v>136</v>
      </c>
      <c r="L159" s="39"/>
      <c r="M159" s="193" t="s">
        <v>1</v>
      </c>
      <c r="N159" s="194" t="s">
        <v>47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454</v>
      </c>
      <c r="AT159" s="197" t="s">
        <v>132</v>
      </c>
      <c r="AU159" s="197" t="s">
        <v>92</v>
      </c>
      <c r="AY159" s="17" t="s">
        <v>130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90</v>
      </c>
      <c r="BK159" s="198">
        <f>ROUND(I159*H159,2)</f>
        <v>0</v>
      </c>
      <c r="BL159" s="17" t="s">
        <v>454</v>
      </c>
      <c r="BM159" s="197" t="s">
        <v>535</v>
      </c>
    </row>
    <row r="160" spans="1:65" s="13" customFormat="1" ht="11.25">
      <c r="B160" s="199"/>
      <c r="C160" s="200"/>
      <c r="D160" s="201" t="s">
        <v>139</v>
      </c>
      <c r="E160" s="202" t="s">
        <v>1</v>
      </c>
      <c r="F160" s="203" t="s">
        <v>140</v>
      </c>
      <c r="G160" s="200"/>
      <c r="H160" s="202" t="s">
        <v>1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139</v>
      </c>
      <c r="AU160" s="209" t="s">
        <v>92</v>
      </c>
      <c r="AV160" s="13" t="s">
        <v>90</v>
      </c>
      <c r="AW160" s="13" t="s">
        <v>36</v>
      </c>
      <c r="AX160" s="13" t="s">
        <v>82</v>
      </c>
      <c r="AY160" s="209" t="s">
        <v>130</v>
      </c>
    </row>
    <row r="161" spans="1:65" s="14" customFormat="1" ht="11.25">
      <c r="B161" s="210"/>
      <c r="C161" s="211"/>
      <c r="D161" s="201" t="s">
        <v>139</v>
      </c>
      <c r="E161" s="212" t="s">
        <v>1</v>
      </c>
      <c r="F161" s="213" t="s">
        <v>532</v>
      </c>
      <c r="G161" s="211"/>
      <c r="H161" s="214">
        <v>8.0850000000000009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139</v>
      </c>
      <c r="AU161" s="220" t="s">
        <v>92</v>
      </c>
      <c r="AV161" s="14" t="s">
        <v>92</v>
      </c>
      <c r="AW161" s="14" t="s">
        <v>36</v>
      </c>
      <c r="AX161" s="14" t="s">
        <v>90</v>
      </c>
      <c r="AY161" s="220" t="s">
        <v>130</v>
      </c>
    </row>
    <row r="162" spans="1:65" s="2" customFormat="1" ht="24">
      <c r="A162" s="34"/>
      <c r="B162" s="35"/>
      <c r="C162" s="186" t="s">
        <v>223</v>
      </c>
      <c r="D162" s="186" t="s">
        <v>132</v>
      </c>
      <c r="E162" s="187" t="s">
        <v>536</v>
      </c>
      <c r="F162" s="188" t="s">
        <v>537</v>
      </c>
      <c r="G162" s="189" t="s">
        <v>161</v>
      </c>
      <c r="H162" s="190">
        <v>113.19</v>
      </c>
      <c r="I162" s="191"/>
      <c r="J162" s="192">
        <f>ROUND(I162*H162,2)</f>
        <v>0</v>
      </c>
      <c r="K162" s="188" t="s">
        <v>136</v>
      </c>
      <c r="L162" s="39"/>
      <c r="M162" s="193" t="s">
        <v>1</v>
      </c>
      <c r="N162" s="194" t="s">
        <v>47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454</v>
      </c>
      <c r="AT162" s="197" t="s">
        <v>132</v>
      </c>
      <c r="AU162" s="197" t="s">
        <v>92</v>
      </c>
      <c r="AY162" s="17" t="s">
        <v>130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90</v>
      </c>
      <c r="BK162" s="198">
        <f>ROUND(I162*H162,2)</f>
        <v>0</v>
      </c>
      <c r="BL162" s="17" t="s">
        <v>454</v>
      </c>
      <c r="BM162" s="197" t="s">
        <v>538</v>
      </c>
    </row>
    <row r="163" spans="1:65" s="13" customFormat="1" ht="11.25">
      <c r="B163" s="199"/>
      <c r="C163" s="200"/>
      <c r="D163" s="201" t="s">
        <v>139</v>
      </c>
      <c r="E163" s="202" t="s">
        <v>1</v>
      </c>
      <c r="F163" s="203" t="s">
        <v>140</v>
      </c>
      <c r="G163" s="200"/>
      <c r="H163" s="202" t="s">
        <v>1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139</v>
      </c>
      <c r="AU163" s="209" t="s">
        <v>92</v>
      </c>
      <c r="AV163" s="13" t="s">
        <v>90</v>
      </c>
      <c r="AW163" s="13" t="s">
        <v>36</v>
      </c>
      <c r="AX163" s="13" t="s">
        <v>82</v>
      </c>
      <c r="AY163" s="209" t="s">
        <v>130</v>
      </c>
    </row>
    <row r="164" spans="1:65" s="14" customFormat="1" ht="11.25">
      <c r="B164" s="210"/>
      <c r="C164" s="211"/>
      <c r="D164" s="201" t="s">
        <v>139</v>
      </c>
      <c r="E164" s="212" t="s">
        <v>1</v>
      </c>
      <c r="F164" s="213" t="s">
        <v>539</v>
      </c>
      <c r="G164" s="211"/>
      <c r="H164" s="214">
        <v>113.19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139</v>
      </c>
      <c r="AU164" s="220" t="s">
        <v>92</v>
      </c>
      <c r="AV164" s="14" t="s">
        <v>92</v>
      </c>
      <c r="AW164" s="14" t="s">
        <v>36</v>
      </c>
      <c r="AX164" s="14" t="s">
        <v>90</v>
      </c>
      <c r="AY164" s="220" t="s">
        <v>130</v>
      </c>
    </row>
    <row r="165" spans="1:65" s="2" customFormat="1" ht="16.5" customHeight="1">
      <c r="A165" s="34"/>
      <c r="B165" s="35"/>
      <c r="C165" s="186" t="s">
        <v>228</v>
      </c>
      <c r="D165" s="186" t="s">
        <v>132</v>
      </c>
      <c r="E165" s="187" t="s">
        <v>540</v>
      </c>
      <c r="F165" s="188" t="s">
        <v>541</v>
      </c>
      <c r="G165" s="189" t="s">
        <v>205</v>
      </c>
      <c r="H165" s="190">
        <v>16.170000000000002</v>
      </c>
      <c r="I165" s="191"/>
      <c r="J165" s="192">
        <f>ROUND(I165*H165,2)</f>
        <v>0</v>
      </c>
      <c r="K165" s="188" t="s">
        <v>136</v>
      </c>
      <c r="L165" s="39"/>
      <c r="M165" s="193" t="s">
        <v>1</v>
      </c>
      <c r="N165" s="194" t="s">
        <v>47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454</v>
      </c>
      <c r="AT165" s="197" t="s">
        <v>132</v>
      </c>
      <c r="AU165" s="197" t="s">
        <v>92</v>
      </c>
      <c r="AY165" s="17" t="s">
        <v>130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90</v>
      </c>
      <c r="BK165" s="198">
        <f>ROUND(I165*H165,2)</f>
        <v>0</v>
      </c>
      <c r="BL165" s="17" t="s">
        <v>454</v>
      </c>
      <c r="BM165" s="197" t="s">
        <v>542</v>
      </c>
    </row>
    <row r="166" spans="1:65" s="13" customFormat="1" ht="11.25">
      <c r="B166" s="199"/>
      <c r="C166" s="200"/>
      <c r="D166" s="201" t="s">
        <v>139</v>
      </c>
      <c r="E166" s="202" t="s">
        <v>1</v>
      </c>
      <c r="F166" s="203" t="s">
        <v>140</v>
      </c>
      <c r="G166" s="200"/>
      <c r="H166" s="202" t="s">
        <v>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139</v>
      </c>
      <c r="AU166" s="209" t="s">
        <v>92</v>
      </c>
      <c r="AV166" s="13" t="s">
        <v>90</v>
      </c>
      <c r="AW166" s="13" t="s">
        <v>36</v>
      </c>
      <c r="AX166" s="13" t="s">
        <v>82</v>
      </c>
      <c r="AY166" s="209" t="s">
        <v>130</v>
      </c>
    </row>
    <row r="167" spans="1:65" s="14" customFormat="1" ht="11.25">
      <c r="B167" s="210"/>
      <c r="C167" s="211"/>
      <c r="D167" s="201" t="s">
        <v>139</v>
      </c>
      <c r="E167" s="212" t="s">
        <v>1</v>
      </c>
      <c r="F167" s="213" t="s">
        <v>543</v>
      </c>
      <c r="G167" s="211"/>
      <c r="H167" s="214">
        <v>16.170000000000002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139</v>
      </c>
      <c r="AU167" s="220" t="s">
        <v>92</v>
      </c>
      <c r="AV167" s="14" t="s">
        <v>92</v>
      </c>
      <c r="AW167" s="14" t="s">
        <v>36</v>
      </c>
      <c r="AX167" s="14" t="s">
        <v>90</v>
      </c>
      <c r="AY167" s="220" t="s">
        <v>130</v>
      </c>
    </row>
    <row r="168" spans="1:65" s="2" customFormat="1" ht="16.5" customHeight="1">
      <c r="A168" s="34"/>
      <c r="B168" s="35"/>
      <c r="C168" s="186" t="s">
        <v>233</v>
      </c>
      <c r="D168" s="186" t="s">
        <v>132</v>
      </c>
      <c r="E168" s="187" t="s">
        <v>544</v>
      </c>
      <c r="F168" s="188" t="s">
        <v>545</v>
      </c>
      <c r="G168" s="189" t="s">
        <v>161</v>
      </c>
      <c r="H168" s="190">
        <v>8.0850000000000009</v>
      </c>
      <c r="I168" s="191"/>
      <c r="J168" s="192">
        <f>ROUND(I168*H168,2)</f>
        <v>0</v>
      </c>
      <c r="K168" s="188" t="s">
        <v>136</v>
      </c>
      <c r="L168" s="39"/>
      <c r="M168" s="193" t="s">
        <v>1</v>
      </c>
      <c r="N168" s="194" t="s">
        <v>47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454</v>
      </c>
      <c r="AT168" s="197" t="s">
        <v>132</v>
      </c>
      <c r="AU168" s="197" t="s">
        <v>92</v>
      </c>
      <c r="AY168" s="17" t="s">
        <v>130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90</v>
      </c>
      <c r="BK168" s="198">
        <f>ROUND(I168*H168,2)</f>
        <v>0</v>
      </c>
      <c r="BL168" s="17" t="s">
        <v>454</v>
      </c>
      <c r="BM168" s="197" t="s">
        <v>546</v>
      </c>
    </row>
    <row r="169" spans="1:65" s="13" customFormat="1" ht="11.25">
      <c r="B169" s="199"/>
      <c r="C169" s="200"/>
      <c r="D169" s="201" t="s">
        <v>139</v>
      </c>
      <c r="E169" s="202" t="s">
        <v>1</v>
      </c>
      <c r="F169" s="203" t="s">
        <v>547</v>
      </c>
      <c r="G169" s="200"/>
      <c r="H169" s="202" t="s">
        <v>1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139</v>
      </c>
      <c r="AU169" s="209" t="s">
        <v>92</v>
      </c>
      <c r="AV169" s="13" t="s">
        <v>90</v>
      </c>
      <c r="AW169" s="13" t="s">
        <v>36</v>
      </c>
      <c r="AX169" s="13" t="s">
        <v>82</v>
      </c>
      <c r="AY169" s="209" t="s">
        <v>130</v>
      </c>
    </row>
    <row r="170" spans="1:65" s="14" customFormat="1" ht="11.25">
      <c r="B170" s="210"/>
      <c r="C170" s="211"/>
      <c r="D170" s="201" t="s">
        <v>139</v>
      </c>
      <c r="E170" s="212" t="s">
        <v>1</v>
      </c>
      <c r="F170" s="213" t="s">
        <v>548</v>
      </c>
      <c r="G170" s="211"/>
      <c r="H170" s="214">
        <v>8.0850000000000009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139</v>
      </c>
      <c r="AU170" s="220" t="s">
        <v>92</v>
      </c>
      <c r="AV170" s="14" t="s">
        <v>92</v>
      </c>
      <c r="AW170" s="14" t="s">
        <v>36</v>
      </c>
      <c r="AX170" s="14" t="s">
        <v>90</v>
      </c>
      <c r="AY170" s="220" t="s">
        <v>130</v>
      </c>
    </row>
    <row r="171" spans="1:65" s="2" customFormat="1" ht="16.5" customHeight="1">
      <c r="A171" s="34"/>
      <c r="B171" s="35"/>
      <c r="C171" s="186" t="s">
        <v>240</v>
      </c>
      <c r="D171" s="186" t="s">
        <v>132</v>
      </c>
      <c r="E171" s="187" t="s">
        <v>549</v>
      </c>
      <c r="F171" s="188" t="s">
        <v>550</v>
      </c>
      <c r="G171" s="189" t="s">
        <v>149</v>
      </c>
      <c r="H171" s="190">
        <v>16.170000000000002</v>
      </c>
      <c r="I171" s="191"/>
      <c r="J171" s="192">
        <f>ROUND(I171*H171,2)</f>
        <v>0</v>
      </c>
      <c r="K171" s="188" t="s">
        <v>136</v>
      </c>
      <c r="L171" s="39"/>
      <c r="M171" s="193" t="s">
        <v>1</v>
      </c>
      <c r="N171" s="194" t="s">
        <v>47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454</v>
      </c>
      <c r="AT171" s="197" t="s">
        <v>132</v>
      </c>
      <c r="AU171" s="197" t="s">
        <v>92</v>
      </c>
      <c r="AY171" s="17" t="s">
        <v>130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90</v>
      </c>
      <c r="BK171" s="198">
        <f>ROUND(I171*H171,2)</f>
        <v>0</v>
      </c>
      <c r="BL171" s="17" t="s">
        <v>454</v>
      </c>
      <c r="BM171" s="197" t="s">
        <v>551</v>
      </c>
    </row>
    <row r="172" spans="1:65" s="13" customFormat="1" ht="11.25">
      <c r="B172" s="199"/>
      <c r="C172" s="200"/>
      <c r="D172" s="201" t="s">
        <v>139</v>
      </c>
      <c r="E172" s="202" t="s">
        <v>1</v>
      </c>
      <c r="F172" s="203" t="s">
        <v>552</v>
      </c>
      <c r="G172" s="200"/>
      <c r="H172" s="202" t="s">
        <v>1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139</v>
      </c>
      <c r="AU172" s="209" t="s">
        <v>92</v>
      </c>
      <c r="AV172" s="13" t="s">
        <v>90</v>
      </c>
      <c r="AW172" s="13" t="s">
        <v>36</v>
      </c>
      <c r="AX172" s="13" t="s">
        <v>82</v>
      </c>
      <c r="AY172" s="209" t="s">
        <v>130</v>
      </c>
    </row>
    <row r="173" spans="1:65" s="14" customFormat="1" ht="11.25">
      <c r="B173" s="210"/>
      <c r="C173" s="211"/>
      <c r="D173" s="201" t="s">
        <v>139</v>
      </c>
      <c r="E173" s="212" t="s">
        <v>1</v>
      </c>
      <c r="F173" s="213" t="s">
        <v>532</v>
      </c>
      <c r="G173" s="211"/>
      <c r="H173" s="214">
        <v>8.0850000000000009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139</v>
      </c>
      <c r="AU173" s="220" t="s">
        <v>92</v>
      </c>
      <c r="AV173" s="14" t="s">
        <v>92</v>
      </c>
      <c r="AW173" s="14" t="s">
        <v>36</v>
      </c>
      <c r="AX173" s="14" t="s">
        <v>82</v>
      </c>
      <c r="AY173" s="220" t="s">
        <v>130</v>
      </c>
    </row>
    <row r="174" spans="1:65" s="14" customFormat="1" ht="11.25">
      <c r="B174" s="210"/>
      <c r="C174" s="211"/>
      <c r="D174" s="201" t="s">
        <v>139</v>
      </c>
      <c r="E174" s="212" t="s">
        <v>1</v>
      </c>
      <c r="F174" s="213" t="s">
        <v>553</v>
      </c>
      <c r="G174" s="211"/>
      <c r="H174" s="214">
        <v>8.0850000000000009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139</v>
      </c>
      <c r="AU174" s="220" t="s">
        <v>92</v>
      </c>
      <c r="AV174" s="14" t="s">
        <v>92</v>
      </c>
      <c r="AW174" s="14" t="s">
        <v>36</v>
      </c>
      <c r="AX174" s="14" t="s">
        <v>82</v>
      </c>
      <c r="AY174" s="220" t="s">
        <v>130</v>
      </c>
    </row>
    <row r="175" spans="1:65" s="15" customFormat="1" ht="11.25">
      <c r="B175" s="221"/>
      <c r="C175" s="222"/>
      <c r="D175" s="201" t="s">
        <v>139</v>
      </c>
      <c r="E175" s="223" t="s">
        <v>1</v>
      </c>
      <c r="F175" s="224" t="s">
        <v>183</v>
      </c>
      <c r="G175" s="222"/>
      <c r="H175" s="225">
        <v>16.170000000000002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139</v>
      </c>
      <c r="AU175" s="231" t="s">
        <v>92</v>
      </c>
      <c r="AV175" s="15" t="s">
        <v>137</v>
      </c>
      <c r="AW175" s="15" t="s">
        <v>36</v>
      </c>
      <c r="AX175" s="15" t="s">
        <v>90</v>
      </c>
      <c r="AY175" s="231" t="s">
        <v>130</v>
      </c>
    </row>
    <row r="176" spans="1:65" s="2" customFormat="1" ht="16.5" customHeight="1">
      <c r="A176" s="34"/>
      <c r="B176" s="35"/>
      <c r="C176" s="232" t="s">
        <v>245</v>
      </c>
      <c r="D176" s="232" t="s">
        <v>234</v>
      </c>
      <c r="E176" s="233" t="s">
        <v>554</v>
      </c>
      <c r="F176" s="234" t="s">
        <v>555</v>
      </c>
      <c r="G176" s="235" t="s">
        <v>205</v>
      </c>
      <c r="H176" s="236">
        <v>16.170000000000002</v>
      </c>
      <c r="I176" s="237"/>
      <c r="J176" s="238">
        <f>ROUND(I176*H176,2)</f>
        <v>0</v>
      </c>
      <c r="K176" s="234" t="s">
        <v>136</v>
      </c>
      <c r="L176" s="239"/>
      <c r="M176" s="240" t="s">
        <v>1</v>
      </c>
      <c r="N176" s="241" t="s">
        <v>47</v>
      </c>
      <c r="O176" s="71"/>
      <c r="P176" s="195">
        <f>O176*H176</f>
        <v>0</v>
      </c>
      <c r="Q176" s="195">
        <v>1</v>
      </c>
      <c r="R176" s="195">
        <f>Q176*H176</f>
        <v>16.170000000000002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485</v>
      </c>
      <c r="AT176" s="197" t="s">
        <v>234</v>
      </c>
      <c r="AU176" s="197" t="s">
        <v>92</v>
      </c>
      <c r="AY176" s="17" t="s">
        <v>130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90</v>
      </c>
      <c r="BK176" s="198">
        <f>ROUND(I176*H176,2)</f>
        <v>0</v>
      </c>
      <c r="BL176" s="17" t="s">
        <v>454</v>
      </c>
      <c r="BM176" s="197" t="s">
        <v>556</v>
      </c>
    </row>
    <row r="177" spans="1:65" s="14" customFormat="1" ht="11.25">
      <c r="B177" s="210"/>
      <c r="C177" s="211"/>
      <c r="D177" s="201" t="s">
        <v>139</v>
      </c>
      <c r="E177" s="212" t="s">
        <v>1</v>
      </c>
      <c r="F177" s="213" t="s">
        <v>557</v>
      </c>
      <c r="G177" s="211"/>
      <c r="H177" s="214">
        <v>16.170000000000002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139</v>
      </c>
      <c r="AU177" s="220" t="s">
        <v>92</v>
      </c>
      <c r="AV177" s="14" t="s">
        <v>92</v>
      </c>
      <c r="AW177" s="14" t="s">
        <v>36</v>
      </c>
      <c r="AX177" s="14" t="s">
        <v>90</v>
      </c>
      <c r="AY177" s="220" t="s">
        <v>130</v>
      </c>
    </row>
    <row r="178" spans="1:65" s="2" customFormat="1" ht="16.5" customHeight="1">
      <c r="A178" s="34"/>
      <c r="B178" s="35"/>
      <c r="C178" s="186" t="s">
        <v>7</v>
      </c>
      <c r="D178" s="186" t="s">
        <v>132</v>
      </c>
      <c r="E178" s="187" t="s">
        <v>558</v>
      </c>
      <c r="F178" s="188" t="s">
        <v>559</v>
      </c>
      <c r="G178" s="189" t="s">
        <v>135</v>
      </c>
      <c r="H178" s="190">
        <v>58</v>
      </c>
      <c r="I178" s="191"/>
      <c r="J178" s="192">
        <f>ROUND(I178*H178,2)</f>
        <v>0</v>
      </c>
      <c r="K178" s="188" t="s">
        <v>136</v>
      </c>
      <c r="L178" s="39"/>
      <c r="M178" s="193" t="s">
        <v>1</v>
      </c>
      <c r="N178" s="194" t="s">
        <v>47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454</v>
      </c>
      <c r="AT178" s="197" t="s">
        <v>132</v>
      </c>
      <c r="AU178" s="197" t="s">
        <v>92</v>
      </c>
      <c r="AY178" s="17" t="s">
        <v>130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90</v>
      </c>
      <c r="BK178" s="198">
        <f>ROUND(I178*H178,2)</f>
        <v>0</v>
      </c>
      <c r="BL178" s="17" t="s">
        <v>454</v>
      </c>
      <c r="BM178" s="197" t="s">
        <v>560</v>
      </c>
    </row>
    <row r="179" spans="1:65" s="13" customFormat="1" ht="11.25">
      <c r="B179" s="199"/>
      <c r="C179" s="200"/>
      <c r="D179" s="201" t="s">
        <v>139</v>
      </c>
      <c r="E179" s="202" t="s">
        <v>1</v>
      </c>
      <c r="F179" s="203" t="s">
        <v>561</v>
      </c>
      <c r="G179" s="200"/>
      <c r="H179" s="202" t="s">
        <v>1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139</v>
      </c>
      <c r="AU179" s="209" t="s">
        <v>92</v>
      </c>
      <c r="AV179" s="13" t="s">
        <v>90</v>
      </c>
      <c r="AW179" s="13" t="s">
        <v>36</v>
      </c>
      <c r="AX179" s="13" t="s">
        <v>82</v>
      </c>
      <c r="AY179" s="209" t="s">
        <v>130</v>
      </c>
    </row>
    <row r="180" spans="1:65" s="14" customFormat="1" ht="11.25">
      <c r="B180" s="210"/>
      <c r="C180" s="211"/>
      <c r="D180" s="201" t="s">
        <v>139</v>
      </c>
      <c r="E180" s="212" t="s">
        <v>1</v>
      </c>
      <c r="F180" s="213" t="s">
        <v>518</v>
      </c>
      <c r="G180" s="211"/>
      <c r="H180" s="214">
        <v>58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139</v>
      </c>
      <c r="AU180" s="220" t="s">
        <v>92</v>
      </c>
      <c r="AV180" s="14" t="s">
        <v>92</v>
      </c>
      <c r="AW180" s="14" t="s">
        <v>36</v>
      </c>
      <c r="AX180" s="14" t="s">
        <v>90</v>
      </c>
      <c r="AY180" s="220" t="s">
        <v>130</v>
      </c>
    </row>
    <row r="181" spans="1:65" s="2" customFormat="1" ht="16.5" customHeight="1">
      <c r="A181" s="34"/>
      <c r="B181" s="35"/>
      <c r="C181" s="186" t="s">
        <v>252</v>
      </c>
      <c r="D181" s="186" t="s">
        <v>132</v>
      </c>
      <c r="E181" s="187" t="s">
        <v>562</v>
      </c>
      <c r="F181" s="188" t="s">
        <v>563</v>
      </c>
      <c r="G181" s="189" t="s">
        <v>149</v>
      </c>
      <c r="H181" s="190">
        <v>66</v>
      </c>
      <c r="I181" s="191"/>
      <c r="J181" s="192">
        <f>ROUND(I181*H181,2)</f>
        <v>0</v>
      </c>
      <c r="K181" s="188" t="s">
        <v>136</v>
      </c>
      <c r="L181" s="39"/>
      <c r="M181" s="193" t="s">
        <v>1</v>
      </c>
      <c r="N181" s="194" t="s">
        <v>47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454</v>
      </c>
      <c r="AT181" s="197" t="s">
        <v>132</v>
      </c>
      <c r="AU181" s="197" t="s">
        <v>92</v>
      </c>
      <c r="AY181" s="17" t="s">
        <v>130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90</v>
      </c>
      <c r="BK181" s="198">
        <f>ROUND(I181*H181,2)</f>
        <v>0</v>
      </c>
      <c r="BL181" s="17" t="s">
        <v>454</v>
      </c>
      <c r="BM181" s="197" t="s">
        <v>564</v>
      </c>
    </row>
    <row r="182" spans="1:65" s="14" customFormat="1" ht="11.25">
      <c r="B182" s="210"/>
      <c r="C182" s="211"/>
      <c r="D182" s="201" t="s">
        <v>139</v>
      </c>
      <c r="E182" s="212" t="s">
        <v>1</v>
      </c>
      <c r="F182" s="213" t="s">
        <v>523</v>
      </c>
      <c r="G182" s="211"/>
      <c r="H182" s="214">
        <v>66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139</v>
      </c>
      <c r="AU182" s="220" t="s">
        <v>92</v>
      </c>
      <c r="AV182" s="14" t="s">
        <v>92</v>
      </c>
      <c r="AW182" s="14" t="s">
        <v>36</v>
      </c>
      <c r="AX182" s="14" t="s">
        <v>90</v>
      </c>
      <c r="AY182" s="220" t="s">
        <v>130</v>
      </c>
    </row>
    <row r="183" spans="1:65" s="2" customFormat="1" ht="16.5" customHeight="1">
      <c r="A183" s="34"/>
      <c r="B183" s="35"/>
      <c r="C183" s="186" t="s">
        <v>257</v>
      </c>
      <c r="D183" s="186" t="s">
        <v>132</v>
      </c>
      <c r="E183" s="187" t="s">
        <v>565</v>
      </c>
      <c r="F183" s="188" t="s">
        <v>566</v>
      </c>
      <c r="G183" s="189" t="s">
        <v>149</v>
      </c>
      <c r="H183" s="190">
        <v>96</v>
      </c>
      <c r="I183" s="191"/>
      <c r="J183" s="192">
        <f>ROUND(I183*H183,2)</f>
        <v>0</v>
      </c>
      <c r="K183" s="188" t="s">
        <v>136</v>
      </c>
      <c r="L183" s="39"/>
      <c r="M183" s="193" t="s">
        <v>1</v>
      </c>
      <c r="N183" s="194" t="s">
        <v>47</v>
      </c>
      <c r="O183" s="71"/>
      <c r="P183" s="195">
        <f>O183*H183</f>
        <v>0</v>
      </c>
      <c r="Q183" s="195">
        <v>9.0000000000000006E-5</v>
      </c>
      <c r="R183" s="195">
        <f>Q183*H183</f>
        <v>8.6400000000000001E-3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454</v>
      </c>
      <c r="AT183" s="197" t="s">
        <v>132</v>
      </c>
      <c r="AU183" s="197" t="s">
        <v>92</v>
      </c>
      <c r="AY183" s="17" t="s">
        <v>130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90</v>
      </c>
      <c r="BK183" s="198">
        <f>ROUND(I183*H183,2)</f>
        <v>0</v>
      </c>
      <c r="BL183" s="17" t="s">
        <v>454</v>
      </c>
      <c r="BM183" s="197" t="s">
        <v>567</v>
      </c>
    </row>
    <row r="184" spans="1:65" s="14" customFormat="1" ht="11.25">
      <c r="B184" s="210"/>
      <c r="C184" s="211"/>
      <c r="D184" s="201" t="s">
        <v>139</v>
      </c>
      <c r="E184" s="212" t="s">
        <v>1</v>
      </c>
      <c r="F184" s="213" t="s">
        <v>501</v>
      </c>
      <c r="G184" s="211"/>
      <c r="H184" s="214">
        <v>96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139</v>
      </c>
      <c r="AU184" s="220" t="s">
        <v>92</v>
      </c>
      <c r="AV184" s="14" t="s">
        <v>92</v>
      </c>
      <c r="AW184" s="14" t="s">
        <v>36</v>
      </c>
      <c r="AX184" s="14" t="s">
        <v>90</v>
      </c>
      <c r="AY184" s="220" t="s">
        <v>130</v>
      </c>
    </row>
    <row r="185" spans="1:65" s="2" customFormat="1" ht="16.5" customHeight="1">
      <c r="A185" s="34"/>
      <c r="B185" s="35"/>
      <c r="C185" s="186" t="s">
        <v>262</v>
      </c>
      <c r="D185" s="186" t="s">
        <v>132</v>
      </c>
      <c r="E185" s="187" t="s">
        <v>568</v>
      </c>
      <c r="F185" s="188" t="s">
        <v>569</v>
      </c>
      <c r="G185" s="189" t="s">
        <v>149</v>
      </c>
      <c r="H185" s="190">
        <v>14</v>
      </c>
      <c r="I185" s="191"/>
      <c r="J185" s="192">
        <f>ROUND(I185*H185,2)</f>
        <v>0</v>
      </c>
      <c r="K185" s="188" t="s">
        <v>136</v>
      </c>
      <c r="L185" s="39"/>
      <c r="M185" s="193" t="s">
        <v>1</v>
      </c>
      <c r="N185" s="194" t="s">
        <v>47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454</v>
      </c>
      <c r="AT185" s="197" t="s">
        <v>132</v>
      </c>
      <c r="AU185" s="197" t="s">
        <v>92</v>
      </c>
      <c r="AY185" s="17" t="s">
        <v>130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90</v>
      </c>
      <c r="BK185" s="198">
        <f>ROUND(I185*H185,2)</f>
        <v>0</v>
      </c>
      <c r="BL185" s="17" t="s">
        <v>454</v>
      </c>
      <c r="BM185" s="197" t="s">
        <v>570</v>
      </c>
    </row>
    <row r="186" spans="1:65" s="14" customFormat="1" ht="11.25">
      <c r="B186" s="210"/>
      <c r="C186" s="211"/>
      <c r="D186" s="201" t="s">
        <v>139</v>
      </c>
      <c r="E186" s="212" t="s">
        <v>1</v>
      </c>
      <c r="F186" s="213" t="s">
        <v>571</v>
      </c>
      <c r="G186" s="211"/>
      <c r="H186" s="214">
        <v>14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139</v>
      </c>
      <c r="AU186" s="220" t="s">
        <v>92</v>
      </c>
      <c r="AV186" s="14" t="s">
        <v>92</v>
      </c>
      <c r="AW186" s="14" t="s">
        <v>36</v>
      </c>
      <c r="AX186" s="14" t="s">
        <v>90</v>
      </c>
      <c r="AY186" s="220" t="s">
        <v>130</v>
      </c>
    </row>
    <row r="187" spans="1:65" s="2" customFormat="1" ht="16.5" customHeight="1">
      <c r="A187" s="34"/>
      <c r="B187" s="35"/>
      <c r="C187" s="232" t="s">
        <v>268</v>
      </c>
      <c r="D187" s="232" t="s">
        <v>234</v>
      </c>
      <c r="E187" s="233" t="s">
        <v>572</v>
      </c>
      <c r="F187" s="234" t="s">
        <v>573</v>
      </c>
      <c r="G187" s="235" t="s">
        <v>149</v>
      </c>
      <c r="H187" s="236">
        <v>14.7</v>
      </c>
      <c r="I187" s="237"/>
      <c r="J187" s="238">
        <f>ROUND(I187*H187,2)</f>
        <v>0</v>
      </c>
      <c r="K187" s="234" t="s">
        <v>136</v>
      </c>
      <c r="L187" s="239"/>
      <c r="M187" s="240" t="s">
        <v>1</v>
      </c>
      <c r="N187" s="241" t="s">
        <v>47</v>
      </c>
      <c r="O187" s="71"/>
      <c r="P187" s="195">
        <f>O187*H187</f>
        <v>0</v>
      </c>
      <c r="Q187" s="195">
        <v>5.5000000000000003E-4</v>
      </c>
      <c r="R187" s="195">
        <f>Q187*H187</f>
        <v>8.0850000000000002E-3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504</v>
      </c>
      <c r="AT187" s="197" t="s">
        <v>234</v>
      </c>
      <c r="AU187" s="197" t="s">
        <v>92</v>
      </c>
      <c r="AY187" s="17" t="s">
        <v>130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90</v>
      </c>
      <c r="BK187" s="198">
        <f>ROUND(I187*H187,2)</f>
        <v>0</v>
      </c>
      <c r="BL187" s="17" t="s">
        <v>504</v>
      </c>
      <c r="BM187" s="197" t="s">
        <v>574</v>
      </c>
    </row>
    <row r="188" spans="1:65" s="14" customFormat="1" ht="11.25">
      <c r="B188" s="210"/>
      <c r="C188" s="211"/>
      <c r="D188" s="201" t="s">
        <v>139</v>
      </c>
      <c r="E188" s="212" t="s">
        <v>1</v>
      </c>
      <c r="F188" s="213" t="s">
        <v>575</v>
      </c>
      <c r="G188" s="211"/>
      <c r="H188" s="214">
        <v>14.7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139</v>
      </c>
      <c r="AU188" s="220" t="s">
        <v>92</v>
      </c>
      <c r="AV188" s="14" t="s">
        <v>92</v>
      </c>
      <c r="AW188" s="14" t="s">
        <v>36</v>
      </c>
      <c r="AX188" s="14" t="s">
        <v>90</v>
      </c>
      <c r="AY188" s="220" t="s">
        <v>130</v>
      </c>
    </row>
    <row r="189" spans="1:65" s="2" customFormat="1" ht="16.5" customHeight="1">
      <c r="A189" s="34"/>
      <c r="B189" s="35"/>
      <c r="C189" s="186" t="s">
        <v>273</v>
      </c>
      <c r="D189" s="186" t="s">
        <v>132</v>
      </c>
      <c r="E189" s="187" t="s">
        <v>576</v>
      </c>
      <c r="F189" s="188" t="s">
        <v>577</v>
      </c>
      <c r="G189" s="189" t="s">
        <v>135</v>
      </c>
      <c r="H189" s="190">
        <v>8</v>
      </c>
      <c r="I189" s="191"/>
      <c r="J189" s="192">
        <f>ROUND(I189*H189,2)</f>
        <v>0</v>
      </c>
      <c r="K189" s="188" t="s">
        <v>136</v>
      </c>
      <c r="L189" s="39"/>
      <c r="M189" s="193" t="s">
        <v>1</v>
      </c>
      <c r="N189" s="194" t="s">
        <v>47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454</v>
      </c>
      <c r="AT189" s="197" t="s">
        <v>132</v>
      </c>
      <c r="AU189" s="197" t="s">
        <v>92</v>
      </c>
      <c r="AY189" s="17" t="s">
        <v>130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90</v>
      </c>
      <c r="BK189" s="198">
        <f>ROUND(I189*H189,2)</f>
        <v>0</v>
      </c>
      <c r="BL189" s="17" t="s">
        <v>454</v>
      </c>
      <c r="BM189" s="197" t="s">
        <v>578</v>
      </c>
    </row>
    <row r="190" spans="1:65" s="14" customFormat="1" ht="11.25">
      <c r="B190" s="210"/>
      <c r="C190" s="211"/>
      <c r="D190" s="201" t="s">
        <v>139</v>
      </c>
      <c r="E190" s="212" t="s">
        <v>1</v>
      </c>
      <c r="F190" s="213" t="s">
        <v>579</v>
      </c>
      <c r="G190" s="211"/>
      <c r="H190" s="214">
        <v>8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139</v>
      </c>
      <c r="AU190" s="220" t="s">
        <v>92</v>
      </c>
      <c r="AV190" s="14" t="s">
        <v>92</v>
      </c>
      <c r="AW190" s="14" t="s">
        <v>36</v>
      </c>
      <c r="AX190" s="14" t="s">
        <v>90</v>
      </c>
      <c r="AY190" s="220" t="s">
        <v>130</v>
      </c>
    </row>
    <row r="191" spans="1:65" s="2" customFormat="1" ht="24">
      <c r="A191" s="34"/>
      <c r="B191" s="35"/>
      <c r="C191" s="186" t="s">
        <v>278</v>
      </c>
      <c r="D191" s="186" t="s">
        <v>132</v>
      </c>
      <c r="E191" s="187" t="s">
        <v>580</v>
      </c>
      <c r="F191" s="188" t="s">
        <v>581</v>
      </c>
      <c r="G191" s="189" t="s">
        <v>135</v>
      </c>
      <c r="H191" s="190">
        <v>8</v>
      </c>
      <c r="I191" s="191"/>
      <c r="J191" s="192">
        <f>ROUND(I191*H191,2)</f>
        <v>0</v>
      </c>
      <c r="K191" s="188" t="s">
        <v>136</v>
      </c>
      <c r="L191" s="39"/>
      <c r="M191" s="193" t="s">
        <v>1</v>
      </c>
      <c r="N191" s="194" t="s">
        <v>47</v>
      </c>
      <c r="O191" s="71"/>
      <c r="P191" s="195">
        <f>O191*H191</f>
        <v>0</v>
      </c>
      <c r="Q191" s="195">
        <v>8.4250000000000005E-2</v>
      </c>
      <c r="R191" s="195">
        <f>Q191*H191</f>
        <v>0.67400000000000004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454</v>
      </c>
      <c r="AT191" s="197" t="s">
        <v>132</v>
      </c>
      <c r="AU191" s="197" t="s">
        <v>92</v>
      </c>
      <c r="AY191" s="17" t="s">
        <v>130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90</v>
      </c>
      <c r="BK191" s="198">
        <f>ROUND(I191*H191,2)</f>
        <v>0</v>
      </c>
      <c r="BL191" s="17" t="s">
        <v>454</v>
      </c>
      <c r="BM191" s="197" t="s">
        <v>582</v>
      </c>
    </row>
    <row r="192" spans="1:65" s="14" customFormat="1" ht="11.25">
      <c r="B192" s="210"/>
      <c r="C192" s="211"/>
      <c r="D192" s="201" t="s">
        <v>139</v>
      </c>
      <c r="E192" s="212" t="s">
        <v>1</v>
      </c>
      <c r="F192" s="213" t="s">
        <v>583</v>
      </c>
      <c r="G192" s="211"/>
      <c r="H192" s="214">
        <v>8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139</v>
      </c>
      <c r="AU192" s="220" t="s">
        <v>92</v>
      </c>
      <c r="AV192" s="14" t="s">
        <v>92</v>
      </c>
      <c r="AW192" s="14" t="s">
        <v>36</v>
      </c>
      <c r="AX192" s="14" t="s">
        <v>90</v>
      </c>
      <c r="AY192" s="220" t="s">
        <v>130</v>
      </c>
    </row>
    <row r="193" spans="1:65" s="2" customFormat="1" ht="16.5" customHeight="1">
      <c r="A193" s="34"/>
      <c r="B193" s="35"/>
      <c r="C193" s="232" t="s">
        <v>284</v>
      </c>
      <c r="D193" s="232" t="s">
        <v>234</v>
      </c>
      <c r="E193" s="233" t="s">
        <v>584</v>
      </c>
      <c r="F193" s="234" t="s">
        <v>585</v>
      </c>
      <c r="G193" s="235" t="s">
        <v>135</v>
      </c>
      <c r="H193" s="236">
        <v>8.16</v>
      </c>
      <c r="I193" s="237"/>
      <c r="J193" s="238">
        <f>ROUND(I193*H193,2)</f>
        <v>0</v>
      </c>
      <c r="K193" s="234" t="s">
        <v>136</v>
      </c>
      <c r="L193" s="239"/>
      <c r="M193" s="240" t="s">
        <v>1</v>
      </c>
      <c r="N193" s="241" t="s">
        <v>47</v>
      </c>
      <c r="O193" s="71"/>
      <c r="P193" s="195">
        <f>O193*H193</f>
        <v>0</v>
      </c>
      <c r="Q193" s="195">
        <v>0.17599999999999999</v>
      </c>
      <c r="R193" s="195">
        <f>Q193*H193</f>
        <v>1.4361599999999999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504</v>
      </c>
      <c r="AT193" s="197" t="s">
        <v>234</v>
      </c>
      <c r="AU193" s="197" t="s">
        <v>92</v>
      </c>
      <c r="AY193" s="17" t="s">
        <v>130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90</v>
      </c>
      <c r="BK193" s="198">
        <f>ROUND(I193*H193,2)</f>
        <v>0</v>
      </c>
      <c r="BL193" s="17" t="s">
        <v>504</v>
      </c>
      <c r="BM193" s="197" t="s">
        <v>586</v>
      </c>
    </row>
    <row r="194" spans="1:65" s="14" customFormat="1" ht="11.25">
      <c r="B194" s="210"/>
      <c r="C194" s="211"/>
      <c r="D194" s="201" t="s">
        <v>139</v>
      </c>
      <c r="E194" s="212" t="s">
        <v>1</v>
      </c>
      <c r="F194" s="213" t="s">
        <v>587</v>
      </c>
      <c r="G194" s="211"/>
      <c r="H194" s="214">
        <v>8.16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139</v>
      </c>
      <c r="AU194" s="220" t="s">
        <v>92</v>
      </c>
      <c r="AV194" s="14" t="s">
        <v>92</v>
      </c>
      <c r="AW194" s="14" t="s">
        <v>36</v>
      </c>
      <c r="AX194" s="14" t="s">
        <v>90</v>
      </c>
      <c r="AY194" s="220" t="s">
        <v>130</v>
      </c>
    </row>
    <row r="195" spans="1:65" s="2" customFormat="1" ht="21.75" customHeight="1">
      <c r="A195" s="34"/>
      <c r="B195" s="35"/>
      <c r="C195" s="186" t="s">
        <v>289</v>
      </c>
      <c r="D195" s="186" t="s">
        <v>132</v>
      </c>
      <c r="E195" s="187" t="s">
        <v>588</v>
      </c>
      <c r="F195" s="188" t="s">
        <v>589</v>
      </c>
      <c r="G195" s="189" t="s">
        <v>135</v>
      </c>
      <c r="H195" s="190">
        <v>4</v>
      </c>
      <c r="I195" s="191"/>
      <c r="J195" s="192">
        <f>ROUND(I195*H195,2)</f>
        <v>0</v>
      </c>
      <c r="K195" s="188" t="s">
        <v>136</v>
      </c>
      <c r="L195" s="39"/>
      <c r="M195" s="193" t="s">
        <v>1</v>
      </c>
      <c r="N195" s="194" t="s">
        <v>47</v>
      </c>
      <c r="O195" s="71"/>
      <c r="P195" s="195">
        <f>O195*H195</f>
        <v>0</v>
      </c>
      <c r="Q195" s="195">
        <v>0</v>
      </c>
      <c r="R195" s="195">
        <f>Q195*H195</f>
        <v>0</v>
      </c>
      <c r="S195" s="195">
        <v>0.3</v>
      </c>
      <c r="T195" s="196">
        <f>S195*H195</f>
        <v>1.2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454</v>
      </c>
      <c r="AT195" s="197" t="s">
        <v>132</v>
      </c>
      <c r="AU195" s="197" t="s">
        <v>92</v>
      </c>
      <c r="AY195" s="17" t="s">
        <v>130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90</v>
      </c>
      <c r="BK195" s="198">
        <f>ROUND(I195*H195,2)</f>
        <v>0</v>
      </c>
      <c r="BL195" s="17" t="s">
        <v>454</v>
      </c>
      <c r="BM195" s="197" t="s">
        <v>590</v>
      </c>
    </row>
    <row r="196" spans="1:65" s="13" customFormat="1" ht="11.25">
      <c r="B196" s="199"/>
      <c r="C196" s="200"/>
      <c r="D196" s="201" t="s">
        <v>139</v>
      </c>
      <c r="E196" s="202" t="s">
        <v>1</v>
      </c>
      <c r="F196" s="203" t="s">
        <v>140</v>
      </c>
      <c r="G196" s="200"/>
      <c r="H196" s="202" t="s">
        <v>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139</v>
      </c>
      <c r="AU196" s="209" t="s">
        <v>92</v>
      </c>
      <c r="AV196" s="13" t="s">
        <v>90</v>
      </c>
      <c r="AW196" s="13" t="s">
        <v>36</v>
      </c>
      <c r="AX196" s="13" t="s">
        <v>82</v>
      </c>
      <c r="AY196" s="209" t="s">
        <v>130</v>
      </c>
    </row>
    <row r="197" spans="1:65" s="14" customFormat="1" ht="11.25">
      <c r="B197" s="210"/>
      <c r="C197" s="211"/>
      <c r="D197" s="201" t="s">
        <v>139</v>
      </c>
      <c r="E197" s="212" t="s">
        <v>1</v>
      </c>
      <c r="F197" s="213" t="s">
        <v>591</v>
      </c>
      <c r="G197" s="211"/>
      <c r="H197" s="214">
        <v>4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139</v>
      </c>
      <c r="AU197" s="220" t="s">
        <v>92</v>
      </c>
      <c r="AV197" s="14" t="s">
        <v>92</v>
      </c>
      <c r="AW197" s="14" t="s">
        <v>36</v>
      </c>
      <c r="AX197" s="14" t="s">
        <v>90</v>
      </c>
      <c r="AY197" s="220" t="s">
        <v>130</v>
      </c>
    </row>
    <row r="198" spans="1:65" s="2" customFormat="1" ht="16.5" customHeight="1">
      <c r="A198" s="34"/>
      <c r="B198" s="35"/>
      <c r="C198" s="186" t="s">
        <v>294</v>
      </c>
      <c r="D198" s="186" t="s">
        <v>132</v>
      </c>
      <c r="E198" s="187" t="s">
        <v>592</v>
      </c>
      <c r="F198" s="188" t="s">
        <v>593</v>
      </c>
      <c r="G198" s="189" t="s">
        <v>135</v>
      </c>
      <c r="H198" s="190">
        <v>4</v>
      </c>
      <c r="I198" s="191"/>
      <c r="J198" s="192">
        <f>ROUND(I198*H198,2)</f>
        <v>0</v>
      </c>
      <c r="K198" s="188" t="s">
        <v>136</v>
      </c>
      <c r="L198" s="39"/>
      <c r="M198" s="193" t="s">
        <v>1</v>
      </c>
      <c r="N198" s="194" t="s">
        <v>47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0.12</v>
      </c>
      <c r="T198" s="196">
        <f>S198*H198</f>
        <v>0.48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454</v>
      </c>
      <c r="AT198" s="197" t="s">
        <v>132</v>
      </c>
      <c r="AU198" s="197" t="s">
        <v>92</v>
      </c>
      <c r="AY198" s="17" t="s">
        <v>130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90</v>
      </c>
      <c r="BK198" s="198">
        <f>ROUND(I198*H198,2)</f>
        <v>0</v>
      </c>
      <c r="BL198" s="17" t="s">
        <v>454</v>
      </c>
      <c r="BM198" s="197" t="s">
        <v>594</v>
      </c>
    </row>
    <row r="199" spans="1:65" s="13" customFormat="1" ht="11.25">
      <c r="B199" s="199"/>
      <c r="C199" s="200"/>
      <c r="D199" s="201" t="s">
        <v>139</v>
      </c>
      <c r="E199" s="202" t="s">
        <v>1</v>
      </c>
      <c r="F199" s="203" t="s">
        <v>140</v>
      </c>
      <c r="G199" s="200"/>
      <c r="H199" s="202" t="s">
        <v>1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139</v>
      </c>
      <c r="AU199" s="209" t="s">
        <v>92</v>
      </c>
      <c r="AV199" s="13" t="s">
        <v>90</v>
      </c>
      <c r="AW199" s="13" t="s">
        <v>36</v>
      </c>
      <c r="AX199" s="13" t="s">
        <v>82</v>
      </c>
      <c r="AY199" s="209" t="s">
        <v>130</v>
      </c>
    </row>
    <row r="200" spans="1:65" s="14" customFormat="1" ht="11.25">
      <c r="B200" s="210"/>
      <c r="C200" s="211"/>
      <c r="D200" s="201" t="s">
        <v>139</v>
      </c>
      <c r="E200" s="212" t="s">
        <v>1</v>
      </c>
      <c r="F200" s="213" t="s">
        <v>591</v>
      </c>
      <c r="G200" s="211"/>
      <c r="H200" s="214">
        <v>4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139</v>
      </c>
      <c r="AU200" s="220" t="s">
        <v>92</v>
      </c>
      <c r="AV200" s="14" t="s">
        <v>92</v>
      </c>
      <c r="AW200" s="14" t="s">
        <v>36</v>
      </c>
      <c r="AX200" s="14" t="s">
        <v>90</v>
      </c>
      <c r="AY200" s="220" t="s">
        <v>130</v>
      </c>
    </row>
    <row r="201" spans="1:65" s="2" customFormat="1" ht="16.5" customHeight="1">
      <c r="A201" s="34"/>
      <c r="B201" s="35"/>
      <c r="C201" s="186" t="s">
        <v>298</v>
      </c>
      <c r="D201" s="186" t="s">
        <v>132</v>
      </c>
      <c r="E201" s="187" t="s">
        <v>595</v>
      </c>
      <c r="F201" s="188" t="s">
        <v>596</v>
      </c>
      <c r="G201" s="189" t="s">
        <v>135</v>
      </c>
      <c r="H201" s="190">
        <v>8</v>
      </c>
      <c r="I201" s="191"/>
      <c r="J201" s="192">
        <f>ROUND(I201*H201,2)</f>
        <v>0</v>
      </c>
      <c r="K201" s="188" t="s">
        <v>136</v>
      </c>
      <c r="L201" s="39"/>
      <c r="M201" s="193" t="s">
        <v>1</v>
      </c>
      <c r="N201" s="194" t="s">
        <v>47</v>
      </c>
      <c r="O201" s="71"/>
      <c r="P201" s="195">
        <f>O201*H201</f>
        <v>0</v>
      </c>
      <c r="Q201" s="195">
        <v>0</v>
      </c>
      <c r="R201" s="195">
        <f>Q201*H201</f>
        <v>0</v>
      </c>
      <c r="S201" s="195">
        <v>0.29499999999999998</v>
      </c>
      <c r="T201" s="196">
        <f>S201*H201</f>
        <v>2.36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454</v>
      </c>
      <c r="AT201" s="197" t="s">
        <v>132</v>
      </c>
      <c r="AU201" s="197" t="s">
        <v>92</v>
      </c>
      <c r="AY201" s="17" t="s">
        <v>130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90</v>
      </c>
      <c r="BK201" s="198">
        <f>ROUND(I201*H201,2)</f>
        <v>0</v>
      </c>
      <c r="BL201" s="17" t="s">
        <v>454</v>
      </c>
      <c r="BM201" s="197" t="s">
        <v>597</v>
      </c>
    </row>
    <row r="202" spans="1:65" s="14" customFormat="1" ht="11.25">
      <c r="B202" s="210"/>
      <c r="C202" s="211"/>
      <c r="D202" s="201" t="s">
        <v>139</v>
      </c>
      <c r="E202" s="212" t="s">
        <v>1</v>
      </c>
      <c r="F202" s="213" t="s">
        <v>583</v>
      </c>
      <c r="G202" s="211"/>
      <c r="H202" s="214">
        <v>8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139</v>
      </c>
      <c r="AU202" s="220" t="s">
        <v>92</v>
      </c>
      <c r="AV202" s="14" t="s">
        <v>92</v>
      </c>
      <c r="AW202" s="14" t="s">
        <v>36</v>
      </c>
      <c r="AX202" s="14" t="s">
        <v>90</v>
      </c>
      <c r="AY202" s="220" t="s">
        <v>130</v>
      </c>
    </row>
    <row r="203" spans="1:65" s="2" customFormat="1" ht="24">
      <c r="A203" s="34"/>
      <c r="B203" s="35"/>
      <c r="C203" s="186" t="s">
        <v>302</v>
      </c>
      <c r="D203" s="186" t="s">
        <v>132</v>
      </c>
      <c r="E203" s="187" t="s">
        <v>598</v>
      </c>
      <c r="F203" s="188" t="s">
        <v>599</v>
      </c>
      <c r="G203" s="189" t="s">
        <v>149</v>
      </c>
      <c r="H203" s="190">
        <v>2</v>
      </c>
      <c r="I203" s="191"/>
      <c r="J203" s="192">
        <f>ROUND(I203*H203,2)</f>
        <v>0</v>
      </c>
      <c r="K203" s="188" t="s">
        <v>136</v>
      </c>
      <c r="L203" s="39"/>
      <c r="M203" s="193" t="s">
        <v>1</v>
      </c>
      <c r="N203" s="194" t="s">
        <v>47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0.23</v>
      </c>
      <c r="T203" s="196">
        <f>S203*H203</f>
        <v>0.46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454</v>
      </c>
      <c r="AT203" s="197" t="s">
        <v>132</v>
      </c>
      <c r="AU203" s="197" t="s">
        <v>92</v>
      </c>
      <c r="AY203" s="17" t="s">
        <v>130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90</v>
      </c>
      <c r="BK203" s="198">
        <f>ROUND(I203*H203,2)</f>
        <v>0</v>
      </c>
      <c r="BL203" s="17" t="s">
        <v>454</v>
      </c>
      <c r="BM203" s="197" t="s">
        <v>600</v>
      </c>
    </row>
    <row r="204" spans="1:65" s="14" customFormat="1" ht="11.25">
      <c r="B204" s="210"/>
      <c r="C204" s="211"/>
      <c r="D204" s="201" t="s">
        <v>139</v>
      </c>
      <c r="E204" s="212" t="s">
        <v>1</v>
      </c>
      <c r="F204" s="213" t="s">
        <v>92</v>
      </c>
      <c r="G204" s="211"/>
      <c r="H204" s="214">
        <v>2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139</v>
      </c>
      <c r="AU204" s="220" t="s">
        <v>92</v>
      </c>
      <c r="AV204" s="14" t="s">
        <v>92</v>
      </c>
      <c r="AW204" s="14" t="s">
        <v>36</v>
      </c>
      <c r="AX204" s="14" t="s">
        <v>90</v>
      </c>
      <c r="AY204" s="220" t="s">
        <v>130</v>
      </c>
    </row>
    <row r="205" spans="1:65" s="2" customFormat="1" ht="16.5" customHeight="1">
      <c r="A205" s="34"/>
      <c r="B205" s="35"/>
      <c r="C205" s="186" t="s">
        <v>306</v>
      </c>
      <c r="D205" s="186" t="s">
        <v>132</v>
      </c>
      <c r="E205" s="187" t="s">
        <v>601</v>
      </c>
      <c r="F205" s="188" t="s">
        <v>602</v>
      </c>
      <c r="G205" s="189" t="s">
        <v>149</v>
      </c>
      <c r="H205" s="190">
        <v>16</v>
      </c>
      <c r="I205" s="191"/>
      <c r="J205" s="192">
        <f>ROUND(I205*H205,2)</f>
        <v>0</v>
      </c>
      <c r="K205" s="188" t="s">
        <v>136</v>
      </c>
      <c r="L205" s="39"/>
      <c r="M205" s="193" t="s">
        <v>1</v>
      </c>
      <c r="N205" s="194" t="s">
        <v>47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454</v>
      </c>
      <c r="AT205" s="197" t="s">
        <v>132</v>
      </c>
      <c r="AU205" s="197" t="s">
        <v>92</v>
      </c>
      <c r="AY205" s="17" t="s">
        <v>130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90</v>
      </c>
      <c r="BK205" s="198">
        <f>ROUND(I205*H205,2)</f>
        <v>0</v>
      </c>
      <c r="BL205" s="17" t="s">
        <v>454</v>
      </c>
      <c r="BM205" s="197" t="s">
        <v>603</v>
      </c>
    </row>
    <row r="206" spans="1:65" s="14" customFormat="1" ht="11.25">
      <c r="B206" s="210"/>
      <c r="C206" s="211"/>
      <c r="D206" s="201" t="s">
        <v>139</v>
      </c>
      <c r="E206" s="212" t="s">
        <v>1</v>
      </c>
      <c r="F206" s="213" t="s">
        <v>604</v>
      </c>
      <c r="G206" s="211"/>
      <c r="H206" s="214">
        <v>16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139</v>
      </c>
      <c r="AU206" s="220" t="s">
        <v>92</v>
      </c>
      <c r="AV206" s="14" t="s">
        <v>92</v>
      </c>
      <c r="AW206" s="14" t="s">
        <v>36</v>
      </c>
      <c r="AX206" s="14" t="s">
        <v>90</v>
      </c>
      <c r="AY206" s="220" t="s">
        <v>130</v>
      </c>
    </row>
    <row r="207" spans="1:65" s="2" customFormat="1" ht="21.75" customHeight="1">
      <c r="A207" s="34"/>
      <c r="B207" s="35"/>
      <c r="C207" s="186" t="s">
        <v>312</v>
      </c>
      <c r="D207" s="186" t="s">
        <v>132</v>
      </c>
      <c r="E207" s="187" t="s">
        <v>605</v>
      </c>
      <c r="F207" s="188" t="s">
        <v>452</v>
      </c>
      <c r="G207" s="189" t="s">
        <v>205</v>
      </c>
      <c r="H207" s="190">
        <v>0.96</v>
      </c>
      <c r="I207" s="191"/>
      <c r="J207" s="192">
        <f>ROUND(I207*H207,2)</f>
        <v>0</v>
      </c>
      <c r="K207" s="188" t="s">
        <v>136</v>
      </c>
      <c r="L207" s="39"/>
      <c r="M207" s="193" t="s">
        <v>1</v>
      </c>
      <c r="N207" s="194" t="s">
        <v>47</v>
      </c>
      <c r="O207" s="71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454</v>
      </c>
      <c r="AT207" s="197" t="s">
        <v>132</v>
      </c>
      <c r="AU207" s="197" t="s">
        <v>92</v>
      </c>
      <c r="AY207" s="17" t="s">
        <v>130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90</v>
      </c>
      <c r="BK207" s="198">
        <f>ROUND(I207*H207,2)</f>
        <v>0</v>
      </c>
      <c r="BL207" s="17" t="s">
        <v>454</v>
      </c>
      <c r="BM207" s="197" t="s">
        <v>606</v>
      </c>
    </row>
    <row r="208" spans="1:65" s="13" customFormat="1" ht="11.25">
      <c r="B208" s="199"/>
      <c r="C208" s="200"/>
      <c r="D208" s="201" t="s">
        <v>139</v>
      </c>
      <c r="E208" s="202" t="s">
        <v>1</v>
      </c>
      <c r="F208" s="203" t="s">
        <v>140</v>
      </c>
      <c r="G208" s="200"/>
      <c r="H208" s="202" t="s">
        <v>1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139</v>
      </c>
      <c r="AU208" s="209" t="s">
        <v>92</v>
      </c>
      <c r="AV208" s="13" t="s">
        <v>90</v>
      </c>
      <c r="AW208" s="13" t="s">
        <v>36</v>
      </c>
      <c r="AX208" s="13" t="s">
        <v>82</v>
      </c>
      <c r="AY208" s="209" t="s">
        <v>130</v>
      </c>
    </row>
    <row r="209" spans="1:65" s="14" customFormat="1" ht="11.25">
      <c r="B209" s="210"/>
      <c r="C209" s="211"/>
      <c r="D209" s="201" t="s">
        <v>139</v>
      </c>
      <c r="E209" s="212" t="s">
        <v>1</v>
      </c>
      <c r="F209" s="213" t="s">
        <v>607</v>
      </c>
      <c r="G209" s="211"/>
      <c r="H209" s="214">
        <v>0.96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139</v>
      </c>
      <c r="AU209" s="220" t="s">
        <v>92</v>
      </c>
      <c r="AV209" s="14" t="s">
        <v>92</v>
      </c>
      <c r="AW209" s="14" t="s">
        <v>36</v>
      </c>
      <c r="AX209" s="14" t="s">
        <v>90</v>
      </c>
      <c r="AY209" s="220" t="s">
        <v>130</v>
      </c>
    </row>
    <row r="210" spans="1:65" s="2" customFormat="1" ht="16.5" customHeight="1">
      <c r="A210" s="34"/>
      <c r="B210" s="35"/>
      <c r="C210" s="186" t="s">
        <v>317</v>
      </c>
      <c r="D210" s="186" t="s">
        <v>132</v>
      </c>
      <c r="E210" s="187" t="s">
        <v>608</v>
      </c>
      <c r="F210" s="188" t="s">
        <v>609</v>
      </c>
      <c r="G210" s="189" t="s">
        <v>205</v>
      </c>
      <c r="H210" s="190">
        <v>17</v>
      </c>
      <c r="I210" s="191"/>
      <c r="J210" s="192">
        <f>ROUND(I210*H210,2)</f>
        <v>0</v>
      </c>
      <c r="K210" s="188" t="s">
        <v>136</v>
      </c>
      <c r="L210" s="39"/>
      <c r="M210" s="193" t="s">
        <v>1</v>
      </c>
      <c r="N210" s="194" t="s">
        <v>47</v>
      </c>
      <c r="O210" s="7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454</v>
      </c>
      <c r="AT210" s="197" t="s">
        <v>132</v>
      </c>
      <c r="AU210" s="197" t="s">
        <v>92</v>
      </c>
      <c r="AY210" s="17" t="s">
        <v>130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90</v>
      </c>
      <c r="BK210" s="198">
        <f>ROUND(I210*H210,2)</f>
        <v>0</v>
      </c>
      <c r="BL210" s="17" t="s">
        <v>454</v>
      </c>
      <c r="BM210" s="197" t="s">
        <v>610</v>
      </c>
    </row>
    <row r="211" spans="1:65" s="14" customFormat="1" ht="11.25">
      <c r="B211" s="210"/>
      <c r="C211" s="211"/>
      <c r="D211" s="201" t="s">
        <v>139</v>
      </c>
      <c r="E211" s="212" t="s">
        <v>1</v>
      </c>
      <c r="F211" s="213" t="s">
        <v>228</v>
      </c>
      <c r="G211" s="211"/>
      <c r="H211" s="214">
        <v>17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139</v>
      </c>
      <c r="AU211" s="220" t="s">
        <v>92</v>
      </c>
      <c r="AV211" s="14" t="s">
        <v>92</v>
      </c>
      <c r="AW211" s="14" t="s">
        <v>36</v>
      </c>
      <c r="AX211" s="14" t="s">
        <v>90</v>
      </c>
      <c r="AY211" s="220" t="s">
        <v>130</v>
      </c>
    </row>
    <row r="212" spans="1:65" s="12" customFormat="1" ht="22.9" customHeight="1">
      <c r="B212" s="170"/>
      <c r="C212" s="171"/>
      <c r="D212" s="172" t="s">
        <v>81</v>
      </c>
      <c r="E212" s="184" t="s">
        <v>611</v>
      </c>
      <c r="F212" s="184" t="s">
        <v>612</v>
      </c>
      <c r="G212" s="171"/>
      <c r="H212" s="171"/>
      <c r="I212" s="174"/>
      <c r="J212" s="185">
        <f>BK212</f>
        <v>0</v>
      </c>
      <c r="K212" s="171"/>
      <c r="L212" s="176"/>
      <c r="M212" s="177"/>
      <c r="N212" s="178"/>
      <c r="O212" s="178"/>
      <c r="P212" s="179">
        <f>SUM(P213:P216)</f>
        <v>0</v>
      </c>
      <c r="Q212" s="178"/>
      <c r="R212" s="179">
        <f>SUM(R213:R216)</f>
        <v>0</v>
      </c>
      <c r="S212" s="178"/>
      <c r="T212" s="180">
        <f>SUM(T213:T216)</f>
        <v>0</v>
      </c>
      <c r="AR212" s="181" t="s">
        <v>146</v>
      </c>
      <c r="AT212" s="182" t="s">
        <v>81</v>
      </c>
      <c r="AU212" s="182" t="s">
        <v>90</v>
      </c>
      <c r="AY212" s="181" t="s">
        <v>130</v>
      </c>
      <c r="BK212" s="183">
        <f>SUM(BK213:BK216)</f>
        <v>0</v>
      </c>
    </row>
    <row r="213" spans="1:65" s="2" customFormat="1" ht="16.5" customHeight="1">
      <c r="A213" s="34"/>
      <c r="B213" s="35"/>
      <c r="C213" s="186" t="s">
        <v>323</v>
      </c>
      <c r="D213" s="186" t="s">
        <v>132</v>
      </c>
      <c r="E213" s="187" t="s">
        <v>613</v>
      </c>
      <c r="F213" s="188" t="s">
        <v>614</v>
      </c>
      <c r="G213" s="189" t="s">
        <v>615</v>
      </c>
      <c r="H213" s="190">
        <v>1</v>
      </c>
      <c r="I213" s="191"/>
      <c r="J213" s="192">
        <f>ROUND(I213*H213,2)</f>
        <v>0</v>
      </c>
      <c r="K213" s="188" t="s">
        <v>495</v>
      </c>
      <c r="L213" s="39"/>
      <c r="M213" s="193" t="s">
        <v>1</v>
      </c>
      <c r="N213" s="194" t="s">
        <v>47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454</v>
      </c>
      <c r="AT213" s="197" t="s">
        <v>132</v>
      </c>
      <c r="AU213" s="197" t="s">
        <v>92</v>
      </c>
      <c r="AY213" s="17" t="s">
        <v>130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90</v>
      </c>
      <c r="BK213" s="198">
        <f>ROUND(I213*H213,2)</f>
        <v>0</v>
      </c>
      <c r="BL213" s="17" t="s">
        <v>454</v>
      </c>
      <c r="BM213" s="197" t="s">
        <v>616</v>
      </c>
    </row>
    <row r="214" spans="1:65" s="14" customFormat="1" ht="11.25">
      <c r="B214" s="210"/>
      <c r="C214" s="211"/>
      <c r="D214" s="201" t="s">
        <v>139</v>
      </c>
      <c r="E214" s="212" t="s">
        <v>1</v>
      </c>
      <c r="F214" s="213" t="s">
        <v>90</v>
      </c>
      <c r="G214" s="211"/>
      <c r="H214" s="214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139</v>
      </c>
      <c r="AU214" s="220" t="s">
        <v>92</v>
      </c>
      <c r="AV214" s="14" t="s">
        <v>92</v>
      </c>
      <c r="AW214" s="14" t="s">
        <v>36</v>
      </c>
      <c r="AX214" s="14" t="s">
        <v>90</v>
      </c>
      <c r="AY214" s="220" t="s">
        <v>130</v>
      </c>
    </row>
    <row r="215" spans="1:65" s="2" customFormat="1" ht="16.5" customHeight="1">
      <c r="A215" s="34"/>
      <c r="B215" s="35"/>
      <c r="C215" s="186" t="s">
        <v>328</v>
      </c>
      <c r="D215" s="186" t="s">
        <v>132</v>
      </c>
      <c r="E215" s="187" t="s">
        <v>617</v>
      </c>
      <c r="F215" s="188" t="s">
        <v>618</v>
      </c>
      <c r="G215" s="189" t="s">
        <v>615</v>
      </c>
      <c r="H215" s="190">
        <v>1</v>
      </c>
      <c r="I215" s="191"/>
      <c r="J215" s="192">
        <f>ROUND(I215*H215,2)</f>
        <v>0</v>
      </c>
      <c r="K215" s="188" t="s">
        <v>495</v>
      </c>
      <c r="L215" s="39"/>
      <c r="M215" s="193" t="s">
        <v>1</v>
      </c>
      <c r="N215" s="194" t="s">
        <v>47</v>
      </c>
      <c r="O215" s="71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454</v>
      </c>
      <c r="AT215" s="197" t="s">
        <v>132</v>
      </c>
      <c r="AU215" s="197" t="s">
        <v>92</v>
      </c>
      <c r="AY215" s="17" t="s">
        <v>130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90</v>
      </c>
      <c r="BK215" s="198">
        <f>ROUND(I215*H215,2)</f>
        <v>0</v>
      </c>
      <c r="BL215" s="17" t="s">
        <v>454</v>
      </c>
      <c r="BM215" s="197" t="s">
        <v>619</v>
      </c>
    </row>
    <row r="216" spans="1:65" s="14" customFormat="1" ht="11.25">
      <c r="B216" s="210"/>
      <c r="C216" s="211"/>
      <c r="D216" s="201" t="s">
        <v>139</v>
      </c>
      <c r="E216" s="212" t="s">
        <v>1</v>
      </c>
      <c r="F216" s="213" t="s">
        <v>90</v>
      </c>
      <c r="G216" s="211"/>
      <c r="H216" s="214">
        <v>1</v>
      </c>
      <c r="I216" s="215"/>
      <c r="J216" s="211"/>
      <c r="K216" s="211"/>
      <c r="L216" s="216"/>
      <c r="M216" s="242"/>
      <c r="N216" s="243"/>
      <c r="O216" s="243"/>
      <c r="P216" s="243"/>
      <c r="Q216" s="243"/>
      <c r="R216" s="243"/>
      <c r="S216" s="243"/>
      <c r="T216" s="244"/>
      <c r="AT216" s="220" t="s">
        <v>139</v>
      </c>
      <c r="AU216" s="220" t="s">
        <v>92</v>
      </c>
      <c r="AV216" s="14" t="s">
        <v>92</v>
      </c>
      <c r="AW216" s="14" t="s">
        <v>36</v>
      </c>
      <c r="AX216" s="14" t="s">
        <v>90</v>
      </c>
      <c r="AY216" s="220" t="s">
        <v>130</v>
      </c>
    </row>
    <row r="217" spans="1:65" s="2" customFormat="1" ht="6.95" customHeight="1">
      <c r="A217" s="34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39"/>
      <c r="M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</sheetData>
  <sheetProtection algorithmName="SHA-512" hashValue="n2mU4TM5/EslAyF17JHWzRTx2nf+ZL6CfdEroo22Rn/4uZOv1RNZbalHFI0oij2DhHzjA8iYr+npLJ9M3XM4Vg==" saltValue="8afsmXKgbZPKXPXpCKzRf3G9NkDA6e7UpR1UFLMaNRMUM6s9009GaJEkplIP+PxB2+6rwsm5P4/GTOl/QTTmbg==" spinCount="100000" sheet="1" objects="1" scenarios="1" formatColumns="0" formatRows="0" autoFilter="0"/>
  <autoFilter ref="C121:K216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&amp;A&amp;C01.06.2021
Stránkování TISK-ZADÁNÍ  &amp;P/&amp;N</oddFooter>
  </headerFooter>
  <rowBreaks count="2" manualBreakCount="2">
    <brk id="144" min="2" max="10" man="1"/>
    <brk id="184" min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7"/>
  <sheetViews>
    <sheetView showGridLines="0" zoomScaleNormal="100" workbookViewId="0">
      <selection activeCell="A2" sqref="A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92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6" t="str">
        <f>'Rekapitulace zakázky'!K6</f>
        <v>P5-LOHNISKEHO</v>
      </c>
      <c r="F7" s="287"/>
      <c r="G7" s="287"/>
      <c r="H7" s="287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8" t="s">
        <v>620</v>
      </c>
      <c r="F9" s="289"/>
      <c r="G9" s="289"/>
      <c r="H9" s="28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19</v>
      </c>
      <c r="G11" s="34"/>
      <c r="H11" s="34"/>
      <c r="I11" s="112" t="s">
        <v>20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21</v>
      </c>
      <c r="E12" s="34"/>
      <c r="F12" s="113" t="s">
        <v>22</v>
      </c>
      <c r="G12" s="34"/>
      <c r="H12" s="34"/>
      <c r="I12" s="112" t="s">
        <v>23</v>
      </c>
      <c r="J12" s="114" t="str">
        <f>'Rekapitulace zakázky'!AN8</f>
        <v>1. 6. 2021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13" t="s">
        <v>27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28</v>
      </c>
      <c r="F15" s="34"/>
      <c r="G15" s="34"/>
      <c r="H15" s="34"/>
      <c r="I15" s="112" t="s">
        <v>29</v>
      </c>
      <c r="J15" s="113" t="s">
        <v>30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zakázky'!AN13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0" t="str">
        <f>'Rekapitulace zakázky'!E14</f>
        <v>Vyplň údaj</v>
      </c>
      <c r="F18" s="291"/>
      <c r="G18" s="291"/>
      <c r="H18" s="291"/>
      <c r="I18" s="112" t="s">
        <v>29</v>
      </c>
      <c r="J18" s="30" t="str">
        <f>'Rekapitulace zakázky'!AN14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13" t="s">
        <v>34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35</v>
      </c>
      <c r="F21" s="34"/>
      <c r="G21" s="34"/>
      <c r="H21" s="34"/>
      <c r="I21" s="112" t="s">
        <v>29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26</v>
      </c>
      <c r="J23" s="113" t="s">
        <v>38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39</v>
      </c>
      <c r="F24" s="34"/>
      <c r="G24" s="34"/>
      <c r="H24" s="34"/>
      <c r="I24" s="112" t="s">
        <v>29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40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60" customHeight="1">
      <c r="A27" s="115"/>
      <c r="B27" s="116"/>
      <c r="C27" s="115"/>
      <c r="D27" s="115"/>
      <c r="E27" s="292" t="s">
        <v>41</v>
      </c>
      <c r="F27" s="292"/>
      <c r="G27" s="292"/>
      <c r="H27" s="29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44</v>
      </c>
      <c r="G32" s="34"/>
      <c r="H32" s="34"/>
      <c r="I32" s="121" t="s">
        <v>43</v>
      </c>
      <c r="J32" s="121" t="s">
        <v>45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46</v>
      </c>
      <c r="E33" s="112" t="s">
        <v>47</v>
      </c>
      <c r="F33" s="123">
        <f>ROUND((SUM(BE121:BE146)),  2)</f>
        <v>0</v>
      </c>
      <c r="G33" s="34"/>
      <c r="H33" s="34"/>
      <c r="I33" s="124">
        <v>0.21</v>
      </c>
      <c r="J33" s="123">
        <f>ROUND(((SUM(BE121:BE146))*I33),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48</v>
      </c>
      <c r="F34" s="123">
        <f>ROUND((SUM(BF121:BF146)),  2)</f>
        <v>0</v>
      </c>
      <c r="G34" s="34"/>
      <c r="H34" s="34"/>
      <c r="I34" s="124">
        <v>0.15</v>
      </c>
      <c r="J34" s="123">
        <f>ROUND(((SUM(BF121:BF146))*I34),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49</v>
      </c>
      <c r="F35" s="123">
        <f>ROUND((SUM(BG121:BG146)),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50</v>
      </c>
      <c r="F36" s="123">
        <f>ROUND((SUM(BH121:BH146)),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51</v>
      </c>
      <c r="F37" s="123">
        <f>ROUND((SUM(BI121:BI146)),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52</v>
      </c>
      <c r="E39" s="127"/>
      <c r="F39" s="127"/>
      <c r="G39" s="128" t="s">
        <v>53</v>
      </c>
      <c r="H39" s="129" t="s">
        <v>54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55</v>
      </c>
      <c r="E50" s="133"/>
      <c r="F50" s="133"/>
      <c r="G50" s="132" t="s">
        <v>56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57</v>
      </c>
      <c r="E61" s="135"/>
      <c r="F61" s="136" t="s">
        <v>58</v>
      </c>
      <c r="G61" s="134" t="s">
        <v>57</v>
      </c>
      <c r="H61" s="135"/>
      <c r="I61" s="135"/>
      <c r="J61" s="137" t="s">
        <v>58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59</v>
      </c>
      <c r="E65" s="138"/>
      <c r="F65" s="138"/>
      <c r="G65" s="132" t="s">
        <v>60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57</v>
      </c>
      <c r="E76" s="135"/>
      <c r="F76" s="136" t="s">
        <v>58</v>
      </c>
      <c r="G76" s="134" t="s">
        <v>57</v>
      </c>
      <c r="H76" s="135"/>
      <c r="I76" s="135"/>
      <c r="J76" s="137" t="s">
        <v>58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P5-LOHNISKEHO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4" t="str">
        <f>E9</f>
        <v>99 - VRN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Praha 5 - Lohniského</v>
      </c>
      <c r="G89" s="36"/>
      <c r="H89" s="36"/>
      <c r="I89" s="29" t="s">
        <v>23</v>
      </c>
      <c r="J89" s="66" t="str">
        <f>IF(J12="","",J12)</f>
        <v>1. 6. 2021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25</v>
      </c>
      <c r="D91" s="36"/>
      <c r="E91" s="36"/>
      <c r="F91" s="27" t="str">
        <f>E15</f>
        <v>Městská část Praha 5</v>
      </c>
      <c r="G91" s="36"/>
      <c r="H91" s="36"/>
      <c r="I91" s="29" t="s">
        <v>33</v>
      </c>
      <c r="J91" s="32" t="str">
        <f>E21</f>
        <v>Ing. Rudolf Púchy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31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Jaroslav Klíma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621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622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623</v>
      </c>
      <c r="E99" s="156"/>
      <c r="F99" s="156"/>
      <c r="G99" s="156"/>
      <c r="H99" s="156"/>
      <c r="I99" s="156"/>
      <c r="J99" s="157">
        <f>J134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624</v>
      </c>
      <c r="E100" s="156"/>
      <c r="F100" s="156"/>
      <c r="G100" s="156"/>
      <c r="H100" s="156"/>
      <c r="I100" s="156"/>
      <c r="J100" s="157">
        <f>J137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625</v>
      </c>
      <c r="E101" s="156"/>
      <c r="F101" s="156"/>
      <c r="G101" s="156"/>
      <c r="H101" s="156"/>
      <c r="I101" s="156"/>
      <c r="J101" s="157">
        <f>J144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3" t="str">
        <f>E7</f>
        <v>P5-LOHNISKEHO</v>
      </c>
      <c r="F111" s="294"/>
      <c r="G111" s="294"/>
      <c r="H111" s="294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100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4" t="str">
        <f>E9</f>
        <v>99 - VRN</v>
      </c>
      <c r="F113" s="295"/>
      <c r="G113" s="295"/>
      <c r="H113" s="29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F12</f>
        <v>Praha 5 - Lohniského</v>
      </c>
      <c r="G115" s="36"/>
      <c r="H115" s="36"/>
      <c r="I115" s="29" t="s">
        <v>23</v>
      </c>
      <c r="J115" s="66" t="str">
        <f>IF(J12="","",J12)</f>
        <v>1. 6. 2021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25</v>
      </c>
      <c r="D117" s="36"/>
      <c r="E117" s="36"/>
      <c r="F117" s="27" t="str">
        <f>E15</f>
        <v>Městská část Praha 5</v>
      </c>
      <c r="G117" s="36"/>
      <c r="H117" s="36"/>
      <c r="I117" s="29" t="s">
        <v>33</v>
      </c>
      <c r="J117" s="32" t="str">
        <f>E21</f>
        <v>Ing. Rudolf Púchy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31</v>
      </c>
      <c r="D118" s="36"/>
      <c r="E118" s="36"/>
      <c r="F118" s="27" t="str">
        <f>IF(E18="","",E18)</f>
        <v>Vyplň údaj</v>
      </c>
      <c r="G118" s="36"/>
      <c r="H118" s="36"/>
      <c r="I118" s="29" t="s">
        <v>37</v>
      </c>
      <c r="J118" s="32" t="str">
        <f>E24</f>
        <v>Jaroslav Klíma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116</v>
      </c>
      <c r="D120" s="162" t="s">
        <v>67</v>
      </c>
      <c r="E120" s="162" t="s">
        <v>63</v>
      </c>
      <c r="F120" s="162" t="s">
        <v>64</v>
      </c>
      <c r="G120" s="162" t="s">
        <v>117</v>
      </c>
      <c r="H120" s="162" t="s">
        <v>118</v>
      </c>
      <c r="I120" s="162" t="s">
        <v>119</v>
      </c>
      <c r="J120" s="162" t="s">
        <v>104</v>
      </c>
      <c r="K120" s="163" t="s">
        <v>120</v>
      </c>
      <c r="L120" s="164"/>
      <c r="M120" s="75" t="s">
        <v>1</v>
      </c>
      <c r="N120" s="76" t="s">
        <v>46</v>
      </c>
      <c r="O120" s="76" t="s">
        <v>121</v>
      </c>
      <c r="P120" s="76" t="s">
        <v>122</v>
      </c>
      <c r="Q120" s="76" t="s">
        <v>123</v>
      </c>
      <c r="R120" s="76" t="s">
        <v>124</v>
      </c>
      <c r="S120" s="76" t="s">
        <v>125</v>
      </c>
      <c r="T120" s="77" t="s">
        <v>126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127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0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81</v>
      </c>
      <c r="AU121" s="17" t="s">
        <v>106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81</v>
      </c>
      <c r="E122" s="173" t="s">
        <v>97</v>
      </c>
      <c r="F122" s="173" t="s">
        <v>626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P123+P134+P137+P144</f>
        <v>0</v>
      </c>
      <c r="Q122" s="178"/>
      <c r="R122" s="179">
        <f>R123+R134+R137+R144</f>
        <v>0</v>
      </c>
      <c r="S122" s="178"/>
      <c r="T122" s="180">
        <f>T123+T134+T137+T144</f>
        <v>0</v>
      </c>
      <c r="AR122" s="181" t="s">
        <v>158</v>
      </c>
      <c r="AT122" s="182" t="s">
        <v>81</v>
      </c>
      <c r="AU122" s="182" t="s">
        <v>82</v>
      </c>
      <c r="AY122" s="181" t="s">
        <v>130</v>
      </c>
      <c r="BK122" s="183">
        <f>BK123+BK134+BK137+BK144</f>
        <v>0</v>
      </c>
    </row>
    <row r="123" spans="1:65" s="12" customFormat="1" ht="22.9" customHeight="1">
      <c r="B123" s="170"/>
      <c r="C123" s="171"/>
      <c r="D123" s="172" t="s">
        <v>81</v>
      </c>
      <c r="E123" s="184" t="s">
        <v>627</v>
      </c>
      <c r="F123" s="184" t="s">
        <v>628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SUM(P124:P133)</f>
        <v>0</v>
      </c>
      <c r="Q123" s="178"/>
      <c r="R123" s="179">
        <f>SUM(R124:R133)</f>
        <v>0</v>
      </c>
      <c r="S123" s="178"/>
      <c r="T123" s="180">
        <f>SUM(T124:T133)</f>
        <v>0</v>
      </c>
      <c r="AR123" s="181" t="s">
        <v>158</v>
      </c>
      <c r="AT123" s="182" t="s">
        <v>81</v>
      </c>
      <c r="AU123" s="182" t="s">
        <v>90</v>
      </c>
      <c r="AY123" s="181" t="s">
        <v>130</v>
      </c>
      <c r="BK123" s="183">
        <f>SUM(BK124:BK133)</f>
        <v>0</v>
      </c>
    </row>
    <row r="124" spans="1:65" s="2" customFormat="1" ht="16.5" customHeight="1">
      <c r="A124" s="34"/>
      <c r="B124" s="35"/>
      <c r="C124" s="186" t="s">
        <v>90</v>
      </c>
      <c r="D124" s="186" t="s">
        <v>132</v>
      </c>
      <c r="E124" s="187" t="s">
        <v>629</v>
      </c>
      <c r="F124" s="188" t="s">
        <v>630</v>
      </c>
      <c r="G124" s="189" t="s">
        <v>615</v>
      </c>
      <c r="H124" s="190">
        <v>1</v>
      </c>
      <c r="I124" s="191"/>
      <c r="J124" s="192">
        <f>ROUND(I124*H124,2)</f>
        <v>0</v>
      </c>
      <c r="K124" s="188" t="s">
        <v>136</v>
      </c>
      <c r="L124" s="39"/>
      <c r="M124" s="193" t="s">
        <v>1</v>
      </c>
      <c r="N124" s="194" t="s">
        <v>47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631</v>
      </c>
      <c r="AT124" s="197" t="s">
        <v>132</v>
      </c>
      <c r="AU124" s="197" t="s">
        <v>92</v>
      </c>
      <c r="AY124" s="17" t="s">
        <v>130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90</v>
      </c>
      <c r="BK124" s="198">
        <f>ROUND(I124*H124,2)</f>
        <v>0</v>
      </c>
      <c r="BL124" s="17" t="s">
        <v>631</v>
      </c>
      <c r="BM124" s="197" t="s">
        <v>632</v>
      </c>
    </row>
    <row r="125" spans="1:65" s="14" customFormat="1" ht="22.5">
      <c r="B125" s="210"/>
      <c r="C125" s="211"/>
      <c r="D125" s="201" t="s">
        <v>139</v>
      </c>
      <c r="E125" s="212" t="s">
        <v>1</v>
      </c>
      <c r="F125" s="213" t="s">
        <v>633</v>
      </c>
      <c r="G125" s="211"/>
      <c r="H125" s="214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139</v>
      </c>
      <c r="AU125" s="220" t="s">
        <v>92</v>
      </c>
      <c r="AV125" s="14" t="s">
        <v>92</v>
      </c>
      <c r="AW125" s="14" t="s">
        <v>36</v>
      </c>
      <c r="AX125" s="14" t="s">
        <v>90</v>
      </c>
      <c r="AY125" s="220" t="s">
        <v>130</v>
      </c>
    </row>
    <row r="126" spans="1:65" s="2" customFormat="1" ht="16.5" customHeight="1">
      <c r="A126" s="34"/>
      <c r="B126" s="35"/>
      <c r="C126" s="186" t="s">
        <v>92</v>
      </c>
      <c r="D126" s="186" t="s">
        <v>132</v>
      </c>
      <c r="E126" s="187" t="s">
        <v>634</v>
      </c>
      <c r="F126" s="188" t="s">
        <v>635</v>
      </c>
      <c r="G126" s="189" t="s">
        <v>615</v>
      </c>
      <c r="H126" s="190">
        <v>1</v>
      </c>
      <c r="I126" s="191"/>
      <c r="J126" s="192">
        <f>ROUND(I126*H126,2)</f>
        <v>0</v>
      </c>
      <c r="K126" s="188" t="s">
        <v>136</v>
      </c>
      <c r="L126" s="39"/>
      <c r="M126" s="193" t="s">
        <v>1</v>
      </c>
      <c r="N126" s="194" t="s">
        <v>47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631</v>
      </c>
      <c r="AT126" s="197" t="s">
        <v>132</v>
      </c>
      <c r="AU126" s="197" t="s">
        <v>92</v>
      </c>
      <c r="AY126" s="17" t="s">
        <v>130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90</v>
      </c>
      <c r="BK126" s="198">
        <f>ROUND(I126*H126,2)</f>
        <v>0</v>
      </c>
      <c r="BL126" s="17" t="s">
        <v>631</v>
      </c>
      <c r="BM126" s="197" t="s">
        <v>636</v>
      </c>
    </row>
    <row r="127" spans="1:65" s="14" customFormat="1" ht="11.25">
      <c r="B127" s="210"/>
      <c r="C127" s="211"/>
      <c r="D127" s="201" t="s">
        <v>139</v>
      </c>
      <c r="E127" s="212" t="s">
        <v>1</v>
      </c>
      <c r="F127" s="213" t="s">
        <v>637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139</v>
      </c>
      <c r="AU127" s="220" t="s">
        <v>92</v>
      </c>
      <c r="AV127" s="14" t="s">
        <v>92</v>
      </c>
      <c r="AW127" s="14" t="s">
        <v>36</v>
      </c>
      <c r="AX127" s="14" t="s">
        <v>90</v>
      </c>
      <c r="AY127" s="220" t="s">
        <v>130</v>
      </c>
    </row>
    <row r="128" spans="1:65" s="2" customFormat="1" ht="16.5" customHeight="1">
      <c r="A128" s="34"/>
      <c r="B128" s="35"/>
      <c r="C128" s="186" t="s">
        <v>146</v>
      </c>
      <c r="D128" s="186" t="s">
        <v>132</v>
      </c>
      <c r="E128" s="187" t="s">
        <v>638</v>
      </c>
      <c r="F128" s="188" t="s">
        <v>639</v>
      </c>
      <c r="G128" s="189" t="s">
        <v>615</v>
      </c>
      <c r="H128" s="190">
        <v>1</v>
      </c>
      <c r="I128" s="191"/>
      <c r="J128" s="192">
        <f>ROUND(I128*H128,2)</f>
        <v>0</v>
      </c>
      <c r="K128" s="188" t="s">
        <v>136</v>
      </c>
      <c r="L128" s="39"/>
      <c r="M128" s="193" t="s">
        <v>1</v>
      </c>
      <c r="N128" s="194" t="s">
        <v>47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631</v>
      </c>
      <c r="AT128" s="197" t="s">
        <v>132</v>
      </c>
      <c r="AU128" s="197" t="s">
        <v>92</v>
      </c>
      <c r="AY128" s="17" t="s">
        <v>130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90</v>
      </c>
      <c r="BK128" s="198">
        <f>ROUND(I128*H128,2)</f>
        <v>0</v>
      </c>
      <c r="BL128" s="17" t="s">
        <v>631</v>
      </c>
      <c r="BM128" s="197" t="s">
        <v>640</v>
      </c>
    </row>
    <row r="129" spans="1:65" s="14" customFormat="1" ht="11.25">
      <c r="B129" s="210"/>
      <c r="C129" s="211"/>
      <c r="D129" s="201" t="s">
        <v>139</v>
      </c>
      <c r="E129" s="212" t="s">
        <v>1</v>
      </c>
      <c r="F129" s="213" t="s">
        <v>90</v>
      </c>
      <c r="G129" s="211"/>
      <c r="H129" s="214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139</v>
      </c>
      <c r="AU129" s="220" t="s">
        <v>92</v>
      </c>
      <c r="AV129" s="14" t="s">
        <v>92</v>
      </c>
      <c r="AW129" s="14" t="s">
        <v>36</v>
      </c>
      <c r="AX129" s="14" t="s">
        <v>90</v>
      </c>
      <c r="AY129" s="220" t="s">
        <v>130</v>
      </c>
    </row>
    <row r="130" spans="1:65" s="2" customFormat="1" ht="16.5" customHeight="1">
      <c r="A130" s="34"/>
      <c r="B130" s="35"/>
      <c r="C130" s="186" t="s">
        <v>137</v>
      </c>
      <c r="D130" s="186" t="s">
        <v>132</v>
      </c>
      <c r="E130" s="187" t="s">
        <v>641</v>
      </c>
      <c r="F130" s="188" t="s">
        <v>642</v>
      </c>
      <c r="G130" s="189" t="s">
        <v>615</v>
      </c>
      <c r="H130" s="190">
        <v>1</v>
      </c>
      <c r="I130" s="191"/>
      <c r="J130" s="192">
        <f>ROUND(I130*H130,2)</f>
        <v>0</v>
      </c>
      <c r="K130" s="188" t="s">
        <v>136</v>
      </c>
      <c r="L130" s="39"/>
      <c r="M130" s="193" t="s">
        <v>1</v>
      </c>
      <c r="N130" s="194" t="s">
        <v>47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631</v>
      </c>
      <c r="AT130" s="197" t="s">
        <v>132</v>
      </c>
      <c r="AU130" s="197" t="s">
        <v>92</v>
      </c>
      <c r="AY130" s="17" t="s">
        <v>130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90</v>
      </c>
      <c r="BK130" s="198">
        <f>ROUND(I130*H130,2)</f>
        <v>0</v>
      </c>
      <c r="BL130" s="17" t="s">
        <v>631</v>
      </c>
      <c r="BM130" s="197" t="s">
        <v>643</v>
      </c>
    </row>
    <row r="131" spans="1:65" s="14" customFormat="1" ht="11.25">
      <c r="B131" s="210"/>
      <c r="C131" s="211"/>
      <c r="D131" s="201" t="s">
        <v>139</v>
      </c>
      <c r="E131" s="212" t="s">
        <v>1</v>
      </c>
      <c r="F131" s="213" t="s">
        <v>90</v>
      </c>
      <c r="G131" s="211"/>
      <c r="H131" s="214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139</v>
      </c>
      <c r="AU131" s="220" t="s">
        <v>92</v>
      </c>
      <c r="AV131" s="14" t="s">
        <v>92</v>
      </c>
      <c r="AW131" s="14" t="s">
        <v>36</v>
      </c>
      <c r="AX131" s="14" t="s">
        <v>90</v>
      </c>
      <c r="AY131" s="220" t="s">
        <v>130</v>
      </c>
    </row>
    <row r="132" spans="1:65" s="2" customFormat="1" ht="16.5" customHeight="1">
      <c r="A132" s="34"/>
      <c r="B132" s="35"/>
      <c r="C132" s="186" t="s">
        <v>158</v>
      </c>
      <c r="D132" s="186" t="s">
        <v>132</v>
      </c>
      <c r="E132" s="187" t="s">
        <v>644</v>
      </c>
      <c r="F132" s="188" t="s">
        <v>645</v>
      </c>
      <c r="G132" s="189" t="s">
        <v>615</v>
      </c>
      <c r="H132" s="190">
        <v>1</v>
      </c>
      <c r="I132" s="191"/>
      <c r="J132" s="192">
        <f>ROUND(I132*H132,2)</f>
        <v>0</v>
      </c>
      <c r="K132" s="188" t="s">
        <v>136</v>
      </c>
      <c r="L132" s="39"/>
      <c r="M132" s="193" t="s">
        <v>1</v>
      </c>
      <c r="N132" s="194" t="s">
        <v>47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631</v>
      </c>
      <c r="AT132" s="197" t="s">
        <v>132</v>
      </c>
      <c r="AU132" s="197" t="s">
        <v>92</v>
      </c>
      <c r="AY132" s="17" t="s">
        <v>130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90</v>
      </c>
      <c r="BK132" s="198">
        <f>ROUND(I132*H132,2)</f>
        <v>0</v>
      </c>
      <c r="BL132" s="17" t="s">
        <v>631</v>
      </c>
      <c r="BM132" s="197" t="s">
        <v>646</v>
      </c>
    </row>
    <row r="133" spans="1:65" s="14" customFormat="1" ht="11.25">
      <c r="B133" s="210"/>
      <c r="C133" s="211"/>
      <c r="D133" s="201" t="s">
        <v>139</v>
      </c>
      <c r="E133" s="212" t="s">
        <v>1</v>
      </c>
      <c r="F133" s="213" t="s">
        <v>90</v>
      </c>
      <c r="G133" s="211"/>
      <c r="H133" s="214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139</v>
      </c>
      <c r="AU133" s="220" t="s">
        <v>92</v>
      </c>
      <c r="AV133" s="14" t="s">
        <v>92</v>
      </c>
      <c r="AW133" s="14" t="s">
        <v>36</v>
      </c>
      <c r="AX133" s="14" t="s">
        <v>90</v>
      </c>
      <c r="AY133" s="220" t="s">
        <v>130</v>
      </c>
    </row>
    <row r="134" spans="1:65" s="12" customFormat="1" ht="22.9" customHeight="1">
      <c r="B134" s="170"/>
      <c r="C134" s="171"/>
      <c r="D134" s="172" t="s">
        <v>81</v>
      </c>
      <c r="E134" s="184" t="s">
        <v>647</v>
      </c>
      <c r="F134" s="184" t="s">
        <v>648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SUM(P135:P136)</f>
        <v>0</v>
      </c>
      <c r="Q134" s="178"/>
      <c r="R134" s="179">
        <f>SUM(R135:R136)</f>
        <v>0</v>
      </c>
      <c r="S134" s="178"/>
      <c r="T134" s="180">
        <f>SUM(T135:T136)</f>
        <v>0</v>
      </c>
      <c r="AR134" s="181" t="s">
        <v>158</v>
      </c>
      <c r="AT134" s="182" t="s">
        <v>81</v>
      </c>
      <c r="AU134" s="182" t="s">
        <v>90</v>
      </c>
      <c r="AY134" s="181" t="s">
        <v>130</v>
      </c>
      <c r="BK134" s="183">
        <f>SUM(BK135:BK136)</f>
        <v>0</v>
      </c>
    </row>
    <row r="135" spans="1:65" s="2" customFormat="1" ht="16.5" customHeight="1">
      <c r="A135" s="34"/>
      <c r="B135" s="35"/>
      <c r="C135" s="186" t="s">
        <v>164</v>
      </c>
      <c r="D135" s="186" t="s">
        <v>132</v>
      </c>
      <c r="E135" s="187" t="s">
        <v>649</v>
      </c>
      <c r="F135" s="188" t="s">
        <v>648</v>
      </c>
      <c r="G135" s="189" t="s">
        <v>615</v>
      </c>
      <c r="H135" s="190">
        <v>1</v>
      </c>
      <c r="I135" s="191"/>
      <c r="J135" s="192">
        <f>ROUND(I135*H135,2)</f>
        <v>0</v>
      </c>
      <c r="K135" s="188" t="s">
        <v>136</v>
      </c>
      <c r="L135" s="39"/>
      <c r="M135" s="193" t="s">
        <v>1</v>
      </c>
      <c r="N135" s="194" t="s">
        <v>47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631</v>
      </c>
      <c r="AT135" s="197" t="s">
        <v>132</v>
      </c>
      <c r="AU135" s="197" t="s">
        <v>92</v>
      </c>
      <c r="AY135" s="17" t="s">
        <v>130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90</v>
      </c>
      <c r="BK135" s="198">
        <f>ROUND(I135*H135,2)</f>
        <v>0</v>
      </c>
      <c r="BL135" s="17" t="s">
        <v>631</v>
      </c>
      <c r="BM135" s="197" t="s">
        <v>650</v>
      </c>
    </row>
    <row r="136" spans="1:65" s="14" customFormat="1" ht="11.25">
      <c r="B136" s="210"/>
      <c r="C136" s="211"/>
      <c r="D136" s="201" t="s">
        <v>139</v>
      </c>
      <c r="E136" s="212" t="s">
        <v>1</v>
      </c>
      <c r="F136" s="213" t="s">
        <v>651</v>
      </c>
      <c r="G136" s="211"/>
      <c r="H136" s="214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139</v>
      </c>
      <c r="AU136" s="220" t="s">
        <v>92</v>
      </c>
      <c r="AV136" s="14" t="s">
        <v>92</v>
      </c>
      <c r="AW136" s="14" t="s">
        <v>36</v>
      </c>
      <c r="AX136" s="14" t="s">
        <v>90</v>
      </c>
      <c r="AY136" s="220" t="s">
        <v>130</v>
      </c>
    </row>
    <row r="137" spans="1:65" s="12" customFormat="1" ht="22.9" customHeight="1">
      <c r="B137" s="170"/>
      <c r="C137" s="171"/>
      <c r="D137" s="172" t="s">
        <v>81</v>
      </c>
      <c r="E137" s="184" t="s">
        <v>652</v>
      </c>
      <c r="F137" s="184" t="s">
        <v>653</v>
      </c>
      <c r="G137" s="171"/>
      <c r="H137" s="171"/>
      <c r="I137" s="174"/>
      <c r="J137" s="185">
        <f>BK137</f>
        <v>0</v>
      </c>
      <c r="K137" s="171"/>
      <c r="L137" s="176"/>
      <c r="M137" s="177"/>
      <c r="N137" s="178"/>
      <c r="O137" s="178"/>
      <c r="P137" s="179">
        <f>SUM(P138:P143)</f>
        <v>0</v>
      </c>
      <c r="Q137" s="178"/>
      <c r="R137" s="179">
        <f>SUM(R138:R143)</f>
        <v>0</v>
      </c>
      <c r="S137" s="178"/>
      <c r="T137" s="180">
        <f>SUM(T138:T143)</f>
        <v>0</v>
      </c>
      <c r="AR137" s="181" t="s">
        <v>158</v>
      </c>
      <c r="AT137" s="182" t="s">
        <v>81</v>
      </c>
      <c r="AU137" s="182" t="s">
        <v>90</v>
      </c>
      <c r="AY137" s="181" t="s">
        <v>130</v>
      </c>
      <c r="BK137" s="183">
        <f>SUM(BK138:BK143)</f>
        <v>0</v>
      </c>
    </row>
    <row r="138" spans="1:65" s="2" customFormat="1" ht="16.5" customHeight="1">
      <c r="A138" s="34"/>
      <c r="B138" s="35"/>
      <c r="C138" s="186" t="s">
        <v>169</v>
      </c>
      <c r="D138" s="186" t="s">
        <v>132</v>
      </c>
      <c r="E138" s="187" t="s">
        <v>654</v>
      </c>
      <c r="F138" s="188" t="s">
        <v>655</v>
      </c>
      <c r="G138" s="189" t="s">
        <v>615</v>
      </c>
      <c r="H138" s="190">
        <v>1</v>
      </c>
      <c r="I138" s="191"/>
      <c r="J138" s="192">
        <f>ROUND(I138*H138,2)</f>
        <v>0</v>
      </c>
      <c r="K138" s="188" t="s">
        <v>136</v>
      </c>
      <c r="L138" s="39"/>
      <c r="M138" s="193" t="s">
        <v>1</v>
      </c>
      <c r="N138" s="194" t="s">
        <v>47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631</v>
      </c>
      <c r="AT138" s="197" t="s">
        <v>132</v>
      </c>
      <c r="AU138" s="197" t="s">
        <v>92</v>
      </c>
      <c r="AY138" s="17" t="s">
        <v>130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90</v>
      </c>
      <c r="BK138" s="198">
        <f>ROUND(I138*H138,2)</f>
        <v>0</v>
      </c>
      <c r="BL138" s="17" t="s">
        <v>631</v>
      </c>
      <c r="BM138" s="197" t="s">
        <v>656</v>
      </c>
    </row>
    <row r="139" spans="1:65" s="14" customFormat="1" ht="11.25">
      <c r="B139" s="210"/>
      <c r="C139" s="211"/>
      <c r="D139" s="201" t="s">
        <v>139</v>
      </c>
      <c r="E139" s="212" t="s">
        <v>1</v>
      </c>
      <c r="F139" s="213" t="s">
        <v>90</v>
      </c>
      <c r="G139" s="211"/>
      <c r="H139" s="214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139</v>
      </c>
      <c r="AU139" s="220" t="s">
        <v>92</v>
      </c>
      <c r="AV139" s="14" t="s">
        <v>92</v>
      </c>
      <c r="AW139" s="14" t="s">
        <v>36</v>
      </c>
      <c r="AX139" s="14" t="s">
        <v>90</v>
      </c>
      <c r="AY139" s="220" t="s">
        <v>130</v>
      </c>
    </row>
    <row r="140" spans="1:65" s="2" customFormat="1" ht="16.5" customHeight="1">
      <c r="A140" s="34"/>
      <c r="B140" s="35"/>
      <c r="C140" s="186" t="s">
        <v>175</v>
      </c>
      <c r="D140" s="186" t="s">
        <v>132</v>
      </c>
      <c r="E140" s="187" t="s">
        <v>657</v>
      </c>
      <c r="F140" s="188" t="s">
        <v>658</v>
      </c>
      <c r="G140" s="189" t="s">
        <v>615</v>
      </c>
      <c r="H140" s="190">
        <v>1</v>
      </c>
      <c r="I140" s="191"/>
      <c r="J140" s="192">
        <f>ROUND(I140*H140,2)</f>
        <v>0</v>
      </c>
      <c r="K140" s="188" t="s">
        <v>136</v>
      </c>
      <c r="L140" s="39"/>
      <c r="M140" s="193" t="s">
        <v>1</v>
      </c>
      <c r="N140" s="194" t="s">
        <v>47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631</v>
      </c>
      <c r="AT140" s="197" t="s">
        <v>132</v>
      </c>
      <c r="AU140" s="197" t="s">
        <v>92</v>
      </c>
      <c r="AY140" s="17" t="s">
        <v>130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90</v>
      </c>
      <c r="BK140" s="198">
        <f>ROUND(I140*H140,2)</f>
        <v>0</v>
      </c>
      <c r="BL140" s="17" t="s">
        <v>631</v>
      </c>
      <c r="BM140" s="197" t="s">
        <v>659</v>
      </c>
    </row>
    <row r="141" spans="1:65" s="14" customFormat="1" ht="11.25">
      <c r="B141" s="210"/>
      <c r="C141" s="211"/>
      <c r="D141" s="201" t="s">
        <v>139</v>
      </c>
      <c r="E141" s="212" t="s">
        <v>1</v>
      </c>
      <c r="F141" s="213" t="s">
        <v>90</v>
      </c>
      <c r="G141" s="211"/>
      <c r="H141" s="214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139</v>
      </c>
      <c r="AU141" s="220" t="s">
        <v>92</v>
      </c>
      <c r="AV141" s="14" t="s">
        <v>92</v>
      </c>
      <c r="AW141" s="14" t="s">
        <v>36</v>
      </c>
      <c r="AX141" s="14" t="s">
        <v>90</v>
      </c>
      <c r="AY141" s="220" t="s">
        <v>130</v>
      </c>
    </row>
    <row r="142" spans="1:65" s="2" customFormat="1" ht="16.5" customHeight="1">
      <c r="A142" s="34"/>
      <c r="B142" s="35"/>
      <c r="C142" s="186" t="s">
        <v>184</v>
      </c>
      <c r="D142" s="186" t="s">
        <v>132</v>
      </c>
      <c r="E142" s="187" t="s">
        <v>660</v>
      </c>
      <c r="F142" s="188" t="s">
        <v>661</v>
      </c>
      <c r="G142" s="189" t="s">
        <v>615</v>
      </c>
      <c r="H142" s="190">
        <v>1</v>
      </c>
      <c r="I142" s="191"/>
      <c r="J142" s="192">
        <f>ROUND(I142*H142,2)</f>
        <v>0</v>
      </c>
      <c r="K142" s="188" t="s">
        <v>136</v>
      </c>
      <c r="L142" s="39"/>
      <c r="M142" s="193" t="s">
        <v>1</v>
      </c>
      <c r="N142" s="194" t="s">
        <v>47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631</v>
      </c>
      <c r="AT142" s="197" t="s">
        <v>132</v>
      </c>
      <c r="AU142" s="197" t="s">
        <v>92</v>
      </c>
      <c r="AY142" s="17" t="s">
        <v>130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90</v>
      </c>
      <c r="BK142" s="198">
        <f>ROUND(I142*H142,2)</f>
        <v>0</v>
      </c>
      <c r="BL142" s="17" t="s">
        <v>631</v>
      </c>
      <c r="BM142" s="197" t="s">
        <v>662</v>
      </c>
    </row>
    <row r="143" spans="1:65" s="14" customFormat="1" ht="11.25">
      <c r="B143" s="210"/>
      <c r="C143" s="211"/>
      <c r="D143" s="201" t="s">
        <v>139</v>
      </c>
      <c r="E143" s="212" t="s">
        <v>1</v>
      </c>
      <c r="F143" s="213" t="s">
        <v>90</v>
      </c>
      <c r="G143" s="211"/>
      <c r="H143" s="214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139</v>
      </c>
      <c r="AU143" s="220" t="s">
        <v>92</v>
      </c>
      <c r="AV143" s="14" t="s">
        <v>92</v>
      </c>
      <c r="AW143" s="14" t="s">
        <v>36</v>
      </c>
      <c r="AX143" s="14" t="s">
        <v>90</v>
      </c>
      <c r="AY143" s="220" t="s">
        <v>130</v>
      </c>
    </row>
    <row r="144" spans="1:65" s="12" customFormat="1" ht="22.9" customHeight="1">
      <c r="B144" s="170"/>
      <c r="C144" s="171"/>
      <c r="D144" s="172" t="s">
        <v>81</v>
      </c>
      <c r="E144" s="184" t="s">
        <v>663</v>
      </c>
      <c r="F144" s="184" t="s">
        <v>664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SUM(P145:P146)</f>
        <v>0</v>
      </c>
      <c r="Q144" s="178"/>
      <c r="R144" s="179">
        <f>SUM(R145:R146)</f>
        <v>0</v>
      </c>
      <c r="S144" s="178"/>
      <c r="T144" s="180">
        <f>SUM(T145:T146)</f>
        <v>0</v>
      </c>
      <c r="AR144" s="181" t="s">
        <v>158</v>
      </c>
      <c r="AT144" s="182" t="s">
        <v>81</v>
      </c>
      <c r="AU144" s="182" t="s">
        <v>90</v>
      </c>
      <c r="AY144" s="181" t="s">
        <v>130</v>
      </c>
      <c r="BK144" s="183">
        <f>SUM(BK145:BK146)</f>
        <v>0</v>
      </c>
    </row>
    <row r="145" spans="1:65" s="2" customFormat="1" ht="16.5" customHeight="1">
      <c r="A145" s="34"/>
      <c r="B145" s="35"/>
      <c r="C145" s="186" t="s">
        <v>192</v>
      </c>
      <c r="D145" s="186" t="s">
        <v>132</v>
      </c>
      <c r="E145" s="187" t="s">
        <v>665</v>
      </c>
      <c r="F145" s="188" t="s">
        <v>666</v>
      </c>
      <c r="G145" s="189" t="s">
        <v>615</v>
      </c>
      <c r="H145" s="190">
        <v>1</v>
      </c>
      <c r="I145" s="191"/>
      <c r="J145" s="192">
        <f>ROUND(I145*H145,2)</f>
        <v>0</v>
      </c>
      <c r="K145" s="188" t="s">
        <v>136</v>
      </c>
      <c r="L145" s="39"/>
      <c r="M145" s="193" t="s">
        <v>1</v>
      </c>
      <c r="N145" s="194" t="s">
        <v>47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631</v>
      </c>
      <c r="AT145" s="197" t="s">
        <v>132</v>
      </c>
      <c r="AU145" s="197" t="s">
        <v>92</v>
      </c>
      <c r="AY145" s="17" t="s">
        <v>130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90</v>
      </c>
      <c r="BK145" s="198">
        <f>ROUND(I145*H145,2)</f>
        <v>0</v>
      </c>
      <c r="BL145" s="17" t="s">
        <v>631</v>
      </c>
      <c r="BM145" s="197" t="s">
        <v>667</v>
      </c>
    </row>
    <row r="146" spans="1:65" s="14" customFormat="1" ht="11.25">
      <c r="B146" s="210"/>
      <c r="C146" s="211"/>
      <c r="D146" s="201" t="s">
        <v>139</v>
      </c>
      <c r="E146" s="212" t="s">
        <v>1</v>
      </c>
      <c r="F146" s="213" t="s">
        <v>668</v>
      </c>
      <c r="G146" s="211"/>
      <c r="H146" s="214">
        <v>1</v>
      </c>
      <c r="I146" s="215"/>
      <c r="J146" s="211"/>
      <c r="K146" s="211"/>
      <c r="L146" s="216"/>
      <c r="M146" s="242"/>
      <c r="N146" s="243"/>
      <c r="O146" s="243"/>
      <c r="P146" s="243"/>
      <c r="Q146" s="243"/>
      <c r="R146" s="243"/>
      <c r="S146" s="243"/>
      <c r="T146" s="244"/>
      <c r="AT146" s="220" t="s">
        <v>139</v>
      </c>
      <c r="AU146" s="220" t="s">
        <v>92</v>
      </c>
      <c r="AV146" s="14" t="s">
        <v>92</v>
      </c>
      <c r="AW146" s="14" t="s">
        <v>36</v>
      </c>
      <c r="AX146" s="14" t="s">
        <v>90</v>
      </c>
      <c r="AY146" s="220" t="s">
        <v>130</v>
      </c>
    </row>
    <row r="147" spans="1:65" s="2" customFormat="1" ht="6.95" customHeight="1">
      <c r="A147" s="34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39"/>
      <c r="M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</sheetData>
  <sheetProtection algorithmName="SHA-512" hashValue="FO7wMmnSGiDyjk1Zsw0hmdILTB2ViM6wsfKjf9rfp+RW0Vh2wqyvJscekvgU4RJBiiSe5g89mOr/N8X+8dIolg==" saltValue="PUIJsL/I7r2YUqLEimeTmG7jKQyAPBIeLTA5mm5v05nyjknGexWVTVqOA6TeESqKGy+KkMAFo8rhLioL9es1DA==" spinCount="100000" sheet="1" objects="1" scenarios="1" formatColumns="0" formatRows="0" autoFilter="0"/>
  <autoFilter ref="C120:K146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&amp;A&amp;C01.06.2021
Stránkování TISK-ZADÁNÍ 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zakázky</vt:lpstr>
      <vt:lpstr>01 - PARKOVIŠTĚ</vt:lpstr>
      <vt:lpstr>40 - VO-PŘELOŽKA</vt:lpstr>
      <vt:lpstr>99 - VRN</vt:lpstr>
      <vt:lpstr>'01 - PARKOVIŠTĚ'!Názvy_tisku</vt:lpstr>
      <vt:lpstr>'40 - VO-PŘELOŽKA'!Názvy_tisku</vt:lpstr>
      <vt:lpstr>'99 - VRN'!Názvy_tisku</vt:lpstr>
      <vt:lpstr>'Rekapitulace zakázky'!Názvy_tisku</vt:lpstr>
      <vt:lpstr>'01 - PARKOVIŠTĚ'!Oblast_tisku</vt:lpstr>
      <vt:lpstr>'40 - VO-PŘELOŽKA'!Oblast_tisku</vt:lpstr>
      <vt:lpstr>'99 - VRN'!Oblast_tisku</vt:lpstr>
      <vt:lpstr>'Rekapitulace zakázky'!Oblast_tisku</vt:lpstr>
    </vt:vector>
  </TitlesOfParts>
  <Company>Jaroslav Klíma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 2021_06_01jk TISK ZADANI P5-LOHNISKEHO XLS</dc:title>
  <dc:subject>011 2021_06_01jk TISK ZADANI P5-LOHNISKEHO XLS</dc:subject>
  <dc:creator>Jaroslav Klíma</dc:creator>
  <cp:keywords>011 2021_06_01jk TISK ZADANI P5-LOHNISKEHO XLS</cp:keywords>
  <cp:lastModifiedBy>Jaroslav Klíma</cp:lastModifiedBy>
  <dcterms:created xsi:type="dcterms:W3CDTF">2021-06-01T09:28:38Z</dcterms:created>
  <dcterms:modified xsi:type="dcterms:W3CDTF">2021-06-01T09:58:39Z</dcterms:modified>
</cp:coreProperties>
</file>